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900" windowWidth="27180" windowHeight="11190"/>
  </bookViews>
  <sheets>
    <sheet name="수동터널" sheetId="1" r:id="rId1"/>
    <sheet name="불로치터널" sheetId="5" r:id="rId2"/>
    <sheet name="고로치터널UPS" sheetId="6" r:id="rId3"/>
    <sheet name="고로치터널비상발전기" sheetId="7" r:id="rId4"/>
    <sheet name="조금재터널" sheetId="8" r:id="rId5"/>
    <sheet name="조금재터널비상발전기" sheetId="9" r:id="rId6"/>
    <sheet name="적상산터널" sheetId="10" r:id="rId7"/>
    <sheet name="싸리재터널" sheetId="11" r:id="rId8"/>
    <sheet name="압치터널" sheetId="12" r:id="rId9"/>
    <sheet name="무풍터널" sheetId="13" r:id="rId10"/>
    <sheet name="무풍터널 정류기" sheetId="14" r:id="rId11"/>
    <sheet name="무풍터널비상발전기" sheetId="15" r:id="rId12"/>
  </sheets>
  <definedNames>
    <definedName name="_xlnm._FilterDatabase" localSheetId="2" hidden="1">고로치터널UPS!$A$6:$D$46</definedName>
    <definedName name="_xlnm._FilterDatabase" localSheetId="3" hidden="1">고로치터널비상발전기!$A$6:$D$46</definedName>
    <definedName name="_xlnm._FilterDatabase" localSheetId="9" hidden="1">무풍터널!$A$6:$D$46</definedName>
    <definedName name="_xlnm._FilterDatabase" localSheetId="10" hidden="1">'무풍터널 정류기'!$A$6:$D$46</definedName>
    <definedName name="_xlnm._FilterDatabase" localSheetId="11" hidden="1">무풍터널비상발전기!$A$6:$D$46</definedName>
    <definedName name="_xlnm._FilterDatabase" localSheetId="1" hidden="1">불로치터널!$A$6:$D$46</definedName>
    <definedName name="_xlnm._FilterDatabase" localSheetId="0" hidden="1">수동터널!$A$6:$D$46</definedName>
    <definedName name="_xlnm._FilterDatabase" localSheetId="7" hidden="1">싸리재터널!$A$6:$D$46</definedName>
    <definedName name="_xlnm._FilterDatabase" localSheetId="8" hidden="1">압치터널!$A$6:$D$46</definedName>
    <definedName name="_xlnm._FilterDatabase" localSheetId="6" hidden="1">적상산터널!$A$6:$D$46</definedName>
    <definedName name="_xlnm._FilterDatabase" localSheetId="4" hidden="1">조금재터널!$A$6:$D$46</definedName>
    <definedName name="_xlnm._FilterDatabase" localSheetId="5" hidden="1">조금재터널비상발전기!$A$6:$D$46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5" l="1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H11" i="15"/>
  <c r="G11" i="15"/>
  <c r="D11" i="15"/>
  <c r="D10" i="15"/>
  <c r="D9" i="15"/>
  <c r="H8" i="15"/>
  <c r="I8" i="15" s="1"/>
  <c r="G8" i="15"/>
  <c r="D8" i="15"/>
  <c r="H7" i="15"/>
  <c r="I7" i="15" s="1"/>
  <c r="G7" i="15"/>
  <c r="D7" i="15"/>
  <c r="O3" i="15"/>
  <c r="H11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D11" i="14"/>
  <c r="D10" i="14"/>
  <c r="D9" i="14"/>
  <c r="H8" i="14"/>
  <c r="I8" i="14" s="1"/>
  <c r="G8" i="14"/>
  <c r="D8" i="14"/>
  <c r="H7" i="14"/>
  <c r="I7" i="14" s="1"/>
  <c r="G7" i="14"/>
  <c r="D7" i="14"/>
  <c r="O3" i="14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G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G11" i="11"/>
  <c r="H11" i="11" s="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11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G11" i="10"/>
  <c r="D11" i="10"/>
  <c r="D10" i="10"/>
  <c r="D9" i="10"/>
  <c r="H8" i="10"/>
  <c r="I8" i="10" s="1"/>
  <c r="G8" i="10"/>
  <c r="D8" i="10"/>
  <c r="H7" i="10"/>
  <c r="I7" i="10" s="1"/>
  <c r="G7" i="10"/>
  <c r="D7" i="10"/>
  <c r="O3" i="10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G11" i="9"/>
  <c r="D11" i="9"/>
  <c r="D10" i="9"/>
  <c r="D9" i="9"/>
  <c r="H8" i="9"/>
  <c r="I8" i="9" s="1"/>
  <c r="G8" i="9"/>
  <c r="D8" i="9"/>
  <c r="H7" i="9"/>
  <c r="I7" i="9" s="1"/>
  <c r="G7" i="9"/>
  <c r="D7" i="9"/>
  <c r="O3" i="9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G11" i="8"/>
  <c r="H11" i="8" s="1"/>
  <c r="D11" i="8"/>
  <c r="D10" i="8"/>
  <c r="D9" i="8"/>
  <c r="H8" i="8"/>
  <c r="I8" i="8" s="1"/>
  <c r="G8" i="8"/>
  <c r="D8" i="8"/>
  <c r="H7" i="8"/>
  <c r="I7" i="8" s="1"/>
  <c r="G7" i="8"/>
  <c r="D7" i="8"/>
  <c r="O3" i="8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G11" i="7"/>
  <c r="H11" i="7" s="1"/>
  <c r="D11" i="7"/>
  <c r="D10" i="7"/>
  <c r="D9" i="7"/>
  <c r="H8" i="7"/>
  <c r="I8" i="7" s="1"/>
  <c r="G8" i="7"/>
  <c r="D8" i="7"/>
  <c r="H7" i="7"/>
  <c r="I7" i="7" s="1"/>
  <c r="G7" i="7"/>
  <c r="D7" i="7"/>
  <c r="O3" i="7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H11" i="6"/>
  <c r="G11" i="6"/>
  <c r="D11" i="6"/>
  <c r="D10" i="6"/>
  <c r="D9" i="6"/>
  <c r="H8" i="6"/>
  <c r="I8" i="6" s="1"/>
  <c r="G8" i="6"/>
  <c r="D8" i="6"/>
  <c r="H7" i="6"/>
  <c r="I7" i="6" s="1"/>
  <c r="G7" i="6"/>
  <c r="D7" i="6"/>
  <c r="O3" i="6"/>
  <c r="H11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G11" i="5"/>
  <c r="D11" i="5"/>
  <c r="D10" i="5"/>
  <c r="D9" i="5"/>
  <c r="H8" i="5"/>
  <c r="I8" i="5" s="1"/>
  <c r="G8" i="5"/>
  <c r="D8" i="5"/>
  <c r="H7" i="5"/>
  <c r="I7" i="5" s="1"/>
  <c r="G7" i="5"/>
  <c r="D7" i="5"/>
  <c r="O3" i="5"/>
  <c r="H11" i="1"/>
  <c r="D186" i="1" l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G11" i="1"/>
  <c r="D11" i="1"/>
  <c r="D10" i="1"/>
  <c r="D9" i="1"/>
  <c r="H8" i="1"/>
  <c r="I8" i="1" s="1"/>
  <c r="G8" i="1"/>
  <c r="D8" i="1"/>
  <c r="H7" i="1"/>
  <c r="I7" i="1" s="1"/>
  <c r="G7" i="1"/>
  <c r="D7" i="1"/>
  <c r="O3" i="1"/>
</calcChain>
</file>

<file path=xl/sharedStrings.xml><?xml version="1.0" encoding="utf-8"?>
<sst xmlns="http://schemas.openxmlformats.org/spreadsheetml/2006/main" count="384" uniqueCount="67">
  <si>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</si>
  <si>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</si>
  <si>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</si>
  <si>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</si>
  <si>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</si>
  <si>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</si>
  <si>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</si>
  <si>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</si>
  <si>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</si>
  <si>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</si>
  <si>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</si>
  <si>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</si>
  <si>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</si>
  <si>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</si>
  <si>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</si>
  <si>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BS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</si>
  <si>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</si>
  <si>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</si>
  <si>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</si>
  <si>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</si>
  <si>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</si>
  <si>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</si>
  <si>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</si>
  <si>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</si>
  <si>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</si>
  <si>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</si>
  <si>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SEB</t>
    <phoneticPr fontId="2" type="noConversion"/>
  </si>
  <si>
    <t>남원국도관리사무소 무주출장소</t>
    <phoneticPr fontId="2" type="noConversion"/>
  </si>
  <si>
    <t>수동터널</t>
    <phoneticPr fontId="2" type="noConversion"/>
  </si>
  <si>
    <t>RP</t>
    <phoneticPr fontId="2" type="noConversion"/>
  </si>
  <si>
    <t>2023.09.10</t>
    <phoneticPr fontId="2" type="noConversion"/>
  </si>
  <si>
    <t>2023.10.10</t>
    <phoneticPr fontId="2" type="noConversion"/>
  </si>
  <si>
    <t>불로치터널</t>
    <phoneticPr fontId="2" type="noConversion"/>
  </si>
  <si>
    <t>SEB</t>
    <phoneticPr fontId="2" type="noConversion"/>
  </si>
  <si>
    <t>2022.05.05</t>
    <phoneticPr fontId="2" type="noConversion"/>
  </si>
  <si>
    <t>2022.06.05</t>
    <phoneticPr fontId="2" type="noConversion"/>
  </si>
  <si>
    <t>고로치터널</t>
    <phoneticPr fontId="2" type="noConversion"/>
  </si>
  <si>
    <t>SEB</t>
    <phoneticPr fontId="2" type="noConversion"/>
  </si>
  <si>
    <t>2024.10.09</t>
    <phoneticPr fontId="2" type="noConversion"/>
  </si>
  <si>
    <t>2024.11.09</t>
    <phoneticPr fontId="2" type="noConversion"/>
  </si>
  <si>
    <t>고로치터널 비상발전기</t>
    <phoneticPr fontId="2" type="noConversion"/>
  </si>
  <si>
    <t>2011.10.11</t>
    <phoneticPr fontId="2" type="noConversion"/>
  </si>
  <si>
    <t>2011.11.11</t>
    <phoneticPr fontId="2" type="noConversion"/>
  </si>
  <si>
    <t>조금재터널</t>
    <phoneticPr fontId="2" type="noConversion"/>
  </si>
  <si>
    <t>RP</t>
    <phoneticPr fontId="2" type="noConversion"/>
  </si>
  <si>
    <t>2025.06.06</t>
    <phoneticPr fontId="2" type="noConversion"/>
  </si>
  <si>
    <t>2025.06.19</t>
    <phoneticPr fontId="2" type="noConversion"/>
  </si>
  <si>
    <t>조금재터널 비상발전기</t>
    <phoneticPr fontId="2" type="noConversion"/>
  </si>
  <si>
    <t>2022.10.04</t>
    <phoneticPr fontId="2" type="noConversion"/>
  </si>
  <si>
    <t>2022.11.04</t>
    <phoneticPr fontId="2" type="noConversion"/>
  </si>
  <si>
    <t>적상산터널</t>
    <phoneticPr fontId="2" type="noConversion"/>
  </si>
  <si>
    <t>싸리재터널</t>
    <phoneticPr fontId="2" type="noConversion"/>
  </si>
  <si>
    <t>2025.04.11</t>
    <phoneticPr fontId="2" type="noConversion"/>
  </si>
  <si>
    <t>2025.05.11</t>
    <phoneticPr fontId="2" type="noConversion"/>
  </si>
  <si>
    <t>압치터널</t>
    <phoneticPr fontId="2" type="noConversion"/>
  </si>
  <si>
    <t>RP</t>
    <phoneticPr fontId="2" type="noConversion"/>
  </si>
  <si>
    <t>2025.05.30</t>
    <phoneticPr fontId="2" type="noConversion"/>
  </si>
  <si>
    <t>무풍터널</t>
    <phoneticPr fontId="2" type="noConversion"/>
  </si>
  <si>
    <t>SEB</t>
    <phoneticPr fontId="2" type="noConversion"/>
  </si>
  <si>
    <t>2024.09.22</t>
    <phoneticPr fontId="2" type="noConversion"/>
  </si>
  <si>
    <t>2024.10.22</t>
    <phoneticPr fontId="2" type="noConversion"/>
  </si>
  <si>
    <t>무풍터널 정류기</t>
    <phoneticPr fontId="2" type="noConversion"/>
  </si>
  <si>
    <t>2023.03.02</t>
    <phoneticPr fontId="2" type="noConversion"/>
  </si>
  <si>
    <t>2023.04.02</t>
    <phoneticPr fontId="2" type="noConversion"/>
  </si>
  <si>
    <t>무풍터널 비상발전기</t>
    <phoneticPr fontId="2" type="noConversion"/>
  </si>
  <si>
    <t>2023.03.03</t>
    <phoneticPr fontId="2" type="noConversion"/>
  </si>
  <si>
    <t>2023.04.03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</si>
</sst>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28</v>
      </c>
      <c r="D3" s="7" t="s">
        <v>15</v>
      </c>
      <c r="E3" s="8" t="s">
        <v>29</v>
      </c>
      <c r="F3" s="9">
        <v>100</v>
      </c>
      <c r="G3" s="10" t="s">
        <v>30</v>
      </c>
      <c r="H3" s="10" t="s">
        <v>31</v>
      </c>
      <c r="I3" s="8"/>
      <c r="J3" s="9">
        <v>16</v>
      </c>
      <c r="K3" s="11">
        <v>25</v>
      </c>
      <c r="L3" s="11">
        <v>25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13.31</v>
      </c>
      <c r="C7" s="23">
        <v>3.64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13.48</v>
      </c>
      <c r="H7" s="26">
        <f>MAX(C7:C114)</f>
        <v>3.64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13.34</v>
      </c>
      <c r="C8" s="23">
        <v>3.63</v>
      </c>
      <c r="D8" s="24" t="e">
        <f t="shared" si="0"/>
        <v>#DIV/0!</v>
      </c>
      <c r="E8" s="2"/>
      <c r="F8" s="25" t="s">
        <v>22</v>
      </c>
      <c r="G8" s="26">
        <f>MIN(B7:B114)</f>
        <v>13.31</v>
      </c>
      <c r="H8" s="26">
        <f>MIN(C7:C114)</f>
        <v>3.46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13.39</v>
      </c>
      <c r="C9" s="23">
        <v>3.62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13.36</v>
      </c>
      <c r="C10" s="23">
        <v>3.59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13.38</v>
      </c>
      <c r="C11" s="23">
        <v>3.55</v>
      </c>
      <c r="D11" s="24" t="e">
        <f t="shared" si="0"/>
        <v>#DIV/0!</v>
      </c>
      <c r="E11" s="2"/>
      <c r="F11" s="25" t="s">
        <v>23</v>
      </c>
      <c r="G11" s="28">
        <f>SUM(B7:B36)</f>
        <v>214.44999999999996</v>
      </c>
      <c r="H11" s="26">
        <f>G11/16</f>
        <v>13.403124999999998</v>
      </c>
      <c r="J11"/>
      <c r="K11"/>
    </row>
    <row r="12" spans="1:15" x14ac:dyDescent="0.3">
      <c r="A12" s="22">
        <v>6</v>
      </c>
      <c r="B12" s="23">
        <v>13.38</v>
      </c>
      <c r="C12" s="23">
        <v>3.58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13.4</v>
      </c>
      <c r="C13" s="23">
        <v>3.52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13.43</v>
      </c>
      <c r="C14" s="23">
        <v>3.55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13.42</v>
      </c>
      <c r="C15" s="23">
        <v>3.56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13.46</v>
      </c>
      <c r="C16" s="26">
        <v>3.57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13.42</v>
      </c>
      <c r="C17" s="26">
        <v>3.55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13.47</v>
      </c>
      <c r="C18" s="26">
        <v>3.55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13.41</v>
      </c>
      <c r="C19" s="26">
        <v>3.55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13.42</v>
      </c>
      <c r="C20" s="26">
        <v>3.57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13.38</v>
      </c>
      <c r="C21" s="26">
        <v>3.61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13.48</v>
      </c>
      <c r="C22" s="26">
        <v>3.46</v>
      </c>
      <c r="D22" s="24" t="e">
        <f t="shared" si="0"/>
        <v>#DIV/0!</v>
      </c>
      <c r="J22"/>
      <c r="K22"/>
    </row>
    <row r="23" spans="1:11" hidden="1" x14ac:dyDescent="0.3">
      <c r="A23" s="22">
        <v>17</v>
      </c>
      <c r="B23" s="26"/>
      <c r="C23" s="26"/>
      <c r="D23" s="24" t="e">
        <f t="shared" si="0"/>
        <v>#DIV/0!</v>
      </c>
      <c r="J23"/>
      <c r="K23"/>
    </row>
    <row r="24" spans="1:11" hidden="1" x14ac:dyDescent="0.3">
      <c r="A24" s="22">
        <v>18</v>
      </c>
      <c r="B24" s="26"/>
      <c r="C24" s="26"/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hidden="1" x14ac:dyDescent="0.3">
      <c r="A25" s="22">
        <v>19</v>
      </c>
      <c r="B25" s="26"/>
      <c r="C25" s="26"/>
      <c r="D25" s="24" t="e">
        <f t="shared" si="0"/>
        <v>#DIV/0!</v>
      </c>
      <c r="J25"/>
      <c r="K25"/>
    </row>
    <row r="26" spans="1:11" hidden="1" x14ac:dyDescent="0.3">
      <c r="A26" s="22">
        <v>20</v>
      </c>
      <c r="B26" s="26"/>
      <c r="C26" s="26"/>
      <c r="D26" s="24" t="e">
        <f t="shared" si="0"/>
        <v>#DIV/0!</v>
      </c>
      <c r="J26"/>
      <c r="K26"/>
    </row>
    <row r="27" spans="1:11" hidden="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hidden="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hidden="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hidden="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hidden="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hidden="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hidden="1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hidden="1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hidden="1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hidden="1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23" priority="1" operator="greaterThanOrEqual">
      <formula>2</formula>
    </cfRule>
    <cfRule type="cellIs" dxfId="2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32</v>
      </c>
      <c r="D3" s="7" t="s">
        <v>15</v>
      </c>
      <c r="E3" s="8" t="s">
        <v>33</v>
      </c>
      <c r="F3" s="9">
        <v>60</v>
      </c>
      <c r="G3" s="10" t="s">
        <v>34</v>
      </c>
      <c r="H3" s="10" t="s">
        <v>35</v>
      </c>
      <c r="I3" s="8"/>
      <c r="J3" s="9">
        <v>30</v>
      </c>
      <c r="K3" s="11">
        <v>24</v>
      </c>
      <c r="L3" s="11">
        <v>24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13.31</v>
      </c>
      <c r="C7" s="23">
        <v>2.77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13.43</v>
      </c>
      <c r="H7" s="26">
        <f>MAX(C7:C114)</f>
        <v>3.35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13.27</v>
      </c>
      <c r="C8" s="23">
        <v>2.78</v>
      </c>
      <c r="D8" s="24" t="e">
        <f t="shared" si="0"/>
        <v>#DIV/0!</v>
      </c>
      <c r="E8" s="2"/>
      <c r="F8" s="25" t="s">
        <v>22</v>
      </c>
      <c r="G8" s="26">
        <f>MIN(B7:B114)</f>
        <v>13.02</v>
      </c>
      <c r="H8" s="26">
        <f>MIN(C7:C114)</f>
        <v>2.63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13.29</v>
      </c>
      <c r="C9" s="23">
        <v>2.79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13.27</v>
      </c>
      <c r="C10" s="23">
        <v>2.77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13.31</v>
      </c>
      <c r="C11" s="23">
        <v>2.63</v>
      </c>
      <c r="D11" s="24" t="e">
        <f t="shared" si="0"/>
        <v>#DIV/0!</v>
      </c>
      <c r="E11" s="2"/>
      <c r="F11" s="25" t="s">
        <v>23</v>
      </c>
      <c r="G11" s="28">
        <f>SUM(B7:B36)</f>
        <v>395.84</v>
      </c>
      <c r="H11" s="26">
        <f>G11/30</f>
        <v>13.194666666666667</v>
      </c>
      <c r="J11"/>
      <c r="K11"/>
    </row>
    <row r="12" spans="1:15" x14ac:dyDescent="0.3">
      <c r="A12" s="22">
        <v>6</v>
      </c>
      <c r="B12" s="23">
        <v>13.23</v>
      </c>
      <c r="C12" s="23">
        <v>2.74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13.25</v>
      </c>
      <c r="C13" s="23">
        <v>2.7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13.25</v>
      </c>
      <c r="C14" s="23">
        <v>2.77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13.19</v>
      </c>
      <c r="C15" s="23">
        <v>2.74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13.17</v>
      </c>
      <c r="C16" s="26">
        <v>2.75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13.17</v>
      </c>
      <c r="C17" s="26">
        <v>2.72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13.18</v>
      </c>
      <c r="C18" s="26">
        <v>2.78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13.15</v>
      </c>
      <c r="C19" s="26">
        <v>2.72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13.06</v>
      </c>
      <c r="C20" s="26">
        <v>2.63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13.02</v>
      </c>
      <c r="C21" s="26">
        <v>2.69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13.16</v>
      </c>
      <c r="C22" s="26">
        <v>2.71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13.16</v>
      </c>
      <c r="C23" s="26">
        <v>2.75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13.13</v>
      </c>
      <c r="C24" s="26">
        <v>2.92</v>
      </c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>
        <v>13.14</v>
      </c>
      <c r="C25" s="26">
        <v>2.95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13.2</v>
      </c>
      <c r="C26" s="26">
        <v>2.85</v>
      </c>
      <c r="D26" s="24" t="e">
        <f t="shared" si="0"/>
        <v>#DIV/0!</v>
      </c>
      <c r="J26"/>
      <c r="K26"/>
    </row>
    <row r="27" spans="1:11" x14ac:dyDescent="0.3">
      <c r="A27" s="22">
        <v>21</v>
      </c>
      <c r="B27" s="26">
        <v>13.13</v>
      </c>
      <c r="C27" s="26">
        <v>2.75</v>
      </c>
      <c r="D27" s="24" t="e">
        <f t="shared" si="0"/>
        <v>#DIV/0!</v>
      </c>
      <c r="J27"/>
      <c r="K27"/>
    </row>
    <row r="28" spans="1:11" x14ac:dyDescent="0.3">
      <c r="A28" s="22">
        <v>22</v>
      </c>
      <c r="B28" s="26">
        <v>13.17</v>
      </c>
      <c r="C28" s="26">
        <v>2.73</v>
      </c>
      <c r="D28" s="24" t="e">
        <f t="shared" si="0"/>
        <v>#DIV/0!</v>
      </c>
      <c r="J28"/>
      <c r="K28"/>
    </row>
    <row r="29" spans="1:11" x14ac:dyDescent="0.3">
      <c r="A29" s="22">
        <v>23</v>
      </c>
      <c r="B29" s="26">
        <v>13.17</v>
      </c>
      <c r="C29" s="26">
        <v>2.69</v>
      </c>
      <c r="D29" s="24" t="e">
        <f t="shared" si="0"/>
        <v>#DIV/0!</v>
      </c>
      <c r="J29"/>
      <c r="K29"/>
    </row>
    <row r="30" spans="1:11" x14ac:dyDescent="0.3">
      <c r="A30" s="22">
        <v>24</v>
      </c>
      <c r="B30" s="26">
        <v>13.2</v>
      </c>
      <c r="C30" s="26">
        <v>2.73</v>
      </c>
      <c r="D30" s="24" t="e">
        <f t="shared" si="0"/>
        <v>#DIV/0!</v>
      </c>
      <c r="J30"/>
      <c r="K30"/>
    </row>
    <row r="31" spans="1:11" x14ac:dyDescent="0.3">
      <c r="A31" s="22">
        <v>25</v>
      </c>
      <c r="B31" s="26">
        <v>13.14</v>
      </c>
      <c r="C31" s="26">
        <v>2.78</v>
      </c>
      <c r="D31" s="24" t="e">
        <f t="shared" si="0"/>
        <v>#DIV/0!</v>
      </c>
      <c r="J31"/>
      <c r="K31"/>
    </row>
    <row r="32" spans="1:11" x14ac:dyDescent="0.3">
      <c r="A32" s="22">
        <v>26</v>
      </c>
      <c r="B32" s="26">
        <v>13.15</v>
      </c>
      <c r="C32" s="26">
        <v>2.8</v>
      </c>
      <c r="D32" s="24" t="e">
        <f t="shared" si="0"/>
        <v>#DIV/0!</v>
      </c>
      <c r="J32"/>
      <c r="K32"/>
    </row>
    <row r="33" spans="1:12" x14ac:dyDescent="0.3">
      <c r="A33" s="22">
        <v>27</v>
      </c>
      <c r="B33" s="26">
        <v>13.18</v>
      </c>
      <c r="C33" s="26">
        <v>2.76</v>
      </c>
      <c r="D33" s="24" t="e">
        <f t="shared" si="0"/>
        <v>#DIV/0!</v>
      </c>
      <c r="J33"/>
      <c r="K33"/>
    </row>
    <row r="34" spans="1:12" x14ac:dyDescent="0.3">
      <c r="A34" s="22">
        <v>28</v>
      </c>
      <c r="B34" s="26">
        <v>13.17</v>
      </c>
      <c r="C34" s="26">
        <v>2.96</v>
      </c>
      <c r="D34" s="24" t="e">
        <f t="shared" si="0"/>
        <v>#DIV/0!</v>
      </c>
      <c r="J34"/>
      <c r="K34"/>
    </row>
    <row r="35" spans="1:12" x14ac:dyDescent="0.3">
      <c r="A35" s="22">
        <v>29</v>
      </c>
      <c r="B35" s="26">
        <v>13.19</v>
      </c>
      <c r="C35" s="26">
        <v>2.83</v>
      </c>
      <c r="D35" s="24" t="e">
        <f t="shared" si="0"/>
        <v>#DIV/0!</v>
      </c>
      <c r="J35"/>
      <c r="K35"/>
    </row>
    <row r="36" spans="1:12" x14ac:dyDescent="0.3">
      <c r="A36" s="22">
        <v>30</v>
      </c>
      <c r="B36" s="26">
        <v>13.43</v>
      </c>
      <c r="C36" s="26">
        <v>3.35</v>
      </c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21" priority="1" operator="greaterThanOrEqual">
      <formula>2</formula>
    </cfRule>
    <cfRule type="cellIs" dxfId="2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4"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36</v>
      </c>
      <c r="D3" s="7" t="s">
        <v>15</v>
      </c>
      <c r="E3" s="8" t="s">
        <v>37</v>
      </c>
      <c r="F3" s="9">
        <v>200</v>
      </c>
      <c r="G3" s="10" t="s">
        <v>38</v>
      </c>
      <c r="H3" s="10" t="s">
        <v>39</v>
      </c>
      <c r="I3" s="8"/>
      <c r="J3" s="9">
        <v>30</v>
      </c>
      <c r="K3" s="11">
        <v>30</v>
      </c>
      <c r="L3" s="11">
        <v>35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13.45</v>
      </c>
      <c r="C7" s="23">
        <v>3.88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13.45</v>
      </c>
      <c r="H7" s="26">
        <f>MAX(C7:C114)</f>
        <v>3.92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13.18</v>
      </c>
      <c r="C8" s="23">
        <v>3.78</v>
      </c>
      <c r="D8" s="24" t="e">
        <f t="shared" si="0"/>
        <v>#DIV/0!</v>
      </c>
      <c r="E8" s="2"/>
      <c r="F8" s="25" t="s">
        <v>22</v>
      </c>
      <c r="G8" s="26">
        <f>MIN(B7:B114)</f>
        <v>13.09</v>
      </c>
      <c r="H8" s="26">
        <f>MIN(C7:C114)</f>
        <v>3.75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13.38</v>
      </c>
      <c r="C9" s="23">
        <v>3.86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13.18</v>
      </c>
      <c r="C10" s="23">
        <v>3.81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13.4</v>
      </c>
      <c r="C11" s="23">
        <v>3.92</v>
      </c>
      <c r="D11" s="24" t="e">
        <f t="shared" si="0"/>
        <v>#DIV/0!</v>
      </c>
      <c r="E11" s="2"/>
      <c r="F11" s="25" t="s">
        <v>23</v>
      </c>
      <c r="G11" s="28">
        <f>SUM(B7:B36)</f>
        <v>395.50000000000006</v>
      </c>
      <c r="H11" s="26">
        <f>G11/30</f>
        <v>13.183333333333335</v>
      </c>
      <c r="J11"/>
      <c r="K11"/>
    </row>
    <row r="12" spans="1:15" x14ac:dyDescent="0.3">
      <c r="A12" s="22">
        <v>6</v>
      </c>
      <c r="B12" s="23">
        <v>13.13</v>
      </c>
      <c r="C12" s="23">
        <v>3.8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13.21</v>
      </c>
      <c r="C13" s="23">
        <v>3.81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13.12</v>
      </c>
      <c r="C14" s="23">
        <v>3.79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13.13</v>
      </c>
      <c r="C15" s="23">
        <v>3.81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13.14</v>
      </c>
      <c r="C16" s="26">
        <v>3.79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13.12</v>
      </c>
      <c r="C17" s="26">
        <v>3.85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13.12</v>
      </c>
      <c r="C18" s="26">
        <v>3.83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13.21</v>
      </c>
      <c r="C19" s="26">
        <v>3.78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13.11</v>
      </c>
      <c r="C20" s="26">
        <v>3.77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13.15</v>
      </c>
      <c r="C21" s="26">
        <v>3.86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13.12</v>
      </c>
      <c r="C22" s="26">
        <v>3.8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13.12</v>
      </c>
      <c r="C23" s="26">
        <v>3.8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13.12</v>
      </c>
      <c r="C24" s="26">
        <v>3.78</v>
      </c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>
        <v>13.11</v>
      </c>
      <c r="C25" s="26">
        <v>3.83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13.21</v>
      </c>
      <c r="C26" s="26">
        <v>3.84</v>
      </c>
      <c r="D26" s="24" t="e">
        <f t="shared" si="0"/>
        <v>#DIV/0!</v>
      </c>
      <c r="J26"/>
      <c r="K26"/>
    </row>
    <row r="27" spans="1:11" x14ac:dyDescent="0.3">
      <c r="A27" s="22">
        <v>21</v>
      </c>
      <c r="B27" s="26">
        <v>13.14</v>
      </c>
      <c r="C27" s="26">
        <v>3.82</v>
      </c>
      <c r="D27" s="24" t="e">
        <f t="shared" si="0"/>
        <v>#DIV/0!</v>
      </c>
      <c r="J27"/>
      <c r="K27"/>
    </row>
    <row r="28" spans="1:11" x14ac:dyDescent="0.3">
      <c r="A28" s="22">
        <v>22</v>
      </c>
      <c r="B28" s="26">
        <v>13.1</v>
      </c>
      <c r="C28" s="26">
        <v>3.81</v>
      </c>
      <c r="D28" s="24" t="e">
        <f t="shared" si="0"/>
        <v>#DIV/0!</v>
      </c>
      <c r="J28"/>
      <c r="K28"/>
    </row>
    <row r="29" spans="1:11" x14ac:dyDescent="0.3">
      <c r="A29" s="22">
        <v>23</v>
      </c>
      <c r="B29" s="26">
        <v>13.09</v>
      </c>
      <c r="C29" s="26">
        <v>3.75</v>
      </c>
      <c r="D29" s="24" t="e">
        <f t="shared" si="0"/>
        <v>#DIV/0!</v>
      </c>
      <c r="J29"/>
      <c r="K29"/>
    </row>
    <row r="30" spans="1:11" x14ac:dyDescent="0.3">
      <c r="A30" s="22">
        <v>24</v>
      </c>
      <c r="B30" s="26">
        <v>13.1</v>
      </c>
      <c r="C30" s="26">
        <v>3.78</v>
      </c>
      <c r="D30" s="24" t="e">
        <f t="shared" si="0"/>
        <v>#DIV/0!</v>
      </c>
      <c r="J30"/>
      <c r="K30"/>
    </row>
    <row r="31" spans="1:11" x14ac:dyDescent="0.3">
      <c r="A31" s="22">
        <v>25</v>
      </c>
      <c r="B31" s="26">
        <v>13.12</v>
      </c>
      <c r="C31" s="26">
        <v>3.85</v>
      </c>
      <c r="D31" s="24" t="e">
        <f t="shared" si="0"/>
        <v>#DIV/0!</v>
      </c>
      <c r="J31"/>
      <c r="K31"/>
    </row>
    <row r="32" spans="1:11" x14ac:dyDescent="0.3">
      <c r="A32" s="22">
        <v>26</v>
      </c>
      <c r="B32" s="26">
        <v>13.42</v>
      </c>
      <c r="C32" s="26">
        <v>3.89</v>
      </c>
      <c r="D32" s="24" t="e">
        <f t="shared" si="0"/>
        <v>#DIV/0!</v>
      </c>
      <c r="J32"/>
      <c r="K32"/>
    </row>
    <row r="33" spans="1:12" x14ac:dyDescent="0.3">
      <c r="A33" s="22">
        <v>27</v>
      </c>
      <c r="B33" s="26">
        <v>13.18</v>
      </c>
      <c r="C33" s="26">
        <v>3.8</v>
      </c>
      <c r="D33" s="24" t="e">
        <f t="shared" si="0"/>
        <v>#DIV/0!</v>
      </c>
      <c r="J33"/>
      <c r="K33"/>
    </row>
    <row r="34" spans="1:12" x14ac:dyDescent="0.3">
      <c r="A34" s="22">
        <v>28</v>
      </c>
      <c r="B34" s="26">
        <v>13.22</v>
      </c>
      <c r="C34" s="26">
        <v>3.88</v>
      </c>
      <c r="D34" s="24" t="e">
        <f t="shared" si="0"/>
        <v>#DIV/0!</v>
      </c>
      <c r="J34"/>
      <c r="K34"/>
    </row>
    <row r="35" spans="1:12" x14ac:dyDescent="0.3">
      <c r="A35" s="22">
        <v>29</v>
      </c>
      <c r="B35" s="26">
        <v>13.24</v>
      </c>
      <c r="C35" s="26">
        <v>3.84</v>
      </c>
      <c r="D35" s="24" t="e">
        <f t="shared" si="0"/>
        <v>#DIV/0!</v>
      </c>
      <c r="J35"/>
      <c r="K35"/>
    </row>
    <row r="36" spans="1:12" x14ac:dyDescent="0.3">
      <c r="A36" s="22">
        <v>30</v>
      </c>
      <c r="B36" s="26">
        <v>13.18</v>
      </c>
      <c r="C36" s="26">
        <v>3.8</v>
      </c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9" priority="1" operator="greaterThanOrEqual">
      <formula>2</formula>
    </cfRule>
    <cfRule type="cellIs" dxfId="1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40</v>
      </c>
      <c r="D3" s="7" t="s">
        <v>15</v>
      </c>
      <c r="E3" s="8" t="s">
        <v>29</v>
      </c>
      <c r="F3" s="9">
        <v>150</v>
      </c>
      <c r="G3" s="10" t="s">
        <v>41</v>
      </c>
      <c r="H3" s="10" t="s">
        <v>42</v>
      </c>
      <c r="I3" s="8"/>
      <c r="J3" s="9">
        <v>2</v>
      </c>
      <c r="K3" s="11">
        <v>30</v>
      </c>
      <c r="L3" s="11">
        <v>35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13.43</v>
      </c>
      <c r="C7" s="23">
        <v>3.35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13.43</v>
      </c>
      <c r="H7" s="26">
        <f>MAX(C7:C114)</f>
        <v>3.35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13.43</v>
      </c>
      <c r="C8" s="23">
        <v>3.35</v>
      </c>
      <c r="D8" s="24" t="e">
        <f t="shared" si="0"/>
        <v>#DIV/0!</v>
      </c>
      <c r="E8" s="2"/>
      <c r="F8" s="25" t="s">
        <v>22</v>
      </c>
      <c r="G8" s="26">
        <f>MIN(B7:B114)</f>
        <v>13.43</v>
      </c>
      <c r="H8" s="26">
        <f>MIN(C7:C114)</f>
        <v>3.35</v>
      </c>
      <c r="I8" s="27" t="e">
        <f>H8/$I$3</f>
        <v>#DIV/0!</v>
      </c>
      <c r="J8"/>
      <c r="K8"/>
    </row>
    <row r="9" spans="1:15" x14ac:dyDescent="0.3">
      <c r="A9" s="22">
        <v>3</v>
      </c>
      <c r="B9" s="23"/>
      <c r="C9" s="23"/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/>
      <c r="C10" s="23"/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/>
      <c r="C11" s="23"/>
      <c r="D11" s="24" t="e">
        <f t="shared" si="0"/>
        <v>#DIV/0!</v>
      </c>
      <c r="E11" s="2"/>
      <c r="F11" s="25" t="s">
        <v>23</v>
      </c>
      <c r="G11" s="28">
        <f>SUM(B7:B36)</f>
        <v>26.86</v>
      </c>
      <c r="H11" s="26">
        <f>G11/2</f>
        <v>13.43</v>
      </c>
      <c r="J11"/>
      <c r="K11"/>
    </row>
    <row r="12" spans="1:15" x14ac:dyDescent="0.3">
      <c r="A12" s="22">
        <v>6</v>
      </c>
      <c r="B12" s="23"/>
      <c r="C12" s="23"/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/>
      <c r="C13" s="23"/>
      <c r="D13" s="24" t="e">
        <f t="shared" si="0"/>
        <v>#DIV/0!</v>
      </c>
      <c r="J13"/>
      <c r="K13"/>
    </row>
    <row r="14" spans="1:15" x14ac:dyDescent="0.3">
      <c r="A14" s="22">
        <v>8</v>
      </c>
      <c r="B14" s="23"/>
      <c r="C14" s="23"/>
      <c r="D14" s="24" t="e">
        <f t="shared" si="0"/>
        <v>#DIV/0!</v>
      </c>
      <c r="J14"/>
      <c r="K14"/>
    </row>
    <row r="15" spans="1:15" x14ac:dyDescent="0.3">
      <c r="A15" s="22">
        <v>9</v>
      </c>
      <c r="B15" s="23"/>
      <c r="C15" s="23"/>
      <c r="D15" s="24" t="e">
        <f t="shared" si="0"/>
        <v>#DIV/0!</v>
      </c>
      <c r="J15"/>
      <c r="K15"/>
    </row>
    <row r="16" spans="1:15" x14ac:dyDescent="0.3">
      <c r="A16" s="22">
        <v>10</v>
      </c>
      <c r="B16" s="26"/>
      <c r="C16" s="26"/>
      <c r="D16" s="24" t="e">
        <f t="shared" si="0"/>
        <v>#DIV/0!</v>
      </c>
      <c r="J16"/>
      <c r="K16"/>
    </row>
    <row r="17" spans="1:11" x14ac:dyDescent="0.3">
      <c r="A17" s="22">
        <v>11</v>
      </c>
      <c r="B17" s="26"/>
      <c r="C17" s="26"/>
      <c r="D17" s="24" t="e">
        <f t="shared" si="0"/>
        <v>#DIV/0!</v>
      </c>
      <c r="J17"/>
      <c r="K17"/>
    </row>
    <row r="18" spans="1:11" x14ac:dyDescent="0.3">
      <c r="A18" s="22">
        <v>12</v>
      </c>
      <c r="B18" s="26"/>
      <c r="C18" s="26"/>
      <c r="D18" s="24" t="e">
        <f t="shared" si="0"/>
        <v>#DIV/0!</v>
      </c>
      <c r="J18"/>
      <c r="K18"/>
    </row>
    <row r="19" spans="1:11" x14ac:dyDescent="0.3">
      <c r="A19" s="22">
        <v>13</v>
      </c>
      <c r="B19" s="26"/>
      <c r="C19" s="26"/>
      <c r="D19" s="24" t="e">
        <f t="shared" si="0"/>
        <v>#DIV/0!</v>
      </c>
      <c r="J19"/>
      <c r="K19"/>
    </row>
    <row r="20" spans="1:11" x14ac:dyDescent="0.3">
      <c r="A20" s="22">
        <v>14</v>
      </c>
      <c r="B20" s="26"/>
      <c r="C20" s="26"/>
      <c r="D20" s="24" t="e">
        <f t="shared" si="0"/>
        <v>#DIV/0!</v>
      </c>
      <c r="J20"/>
      <c r="K20"/>
    </row>
    <row r="21" spans="1:11" x14ac:dyDescent="0.3">
      <c r="A21" s="22">
        <v>15</v>
      </c>
      <c r="B21" s="26"/>
      <c r="C21" s="26"/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/>
      <c r="C22" s="26"/>
      <c r="D22" s="24" t="e">
        <f t="shared" si="0"/>
        <v>#DIV/0!</v>
      </c>
      <c r="J22"/>
      <c r="K22"/>
    </row>
    <row r="23" spans="1:11" x14ac:dyDescent="0.3">
      <c r="A23" s="22">
        <v>17</v>
      </c>
      <c r="B23" s="26"/>
      <c r="C23" s="26"/>
      <c r="D23" s="24" t="e">
        <f t="shared" si="0"/>
        <v>#DIV/0!</v>
      </c>
      <c r="J23"/>
      <c r="K23"/>
    </row>
    <row r="24" spans="1:11" x14ac:dyDescent="0.3">
      <c r="A24" s="22">
        <v>18</v>
      </c>
      <c r="B24" s="26"/>
      <c r="C24" s="26"/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/>
      <c r="C25" s="26"/>
      <c r="D25" s="24" t="e">
        <f t="shared" si="0"/>
        <v>#DIV/0!</v>
      </c>
      <c r="J25"/>
      <c r="K25"/>
    </row>
    <row r="26" spans="1:11" x14ac:dyDescent="0.3">
      <c r="A26" s="22">
        <v>20</v>
      </c>
      <c r="B26" s="26"/>
      <c r="C26" s="26"/>
      <c r="D26" s="24" t="e">
        <f t="shared" si="0"/>
        <v>#DIV/0!</v>
      </c>
      <c r="J26"/>
      <c r="K26"/>
    </row>
    <row r="27" spans="1:1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4"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43</v>
      </c>
      <c r="D3" s="7" t="s">
        <v>15</v>
      </c>
      <c r="E3" s="8" t="s">
        <v>44</v>
      </c>
      <c r="F3" s="9">
        <v>100</v>
      </c>
      <c r="G3" s="10" t="s">
        <v>45</v>
      </c>
      <c r="H3" s="10" t="s">
        <v>46</v>
      </c>
      <c r="I3" s="8"/>
      <c r="J3" s="9">
        <v>30</v>
      </c>
      <c r="K3" s="11">
        <v>30</v>
      </c>
      <c r="L3" s="11">
        <v>34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13.45</v>
      </c>
      <c r="C7" s="23">
        <v>3.88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13.45</v>
      </c>
      <c r="H7" s="26">
        <f>MAX(C7:C114)</f>
        <v>3.92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13.18</v>
      </c>
      <c r="C8" s="23">
        <v>3.78</v>
      </c>
      <c r="D8" s="24" t="e">
        <f t="shared" si="0"/>
        <v>#DIV/0!</v>
      </c>
      <c r="E8" s="2"/>
      <c r="F8" s="25" t="s">
        <v>22</v>
      </c>
      <c r="G8" s="26">
        <f>MIN(B7:B114)</f>
        <v>13.09</v>
      </c>
      <c r="H8" s="26">
        <f>MIN(C7:C114)</f>
        <v>3.75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13.38</v>
      </c>
      <c r="C9" s="23">
        <v>3.86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13.18</v>
      </c>
      <c r="C10" s="23">
        <v>3.81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13.4</v>
      </c>
      <c r="C11" s="23">
        <v>3.92</v>
      </c>
      <c r="D11" s="24" t="e">
        <f t="shared" si="0"/>
        <v>#DIV/0!</v>
      </c>
      <c r="E11" s="2"/>
      <c r="F11" s="25" t="s">
        <v>23</v>
      </c>
      <c r="G11" s="28">
        <f>SUM(B7:B36)</f>
        <v>395.50000000000006</v>
      </c>
      <c r="H11" s="26">
        <f>G11/30</f>
        <v>13.183333333333335</v>
      </c>
      <c r="J11"/>
      <c r="K11"/>
    </row>
    <row r="12" spans="1:15" x14ac:dyDescent="0.3">
      <c r="A12" s="22">
        <v>6</v>
      </c>
      <c r="B12" s="23">
        <v>13.13</v>
      </c>
      <c r="C12" s="23">
        <v>3.8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13.21</v>
      </c>
      <c r="C13" s="23">
        <v>3.81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13.12</v>
      </c>
      <c r="C14" s="23">
        <v>3.79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13.13</v>
      </c>
      <c r="C15" s="23">
        <v>3.81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13.14</v>
      </c>
      <c r="C16" s="26">
        <v>3.79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13.12</v>
      </c>
      <c r="C17" s="26">
        <v>3.85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13.12</v>
      </c>
      <c r="C18" s="26">
        <v>3.83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13.21</v>
      </c>
      <c r="C19" s="26">
        <v>3.78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13.11</v>
      </c>
      <c r="C20" s="26">
        <v>3.77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13.15</v>
      </c>
      <c r="C21" s="26">
        <v>3.86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13.12</v>
      </c>
      <c r="C22" s="26">
        <v>3.8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13.12</v>
      </c>
      <c r="C23" s="26">
        <v>3.8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13.12</v>
      </c>
      <c r="C24" s="26">
        <v>3.78</v>
      </c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>
        <v>13.11</v>
      </c>
      <c r="C25" s="26">
        <v>3.83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13.21</v>
      </c>
      <c r="C26" s="26">
        <v>3.84</v>
      </c>
      <c r="D26" s="24" t="e">
        <f t="shared" si="0"/>
        <v>#DIV/0!</v>
      </c>
      <c r="J26"/>
      <c r="K26"/>
    </row>
    <row r="27" spans="1:11" x14ac:dyDescent="0.3">
      <c r="A27" s="22">
        <v>21</v>
      </c>
      <c r="B27" s="26">
        <v>13.14</v>
      </c>
      <c r="C27" s="26">
        <v>3.82</v>
      </c>
      <c r="D27" s="24" t="e">
        <f t="shared" si="0"/>
        <v>#DIV/0!</v>
      </c>
      <c r="J27"/>
      <c r="K27"/>
    </row>
    <row r="28" spans="1:11" x14ac:dyDescent="0.3">
      <c r="A28" s="22">
        <v>22</v>
      </c>
      <c r="B28" s="26">
        <v>13.1</v>
      </c>
      <c r="C28" s="26">
        <v>3.81</v>
      </c>
      <c r="D28" s="24" t="e">
        <f t="shared" si="0"/>
        <v>#DIV/0!</v>
      </c>
      <c r="J28"/>
      <c r="K28"/>
    </row>
    <row r="29" spans="1:11" x14ac:dyDescent="0.3">
      <c r="A29" s="22">
        <v>23</v>
      </c>
      <c r="B29" s="26">
        <v>13.09</v>
      </c>
      <c r="C29" s="26">
        <v>3.75</v>
      </c>
      <c r="D29" s="24" t="e">
        <f t="shared" si="0"/>
        <v>#DIV/0!</v>
      </c>
      <c r="J29"/>
      <c r="K29"/>
    </row>
    <row r="30" spans="1:11" x14ac:dyDescent="0.3">
      <c r="A30" s="22">
        <v>24</v>
      </c>
      <c r="B30" s="26">
        <v>13.1</v>
      </c>
      <c r="C30" s="26">
        <v>3.78</v>
      </c>
      <c r="D30" s="24" t="e">
        <f t="shared" si="0"/>
        <v>#DIV/0!</v>
      </c>
      <c r="J30"/>
      <c r="K30"/>
    </row>
    <row r="31" spans="1:11" x14ac:dyDescent="0.3">
      <c r="A31" s="22">
        <v>25</v>
      </c>
      <c r="B31" s="26">
        <v>13.12</v>
      </c>
      <c r="C31" s="26">
        <v>3.85</v>
      </c>
      <c r="D31" s="24" t="e">
        <f t="shared" si="0"/>
        <v>#DIV/0!</v>
      </c>
      <c r="J31"/>
      <c r="K31"/>
    </row>
    <row r="32" spans="1:11" x14ac:dyDescent="0.3">
      <c r="A32" s="22">
        <v>26</v>
      </c>
      <c r="B32" s="26">
        <v>13.42</v>
      </c>
      <c r="C32" s="26">
        <v>3.89</v>
      </c>
      <c r="D32" s="24" t="e">
        <f t="shared" si="0"/>
        <v>#DIV/0!</v>
      </c>
      <c r="J32"/>
      <c r="K32"/>
    </row>
    <row r="33" spans="1:12" x14ac:dyDescent="0.3">
      <c r="A33" s="22">
        <v>27</v>
      </c>
      <c r="B33" s="26">
        <v>13.18</v>
      </c>
      <c r="C33" s="26">
        <v>3.8</v>
      </c>
      <c r="D33" s="24" t="e">
        <f t="shared" si="0"/>
        <v>#DIV/0!</v>
      </c>
      <c r="J33"/>
      <c r="K33"/>
    </row>
    <row r="34" spans="1:12" x14ac:dyDescent="0.3">
      <c r="A34" s="22">
        <v>28</v>
      </c>
      <c r="B34" s="26">
        <v>13.22</v>
      </c>
      <c r="C34" s="26">
        <v>3.88</v>
      </c>
      <c r="D34" s="24" t="e">
        <f t="shared" si="0"/>
        <v>#DIV/0!</v>
      </c>
      <c r="J34"/>
      <c r="K34"/>
    </row>
    <row r="35" spans="1:12" x14ac:dyDescent="0.3">
      <c r="A35" s="22">
        <v>29</v>
      </c>
      <c r="B35" s="26">
        <v>13.24</v>
      </c>
      <c r="C35" s="26">
        <v>3.84</v>
      </c>
      <c r="D35" s="24" t="e">
        <f t="shared" si="0"/>
        <v>#DIV/0!</v>
      </c>
      <c r="J35"/>
      <c r="K35"/>
    </row>
    <row r="36" spans="1:12" x14ac:dyDescent="0.3">
      <c r="A36" s="22">
        <v>30</v>
      </c>
      <c r="B36" s="26">
        <v>13.18</v>
      </c>
      <c r="C36" s="26">
        <v>3.8</v>
      </c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47</v>
      </c>
      <c r="D3" s="7" t="s">
        <v>15</v>
      </c>
      <c r="E3" s="8" t="s">
        <v>26</v>
      </c>
      <c r="F3" s="9">
        <v>120</v>
      </c>
      <c r="G3" s="10" t="s">
        <v>48</v>
      </c>
      <c r="H3" s="10" t="s">
        <v>49</v>
      </c>
      <c r="I3" s="8"/>
      <c r="J3" s="9">
        <v>2</v>
      </c>
      <c r="K3" s="11">
        <v>33</v>
      </c>
      <c r="L3" s="11">
        <v>33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13.41</v>
      </c>
      <c r="C7" s="23">
        <v>3.86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13.42</v>
      </c>
      <c r="H7" s="26">
        <f>MAX(C7:C114)</f>
        <v>3.99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13.42</v>
      </c>
      <c r="C8" s="23">
        <v>3.99</v>
      </c>
      <c r="D8" s="24" t="e">
        <f t="shared" si="0"/>
        <v>#DIV/0!</v>
      </c>
      <c r="E8" s="2"/>
      <c r="F8" s="25" t="s">
        <v>22</v>
      </c>
      <c r="G8" s="26">
        <f>MIN(B7:B114)</f>
        <v>13.41</v>
      </c>
      <c r="H8" s="26">
        <f>MIN(C7:C114)</f>
        <v>3.86</v>
      </c>
      <c r="I8" s="27" t="e">
        <f>H8/$I$3</f>
        <v>#DIV/0!</v>
      </c>
      <c r="J8"/>
      <c r="K8"/>
    </row>
    <row r="9" spans="1:15" x14ac:dyDescent="0.3">
      <c r="A9" s="22">
        <v>3</v>
      </c>
      <c r="B9" s="23"/>
      <c r="C9" s="23"/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/>
      <c r="C10" s="23"/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/>
      <c r="C11" s="23"/>
      <c r="D11" s="24" t="e">
        <f t="shared" si="0"/>
        <v>#DIV/0!</v>
      </c>
      <c r="E11" s="2"/>
      <c r="F11" s="25" t="s">
        <v>23</v>
      </c>
      <c r="G11" s="28">
        <f>SUM(B7:B36)</f>
        <v>26.83</v>
      </c>
      <c r="H11" s="26">
        <f>G11/2</f>
        <v>13.414999999999999</v>
      </c>
      <c r="J11"/>
      <c r="K11"/>
    </row>
    <row r="12" spans="1:15" x14ac:dyDescent="0.3">
      <c r="A12" s="22">
        <v>6</v>
      </c>
      <c r="B12" s="23"/>
      <c r="C12" s="23"/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/>
      <c r="C13" s="23"/>
      <c r="D13" s="24" t="e">
        <f t="shared" si="0"/>
        <v>#DIV/0!</v>
      </c>
      <c r="J13"/>
      <c r="K13"/>
    </row>
    <row r="14" spans="1:15" x14ac:dyDescent="0.3">
      <c r="A14" s="22">
        <v>8</v>
      </c>
      <c r="B14" s="23"/>
      <c r="C14" s="23"/>
      <c r="D14" s="24" t="e">
        <f t="shared" si="0"/>
        <v>#DIV/0!</v>
      </c>
      <c r="J14"/>
      <c r="K14"/>
    </row>
    <row r="15" spans="1:15" x14ac:dyDescent="0.3">
      <c r="A15" s="22">
        <v>9</v>
      </c>
      <c r="B15" s="23"/>
      <c r="C15" s="23"/>
      <c r="D15" s="24" t="e">
        <f t="shared" si="0"/>
        <v>#DIV/0!</v>
      </c>
      <c r="J15"/>
      <c r="K15"/>
    </row>
    <row r="16" spans="1:15" x14ac:dyDescent="0.3">
      <c r="A16" s="22">
        <v>10</v>
      </c>
      <c r="B16" s="26"/>
      <c r="C16" s="26"/>
      <c r="D16" s="24" t="e">
        <f t="shared" si="0"/>
        <v>#DIV/0!</v>
      </c>
      <c r="J16"/>
      <c r="K16"/>
    </row>
    <row r="17" spans="1:11" x14ac:dyDescent="0.3">
      <c r="A17" s="22">
        <v>11</v>
      </c>
      <c r="B17" s="26"/>
      <c r="C17" s="26"/>
      <c r="D17" s="24" t="e">
        <f t="shared" si="0"/>
        <v>#DIV/0!</v>
      </c>
      <c r="J17"/>
      <c r="K17"/>
    </row>
    <row r="18" spans="1:11" x14ac:dyDescent="0.3">
      <c r="A18" s="22">
        <v>12</v>
      </c>
      <c r="B18" s="26"/>
      <c r="C18" s="26"/>
      <c r="D18" s="24" t="e">
        <f t="shared" si="0"/>
        <v>#DIV/0!</v>
      </c>
      <c r="J18"/>
      <c r="K18"/>
    </row>
    <row r="19" spans="1:11" x14ac:dyDescent="0.3">
      <c r="A19" s="22">
        <v>13</v>
      </c>
      <c r="B19" s="26"/>
      <c r="C19" s="26"/>
      <c r="D19" s="24" t="e">
        <f t="shared" si="0"/>
        <v>#DIV/0!</v>
      </c>
      <c r="J19"/>
      <c r="K19"/>
    </row>
    <row r="20" spans="1:11" x14ac:dyDescent="0.3">
      <c r="A20" s="22">
        <v>14</v>
      </c>
      <c r="B20" s="26"/>
      <c r="C20" s="26"/>
      <c r="D20" s="24" t="e">
        <f t="shared" si="0"/>
        <v>#DIV/0!</v>
      </c>
      <c r="J20"/>
      <c r="K20"/>
    </row>
    <row r="21" spans="1:11" x14ac:dyDescent="0.3">
      <c r="A21" s="22">
        <v>15</v>
      </c>
      <c r="B21" s="26"/>
      <c r="C21" s="26"/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/>
      <c r="C22" s="26"/>
      <c r="D22" s="24" t="e">
        <f t="shared" si="0"/>
        <v>#DIV/0!</v>
      </c>
      <c r="J22"/>
      <c r="K22"/>
    </row>
    <row r="23" spans="1:11" x14ac:dyDescent="0.3">
      <c r="A23" s="22">
        <v>17</v>
      </c>
      <c r="B23" s="26"/>
      <c r="C23" s="26"/>
      <c r="D23" s="24" t="e">
        <f t="shared" si="0"/>
        <v>#DIV/0!</v>
      </c>
      <c r="J23"/>
      <c r="K23"/>
    </row>
    <row r="24" spans="1:11" x14ac:dyDescent="0.3">
      <c r="A24" s="22">
        <v>18</v>
      </c>
      <c r="B24" s="26"/>
      <c r="C24" s="26"/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/>
      <c r="C25" s="26"/>
      <c r="D25" s="24" t="e">
        <f t="shared" si="0"/>
        <v>#DIV/0!</v>
      </c>
      <c r="J25"/>
      <c r="K25"/>
    </row>
    <row r="26" spans="1:11" x14ac:dyDescent="0.3">
      <c r="A26" s="22">
        <v>20</v>
      </c>
      <c r="B26" s="26"/>
      <c r="C26" s="26"/>
      <c r="D26" s="24" t="e">
        <f t="shared" si="0"/>
        <v>#DIV/0!</v>
      </c>
      <c r="J26"/>
      <c r="K26"/>
    </row>
    <row r="27" spans="1:1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50</v>
      </c>
      <c r="D3" s="7" t="s">
        <v>15</v>
      </c>
      <c r="E3" s="8" t="s">
        <v>44</v>
      </c>
      <c r="F3" s="9">
        <v>100</v>
      </c>
      <c r="G3" s="10" t="s">
        <v>30</v>
      </c>
      <c r="H3" s="10" t="s">
        <v>31</v>
      </c>
      <c r="I3" s="8"/>
      <c r="J3" s="9">
        <v>30</v>
      </c>
      <c r="K3" s="11">
        <v>31</v>
      </c>
      <c r="L3" s="11">
        <v>28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13.24</v>
      </c>
      <c r="C7" s="23">
        <v>3.45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13.26</v>
      </c>
      <c r="H7" s="26">
        <f>MAX(C7:C114)</f>
        <v>3.53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13.25</v>
      </c>
      <c r="C8" s="23">
        <v>3.45</v>
      </c>
      <c r="D8" s="24" t="e">
        <f t="shared" si="0"/>
        <v>#DIV/0!</v>
      </c>
      <c r="E8" s="2"/>
      <c r="F8" s="25" t="s">
        <v>22</v>
      </c>
      <c r="G8" s="26">
        <f>MIN(B7:B114)</f>
        <v>13.21</v>
      </c>
      <c r="H8" s="26">
        <f>MIN(C7:C114)</f>
        <v>3.39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13.25</v>
      </c>
      <c r="C9" s="23">
        <v>3.48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13.26</v>
      </c>
      <c r="C10" s="23">
        <v>3.47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13.25</v>
      </c>
      <c r="C11" s="23">
        <v>3.5</v>
      </c>
      <c r="D11" s="24" t="e">
        <f t="shared" si="0"/>
        <v>#DIV/0!</v>
      </c>
      <c r="E11" s="2"/>
      <c r="F11" s="25" t="s">
        <v>23</v>
      </c>
      <c r="G11" s="28">
        <f>SUM(B7:B36)</f>
        <v>264.86</v>
      </c>
      <c r="H11" s="26">
        <f>G11/20</f>
        <v>13.243</v>
      </c>
      <c r="J11"/>
      <c r="K11"/>
    </row>
    <row r="12" spans="1:15" x14ac:dyDescent="0.3">
      <c r="A12" s="22">
        <v>6</v>
      </c>
      <c r="B12" s="23">
        <v>13.26</v>
      </c>
      <c r="C12" s="23">
        <v>3.47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13.25</v>
      </c>
      <c r="C13" s="23">
        <v>3.5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13.26</v>
      </c>
      <c r="C14" s="23">
        <v>3.44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13.24</v>
      </c>
      <c r="C15" s="23">
        <v>3.53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13.25</v>
      </c>
      <c r="C16" s="26">
        <v>3.39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13.24</v>
      </c>
      <c r="C17" s="26">
        <v>3.42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13.23</v>
      </c>
      <c r="C18" s="26">
        <v>3.47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13.24</v>
      </c>
      <c r="C19" s="26">
        <v>3.5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13.24</v>
      </c>
      <c r="C20" s="26">
        <v>3.5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13.25</v>
      </c>
      <c r="C21" s="26">
        <v>3.49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13.24</v>
      </c>
      <c r="C22" s="26">
        <v>3.45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13.23</v>
      </c>
      <c r="C23" s="26">
        <v>3.49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13.23</v>
      </c>
      <c r="C24" s="26">
        <v>3.4</v>
      </c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>
        <v>13.21</v>
      </c>
      <c r="C25" s="26">
        <v>3.48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13.24</v>
      </c>
      <c r="C26" s="26">
        <v>3.47</v>
      </c>
      <c r="D26" s="24" t="e">
        <f t="shared" si="0"/>
        <v>#DIV/0!</v>
      </c>
      <c r="J26"/>
      <c r="K26"/>
    </row>
    <row r="27" spans="1:11" hidden="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hidden="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hidden="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hidden="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hidden="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hidden="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hidden="1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hidden="1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hidden="1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hidden="1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2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51</v>
      </c>
      <c r="D3" s="7" t="s">
        <v>15</v>
      </c>
      <c r="E3" s="8" t="s">
        <v>37</v>
      </c>
      <c r="F3" s="9">
        <v>100</v>
      </c>
      <c r="G3" s="10" t="s">
        <v>52</v>
      </c>
      <c r="H3" s="10" t="s">
        <v>53</v>
      </c>
      <c r="I3" s="8"/>
      <c r="J3" s="9">
        <v>30</v>
      </c>
      <c r="K3" s="11">
        <v>33</v>
      </c>
      <c r="L3" s="11">
        <v>30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13.38</v>
      </c>
      <c r="C7" s="23">
        <v>3.79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13.55</v>
      </c>
      <c r="H7" s="26">
        <f>MAX(C7:C114)</f>
        <v>3.87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13.4</v>
      </c>
      <c r="C8" s="23">
        <v>3.82</v>
      </c>
      <c r="D8" s="24" t="e">
        <f t="shared" si="0"/>
        <v>#DIV/0!</v>
      </c>
      <c r="E8" s="2"/>
      <c r="F8" s="25" t="s">
        <v>22</v>
      </c>
      <c r="G8" s="26">
        <f>MIN(B7:B114)</f>
        <v>13.12</v>
      </c>
      <c r="H8" s="26">
        <f>MIN(C7:C114)</f>
        <v>3.73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13.34</v>
      </c>
      <c r="C9" s="23">
        <v>3.78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13.28</v>
      </c>
      <c r="C10" s="23">
        <v>3.81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13.37</v>
      </c>
      <c r="C11" s="23">
        <v>3.84</v>
      </c>
      <c r="D11" s="24" t="e">
        <f t="shared" si="0"/>
        <v>#DIV/0!</v>
      </c>
      <c r="E11" s="2"/>
      <c r="F11" s="25" t="s">
        <v>23</v>
      </c>
      <c r="G11" s="28">
        <f>SUM(B7:B36)</f>
        <v>266.77999999999997</v>
      </c>
      <c r="H11" s="26">
        <f>G11/20</f>
        <v>13.338999999999999</v>
      </c>
      <c r="J11"/>
      <c r="K11"/>
    </row>
    <row r="12" spans="1:15" x14ac:dyDescent="0.3">
      <c r="A12" s="22">
        <v>6</v>
      </c>
      <c r="B12" s="23">
        <v>13.29</v>
      </c>
      <c r="C12" s="23">
        <v>3.79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13.12</v>
      </c>
      <c r="C13" s="23">
        <v>3.78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13.34</v>
      </c>
      <c r="C14" s="23">
        <v>3.81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13.25</v>
      </c>
      <c r="C15" s="23">
        <v>3.79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13.25</v>
      </c>
      <c r="C16" s="26">
        <v>3.83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13.34</v>
      </c>
      <c r="C17" s="26">
        <v>3.8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13.45</v>
      </c>
      <c r="C18" s="26">
        <v>3.84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13.45</v>
      </c>
      <c r="C19" s="26">
        <v>3.79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13.14</v>
      </c>
      <c r="C20" s="26">
        <v>3.73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13.48</v>
      </c>
      <c r="C21" s="26">
        <v>3.82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13.49</v>
      </c>
      <c r="C22" s="26">
        <v>3.81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13.16</v>
      </c>
      <c r="C23" s="26">
        <v>3.75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13.5</v>
      </c>
      <c r="C24" s="26">
        <v>3.83</v>
      </c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>
        <v>13.2</v>
      </c>
      <c r="C25" s="26">
        <v>3.78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13.55</v>
      </c>
      <c r="C26" s="26">
        <v>3.87</v>
      </c>
      <c r="D26" s="24" t="e">
        <f t="shared" si="0"/>
        <v>#DIV/0!</v>
      </c>
      <c r="J26"/>
      <c r="K26"/>
    </row>
    <row r="27" spans="1:11" hidden="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hidden="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hidden="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hidden="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hidden="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hidden="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hidden="1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hidden="1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hidden="1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hidden="1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54</v>
      </c>
      <c r="D3" s="7" t="s">
        <v>15</v>
      </c>
      <c r="E3" s="8" t="s">
        <v>55</v>
      </c>
      <c r="F3" s="9">
        <v>200</v>
      </c>
      <c r="G3" s="10" t="s">
        <v>56</v>
      </c>
      <c r="H3" s="10" t="s">
        <v>46</v>
      </c>
      <c r="I3" s="8"/>
      <c r="J3" s="9">
        <v>30</v>
      </c>
      <c r="K3" s="11">
        <v>31</v>
      </c>
      <c r="L3" s="11">
        <v>30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13.21</v>
      </c>
      <c r="C7" s="23">
        <v>2.76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13.22</v>
      </c>
      <c r="H7" s="26">
        <f>MAX(C7:C114)</f>
        <v>2.83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13.19</v>
      </c>
      <c r="C8" s="23">
        <v>2.78</v>
      </c>
      <c r="D8" s="24" t="e">
        <f t="shared" si="0"/>
        <v>#DIV/0!</v>
      </c>
      <c r="E8" s="2"/>
      <c r="F8" s="25" t="s">
        <v>22</v>
      </c>
      <c r="G8" s="26">
        <f>MIN(B7:B114)</f>
        <v>13.17</v>
      </c>
      <c r="H8" s="26">
        <f>MIN(C7:C114)</f>
        <v>2.38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13.19</v>
      </c>
      <c r="C9" s="23">
        <v>2.83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13.17</v>
      </c>
      <c r="C10" s="23">
        <v>2.75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13.17</v>
      </c>
      <c r="C11" s="23">
        <v>2.79</v>
      </c>
      <c r="D11" s="24" t="e">
        <f t="shared" si="0"/>
        <v>#DIV/0!</v>
      </c>
      <c r="E11" s="2"/>
      <c r="F11" s="25" t="s">
        <v>23</v>
      </c>
      <c r="G11" s="28">
        <f>SUM(B7:B36)</f>
        <v>395.69</v>
      </c>
      <c r="H11" s="26">
        <f>G11/20</f>
        <v>19.784500000000001</v>
      </c>
      <c r="J11"/>
      <c r="K11"/>
    </row>
    <row r="12" spans="1:15" x14ac:dyDescent="0.3">
      <c r="A12" s="22">
        <v>6</v>
      </c>
      <c r="B12" s="23">
        <v>13.17</v>
      </c>
      <c r="C12" s="23">
        <v>2.81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13.17</v>
      </c>
      <c r="C13" s="23">
        <v>2.78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13.17</v>
      </c>
      <c r="C14" s="23">
        <v>2.74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13.18</v>
      </c>
      <c r="C15" s="23">
        <v>2.8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13.19</v>
      </c>
      <c r="C16" s="26">
        <v>2.78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13.18</v>
      </c>
      <c r="C17" s="26">
        <v>2.76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13.17</v>
      </c>
      <c r="C18" s="26">
        <v>2.76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13.21</v>
      </c>
      <c r="C19" s="26">
        <v>2.78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13.2</v>
      </c>
      <c r="C20" s="26">
        <v>2.76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13.17</v>
      </c>
      <c r="C21" s="26">
        <v>2.78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13.22</v>
      </c>
      <c r="C22" s="26">
        <v>2.38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13.22</v>
      </c>
      <c r="C23" s="26">
        <v>2.81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13.22</v>
      </c>
      <c r="C24" s="26">
        <v>2.83</v>
      </c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>
        <v>13.22</v>
      </c>
      <c r="C25" s="26">
        <v>2.77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13.21</v>
      </c>
      <c r="C26" s="26">
        <v>2.79</v>
      </c>
      <c r="D26" s="24" t="e">
        <f t="shared" si="0"/>
        <v>#DIV/0!</v>
      </c>
      <c r="J26"/>
      <c r="K26"/>
    </row>
    <row r="27" spans="1:11" x14ac:dyDescent="0.3">
      <c r="A27" s="22">
        <v>21</v>
      </c>
      <c r="B27" s="26">
        <v>13.21</v>
      </c>
      <c r="C27" s="26">
        <v>2.8</v>
      </c>
      <c r="D27" s="24" t="e">
        <f t="shared" si="0"/>
        <v>#DIV/0!</v>
      </c>
      <c r="J27"/>
      <c r="K27"/>
    </row>
    <row r="28" spans="1:11" x14ac:dyDescent="0.3">
      <c r="A28" s="22">
        <v>22</v>
      </c>
      <c r="B28" s="26">
        <v>13.19</v>
      </c>
      <c r="C28" s="26">
        <v>2.78</v>
      </c>
      <c r="D28" s="24" t="e">
        <f t="shared" si="0"/>
        <v>#DIV/0!</v>
      </c>
      <c r="J28"/>
      <c r="K28"/>
    </row>
    <row r="29" spans="1:11" x14ac:dyDescent="0.3">
      <c r="A29" s="22">
        <v>23</v>
      </c>
      <c r="B29" s="26">
        <v>13.18</v>
      </c>
      <c r="C29" s="26">
        <v>2.77</v>
      </c>
      <c r="D29" s="24" t="e">
        <f t="shared" si="0"/>
        <v>#DIV/0!</v>
      </c>
      <c r="J29"/>
      <c r="K29"/>
    </row>
    <row r="30" spans="1:11" x14ac:dyDescent="0.3">
      <c r="A30" s="22">
        <v>24</v>
      </c>
      <c r="B30" s="26">
        <v>13.18</v>
      </c>
      <c r="C30" s="26">
        <v>2.73</v>
      </c>
      <c r="D30" s="24" t="e">
        <f t="shared" si="0"/>
        <v>#DIV/0!</v>
      </c>
      <c r="J30"/>
      <c r="K30"/>
    </row>
    <row r="31" spans="1:11" x14ac:dyDescent="0.3">
      <c r="A31" s="22">
        <v>25</v>
      </c>
      <c r="B31" s="26">
        <v>13.18</v>
      </c>
      <c r="C31" s="26">
        <v>2.78</v>
      </c>
      <c r="D31" s="24" t="e">
        <f t="shared" si="0"/>
        <v>#DIV/0!</v>
      </c>
      <c r="J31"/>
      <c r="K31"/>
    </row>
    <row r="32" spans="1:11" x14ac:dyDescent="0.3">
      <c r="A32" s="22">
        <v>26</v>
      </c>
      <c r="B32" s="26">
        <v>13.18</v>
      </c>
      <c r="C32" s="26">
        <v>2.77</v>
      </c>
      <c r="D32" s="24" t="e">
        <f t="shared" si="0"/>
        <v>#DIV/0!</v>
      </c>
      <c r="J32"/>
      <c r="K32"/>
    </row>
    <row r="33" spans="1:12" x14ac:dyDescent="0.3">
      <c r="A33" s="22">
        <v>27</v>
      </c>
      <c r="B33" s="26">
        <v>13.17</v>
      </c>
      <c r="C33" s="26">
        <v>2.8</v>
      </c>
      <c r="D33" s="24" t="e">
        <f t="shared" si="0"/>
        <v>#DIV/0!</v>
      </c>
      <c r="J33"/>
      <c r="K33"/>
    </row>
    <row r="34" spans="1:12" x14ac:dyDescent="0.3">
      <c r="A34" s="22">
        <v>28</v>
      </c>
      <c r="B34" s="26">
        <v>13.19</v>
      </c>
      <c r="C34" s="26">
        <v>2.79</v>
      </c>
      <c r="D34" s="24" t="e">
        <f t="shared" si="0"/>
        <v>#DIV/0!</v>
      </c>
      <c r="J34"/>
      <c r="K34"/>
    </row>
    <row r="35" spans="1:12" x14ac:dyDescent="0.3">
      <c r="A35" s="22">
        <v>29</v>
      </c>
      <c r="B35" s="26">
        <v>13.19</v>
      </c>
      <c r="C35" s="26">
        <v>2.8</v>
      </c>
      <c r="D35" s="24" t="e">
        <f t="shared" si="0"/>
        <v>#DIV/0!</v>
      </c>
      <c r="J35"/>
      <c r="K35"/>
    </row>
    <row r="36" spans="1:12" x14ac:dyDescent="0.3">
      <c r="A36" s="22">
        <v>30</v>
      </c>
      <c r="B36" s="26">
        <v>13.19</v>
      </c>
      <c r="C36" s="26">
        <v>2.79</v>
      </c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19"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57</v>
      </c>
      <c r="D3" s="7" t="s">
        <v>15</v>
      </c>
      <c r="E3" s="8" t="s">
        <v>58</v>
      </c>
      <c r="F3" s="9">
        <v>150</v>
      </c>
      <c r="G3" s="10" t="s">
        <v>59</v>
      </c>
      <c r="H3" s="10" t="s">
        <v>60</v>
      </c>
      <c r="I3" s="8"/>
      <c r="J3" s="9">
        <v>30</v>
      </c>
      <c r="K3" s="11">
        <v>28</v>
      </c>
      <c r="L3" s="11">
        <v>30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13.18</v>
      </c>
      <c r="C7" s="23">
        <v>3.22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13.21</v>
      </c>
      <c r="H7" s="26">
        <f>MAX(C7:C114)</f>
        <v>3.31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13.2</v>
      </c>
      <c r="C8" s="23">
        <v>3.21</v>
      </c>
      <c r="D8" s="24" t="e">
        <f t="shared" si="0"/>
        <v>#DIV/0!</v>
      </c>
      <c r="E8" s="2"/>
      <c r="F8" s="25" t="s">
        <v>22</v>
      </c>
      <c r="G8" s="26">
        <f>MIN(B7:B114)</f>
        <v>13.18</v>
      </c>
      <c r="H8" s="26">
        <f>MIN(C7:C114)</f>
        <v>3.13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13.18</v>
      </c>
      <c r="C9" s="23">
        <v>3.17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13.2</v>
      </c>
      <c r="C10" s="23">
        <v>3.21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13.19</v>
      </c>
      <c r="C11" s="23">
        <v>3.23</v>
      </c>
      <c r="D11" s="24" t="e">
        <f t="shared" si="0"/>
        <v>#DIV/0!</v>
      </c>
      <c r="E11" s="2"/>
      <c r="F11" s="25" t="s">
        <v>23</v>
      </c>
      <c r="G11" s="28">
        <f>SUM(B7:B36)</f>
        <v>395.69</v>
      </c>
      <c r="H11" s="26">
        <f>G11/20</f>
        <v>19.784500000000001</v>
      </c>
      <c r="J11"/>
      <c r="K11"/>
    </row>
    <row r="12" spans="1:15" x14ac:dyDescent="0.3">
      <c r="A12" s="22">
        <v>6</v>
      </c>
      <c r="B12" s="23">
        <v>13.18</v>
      </c>
      <c r="C12" s="23">
        <v>3.14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13.19</v>
      </c>
      <c r="C13" s="23">
        <v>3.21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13.2</v>
      </c>
      <c r="C14" s="23">
        <v>3.21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13.19</v>
      </c>
      <c r="C15" s="23">
        <v>3.19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13.19</v>
      </c>
      <c r="C16" s="26">
        <v>3.22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13.19</v>
      </c>
      <c r="C17" s="26">
        <v>3.29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13.19</v>
      </c>
      <c r="C18" s="26">
        <v>3.22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13.18</v>
      </c>
      <c r="C19" s="26">
        <v>3.2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13.19</v>
      </c>
      <c r="C20" s="26">
        <v>3.17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13.19</v>
      </c>
      <c r="C21" s="26">
        <v>3.15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13.18</v>
      </c>
      <c r="C22" s="26">
        <v>3.2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13.19</v>
      </c>
      <c r="C23" s="26">
        <v>3.23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13.19</v>
      </c>
      <c r="C24" s="26">
        <v>3.25</v>
      </c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>
        <v>13.19</v>
      </c>
      <c r="C25" s="26">
        <v>3.13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13.2</v>
      </c>
      <c r="C26" s="26">
        <v>3.16</v>
      </c>
      <c r="D26" s="24" t="e">
        <f t="shared" si="0"/>
        <v>#DIV/0!</v>
      </c>
      <c r="J26"/>
      <c r="K26"/>
    </row>
    <row r="27" spans="1:11" x14ac:dyDescent="0.3">
      <c r="A27" s="22">
        <v>21</v>
      </c>
      <c r="B27" s="26">
        <v>13.19</v>
      </c>
      <c r="C27" s="26">
        <v>3.31</v>
      </c>
      <c r="D27" s="24" t="e">
        <f t="shared" si="0"/>
        <v>#DIV/0!</v>
      </c>
      <c r="J27"/>
      <c r="K27"/>
    </row>
    <row r="28" spans="1:11" x14ac:dyDescent="0.3">
      <c r="A28" s="22">
        <v>22</v>
      </c>
      <c r="B28" s="26">
        <v>13.19</v>
      </c>
      <c r="C28" s="26">
        <v>3.17</v>
      </c>
      <c r="D28" s="24" t="e">
        <f t="shared" si="0"/>
        <v>#DIV/0!</v>
      </c>
      <c r="J28"/>
      <c r="K28"/>
    </row>
    <row r="29" spans="1:11" x14ac:dyDescent="0.3">
      <c r="A29" s="22">
        <v>23</v>
      </c>
      <c r="B29" s="26">
        <v>13.19</v>
      </c>
      <c r="C29" s="26">
        <v>3.15</v>
      </c>
      <c r="D29" s="24" t="e">
        <f t="shared" si="0"/>
        <v>#DIV/0!</v>
      </c>
      <c r="J29"/>
      <c r="K29"/>
    </row>
    <row r="30" spans="1:11" x14ac:dyDescent="0.3">
      <c r="A30" s="22">
        <v>24</v>
      </c>
      <c r="B30" s="26">
        <v>13.19</v>
      </c>
      <c r="C30" s="26">
        <v>3.16</v>
      </c>
      <c r="D30" s="24" t="e">
        <f t="shared" si="0"/>
        <v>#DIV/0!</v>
      </c>
      <c r="J30"/>
      <c r="K30"/>
    </row>
    <row r="31" spans="1:11" x14ac:dyDescent="0.3">
      <c r="A31" s="22">
        <v>25</v>
      </c>
      <c r="B31" s="26">
        <v>13.18</v>
      </c>
      <c r="C31" s="26">
        <v>3.18</v>
      </c>
      <c r="D31" s="24" t="e">
        <f t="shared" si="0"/>
        <v>#DIV/0!</v>
      </c>
      <c r="J31"/>
      <c r="K31"/>
    </row>
    <row r="32" spans="1:11" x14ac:dyDescent="0.3">
      <c r="A32" s="22">
        <v>26</v>
      </c>
      <c r="B32" s="26">
        <v>13.21</v>
      </c>
      <c r="C32" s="26">
        <v>3.28</v>
      </c>
      <c r="D32" s="24" t="e">
        <f t="shared" si="0"/>
        <v>#DIV/0!</v>
      </c>
      <c r="J32"/>
      <c r="K32"/>
    </row>
    <row r="33" spans="1:12" x14ac:dyDescent="0.3">
      <c r="A33" s="22">
        <v>27</v>
      </c>
      <c r="B33" s="26">
        <v>13.19</v>
      </c>
      <c r="C33" s="26">
        <v>3.21</v>
      </c>
      <c r="D33" s="24" t="e">
        <f t="shared" si="0"/>
        <v>#DIV/0!</v>
      </c>
      <c r="J33"/>
      <c r="K33"/>
    </row>
    <row r="34" spans="1:12" x14ac:dyDescent="0.3">
      <c r="A34" s="22">
        <v>28</v>
      </c>
      <c r="B34" s="26">
        <v>13.19</v>
      </c>
      <c r="C34" s="26">
        <v>3.19</v>
      </c>
      <c r="D34" s="24" t="e">
        <f t="shared" si="0"/>
        <v>#DIV/0!</v>
      </c>
      <c r="J34"/>
      <c r="K34"/>
    </row>
    <row r="35" spans="1:12" x14ac:dyDescent="0.3">
      <c r="A35" s="22">
        <v>29</v>
      </c>
      <c r="B35" s="26">
        <v>13.18</v>
      </c>
      <c r="C35" s="26">
        <v>3.18</v>
      </c>
      <c r="D35" s="24" t="e">
        <f t="shared" si="0"/>
        <v>#DIV/0!</v>
      </c>
      <c r="J35"/>
      <c r="K35"/>
    </row>
    <row r="36" spans="1:12" x14ac:dyDescent="0.3">
      <c r="A36" s="22">
        <v>30</v>
      </c>
      <c r="B36" s="26">
        <v>13.19</v>
      </c>
      <c r="C36" s="26">
        <v>3.17</v>
      </c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4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61</v>
      </c>
      <c r="D3" s="7" t="s">
        <v>15</v>
      </c>
      <c r="E3" s="8" t="s">
        <v>58</v>
      </c>
      <c r="F3" s="9">
        <v>100</v>
      </c>
      <c r="G3" s="10" t="s">
        <v>62</v>
      </c>
      <c r="H3" s="10" t="s">
        <v>63</v>
      </c>
      <c r="I3" s="8"/>
      <c r="J3" s="9">
        <v>9</v>
      </c>
      <c r="K3" s="11">
        <v>29</v>
      </c>
      <c r="L3" s="11">
        <v>90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13.16</v>
      </c>
      <c r="C7" s="23">
        <v>4.37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13.23</v>
      </c>
      <c r="H7" s="26">
        <f>MAX(C7:C114)</f>
        <v>5.22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13.17</v>
      </c>
      <c r="C8" s="23">
        <v>4.13</v>
      </c>
      <c r="D8" s="24" t="e">
        <f t="shared" si="0"/>
        <v>#DIV/0!</v>
      </c>
      <c r="E8" s="2"/>
      <c r="F8" s="25" t="s">
        <v>22</v>
      </c>
      <c r="G8" s="26">
        <f>MIN(B7:B114)</f>
        <v>13.16</v>
      </c>
      <c r="H8" s="26">
        <f>MIN(C7:C114)</f>
        <v>4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13.16</v>
      </c>
      <c r="C9" s="23">
        <v>4.76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13.18</v>
      </c>
      <c r="C10" s="23">
        <v>4.51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13.2</v>
      </c>
      <c r="C11" s="23">
        <v>4.55</v>
      </c>
      <c r="D11" s="24" t="e">
        <f t="shared" si="0"/>
        <v>#DIV/0!</v>
      </c>
      <c r="E11" s="2"/>
      <c r="F11" s="25" t="s">
        <v>23</v>
      </c>
      <c r="G11" s="28">
        <f>SUM(B7:B36)</f>
        <v>118.63000000000001</v>
      </c>
      <c r="H11" s="26">
        <f>G11/9</f>
        <v>13.181111111111113</v>
      </c>
      <c r="J11"/>
      <c r="K11"/>
    </row>
    <row r="12" spans="1:15" x14ac:dyDescent="0.3">
      <c r="A12" s="22">
        <v>6</v>
      </c>
      <c r="B12" s="23">
        <v>13.17</v>
      </c>
      <c r="C12" s="23">
        <v>4.5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13.18</v>
      </c>
      <c r="C13" s="23">
        <v>5.22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13.18</v>
      </c>
      <c r="C14" s="23">
        <v>4.57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13.23</v>
      </c>
      <c r="C15" s="23">
        <v>4</v>
      </c>
      <c r="D15" s="24" t="e">
        <f t="shared" si="0"/>
        <v>#DIV/0!</v>
      </c>
      <c r="J15"/>
      <c r="K15"/>
    </row>
    <row r="16" spans="1:15" hidden="1" x14ac:dyDescent="0.3">
      <c r="A16" s="22">
        <v>10</v>
      </c>
      <c r="B16" s="26"/>
      <c r="C16" s="26"/>
      <c r="D16" s="24" t="e">
        <f t="shared" si="0"/>
        <v>#DIV/0!</v>
      </c>
      <c r="J16"/>
      <c r="K16"/>
    </row>
    <row r="17" spans="1:11" hidden="1" x14ac:dyDescent="0.3">
      <c r="A17" s="22">
        <v>11</v>
      </c>
      <c r="B17" s="26"/>
      <c r="C17" s="26"/>
      <c r="D17" s="24" t="e">
        <f t="shared" si="0"/>
        <v>#DIV/0!</v>
      </c>
      <c r="J17"/>
      <c r="K17"/>
    </row>
    <row r="18" spans="1:11" hidden="1" x14ac:dyDescent="0.3">
      <c r="A18" s="22">
        <v>12</v>
      </c>
      <c r="B18" s="26"/>
      <c r="C18" s="26"/>
      <c r="D18" s="24" t="e">
        <f t="shared" si="0"/>
        <v>#DIV/0!</v>
      </c>
      <c r="J18"/>
      <c r="K18"/>
    </row>
    <row r="19" spans="1:11" hidden="1" x14ac:dyDescent="0.3">
      <c r="A19" s="22">
        <v>13</v>
      </c>
      <c r="B19" s="26"/>
      <c r="C19" s="26"/>
      <c r="D19" s="24" t="e">
        <f t="shared" si="0"/>
        <v>#DIV/0!</v>
      </c>
      <c r="J19"/>
      <c r="K19"/>
    </row>
    <row r="20" spans="1:11" hidden="1" x14ac:dyDescent="0.3">
      <c r="A20" s="22">
        <v>14</v>
      </c>
      <c r="B20" s="26"/>
      <c r="C20" s="26"/>
      <c r="D20" s="24" t="e">
        <f t="shared" si="0"/>
        <v>#DIV/0!</v>
      </c>
      <c r="J20"/>
      <c r="K20"/>
    </row>
    <row r="21" spans="1:11" hidden="1" x14ac:dyDescent="0.3">
      <c r="A21" s="22">
        <v>15</v>
      </c>
      <c r="B21" s="26"/>
      <c r="C21" s="26"/>
      <c r="D21" s="24" t="e">
        <f t="shared" si="0"/>
        <v>#DIV/0!</v>
      </c>
      <c r="E21" s="29"/>
      <c r="F21" s="30"/>
      <c r="J21"/>
      <c r="K21"/>
    </row>
    <row r="22" spans="1:11" hidden="1" x14ac:dyDescent="0.3">
      <c r="A22" s="22">
        <v>16</v>
      </c>
      <c r="B22" s="26"/>
      <c r="C22" s="26"/>
      <c r="D22" s="24" t="e">
        <f t="shared" si="0"/>
        <v>#DIV/0!</v>
      </c>
      <c r="J22"/>
      <c r="K22"/>
    </row>
    <row r="23" spans="1:11" hidden="1" x14ac:dyDescent="0.3">
      <c r="A23" s="22">
        <v>17</v>
      </c>
      <c r="B23" s="26"/>
      <c r="C23" s="26"/>
      <c r="D23" s="24" t="e">
        <f t="shared" si="0"/>
        <v>#DIV/0!</v>
      </c>
      <c r="J23"/>
      <c r="K23"/>
    </row>
    <row r="24" spans="1:11" hidden="1" x14ac:dyDescent="0.3">
      <c r="A24" s="22">
        <v>18</v>
      </c>
      <c r="B24" s="26"/>
      <c r="C24" s="26"/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hidden="1" x14ac:dyDescent="0.3">
      <c r="A25" s="22">
        <v>19</v>
      </c>
      <c r="B25" s="26"/>
      <c r="C25" s="26"/>
      <c r="D25" s="24" t="e">
        <f t="shared" si="0"/>
        <v>#DIV/0!</v>
      </c>
      <c r="J25"/>
      <c r="K25"/>
    </row>
    <row r="26" spans="1:11" hidden="1" x14ac:dyDescent="0.3">
      <c r="A26" s="22">
        <v>20</v>
      </c>
      <c r="B26" s="26"/>
      <c r="C26" s="26"/>
      <c r="D26" s="24" t="e">
        <f t="shared" si="0"/>
        <v>#DIV/0!</v>
      </c>
      <c r="J26"/>
      <c r="K26"/>
    </row>
    <row r="27" spans="1:11" hidden="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hidden="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hidden="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hidden="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hidden="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hidden="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hidden="1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hidden="1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hidden="1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hidden="1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J34" sqref="J3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45831</v>
      </c>
      <c r="B3" s="7" t="s">
        <v>27</v>
      </c>
      <c r="C3" s="7" t="s">
        <v>64</v>
      </c>
      <c r="D3" s="7" t="s">
        <v>15</v>
      </c>
      <c r="E3" s="8" t="s">
        <v>26</v>
      </c>
      <c r="F3" s="9">
        <v>150</v>
      </c>
      <c r="G3" s="10" t="s">
        <v>65</v>
      </c>
      <c r="H3" s="10" t="s">
        <v>66</v>
      </c>
      <c r="I3" s="8"/>
      <c r="J3" s="9">
        <v>2</v>
      </c>
      <c r="K3" s="11">
        <v>30</v>
      </c>
      <c r="L3" s="11">
        <v>30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16</v>
      </c>
      <c r="B6" s="18" t="s">
        <v>17</v>
      </c>
      <c r="C6" s="19" t="s">
        <v>18</v>
      </c>
      <c r="D6" s="19" t="s">
        <v>19</v>
      </c>
      <c r="F6" s="20"/>
      <c r="G6" s="21" t="s">
        <v>20</v>
      </c>
      <c r="H6" s="21" t="s">
        <v>18</v>
      </c>
      <c r="I6"/>
      <c r="J6"/>
      <c r="K6"/>
    </row>
    <row r="7" spans="1:15" x14ac:dyDescent="0.3">
      <c r="A7" s="22">
        <v>1</v>
      </c>
      <c r="B7" s="23">
        <v>13.35</v>
      </c>
      <c r="C7" s="23">
        <v>3.05</v>
      </c>
      <c r="D7" s="24" t="e">
        <f t="shared" ref="D7:D70" si="0">C7/$I$3</f>
        <v>#DIV/0!</v>
      </c>
      <c r="E7" s="2"/>
      <c r="F7" s="25" t="s">
        <v>21</v>
      </c>
      <c r="G7" s="26">
        <f>MAX(B7:B114)</f>
        <v>13.35</v>
      </c>
      <c r="H7" s="26">
        <f>MAX(C7:C114)</f>
        <v>3.06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13.34</v>
      </c>
      <c r="C8" s="23">
        <v>3.06</v>
      </c>
      <c r="D8" s="24" t="e">
        <f t="shared" si="0"/>
        <v>#DIV/0!</v>
      </c>
      <c r="E8" s="2"/>
      <c r="F8" s="25" t="s">
        <v>22</v>
      </c>
      <c r="G8" s="26">
        <f>MIN(B7:B114)</f>
        <v>13.34</v>
      </c>
      <c r="H8" s="26">
        <f>MIN(C7:C114)</f>
        <v>3.05</v>
      </c>
      <c r="I8" s="27" t="e">
        <f>H8/$I$3</f>
        <v>#DIV/0!</v>
      </c>
      <c r="J8"/>
      <c r="K8"/>
    </row>
    <row r="9" spans="1:15" x14ac:dyDescent="0.3">
      <c r="A9" s="22">
        <v>3</v>
      </c>
      <c r="B9" s="23"/>
      <c r="C9" s="23"/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/>
      <c r="C10" s="23"/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/>
      <c r="C11" s="23"/>
      <c r="D11" s="24" t="e">
        <f t="shared" si="0"/>
        <v>#DIV/0!</v>
      </c>
      <c r="E11" s="2"/>
      <c r="F11" s="25" t="s">
        <v>23</v>
      </c>
      <c r="G11" s="28">
        <f>SUM(B7:B36)</f>
        <v>26.689999999999998</v>
      </c>
      <c r="H11" s="26">
        <f>G11/2</f>
        <v>13.344999999999999</v>
      </c>
      <c r="J11"/>
      <c r="K11"/>
    </row>
    <row r="12" spans="1:15" x14ac:dyDescent="0.3">
      <c r="A12" s="22">
        <v>6</v>
      </c>
      <c r="B12" s="23"/>
      <c r="C12" s="23"/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/>
      <c r="C13" s="23"/>
      <c r="D13" s="24" t="e">
        <f t="shared" si="0"/>
        <v>#DIV/0!</v>
      </c>
      <c r="J13"/>
      <c r="K13"/>
    </row>
    <row r="14" spans="1:15" x14ac:dyDescent="0.3">
      <c r="A14" s="22">
        <v>8</v>
      </c>
      <c r="B14" s="23"/>
      <c r="C14" s="23"/>
      <c r="D14" s="24" t="e">
        <f t="shared" si="0"/>
        <v>#DIV/0!</v>
      </c>
      <c r="J14"/>
      <c r="K14"/>
    </row>
    <row r="15" spans="1:15" x14ac:dyDescent="0.3">
      <c r="A15" s="22">
        <v>9</v>
      </c>
      <c r="B15" s="23"/>
      <c r="C15" s="23"/>
      <c r="D15" s="24" t="e">
        <f t="shared" si="0"/>
        <v>#DIV/0!</v>
      </c>
      <c r="J15"/>
      <c r="K15"/>
    </row>
    <row r="16" spans="1:15" x14ac:dyDescent="0.3">
      <c r="A16" s="22">
        <v>10</v>
      </c>
      <c r="B16" s="26"/>
      <c r="C16" s="26"/>
      <c r="D16" s="24" t="e">
        <f t="shared" si="0"/>
        <v>#DIV/0!</v>
      </c>
      <c r="J16"/>
      <c r="K16"/>
    </row>
    <row r="17" spans="1:11" x14ac:dyDescent="0.3">
      <c r="A17" s="22">
        <v>11</v>
      </c>
      <c r="B17" s="26"/>
      <c r="C17" s="26"/>
      <c r="D17" s="24" t="e">
        <f t="shared" si="0"/>
        <v>#DIV/0!</v>
      </c>
      <c r="J17"/>
      <c r="K17"/>
    </row>
    <row r="18" spans="1:11" x14ac:dyDescent="0.3">
      <c r="A18" s="22">
        <v>12</v>
      </c>
      <c r="B18" s="26"/>
      <c r="C18" s="26"/>
      <c r="D18" s="24" t="e">
        <f t="shared" si="0"/>
        <v>#DIV/0!</v>
      </c>
      <c r="J18"/>
      <c r="K18"/>
    </row>
    <row r="19" spans="1:11" x14ac:dyDescent="0.3">
      <c r="A19" s="22">
        <v>13</v>
      </c>
      <c r="B19" s="26"/>
      <c r="C19" s="26"/>
      <c r="D19" s="24" t="e">
        <f t="shared" si="0"/>
        <v>#DIV/0!</v>
      </c>
      <c r="J19"/>
      <c r="K19"/>
    </row>
    <row r="20" spans="1:11" x14ac:dyDescent="0.3">
      <c r="A20" s="22">
        <v>14</v>
      </c>
      <c r="B20" s="26"/>
      <c r="C20" s="26"/>
      <c r="D20" s="24" t="e">
        <f t="shared" si="0"/>
        <v>#DIV/0!</v>
      </c>
      <c r="J20"/>
      <c r="K20"/>
    </row>
    <row r="21" spans="1:11" x14ac:dyDescent="0.3">
      <c r="A21" s="22">
        <v>15</v>
      </c>
      <c r="B21" s="26"/>
      <c r="C21" s="26"/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/>
      <c r="C22" s="26"/>
      <c r="D22" s="24" t="e">
        <f t="shared" si="0"/>
        <v>#DIV/0!</v>
      </c>
      <c r="J22"/>
      <c r="K22"/>
    </row>
    <row r="23" spans="1:11" x14ac:dyDescent="0.3">
      <c r="A23" s="22">
        <v>17</v>
      </c>
      <c r="B23" s="26"/>
      <c r="C23" s="26"/>
      <c r="D23" s="24" t="e">
        <f t="shared" si="0"/>
        <v>#DIV/0!</v>
      </c>
      <c r="J23"/>
      <c r="K23"/>
    </row>
    <row r="24" spans="1:11" x14ac:dyDescent="0.3">
      <c r="A24" s="22">
        <v>18</v>
      </c>
      <c r="B24" s="26"/>
      <c r="C24" s="26"/>
      <c r="D24" s="24" t="e">
        <f t="shared" si="0"/>
        <v>#DIV/0!</v>
      </c>
      <c r="F24" s="37"/>
      <c r="G24" s="37"/>
      <c r="H24" s="37"/>
      <c r="I24" s="37"/>
      <c r="J24" s="37"/>
      <c r="K24"/>
    </row>
    <row r="25" spans="1:11" x14ac:dyDescent="0.3">
      <c r="A25" s="22">
        <v>19</v>
      </c>
      <c r="B25" s="26"/>
      <c r="C25" s="26"/>
      <c r="D25" s="24" t="e">
        <f t="shared" si="0"/>
        <v>#DIV/0!</v>
      </c>
      <c r="J25"/>
      <c r="K25"/>
    </row>
    <row r="26" spans="1:11" x14ac:dyDescent="0.3">
      <c r="A26" s="22">
        <v>20</v>
      </c>
      <c r="B26" s="26"/>
      <c r="C26" s="26"/>
      <c r="D26" s="24" t="e">
        <f t="shared" si="0"/>
        <v>#DIV/0!</v>
      </c>
      <c r="J26"/>
      <c r="K26"/>
    </row>
    <row r="27" spans="1:1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24</v>
      </c>
      <c r="I51" s="38"/>
      <c r="J51" s="39"/>
      <c r="K51" s="39"/>
      <c r="L51" s="39"/>
      <c r="M51" s="39"/>
      <c r="N51" s="40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25</v>
      </c>
      <c r="I52" s="41"/>
      <c r="J52" s="41"/>
      <c r="K52" s="41"/>
      <c r="L52" s="41"/>
      <c r="M52" s="41"/>
      <c r="N52" s="41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수동터널</vt:lpstr>
      <vt:lpstr>불로치터널</vt:lpstr>
      <vt:lpstr>고로치터널UPS</vt:lpstr>
      <vt:lpstr>고로치터널비상발전기</vt:lpstr>
      <vt:lpstr>조금재터널</vt:lpstr>
      <vt:lpstr>조금재터널비상발전기</vt:lpstr>
      <vt:lpstr>적상산터널</vt:lpstr>
      <vt:lpstr>싸리재터널</vt:lpstr>
      <vt:lpstr>압치터널</vt:lpstr>
      <vt:lpstr>무풍터널</vt:lpstr>
      <vt:lpstr>무풍터널 정류기</vt:lpstr>
      <vt:lpstr>무풍터널비상발전기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2025-06-17T23:43:26Z</dcterms:created>
  <dcterms:modified xsi:type="dcterms:W3CDTF">2025-06-24T00:00:53Z</dcterms:modified>
</cp:coreProperties>
</file>