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900" windowHeight="12375" activeTab="1"/>
  </bookViews>
  <sheets>
    <sheet name="Jan" sheetId="1" r:id="rId1"/>
    <sheet name="DEC 2014" sheetId="2" r:id="rId2"/>
  </sheets>
  <calcPr calcId="145621"/>
</workbook>
</file>

<file path=xl/calcChain.xml><?xml version="1.0" encoding="utf-8"?>
<calcChain xmlns="http://schemas.openxmlformats.org/spreadsheetml/2006/main">
  <c r="F72" i="2" l="1"/>
  <c r="G72" i="2" s="1"/>
  <c r="E72" i="2"/>
  <c r="F71" i="2"/>
  <c r="G71" i="2" s="1"/>
  <c r="E71" i="2"/>
  <c r="F70" i="2"/>
  <c r="G70" i="2" s="1"/>
  <c r="E70" i="2"/>
  <c r="F69" i="2"/>
  <c r="G69" i="2" s="1"/>
  <c r="E69" i="2"/>
  <c r="F68" i="2"/>
  <c r="G68" i="2" s="1"/>
  <c r="E68" i="2"/>
  <c r="F67" i="2"/>
  <c r="G67" i="2" s="1"/>
  <c r="E67" i="2"/>
  <c r="F66" i="2"/>
  <c r="G66" i="2" s="1"/>
  <c r="E66" i="2"/>
  <c r="F65" i="2"/>
  <c r="G65" i="2" s="1"/>
  <c r="E65" i="2"/>
  <c r="F64" i="2"/>
  <c r="G64" i="2" s="1"/>
  <c r="E64" i="2"/>
  <c r="F63" i="2"/>
  <c r="G63" i="2" s="1"/>
  <c r="E63" i="2"/>
  <c r="F62" i="2"/>
  <c r="G62" i="2" s="1"/>
  <c r="E62" i="2"/>
  <c r="F61" i="2"/>
  <c r="G61" i="2" s="1"/>
  <c r="E61" i="2"/>
  <c r="F60" i="2"/>
  <c r="G60" i="2" s="1"/>
  <c r="E60" i="2"/>
  <c r="F59" i="2"/>
  <c r="G59" i="2" s="1"/>
  <c r="E59" i="2"/>
  <c r="F58" i="2"/>
  <c r="G58" i="2" s="1"/>
  <c r="E58" i="2"/>
  <c r="F57" i="2"/>
  <c r="G57" i="2" s="1"/>
  <c r="E57" i="2"/>
  <c r="F56" i="2"/>
  <c r="G56" i="2" s="1"/>
  <c r="E56" i="2"/>
  <c r="F55" i="2"/>
  <c r="G55" i="2" s="1"/>
  <c r="E55" i="2"/>
  <c r="F54" i="2"/>
  <c r="G54" i="2" s="1"/>
  <c r="E54" i="2"/>
  <c r="F53" i="2"/>
  <c r="G53" i="2" s="1"/>
  <c r="E53" i="2"/>
  <c r="F52" i="2"/>
  <c r="G52" i="2" s="1"/>
  <c r="E52" i="2"/>
  <c r="F51" i="2"/>
  <c r="G51" i="2" s="1"/>
  <c r="E51" i="2"/>
  <c r="F50" i="2"/>
  <c r="G50" i="2" s="1"/>
  <c r="E50" i="2"/>
  <c r="E48" i="2"/>
  <c r="F48" i="2" s="1"/>
  <c r="G48" i="2" s="1"/>
  <c r="H47" i="2"/>
  <c r="G47" i="2"/>
  <c r="F46" i="2"/>
  <c r="G46" i="2" s="1"/>
  <c r="E46" i="2"/>
  <c r="H45" i="2"/>
  <c r="G45" i="2"/>
  <c r="E44" i="2"/>
  <c r="F44" i="2" s="1"/>
  <c r="G44" i="2" s="1"/>
  <c r="H43" i="2"/>
  <c r="G43" i="2"/>
  <c r="E42" i="2"/>
  <c r="F42" i="2" s="1"/>
  <c r="G42" i="2" s="1"/>
  <c r="H41" i="2"/>
  <c r="G41" i="2"/>
  <c r="E40" i="2"/>
  <c r="F40" i="2" s="1"/>
  <c r="G40" i="2" s="1"/>
  <c r="E39" i="2"/>
  <c r="F39" i="2" s="1"/>
  <c r="G39" i="2" s="1"/>
  <c r="H38" i="2"/>
  <c r="G38" i="2"/>
  <c r="F37" i="2"/>
  <c r="G37" i="2" s="1"/>
  <c r="E37" i="2"/>
  <c r="F36" i="2"/>
  <c r="G36" i="2" s="1"/>
  <c r="E36" i="2"/>
  <c r="H35" i="2"/>
  <c r="E34" i="2"/>
  <c r="F34" i="2" s="1"/>
  <c r="G34" i="2" s="1"/>
  <c r="E32" i="2"/>
  <c r="F32" i="2" s="1"/>
  <c r="G32" i="2" s="1"/>
  <c r="E31" i="2"/>
  <c r="F31" i="2" s="1"/>
  <c r="G31" i="2" s="1"/>
  <c r="E30" i="2"/>
  <c r="F30" i="2" s="1"/>
  <c r="G30" i="2" s="1"/>
  <c r="E29" i="2"/>
  <c r="F29" i="2" s="1"/>
  <c r="G29" i="2" s="1"/>
  <c r="E28" i="2"/>
  <c r="F28" i="2" s="1"/>
  <c r="G28" i="2" s="1"/>
  <c r="E27" i="2"/>
  <c r="F27" i="2" s="1"/>
  <c r="G27" i="2" s="1"/>
  <c r="E26" i="2"/>
  <c r="F26" i="2" s="1"/>
  <c r="G26" i="2" s="1"/>
  <c r="E25" i="2"/>
  <c r="F25" i="2" s="1"/>
  <c r="G25" i="2" s="1"/>
  <c r="E24" i="2"/>
  <c r="F24" i="2" s="1"/>
  <c r="G24" i="2" s="1"/>
  <c r="E23" i="2"/>
  <c r="F23" i="2" s="1"/>
  <c r="G23" i="2" s="1"/>
  <c r="E22" i="2"/>
  <c r="F22" i="2" s="1"/>
  <c r="G22" i="2" s="1"/>
  <c r="E21" i="2"/>
  <c r="F21" i="2" s="1"/>
  <c r="G21" i="2" s="1"/>
  <c r="E20" i="2"/>
  <c r="F20" i="2" s="1"/>
  <c r="G20" i="2" s="1"/>
  <c r="E19" i="2"/>
  <c r="F19" i="2" s="1"/>
  <c r="G19" i="2" s="1"/>
  <c r="E18" i="2"/>
  <c r="F18" i="2" s="1"/>
  <c r="G18" i="2" s="1"/>
  <c r="E17" i="2"/>
  <c r="F17" i="2" s="1"/>
  <c r="G17" i="2" s="1"/>
  <c r="E16" i="2"/>
  <c r="F16" i="2" s="1"/>
  <c r="G16" i="2" s="1"/>
  <c r="E15" i="2"/>
  <c r="F15" i="2" s="1"/>
  <c r="G15" i="2" s="1"/>
  <c r="E14" i="2"/>
  <c r="F14" i="2" s="1"/>
  <c r="G14" i="2" s="1"/>
  <c r="E13" i="2"/>
  <c r="F13" i="2" s="1"/>
  <c r="G13" i="2" s="1"/>
  <c r="E12" i="2"/>
  <c r="F12" i="2" s="1"/>
  <c r="G12" i="2" s="1"/>
  <c r="E11" i="2"/>
  <c r="F11" i="2" s="1"/>
  <c r="G11" i="2" s="1"/>
  <c r="K4" i="2"/>
  <c r="K3" i="2"/>
  <c r="K5" i="2" s="1"/>
  <c r="I47" i="2" s="1"/>
  <c r="I14" i="2" l="1"/>
  <c r="I18" i="2"/>
  <c r="I22" i="2"/>
  <c r="I26" i="2"/>
  <c r="I30" i="2"/>
  <c r="I37" i="2"/>
  <c r="I40" i="2"/>
  <c r="I43" i="2"/>
  <c r="I11" i="2"/>
  <c r="I15" i="2"/>
  <c r="I19" i="2"/>
  <c r="I23" i="2"/>
  <c r="I27" i="2"/>
  <c r="I31" i="2"/>
  <c r="I48" i="2"/>
  <c r="I51" i="2"/>
  <c r="I53" i="2"/>
  <c r="I55" i="2"/>
  <c r="I57" i="2"/>
  <c r="I59" i="2"/>
  <c r="I61" i="2"/>
  <c r="I63" i="2"/>
  <c r="I65" i="2"/>
  <c r="I67" i="2"/>
  <c r="I69" i="2"/>
  <c r="I71" i="2"/>
  <c r="I17" i="2"/>
  <c r="I12" i="2"/>
  <c r="I16" i="2"/>
  <c r="I20" i="2"/>
  <c r="I24" i="2"/>
  <c r="I28" i="2"/>
  <c r="I32" i="2"/>
  <c r="I36" i="2"/>
  <c r="I44" i="2"/>
  <c r="I46" i="2"/>
  <c r="I13" i="2"/>
  <c r="I21" i="2"/>
  <c r="I25" i="2"/>
  <c r="I29" i="2"/>
  <c r="I34" i="2"/>
  <c r="I39" i="2"/>
  <c r="I42" i="2"/>
  <c r="I45" i="2"/>
  <c r="I50" i="2"/>
  <c r="I52" i="2"/>
  <c r="I54" i="2"/>
  <c r="I56" i="2"/>
  <c r="I58" i="2"/>
  <c r="I60" i="2"/>
  <c r="I62" i="2"/>
  <c r="I64" i="2"/>
  <c r="I66" i="2"/>
  <c r="I68" i="2"/>
  <c r="I70" i="2"/>
  <c r="I72" i="2"/>
  <c r="I9" i="2"/>
  <c r="I35" i="2"/>
  <c r="I49" i="2"/>
  <c r="I10" i="2"/>
  <c r="I33" i="2"/>
  <c r="I41" i="2"/>
  <c r="I8" i="2"/>
  <c r="I38" i="2"/>
  <c r="E72" i="1"/>
  <c r="F72" i="1" s="1"/>
  <c r="G72" i="1" s="1"/>
  <c r="E71" i="1"/>
  <c r="F71" i="1" s="1"/>
  <c r="G71" i="1" s="1"/>
  <c r="E70" i="1"/>
  <c r="F70" i="1" s="1"/>
  <c r="G70" i="1" s="1"/>
  <c r="E69" i="1"/>
  <c r="F69" i="1" s="1"/>
  <c r="G69" i="1" s="1"/>
  <c r="E68" i="1"/>
  <c r="F68" i="1" s="1"/>
  <c r="G68" i="1" s="1"/>
  <c r="E67" i="1"/>
  <c r="F67" i="1" s="1"/>
  <c r="G67" i="1" s="1"/>
  <c r="E66" i="1"/>
  <c r="F66" i="1" s="1"/>
  <c r="G66" i="1" s="1"/>
  <c r="E65" i="1"/>
  <c r="F65" i="1" s="1"/>
  <c r="G65" i="1" s="1"/>
  <c r="E64" i="1"/>
  <c r="F64" i="1" s="1"/>
  <c r="G64" i="1" s="1"/>
  <c r="E63" i="1"/>
  <c r="F63" i="1" s="1"/>
  <c r="G63" i="1" s="1"/>
  <c r="E62" i="1"/>
  <c r="F62" i="1" s="1"/>
  <c r="G62" i="1" s="1"/>
  <c r="E61" i="1"/>
  <c r="F61" i="1" s="1"/>
  <c r="G61" i="1" s="1"/>
  <c r="E60" i="1"/>
  <c r="F60" i="1" s="1"/>
  <c r="G60" i="1" s="1"/>
  <c r="E59" i="1"/>
  <c r="F59" i="1" s="1"/>
  <c r="G59" i="1" s="1"/>
  <c r="E58" i="1"/>
  <c r="F58" i="1" s="1"/>
  <c r="G58" i="1" s="1"/>
  <c r="E57" i="1"/>
  <c r="F57" i="1" s="1"/>
  <c r="G57" i="1" s="1"/>
  <c r="E56" i="1"/>
  <c r="F56" i="1" s="1"/>
  <c r="G56" i="1" s="1"/>
  <c r="E55" i="1"/>
  <c r="F55" i="1" s="1"/>
  <c r="G55" i="1" s="1"/>
  <c r="E54" i="1"/>
  <c r="F54" i="1" s="1"/>
  <c r="G54" i="1" s="1"/>
  <c r="E53" i="1"/>
  <c r="F53" i="1" s="1"/>
  <c r="G53" i="1" s="1"/>
  <c r="E52" i="1"/>
  <c r="F52" i="1" s="1"/>
  <c r="G52" i="1" s="1"/>
  <c r="E51" i="1"/>
  <c r="F51" i="1" s="1"/>
  <c r="G51" i="1" s="1"/>
  <c r="E50" i="1"/>
  <c r="F50" i="1" s="1"/>
  <c r="G50" i="1" s="1"/>
  <c r="E48" i="1"/>
  <c r="F48" i="1" s="1"/>
  <c r="G48" i="1" s="1"/>
  <c r="H47" i="1"/>
  <c r="G47" i="1"/>
  <c r="E46" i="1"/>
  <c r="F46" i="1" s="1"/>
  <c r="G46" i="1" s="1"/>
  <c r="H45" i="1"/>
  <c r="G45" i="1"/>
  <c r="E44" i="1"/>
  <c r="F44" i="1" s="1"/>
  <c r="G44" i="1" s="1"/>
  <c r="H43" i="1"/>
  <c r="G43" i="1"/>
  <c r="E42" i="1"/>
  <c r="F42" i="1" s="1"/>
  <c r="G42" i="1" s="1"/>
  <c r="H41" i="1"/>
  <c r="G41" i="1"/>
  <c r="E40" i="1"/>
  <c r="F40" i="1" s="1"/>
  <c r="G40" i="1" s="1"/>
  <c r="E39" i="1"/>
  <c r="F39" i="1" s="1"/>
  <c r="G39" i="1" s="1"/>
  <c r="H38" i="1"/>
  <c r="G38" i="1"/>
  <c r="E37" i="1"/>
  <c r="F37" i="1" s="1"/>
  <c r="G37" i="1" s="1"/>
  <c r="E36" i="1"/>
  <c r="F36" i="1" s="1"/>
  <c r="G36" i="1" s="1"/>
  <c r="H35" i="1"/>
  <c r="E34" i="1"/>
  <c r="F34" i="1" s="1"/>
  <c r="G34" i="1" s="1"/>
  <c r="E32" i="1"/>
  <c r="F32" i="1" s="1"/>
  <c r="G32" i="1" s="1"/>
  <c r="E31" i="1"/>
  <c r="F31" i="1" s="1"/>
  <c r="G31" i="1" s="1"/>
  <c r="E30" i="1"/>
  <c r="F30" i="1" s="1"/>
  <c r="G30" i="1" s="1"/>
  <c r="E29" i="1"/>
  <c r="F29" i="1" s="1"/>
  <c r="G29" i="1" s="1"/>
  <c r="E28" i="1"/>
  <c r="F28" i="1" s="1"/>
  <c r="G28" i="1" s="1"/>
  <c r="E27" i="1"/>
  <c r="F27" i="1" s="1"/>
  <c r="G27" i="1" s="1"/>
  <c r="E26" i="1"/>
  <c r="F26" i="1" s="1"/>
  <c r="G26" i="1" s="1"/>
  <c r="E25" i="1"/>
  <c r="F25" i="1" s="1"/>
  <c r="G25" i="1" s="1"/>
  <c r="E24" i="1"/>
  <c r="F24" i="1" s="1"/>
  <c r="G24" i="1" s="1"/>
  <c r="E23" i="1"/>
  <c r="F23" i="1" s="1"/>
  <c r="G23" i="1" s="1"/>
  <c r="E22" i="1"/>
  <c r="F22" i="1" s="1"/>
  <c r="G22" i="1" s="1"/>
  <c r="E21" i="1"/>
  <c r="F21" i="1" s="1"/>
  <c r="G21" i="1" s="1"/>
  <c r="E20" i="1"/>
  <c r="F20" i="1" s="1"/>
  <c r="G20" i="1" s="1"/>
  <c r="E19" i="1"/>
  <c r="F19" i="1" s="1"/>
  <c r="G19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E14" i="1"/>
  <c r="F14" i="1" s="1"/>
  <c r="G14" i="1" s="1"/>
  <c r="E13" i="1"/>
  <c r="F13" i="1" s="1"/>
  <c r="G13" i="1" s="1"/>
  <c r="E12" i="1"/>
  <c r="F12" i="1" s="1"/>
  <c r="G12" i="1" s="1"/>
  <c r="E11" i="1"/>
  <c r="F11" i="1" s="1"/>
  <c r="G11" i="1" s="1"/>
  <c r="K4" i="1"/>
  <c r="K3" i="1"/>
  <c r="K5" i="1" l="1"/>
  <c r="I35" i="1" l="1"/>
  <c r="I49" i="1"/>
  <c r="I33" i="1"/>
  <c r="I60" i="1"/>
  <c r="I42" i="1"/>
  <c r="I28" i="1"/>
  <c r="I12" i="1"/>
  <c r="I23" i="1"/>
  <c r="I44" i="1"/>
  <c r="I62" i="1"/>
  <c r="I46" i="1"/>
  <c r="I26" i="1"/>
  <c r="I47" i="1"/>
  <c r="I61" i="1"/>
  <c r="I43" i="1"/>
  <c r="I25" i="1"/>
  <c r="I51" i="1"/>
  <c r="I72" i="1"/>
  <c r="I56" i="1"/>
  <c r="I39" i="1"/>
  <c r="I24" i="1"/>
  <c r="I67" i="1"/>
  <c r="I15" i="1"/>
  <c r="I19" i="1"/>
  <c r="I58" i="1"/>
  <c r="I41" i="1"/>
  <c r="I22" i="1"/>
  <c r="I27" i="1"/>
  <c r="I57" i="1"/>
  <c r="I40" i="1"/>
  <c r="I21" i="1"/>
  <c r="I31" i="1"/>
  <c r="I68" i="1"/>
  <c r="I52" i="1"/>
  <c r="I36" i="1"/>
  <c r="I20" i="1"/>
  <c r="I63" i="1"/>
  <c r="I71" i="1"/>
  <c r="I70" i="1"/>
  <c r="I54" i="1"/>
  <c r="I38" i="1"/>
  <c r="I18" i="1"/>
  <c r="I69" i="1"/>
  <c r="I53" i="1"/>
  <c r="I37" i="1"/>
  <c r="I17" i="1"/>
  <c r="I11" i="1"/>
  <c r="I10" i="1"/>
  <c r="I64" i="1"/>
  <c r="I45" i="1"/>
  <c r="I32" i="1"/>
  <c r="I16" i="1"/>
  <c r="I55" i="1"/>
  <c r="I59" i="1"/>
  <c r="I66" i="1"/>
  <c r="I50" i="1"/>
  <c r="I30" i="1"/>
  <c r="I14" i="1"/>
  <c r="I65" i="1"/>
  <c r="I48" i="1"/>
  <c r="I29" i="1"/>
  <c r="I13" i="1"/>
  <c r="I34" i="1"/>
  <c r="I9" i="1"/>
  <c r="I8" i="1"/>
</calcChain>
</file>

<file path=xl/sharedStrings.xml><?xml version="1.0" encoding="utf-8"?>
<sst xmlns="http://schemas.openxmlformats.org/spreadsheetml/2006/main" count="370" uniqueCount="178">
  <si>
    <t>Month</t>
    <phoneticPr fontId="4" type="noConversion"/>
  </si>
  <si>
    <t>LME lead in USD</t>
    <phoneticPr fontId="4" type="noConversion"/>
  </si>
  <si>
    <t>Premium</t>
    <phoneticPr fontId="4" type="noConversion"/>
  </si>
  <si>
    <t>Exchange ratge</t>
    <phoneticPr fontId="4" type="noConversion"/>
  </si>
  <si>
    <t>LME in Euro</t>
    <phoneticPr fontId="4" type="noConversion"/>
  </si>
  <si>
    <t>LC 1%</t>
    <phoneticPr fontId="4" type="noConversion"/>
  </si>
  <si>
    <t>TYPE</t>
  </si>
  <si>
    <t>MODEL no.</t>
    <phoneticPr fontId="6" type="noConversion"/>
  </si>
  <si>
    <t>First Base</t>
    <phoneticPr fontId="4" type="noConversion"/>
  </si>
  <si>
    <t>Basic Price</t>
    <phoneticPr fontId="4" type="noConversion"/>
  </si>
  <si>
    <t>New Base</t>
    <phoneticPr fontId="4" type="noConversion"/>
  </si>
  <si>
    <t>TPC</t>
    <phoneticPr fontId="4" type="noConversion"/>
  </si>
  <si>
    <t>lead weight</t>
    <phoneticPr fontId="4" type="noConversion"/>
  </si>
  <si>
    <t>New FOB</t>
    <phoneticPr fontId="4" type="noConversion"/>
  </si>
  <si>
    <t>Q'TY</t>
    <phoneticPr fontId="6" type="noConversion"/>
  </si>
  <si>
    <t>AGM L2</t>
    <phoneticPr fontId="4" type="noConversion"/>
  </si>
  <si>
    <t>AGM L3</t>
    <phoneticPr fontId="4" type="noConversion"/>
  </si>
  <si>
    <t>AGM L4</t>
    <phoneticPr fontId="4" type="noConversion"/>
  </si>
  <si>
    <t>SMF 53637</t>
    <phoneticPr fontId="6" type="noConversion"/>
  </si>
  <si>
    <t>GB 53529</t>
    <phoneticPr fontId="6" type="noConversion"/>
  </si>
  <si>
    <t>PCC05169</t>
  </si>
  <si>
    <t>SMF 54018</t>
    <phoneticPr fontId="4" type="noConversion"/>
  </si>
  <si>
    <t>GB 54018</t>
    <phoneticPr fontId="4" type="noConversion"/>
  </si>
  <si>
    <t>SMF 54317</t>
    <phoneticPr fontId="6" type="noConversion"/>
  </si>
  <si>
    <t>GB 54317</t>
    <phoneticPr fontId="6" type="noConversion"/>
  </si>
  <si>
    <t>PCC01778</t>
  </si>
  <si>
    <t>SMF 54459</t>
    <phoneticPr fontId="6" type="noConversion"/>
  </si>
  <si>
    <t>GB 54459</t>
    <phoneticPr fontId="6" type="noConversion"/>
  </si>
  <si>
    <t>PCC04158</t>
  </si>
  <si>
    <t>SMF 55066</t>
    <phoneticPr fontId="4" type="noConversion"/>
  </si>
  <si>
    <t>GB 55066</t>
    <phoneticPr fontId="4" type="noConversion"/>
  </si>
  <si>
    <t>PCC00027</t>
  </si>
  <si>
    <t>SMF 55457</t>
    <phoneticPr fontId="6" type="noConversion"/>
  </si>
  <si>
    <t>GB 55457</t>
    <phoneticPr fontId="6" type="noConversion"/>
  </si>
  <si>
    <t>PCC04711</t>
  </si>
  <si>
    <t>SMF 56220</t>
    <phoneticPr fontId="4" type="noConversion"/>
  </si>
  <si>
    <t>GB 56220</t>
    <phoneticPr fontId="4" type="noConversion"/>
  </si>
  <si>
    <t>SMF 56221</t>
    <phoneticPr fontId="4" type="noConversion"/>
  </si>
  <si>
    <t>GB 56221</t>
    <phoneticPr fontId="4" type="noConversion"/>
  </si>
  <si>
    <t>PCC00917</t>
  </si>
  <si>
    <t>SMF 55559</t>
    <phoneticPr fontId="6" type="noConversion"/>
  </si>
  <si>
    <t>GB 55559</t>
    <phoneticPr fontId="6" type="noConversion"/>
  </si>
  <si>
    <t>PCC02286</t>
    <phoneticPr fontId="4" type="noConversion"/>
  </si>
  <si>
    <t>SMF 55565</t>
    <phoneticPr fontId="4" type="noConversion"/>
  </si>
  <si>
    <t>GB 55565</t>
    <phoneticPr fontId="4" type="noConversion"/>
  </si>
  <si>
    <t>PCC04016</t>
  </si>
  <si>
    <t>SMF 56219</t>
    <phoneticPr fontId="6" type="noConversion"/>
  </si>
  <si>
    <t>GB 56219</t>
    <phoneticPr fontId="6" type="noConversion"/>
  </si>
  <si>
    <t>PCC00052</t>
  </si>
  <si>
    <t>SMF 56638</t>
    <phoneticPr fontId="6" type="noConversion"/>
  </si>
  <si>
    <t>GB 56638</t>
    <phoneticPr fontId="6" type="noConversion"/>
  </si>
  <si>
    <t>SMF 56318</t>
    <phoneticPr fontId="6" type="noConversion"/>
  </si>
  <si>
    <t>GB 56330</t>
    <phoneticPr fontId="6" type="noConversion"/>
  </si>
  <si>
    <t>PCC04031</t>
  </si>
  <si>
    <t>SMF 57024</t>
    <phoneticPr fontId="4" type="noConversion"/>
  </si>
  <si>
    <t>GB 57024</t>
    <phoneticPr fontId="4" type="noConversion"/>
  </si>
  <si>
    <t>SMF 57029</t>
    <phoneticPr fontId="4" type="noConversion"/>
  </si>
  <si>
    <t>GB 57029</t>
    <phoneticPr fontId="4" type="noConversion"/>
  </si>
  <si>
    <t>SMF 57113</t>
    <phoneticPr fontId="6" type="noConversion"/>
  </si>
  <si>
    <t>GB 57113</t>
    <phoneticPr fontId="6" type="noConversion"/>
  </si>
  <si>
    <t>PCC02641</t>
  </si>
  <si>
    <t>SMF 57220</t>
    <phoneticPr fontId="6" type="noConversion"/>
  </si>
  <si>
    <t>GB 57220</t>
    <phoneticPr fontId="6" type="noConversion"/>
  </si>
  <si>
    <t>PCC05094</t>
  </si>
  <si>
    <t>SMF 57820</t>
    <phoneticPr fontId="4" type="noConversion"/>
  </si>
  <si>
    <t>GB 57820</t>
    <phoneticPr fontId="4" type="noConversion"/>
  </si>
  <si>
    <t>PCC03684</t>
  </si>
  <si>
    <t>SMF 58014</t>
    <phoneticPr fontId="4" type="noConversion"/>
  </si>
  <si>
    <t>GB 58014</t>
    <phoneticPr fontId="4" type="noConversion"/>
  </si>
  <si>
    <t>PCC05263</t>
  </si>
  <si>
    <t>SMF 59042</t>
    <phoneticPr fontId="4" type="noConversion"/>
  </si>
  <si>
    <t>GB 59042</t>
    <phoneticPr fontId="4" type="noConversion"/>
  </si>
  <si>
    <t>PCC01972</t>
  </si>
  <si>
    <t>SMF 58827</t>
    <phoneticPr fontId="6" type="noConversion"/>
  </si>
  <si>
    <t>GB 58827-17</t>
    <phoneticPr fontId="6" type="noConversion"/>
  </si>
  <si>
    <t>PCC01794</t>
  </si>
  <si>
    <t>SMF 60044</t>
    <phoneticPr fontId="6" type="noConversion"/>
  </si>
  <si>
    <t>GB 58827</t>
    <phoneticPr fontId="6" type="noConversion"/>
  </si>
  <si>
    <t>SMF 64020</t>
    <phoneticPr fontId="4" type="noConversion"/>
  </si>
  <si>
    <t>GB 64020</t>
    <phoneticPr fontId="4" type="noConversion"/>
  </si>
  <si>
    <t>SMF 64020 SHD</t>
    <phoneticPr fontId="4" type="noConversion"/>
  </si>
  <si>
    <t>GB 64020 SHD</t>
    <phoneticPr fontId="4" type="noConversion"/>
  </si>
  <si>
    <t>PCC04894</t>
  </si>
  <si>
    <t>SMF 67018</t>
    <phoneticPr fontId="13" type="noConversion"/>
  </si>
  <si>
    <t>GB 67018-26</t>
    <phoneticPr fontId="13" type="noConversion"/>
  </si>
  <si>
    <t>SMF 67019</t>
    <phoneticPr fontId="13" type="noConversion"/>
  </si>
  <si>
    <t>GB 67019-26</t>
    <phoneticPr fontId="13" type="noConversion"/>
  </si>
  <si>
    <t>SMF 67018 SHD</t>
    <phoneticPr fontId="4" type="noConversion"/>
  </si>
  <si>
    <t>GB 67018 SHD</t>
    <phoneticPr fontId="4" type="noConversion"/>
  </si>
  <si>
    <t>PCC04904</t>
  </si>
  <si>
    <t>SMF 68032</t>
    <phoneticPr fontId="13" type="noConversion"/>
  </si>
  <si>
    <t>GB 67018-28</t>
    <phoneticPr fontId="13" type="noConversion"/>
  </si>
  <si>
    <t>SMF 68033</t>
    <phoneticPr fontId="13" type="noConversion"/>
  </si>
  <si>
    <t>GB 67019-28</t>
    <phoneticPr fontId="13" type="noConversion"/>
  </si>
  <si>
    <t>SMF 68032 SHD</t>
    <phoneticPr fontId="4" type="noConversion"/>
  </si>
  <si>
    <t>GB 68032 SHD</t>
    <phoneticPr fontId="4" type="noConversion"/>
  </si>
  <si>
    <t>SMF 68021</t>
    <phoneticPr fontId="13" type="noConversion"/>
  </si>
  <si>
    <t>GB 68021</t>
    <phoneticPr fontId="13" type="noConversion"/>
  </si>
  <si>
    <t>SMF 68021 SHD</t>
    <phoneticPr fontId="4" type="noConversion"/>
  </si>
  <si>
    <t>GB 68021 SHD</t>
    <phoneticPr fontId="4" type="noConversion"/>
  </si>
  <si>
    <t>PCC05260</t>
  </si>
  <si>
    <t>SMF 70027</t>
    <phoneticPr fontId="13" type="noConversion"/>
  </si>
  <si>
    <t>GB 70027</t>
    <phoneticPr fontId="13" type="noConversion"/>
  </si>
  <si>
    <t>SMF 70027 SHD</t>
    <phoneticPr fontId="4" type="noConversion"/>
  </si>
  <si>
    <t>GB 70027 SHD</t>
    <phoneticPr fontId="4" type="noConversion"/>
  </si>
  <si>
    <t>PCC05348</t>
  </si>
  <si>
    <t>SMF 73011</t>
    <phoneticPr fontId="13" type="noConversion"/>
  </si>
  <si>
    <t>GB 73011</t>
    <phoneticPr fontId="13" type="noConversion"/>
  </si>
  <si>
    <t>SMF 73011 SHD</t>
    <phoneticPr fontId="4" type="noConversion"/>
  </si>
  <si>
    <t>GB 73011 SHD</t>
    <phoneticPr fontId="4" type="noConversion"/>
  </si>
  <si>
    <t>SMF U1-330</t>
    <phoneticPr fontId="4" type="noConversion"/>
  </si>
  <si>
    <t>GB U1-60M</t>
    <phoneticPr fontId="4" type="noConversion"/>
  </si>
  <si>
    <t>SMF 78-610</t>
    <phoneticPr fontId="4" type="noConversion"/>
  </si>
  <si>
    <t>GB 78-84</t>
    <phoneticPr fontId="4" type="noConversion"/>
  </si>
  <si>
    <t>SMF 40B19L</t>
    <phoneticPr fontId="6" type="noConversion"/>
  </si>
  <si>
    <t>GB 40B19L-9</t>
    <phoneticPr fontId="6" type="noConversion"/>
  </si>
  <si>
    <t>PCC02322</t>
  </si>
  <si>
    <t>SMF 40B19R</t>
    <phoneticPr fontId="6" type="noConversion"/>
  </si>
  <si>
    <t>GB 40B19R-9</t>
    <phoneticPr fontId="6" type="noConversion"/>
  </si>
  <si>
    <t>PCC05187</t>
  </si>
  <si>
    <t>SMF NS40ENL</t>
    <phoneticPr fontId="6" type="noConversion"/>
  </si>
  <si>
    <t>GB 400L(BH)</t>
    <phoneticPr fontId="6" type="noConversion"/>
  </si>
  <si>
    <t>PCC02204</t>
  </si>
  <si>
    <t>SMF NX100-S6LS</t>
    <phoneticPr fontId="6" type="noConversion"/>
  </si>
  <si>
    <t>GB 450LS-12</t>
    <phoneticPr fontId="6" type="noConversion"/>
  </si>
  <si>
    <t>PCC02201</t>
  </si>
  <si>
    <t>SMF NX100-S6S</t>
    <phoneticPr fontId="6" type="noConversion"/>
  </si>
  <si>
    <t>GB 450RS-12</t>
    <phoneticPr fontId="6" type="noConversion"/>
  </si>
  <si>
    <t>PCC00445</t>
  </si>
  <si>
    <t>SMF 55D23L</t>
    <phoneticPr fontId="6" type="noConversion"/>
  </si>
  <si>
    <t>GB 600L</t>
    <phoneticPr fontId="6" type="noConversion"/>
  </si>
  <si>
    <t>PCC01245</t>
  </si>
  <si>
    <t>SMF 55D23R</t>
    <phoneticPr fontId="6" type="noConversion"/>
  </si>
  <si>
    <t>GB 600R</t>
    <phoneticPr fontId="6" type="noConversion"/>
  </si>
  <si>
    <t>SMF NX110-5L</t>
    <phoneticPr fontId="6" type="noConversion"/>
  </si>
  <si>
    <t>GB 700L</t>
    <phoneticPr fontId="6" type="noConversion"/>
  </si>
  <si>
    <t>PCC01748</t>
  </si>
  <si>
    <t>SMF NX110-5</t>
    <phoneticPr fontId="6" type="noConversion"/>
  </si>
  <si>
    <t>GB 700R</t>
    <phoneticPr fontId="6" type="noConversion"/>
  </si>
  <si>
    <t>SMF N70L</t>
    <phoneticPr fontId="4" type="noConversion"/>
  </si>
  <si>
    <t>GB 900R-12</t>
    <phoneticPr fontId="4" type="noConversion"/>
  </si>
  <si>
    <t>SMF N70</t>
    <phoneticPr fontId="4" type="noConversion"/>
  </si>
  <si>
    <t>GB 900L-12</t>
    <phoneticPr fontId="4" type="noConversion"/>
  </si>
  <si>
    <t>SMF N70ZL</t>
    <phoneticPr fontId="6" type="noConversion"/>
  </si>
  <si>
    <t>GB 900L-14</t>
    <phoneticPr fontId="6" type="noConversion"/>
  </si>
  <si>
    <t>SMF N70Z</t>
    <phoneticPr fontId="6" type="noConversion"/>
  </si>
  <si>
    <t>GB 900R-14</t>
    <phoneticPr fontId="6" type="noConversion"/>
  </si>
  <si>
    <t>PCC02543</t>
  </si>
  <si>
    <t>SMF NX120-7L</t>
    <phoneticPr fontId="6" type="noConversion"/>
  </si>
  <si>
    <t>GB 900L-17</t>
    <phoneticPr fontId="6" type="noConversion"/>
  </si>
  <si>
    <t>PCC02346</t>
  </si>
  <si>
    <t>SMF NX120-7</t>
    <phoneticPr fontId="6" type="noConversion"/>
  </si>
  <si>
    <t>GB 900R-17</t>
    <phoneticPr fontId="6" type="noConversion"/>
  </si>
  <si>
    <t>SMF 60032</t>
    <phoneticPr fontId="6" type="noConversion"/>
  </si>
  <si>
    <t>GB 900L-17(BH)</t>
    <phoneticPr fontId="6" type="noConversion"/>
  </si>
  <si>
    <t>SMF 60033</t>
    <phoneticPr fontId="6" type="noConversion"/>
  </si>
  <si>
    <t>GB 900R-17(BH)</t>
    <phoneticPr fontId="6" type="noConversion"/>
  </si>
  <si>
    <t>SMF 1000LA</t>
    <phoneticPr fontId="6" type="noConversion"/>
  </si>
  <si>
    <t>GB 31LA-108</t>
    <phoneticPr fontId="6" type="noConversion"/>
  </si>
  <si>
    <t>PCC04235</t>
  </si>
  <si>
    <t>SMF M31-830</t>
    <phoneticPr fontId="4" type="noConversion"/>
  </si>
  <si>
    <t>GB M31-108</t>
    <phoneticPr fontId="4" type="noConversion"/>
  </si>
  <si>
    <t>SMF N100L</t>
    <phoneticPr fontId="6" type="noConversion"/>
  </si>
  <si>
    <t>GB 100BL-16</t>
    <phoneticPr fontId="6" type="noConversion"/>
  </si>
  <si>
    <t>PCC02231</t>
  </si>
  <si>
    <t>SMF N120L</t>
    <phoneticPr fontId="6" type="noConversion"/>
  </si>
  <si>
    <t>GB 120R</t>
    <phoneticPr fontId="6" type="noConversion"/>
  </si>
  <si>
    <t>SMF N150L</t>
    <phoneticPr fontId="6" type="noConversion"/>
  </si>
  <si>
    <t>GB 150R</t>
    <phoneticPr fontId="6" type="noConversion"/>
  </si>
  <si>
    <t>PCC01486</t>
  </si>
  <si>
    <t>SMF N200L</t>
    <phoneticPr fontId="6" type="noConversion"/>
  </si>
  <si>
    <t>GB 200R</t>
    <phoneticPr fontId="6" type="noConversion"/>
  </si>
  <si>
    <t xml:space="preserve">  Price List for TPC(Roussakis) Greece</t>
    <phoneticPr fontId="6" type="noConversion"/>
  </si>
  <si>
    <t>SMF 62034</t>
    <phoneticPr fontId="4" type="noConversion"/>
  </si>
  <si>
    <t>GB 62034</t>
    <phoneticPr fontId="4" type="noConversion"/>
  </si>
  <si>
    <t>Nov</t>
    <phoneticPr fontId="4" type="noConversion"/>
  </si>
  <si>
    <t>Dec</t>
    <phoneticPr fontId="4" type="noConversion"/>
  </si>
  <si>
    <t>2014.01.29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</si>
</sst>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24" formatCode="\$#,##0_);[Red]\(\$#,##0\)"/>
    <numFmt numFmtId="176" formatCode="_-[$$-409]* #,##0.00_ ;_-[$$-409]* \-#,##0.00\ ;_-[$$-409]* &quot;-&quot;??_ ;_-@_ "/>
    <numFmt numFmtId="177" formatCode="_-[$€-2]\ * #,##0.00_-;\-[$€-2]\ * #,##0.00_-;_-[$€-2]\ * &quot;-&quot;??_-;_-@_-"/>
    <numFmt numFmtId="178" formatCode="_-* #,##0.000_-;\-* #,##0.000_-;_-* &quot;-&quot;_-;_-@_-"/>
    <numFmt numFmtId="179" formatCode="[$€-2]\ #,##0.00_);[Red]\([$€-2]\ #,##0.00\)"/>
    <numFmt numFmtId="180" formatCode="[$€-2]\ #,##0.00"/>
  </numFmts>
  <fonts count="33">
    <font>
      <sz val="10"/>
      <name val="Arial Greek"/>
      <family val="2"/>
      <charset val="161"/>
    </font>
    <font>
      <sz val="11"/>
      <color theme="1"/>
      <name val="맑은 고딕"/>
      <family val="2"/>
      <charset val="129"/>
      <scheme val="minor"/>
    </font>
    <font>
      <sz val="10"/>
      <name val="Arial Greek"/>
      <family val="2"/>
      <charset val="161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Arial Greek"/>
      <family val="2"/>
      <charset val="161"/>
    </font>
    <font>
      <b/>
      <sz val="11"/>
      <name val="맑은 고딕"/>
      <family val="3"/>
      <charset val="129"/>
    </font>
    <font>
      <b/>
      <u/>
      <sz val="16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8"/>
      <name val="바탕체"/>
      <family val="1"/>
      <charset val="129"/>
    </font>
    <font>
      <i/>
      <sz val="10"/>
      <color rgb="FFFF0000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9" fontId="1" fillId="0" borderId="0" applyFon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32" fillId="0" borderId="0"/>
    <xf numFmtId="0" fontId="1" fillId="9" borderId="10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0" borderId="0"/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2" fillId="0" borderId="0"/>
    <xf numFmtId="0" fontId="1" fillId="9" borderId="10" applyNumberFormat="0" applyFont="0" applyAlignment="0" applyProtection="0">
      <alignment vertical="center"/>
    </xf>
    <xf numFmtId="0" fontId="32" fillId="0" borderId="0"/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4" fontId="9" fillId="0" borderId="0" xfId="0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horizontal="center" vertical="center"/>
    </xf>
    <xf numFmtId="177" fontId="9" fillId="0" borderId="0" xfId="2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9" fontId="10" fillId="0" borderId="0" xfId="0" applyNumberFormat="1" applyFont="1" applyFill="1" applyAlignment="1">
      <alignment horizontal="center" vertical="center"/>
    </xf>
    <xf numFmtId="178" fontId="9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79" fontId="10" fillId="2" borderId="1" xfId="0" applyNumberFormat="1" applyFont="1" applyFill="1" applyBorder="1" applyAlignment="1">
      <alignment horizontal="center" vertical="center"/>
    </xf>
    <xf numFmtId="178" fontId="9" fillId="2" borderId="1" xfId="1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8" fontId="9" fillId="0" borderId="0" xfId="1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/>
    <xf numFmtId="178" fontId="9" fillId="0" borderId="0" xfId="1" applyNumberFormat="1" applyFont="1" applyFill="1" applyAlignment="1"/>
    <xf numFmtId="0" fontId="14" fillId="0" borderId="0" xfId="0" applyFont="1" applyFill="1"/>
    <xf numFmtId="0" fontId="3" fillId="0" borderId="0" xfId="0" applyFont="1" applyFill="1" applyAlignment="1">
      <alignment horizontal="center" vertical="center"/>
    </xf>
  </cellXfs>
  <cellStyles count="81">
    <cellStyle name="20% - 강조색1" xfId="20" builtinId="30" customBuiltin="1"/>
    <cellStyle name="20% - 강조색1 2" xfId="65"/>
    <cellStyle name="20% - 강조색1 3" xfId="52"/>
    <cellStyle name="20% - 강조색2" xfId="24" builtinId="34" customBuiltin="1"/>
    <cellStyle name="20% - 강조색2 2" xfId="67"/>
    <cellStyle name="20% - 강조색2 3" xfId="54"/>
    <cellStyle name="20% - 강조색3" xfId="28" builtinId="38" customBuiltin="1"/>
    <cellStyle name="20% - 강조색3 2" xfId="69"/>
    <cellStyle name="20% - 강조색3 3" xfId="56"/>
    <cellStyle name="20% - 강조색4" xfId="32" builtinId="42" customBuiltin="1"/>
    <cellStyle name="20% - 강조색4 2" xfId="71"/>
    <cellStyle name="20% - 강조색4 3" xfId="58"/>
    <cellStyle name="20% - 강조색5" xfId="36" builtinId="46" customBuiltin="1"/>
    <cellStyle name="20% - 강조색5 2" xfId="73"/>
    <cellStyle name="20% - 강조색5 3" xfId="60"/>
    <cellStyle name="20% - 강조색6" xfId="40" builtinId="50" customBuiltin="1"/>
    <cellStyle name="20% - 강조색6 2" xfId="75"/>
    <cellStyle name="20% - 강조색6 3" xfId="62"/>
    <cellStyle name="40% - 강조색1" xfId="21" builtinId="31" customBuiltin="1"/>
    <cellStyle name="40% - 강조색1 2" xfId="66"/>
    <cellStyle name="40% - 강조색1 3" xfId="53"/>
    <cellStyle name="40% - 강조색2" xfId="25" builtinId="35" customBuiltin="1"/>
    <cellStyle name="40% - 강조색2 2" xfId="68"/>
    <cellStyle name="40% - 강조색2 3" xfId="55"/>
    <cellStyle name="40% - 강조색3" xfId="29" builtinId="39" customBuiltin="1"/>
    <cellStyle name="40% - 강조색3 2" xfId="70"/>
    <cellStyle name="40% - 강조색3 3" xfId="57"/>
    <cellStyle name="40% - 강조색4" xfId="33" builtinId="43" customBuiltin="1"/>
    <cellStyle name="40% - 강조색4 2" xfId="72"/>
    <cellStyle name="40% - 강조색4 3" xfId="59"/>
    <cellStyle name="40% - 강조색5" xfId="37" builtinId="47" customBuiltin="1"/>
    <cellStyle name="40% - 강조색5 2" xfId="74"/>
    <cellStyle name="40% - 강조색5 3" xfId="61"/>
    <cellStyle name="40% - 강조색6" xfId="41" builtinId="51" customBuiltin="1"/>
    <cellStyle name="40% - 강조색6 2" xfId="76"/>
    <cellStyle name="40% - 강조색6 3" xfId="63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6" builtinId="11" customBuiltin="1"/>
    <cellStyle name="계산" xfId="13" builtinId="22" customBuiltin="1"/>
    <cellStyle name="나쁨" xfId="9" builtinId="27" customBuiltin="1"/>
    <cellStyle name="메모 2" xfId="49"/>
    <cellStyle name="메모 2 2" xfId="78"/>
    <cellStyle name="메모 3" xfId="51"/>
    <cellStyle name="백분율" xfId="2" builtinId="5"/>
    <cellStyle name="백분율 2" xfId="48"/>
    <cellStyle name="백분율 2 2" xfId="80"/>
    <cellStyle name="보통" xfId="10" builtinId="28" customBuiltin="1"/>
    <cellStyle name="설명 텍스트" xfId="17" builtinId="53" customBuiltin="1"/>
    <cellStyle name="셀 확인" xfId="15" builtinId="23" customBuiltin="1"/>
    <cellStyle name="쉼표 [0]" xfId="1" builtinId="6"/>
    <cellStyle name="스타일 1" xfId="44"/>
    <cellStyle name="연결된 셀" xfId="14" builtinId="24" customBuiltin="1"/>
    <cellStyle name="요약" xfId="18" builtinId="25" customBuiltin="1"/>
    <cellStyle name="입력" xfId="11" builtinId="20" customBuiltin="1"/>
    <cellStyle name="제목" xfId="3" builtinId="15" customBuiltin="1"/>
    <cellStyle name="제목 1" xfId="4" builtinId="16" customBuiltin="1"/>
    <cellStyle name="제목 2" xfId="5" builtinId="17" customBuiltin="1"/>
    <cellStyle name="제목 3" xfId="6" builtinId="18" customBuiltin="1"/>
    <cellStyle name="제목 4" xfId="7" builtinId="19" customBuiltin="1"/>
    <cellStyle name="좋음" xfId="8" builtinId="26" customBuiltin="1"/>
    <cellStyle name="출력" xfId="12" builtinId="21" customBuiltin="1"/>
    <cellStyle name="표준" xfId="0" builtinId="0"/>
    <cellStyle name="표준 2" xfId="46"/>
    <cellStyle name="표준 2 2" xfId="50"/>
    <cellStyle name="표준 3" xfId="45"/>
    <cellStyle name="표준 4" xfId="47"/>
    <cellStyle name="표준 4 2" xfId="64"/>
    <cellStyle name="표준 4 3" xfId="79"/>
    <cellStyle name="표준 5" xfId="77"/>
    <cellStyle name="표준 6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view="pageBreakPreview" topLeftCell="B1" zoomScaleNormal="100" zoomScaleSheetLayoutView="100" workbookViewId="0">
      <selection activeCell="H3" sqref="A1:K72"/>
    </sheetView>
  </sheetViews>
  <sheetFormatPr defaultColWidth="9.140625" defaultRowHeight="13.5"/>
  <cols>
    <col min="1" max="1" width="4.140625" style="1" hidden="1" customWidth="1"/>
    <col min="2" max="2" width="16.140625" style="1" customWidth="1"/>
    <col min="3" max="3" width="15.85546875" style="1" bestFit="1" customWidth="1"/>
    <col min="4" max="6" width="16.140625" style="42" hidden="1" customWidth="1"/>
    <col min="7" max="7" width="10.5703125" style="42" bestFit="1" customWidth="1"/>
    <col min="8" max="8" width="16.85546875" style="43" bestFit="1" customWidth="1"/>
    <col min="9" max="9" width="16.140625" style="44" customWidth="1"/>
    <col min="10" max="10" width="14.42578125" style="1" bestFit="1" customWidth="1"/>
    <col min="11" max="11" width="12" style="1" bestFit="1" customWidth="1"/>
    <col min="12" max="16384" width="9.140625" style="1"/>
  </cols>
  <sheetData>
    <row r="1" spans="1:11" ht="27.75" customHeight="1">
      <c r="B1" s="2" t="s">
        <v>172</v>
      </c>
      <c r="C1" s="2"/>
      <c r="D1" s="2"/>
      <c r="E1" s="2"/>
      <c r="F1" s="2"/>
      <c r="G1" s="2"/>
      <c r="H1" s="2"/>
      <c r="I1" s="2"/>
      <c r="J1" s="3" t="s">
        <v>177</v>
      </c>
    </row>
    <row r="2" spans="1:11" s="4" customFormat="1">
      <c r="E2" s="5"/>
      <c r="F2" s="5"/>
      <c r="G2" s="5" t="s">
        <v>0</v>
      </c>
      <c r="H2" s="6" t="s">
        <v>1</v>
      </c>
      <c r="I2" s="5" t="s">
        <v>2</v>
      </c>
      <c r="J2" s="6" t="s">
        <v>3</v>
      </c>
      <c r="K2" s="5" t="s">
        <v>4</v>
      </c>
    </row>
    <row r="3" spans="1:11" s="4" customFormat="1" ht="26.25">
      <c r="B3" s="7"/>
      <c r="E3" s="5"/>
      <c r="F3" s="8"/>
      <c r="G3" s="5" t="s">
        <v>175</v>
      </c>
      <c r="H3" s="9">
        <v>2037.25</v>
      </c>
      <c r="I3" s="10">
        <v>200</v>
      </c>
      <c r="J3" s="5">
        <v>1.349</v>
      </c>
      <c r="K3" s="11">
        <f>(H3+I3)/J3</f>
        <v>1658.4507042253522</v>
      </c>
    </row>
    <row r="4" spans="1:11" s="4" customFormat="1" ht="26.25">
      <c r="B4" s="7"/>
      <c r="E4" s="12"/>
      <c r="F4" s="12"/>
      <c r="G4" s="5" t="s">
        <v>176</v>
      </c>
      <c r="H4" s="9">
        <v>2133</v>
      </c>
      <c r="I4" s="10">
        <v>200</v>
      </c>
      <c r="J4" s="5">
        <v>1.369</v>
      </c>
      <c r="K4" s="11">
        <f>(H4+I4)/J4</f>
        <v>1704.163623082542</v>
      </c>
    </row>
    <row r="5" spans="1:11" s="4" customFormat="1">
      <c r="B5" s="45"/>
      <c r="C5" s="45"/>
      <c r="D5" s="13"/>
      <c r="E5" s="13"/>
      <c r="F5" s="13"/>
      <c r="G5" s="13"/>
      <c r="H5" s="14"/>
      <c r="J5" s="15"/>
      <c r="K5" s="16">
        <f>AVERAGE(K3:K4)</f>
        <v>1681.3071636539471</v>
      </c>
    </row>
    <row r="6" spans="1:11" s="4" customFormat="1">
      <c r="E6" s="17">
        <v>1350</v>
      </c>
      <c r="F6" s="17" t="s">
        <v>5</v>
      </c>
      <c r="G6" s="17"/>
      <c r="H6" s="18"/>
      <c r="I6" s="19"/>
    </row>
    <row r="7" spans="1:11" s="4" customFormat="1">
      <c r="B7" s="20" t="s">
        <v>6</v>
      </c>
      <c r="C7" s="20" t="s">
        <v>7</v>
      </c>
      <c r="D7" s="4" t="s">
        <v>8</v>
      </c>
      <c r="E7" s="21" t="s">
        <v>9</v>
      </c>
      <c r="F7" s="21" t="s">
        <v>10</v>
      </c>
      <c r="G7" s="21" t="s">
        <v>11</v>
      </c>
      <c r="H7" s="22" t="s">
        <v>12</v>
      </c>
      <c r="I7" s="23" t="s">
        <v>13</v>
      </c>
      <c r="J7" s="24" t="s">
        <v>14</v>
      </c>
    </row>
    <row r="8" spans="1:11" s="4" customFormat="1">
      <c r="B8" s="25" t="s">
        <v>15</v>
      </c>
      <c r="C8" s="25" t="s">
        <v>15</v>
      </c>
      <c r="D8" s="26"/>
      <c r="E8" s="27"/>
      <c r="F8" s="27"/>
      <c r="G8" s="27">
        <v>52.5</v>
      </c>
      <c r="H8" s="28">
        <v>12.14</v>
      </c>
      <c r="I8" s="29">
        <f>G8+($K$5-1350)/1000*H8</f>
        <v>56.522068966758916</v>
      </c>
      <c r="J8" s="30">
        <v>72</v>
      </c>
    </row>
    <row r="9" spans="1:11" s="4" customFormat="1">
      <c r="B9" s="25" t="s">
        <v>16</v>
      </c>
      <c r="C9" s="25" t="s">
        <v>16</v>
      </c>
      <c r="D9" s="26"/>
      <c r="E9" s="27"/>
      <c r="F9" s="27"/>
      <c r="G9" s="27">
        <v>63</v>
      </c>
      <c r="H9" s="28">
        <v>12.92</v>
      </c>
      <c r="I9" s="29">
        <f t="shared" ref="I9:I10" si="0">G9+($K$5-1350)/1000*H9</f>
        <v>67.28048855440899</v>
      </c>
      <c r="J9" s="30">
        <v>64</v>
      </c>
    </row>
    <row r="10" spans="1:11" s="4" customFormat="1">
      <c r="B10" s="25" t="s">
        <v>17</v>
      </c>
      <c r="C10" s="25" t="s">
        <v>17</v>
      </c>
      <c r="D10" s="26"/>
      <c r="E10" s="27"/>
      <c r="F10" s="27"/>
      <c r="G10" s="27">
        <v>68.25</v>
      </c>
      <c r="H10" s="28">
        <v>14.59</v>
      </c>
      <c r="I10" s="29">
        <f t="shared" si="0"/>
        <v>73.083771517711085</v>
      </c>
      <c r="J10" s="30">
        <v>48</v>
      </c>
    </row>
    <row r="11" spans="1:11" s="4" customFormat="1">
      <c r="B11" s="5" t="s">
        <v>18</v>
      </c>
      <c r="C11" s="5" t="s">
        <v>19</v>
      </c>
      <c r="D11" s="31">
        <v>17.201000000000001</v>
      </c>
      <c r="E11" s="31">
        <f>D11*0.99</f>
        <v>17.02899</v>
      </c>
      <c r="F11" s="31">
        <f>E11*0.99</f>
        <v>16.8587001</v>
      </c>
      <c r="G11" s="31">
        <f>F11</f>
        <v>16.8587001</v>
      </c>
      <c r="H11" s="32">
        <v>5.5730000000000004</v>
      </c>
      <c r="I11" s="33">
        <f>(G11+($K$5-1350)/1000*H11)</f>
        <v>18.705074923043448</v>
      </c>
      <c r="J11" s="34">
        <v>115</v>
      </c>
    </row>
    <row r="12" spans="1:11" s="4" customFormat="1">
      <c r="A12" s="35" t="s">
        <v>20</v>
      </c>
      <c r="B12" s="5" t="s">
        <v>21</v>
      </c>
      <c r="C12" s="5" t="s">
        <v>22</v>
      </c>
      <c r="D12" s="31">
        <v>21.321000000000002</v>
      </c>
      <c r="E12" s="31">
        <f t="shared" ref="E12:F72" si="1">D12*0.99</f>
        <v>21.107790000000001</v>
      </c>
      <c r="F12" s="31">
        <f t="shared" si="1"/>
        <v>20.896712100000002</v>
      </c>
      <c r="G12" s="31">
        <f t="shared" ref="G12:G72" si="2">F12</f>
        <v>20.896712100000002</v>
      </c>
      <c r="H12" s="32">
        <v>6.6440000000000001</v>
      </c>
      <c r="I12" s="33">
        <f t="shared" ref="I12:I72" si="3">(G12+($K$5-1350)/1000*H12)</f>
        <v>23.097916895316828</v>
      </c>
      <c r="J12" s="34">
        <v>120</v>
      </c>
    </row>
    <row r="13" spans="1:11" s="4" customFormat="1">
      <c r="B13" s="5" t="s">
        <v>23</v>
      </c>
      <c r="C13" s="5" t="s">
        <v>24</v>
      </c>
      <c r="D13" s="31">
        <v>19.776</v>
      </c>
      <c r="E13" s="31">
        <f t="shared" si="1"/>
        <v>19.578240000000001</v>
      </c>
      <c r="F13" s="31">
        <f t="shared" si="1"/>
        <v>19.382457600000002</v>
      </c>
      <c r="G13" s="31">
        <f t="shared" si="2"/>
        <v>19.382457600000002</v>
      </c>
      <c r="H13" s="32">
        <v>6.7030000000000003</v>
      </c>
      <c r="I13" s="33">
        <f t="shared" si="3"/>
        <v>21.60320951797241</v>
      </c>
      <c r="J13" s="34">
        <v>115</v>
      </c>
    </row>
    <row r="14" spans="1:11" s="4" customFormat="1">
      <c r="A14" s="35" t="s">
        <v>25</v>
      </c>
      <c r="B14" s="5" t="s">
        <v>26</v>
      </c>
      <c r="C14" s="5" t="s">
        <v>27</v>
      </c>
      <c r="D14" s="31">
        <v>20.085000000000001</v>
      </c>
      <c r="E14" s="31">
        <f t="shared" si="1"/>
        <v>19.884150000000002</v>
      </c>
      <c r="F14" s="31">
        <f t="shared" si="1"/>
        <v>19.685308500000001</v>
      </c>
      <c r="G14" s="31">
        <f t="shared" si="2"/>
        <v>19.685308500000001</v>
      </c>
      <c r="H14" s="32">
        <v>6.6689999999999996</v>
      </c>
      <c r="I14" s="33">
        <f t="shared" si="3"/>
        <v>21.894795974408176</v>
      </c>
      <c r="J14" s="34">
        <v>115</v>
      </c>
    </row>
    <row r="15" spans="1:11" s="4" customFormat="1">
      <c r="A15" s="35" t="s">
        <v>28</v>
      </c>
      <c r="B15" s="5" t="s">
        <v>29</v>
      </c>
      <c r="C15" s="5" t="s">
        <v>30</v>
      </c>
      <c r="D15" s="31">
        <v>20.806000000000001</v>
      </c>
      <c r="E15" s="31">
        <f t="shared" si="1"/>
        <v>20.597940000000001</v>
      </c>
      <c r="F15" s="31">
        <f t="shared" si="1"/>
        <v>20.391960600000001</v>
      </c>
      <c r="G15" s="31">
        <f t="shared" si="2"/>
        <v>20.391960600000001</v>
      </c>
      <c r="H15" s="32">
        <v>7.2510000000000003</v>
      </c>
      <c r="I15" s="33">
        <f t="shared" si="3"/>
        <v>22.79426884365477</v>
      </c>
      <c r="J15" s="34">
        <v>115</v>
      </c>
    </row>
    <row r="16" spans="1:11" s="4" customFormat="1">
      <c r="A16" s="35" t="s">
        <v>31</v>
      </c>
      <c r="B16" s="5" t="s">
        <v>32</v>
      </c>
      <c r="C16" s="5" t="s">
        <v>33</v>
      </c>
      <c r="D16" s="31">
        <v>22.454000000000001</v>
      </c>
      <c r="E16" s="31">
        <f t="shared" si="1"/>
        <v>22.22946</v>
      </c>
      <c r="F16" s="31">
        <f t="shared" si="1"/>
        <v>22.007165399999998</v>
      </c>
      <c r="G16" s="31">
        <f t="shared" si="2"/>
        <v>22.007165399999998</v>
      </c>
      <c r="H16" s="32">
        <v>7.758</v>
      </c>
      <c r="I16" s="33">
        <f t="shared" si="3"/>
        <v>24.577446375627318</v>
      </c>
      <c r="J16" s="34">
        <v>90</v>
      </c>
    </row>
    <row r="17" spans="1:10" s="4" customFormat="1">
      <c r="A17" s="35" t="s">
        <v>34</v>
      </c>
      <c r="B17" s="5" t="s">
        <v>35</v>
      </c>
      <c r="C17" s="5" t="s">
        <v>36</v>
      </c>
      <c r="D17" s="31">
        <v>23.69</v>
      </c>
      <c r="E17" s="31">
        <f t="shared" si="1"/>
        <v>23.453100000000003</v>
      </c>
      <c r="F17" s="31">
        <f t="shared" si="1"/>
        <v>23.218569000000002</v>
      </c>
      <c r="G17" s="31">
        <f t="shared" si="2"/>
        <v>23.218569000000002</v>
      </c>
      <c r="H17" s="32">
        <v>8.2420000000000009</v>
      </c>
      <c r="I17" s="33">
        <f t="shared" si="3"/>
        <v>25.949202642835836</v>
      </c>
      <c r="J17" s="34">
        <v>90</v>
      </c>
    </row>
    <row r="18" spans="1:10" s="4" customFormat="1">
      <c r="A18" s="35" t="s">
        <v>34</v>
      </c>
      <c r="B18" s="5" t="s">
        <v>37</v>
      </c>
      <c r="C18" s="5" t="s">
        <v>38</v>
      </c>
      <c r="D18" s="31">
        <v>23.69</v>
      </c>
      <c r="E18" s="31">
        <f t="shared" si="1"/>
        <v>23.453100000000003</v>
      </c>
      <c r="F18" s="31">
        <f t="shared" si="1"/>
        <v>23.218569000000002</v>
      </c>
      <c r="G18" s="31">
        <f t="shared" si="2"/>
        <v>23.218569000000002</v>
      </c>
      <c r="H18" s="32">
        <v>8.2420000000000009</v>
      </c>
      <c r="I18" s="33">
        <f t="shared" si="3"/>
        <v>25.949202642835836</v>
      </c>
      <c r="J18" s="34">
        <v>90</v>
      </c>
    </row>
    <row r="19" spans="1:10" s="4" customFormat="1">
      <c r="A19" s="35" t="s">
        <v>39</v>
      </c>
      <c r="B19" s="5" t="s">
        <v>40</v>
      </c>
      <c r="C19" s="5" t="s">
        <v>41</v>
      </c>
      <c r="D19" s="31">
        <v>22.66</v>
      </c>
      <c r="E19" s="31">
        <f t="shared" si="1"/>
        <v>22.433399999999999</v>
      </c>
      <c r="F19" s="31">
        <f t="shared" si="1"/>
        <v>22.209066</v>
      </c>
      <c r="G19" s="31">
        <f t="shared" si="2"/>
        <v>22.209066</v>
      </c>
      <c r="H19" s="32">
        <v>8.0519999999999996</v>
      </c>
      <c r="I19" s="33">
        <f t="shared" si="3"/>
        <v>24.876751281741583</v>
      </c>
      <c r="J19" s="34">
        <v>90</v>
      </c>
    </row>
    <row r="20" spans="1:10" s="4" customFormat="1">
      <c r="A20" s="35" t="s">
        <v>42</v>
      </c>
      <c r="B20" s="5" t="s">
        <v>43</v>
      </c>
      <c r="C20" s="5" t="s">
        <v>44</v>
      </c>
      <c r="D20" s="31">
        <v>22.66</v>
      </c>
      <c r="E20" s="31">
        <f t="shared" si="1"/>
        <v>22.433399999999999</v>
      </c>
      <c r="F20" s="31">
        <f t="shared" si="1"/>
        <v>22.209066</v>
      </c>
      <c r="G20" s="31">
        <f t="shared" si="2"/>
        <v>22.209066</v>
      </c>
      <c r="H20" s="32">
        <v>8.0519999999999996</v>
      </c>
      <c r="I20" s="33">
        <f t="shared" si="3"/>
        <v>24.876751281741583</v>
      </c>
      <c r="J20" s="34">
        <v>90</v>
      </c>
    </row>
    <row r="21" spans="1:10" s="4" customFormat="1">
      <c r="A21" s="35" t="s">
        <v>45</v>
      </c>
      <c r="B21" s="5" t="s">
        <v>46</v>
      </c>
      <c r="C21" s="5" t="s">
        <v>47</v>
      </c>
      <c r="D21" s="31">
        <v>23.484000000000002</v>
      </c>
      <c r="E21" s="31">
        <f t="shared" si="1"/>
        <v>23.24916</v>
      </c>
      <c r="F21" s="31">
        <f t="shared" si="1"/>
        <v>23.0166684</v>
      </c>
      <c r="G21" s="31">
        <f t="shared" si="2"/>
        <v>23.0166684</v>
      </c>
      <c r="H21" s="32">
        <v>8.6340000000000003</v>
      </c>
      <c r="I21" s="33">
        <f t="shared" si="3"/>
        <v>25.877174450988178</v>
      </c>
      <c r="J21" s="34">
        <v>90</v>
      </c>
    </row>
    <row r="22" spans="1:10" s="4" customFormat="1">
      <c r="A22" s="35" t="s">
        <v>48</v>
      </c>
      <c r="B22" s="5" t="s">
        <v>49</v>
      </c>
      <c r="C22" s="5" t="s">
        <v>50</v>
      </c>
      <c r="D22" s="31">
        <v>27.913000000000004</v>
      </c>
      <c r="E22" s="31">
        <f t="shared" si="1"/>
        <v>27.633870000000005</v>
      </c>
      <c r="F22" s="31">
        <f t="shared" si="1"/>
        <v>27.357531300000005</v>
      </c>
      <c r="G22" s="31">
        <f t="shared" si="2"/>
        <v>27.357531300000005</v>
      </c>
      <c r="H22" s="32">
        <v>9.4969999999999999</v>
      </c>
      <c r="I22" s="33">
        <f t="shared" si="3"/>
        <v>30.503955433221542</v>
      </c>
      <c r="J22" s="34">
        <v>75</v>
      </c>
    </row>
    <row r="23" spans="1:10" s="4" customFormat="1">
      <c r="B23" s="5" t="s">
        <v>51</v>
      </c>
      <c r="C23" s="5" t="s">
        <v>52</v>
      </c>
      <c r="D23" s="31">
        <v>27.810000000000002</v>
      </c>
      <c r="E23" s="31">
        <f t="shared" si="1"/>
        <v>27.5319</v>
      </c>
      <c r="F23" s="31">
        <f t="shared" si="1"/>
        <v>27.256581000000001</v>
      </c>
      <c r="G23" s="31">
        <f t="shared" si="2"/>
        <v>27.256581000000001</v>
      </c>
      <c r="H23" s="32">
        <v>8.9440000000000008</v>
      </c>
      <c r="I23" s="33">
        <f t="shared" si="3"/>
        <v>30.219792271720905</v>
      </c>
      <c r="J23" s="34">
        <v>75</v>
      </c>
    </row>
    <row r="24" spans="1:10" s="4" customFormat="1">
      <c r="A24" s="35" t="s">
        <v>53</v>
      </c>
      <c r="B24" s="5" t="s">
        <v>54</v>
      </c>
      <c r="C24" s="5" t="s">
        <v>55</v>
      </c>
      <c r="D24" s="31">
        <v>28.324999999999999</v>
      </c>
      <c r="E24" s="31">
        <f t="shared" si="1"/>
        <v>28.04175</v>
      </c>
      <c r="F24" s="31">
        <f t="shared" si="1"/>
        <v>27.761332500000002</v>
      </c>
      <c r="G24" s="31">
        <f t="shared" si="2"/>
        <v>27.761332500000002</v>
      </c>
      <c r="H24" s="32">
        <v>9.39</v>
      </c>
      <c r="I24" s="33">
        <f t="shared" si="3"/>
        <v>30.872306766710565</v>
      </c>
      <c r="J24" s="34">
        <v>72</v>
      </c>
    </row>
    <row r="25" spans="1:10" s="4" customFormat="1">
      <c r="A25" s="35" t="s">
        <v>53</v>
      </c>
      <c r="B25" s="5" t="s">
        <v>56</v>
      </c>
      <c r="C25" s="5" t="s">
        <v>57</v>
      </c>
      <c r="D25" s="31">
        <v>28.324999999999999</v>
      </c>
      <c r="E25" s="31">
        <f t="shared" si="1"/>
        <v>28.04175</v>
      </c>
      <c r="F25" s="31">
        <f t="shared" si="1"/>
        <v>27.761332500000002</v>
      </c>
      <c r="G25" s="31">
        <f t="shared" si="2"/>
        <v>27.761332500000002</v>
      </c>
      <c r="H25" s="32">
        <v>9.39</v>
      </c>
      <c r="I25" s="33">
        <f t="shared" si="3"/>
        <v>30.872306766710565</v>
      </c>
      <c r="J25" s="34">
        <v>72</v>
      </c>
    </row>
    <row r="26" spans="1:10" s="4" customFormat="1">
      <c r="B26" s="5" t="s">
        <v>58</v>
      </c>
      <c r="C26" s="5" t="s">
        <v>59</v>
      </c>
      <c r="D26" s="31">
        <v>28.84</v>
      </c>
      <c r="E26" s="31">
        <f t="shared" si="1"/>
        <v>28.551600000000001</v>
      </c>
      <c r="F26" s="31">
        <f t="shared" si="1"/>
        <v>28.266083999999999</v>
      </c>
      <c r="G26" s="31">
        <f t="shared" si="2"/>
        <v>28.266083999999999</v>
      </c>
      <c r="H26" s="32">
        <v>9.4480000000000004</v>
      </c>
      <c r="I26" s="33">
        <f t="shared" si="3"/>
        <v>31.396274082202492</v>
      </c>
      <c r="J26" s="34">
        <v>75</v>
      </c>
    </row>
    <row r="27" spans="1:10" s="4" customFormat="1">
      <c r="A27" s="35" t="s">
        <v>60</v>
      </c>
      <c r="B27" s="5" t="s">
        <v>61</v>
      </c>
      <c r="C27" s="5" t="s">
        <v>62</v>
      </c>
      <c r="D27" s="31">
        <v>29.355</v>
      </c>
      <c r="E27" s="31">
        <f t="shared" si="1"/>
        <v>29.061450000000001</v>
      </c>
      <c r="F27" s="31">
        <f t="shared" si="1"/>
        <v>28.7708355</v>
      </c>
      <c r="G27" s="31">
        <f t="shared" si="2"/>
        <v>28.7708355</v>
      </c>
      <c r="H27" s="32">
        <v>10.058999999999999</v>
      </c>
      <c r="I27" s="33">
        <f t="shared" si="3"/>
        <v>32.103454259195054</v>
      </c>
      <c r="J27" s="34">
        <v>75</v>
      </c>
    </row>
    <row r="28" spans="1:10" s="4" customFormat="1">
      <c r="A28" s="35" t="s">
        <v>63</v>
      </c>
      <c r="B28" s="5" t="s">
        <v>64</v>
      </c>
      <c r="C28" s="5" t="s">
        <v>65</v>
      </c>
      <c r="D28" s="31">
        <v>32.445</v>
      </c>
      <c r="E28" s="31">
        <f t="shared" si="1"/>
        <v>32.120550000000001</v>
      </c>
      <c r="F28" s="31">
        <f t="shared" si="1"/>
        <v>31.7993445</v>
      </c>
      <c r="G28" s="31">
        <f t="shared" si="2"/>
        <v>31.7993445</v>
      </c>
      <c r="H28" s="32">
        <v>11.53</v>
      </c>
      <c r="I28" s="33">
        <f t="shared" si="3"/>
        <v>35.619316096930007</v>
      </c>
      <c r="J28" s="34">
        <v>75</v>
      </c>
    </row>
    <row r="29" spans="1:10" s="4" customFormat="1">
      <c r="A29" s="35" t="s">
        <v>66</v>
      </c>
      <c r="B29" s="5" t="s">
        <v>67</v>
      </c>
      <c r="C29" s="5" t="s">
        <v>68</v>
      </c>
      <c r="D29" s="31">
        <v>33.99</v>
      </c>
      <c r="E29" s="31">
        <f t="shared" si="1"/>
        <v>33.650100000000002</v>
      </c>
      <c r="F29" s="31">
        <f t="shared" si="1"/>
        <v>33.313599000000004</v>
      </c>
      <c r="G29" s="31">
        <f t="shared" si="2"/>
        <v>33.313599000000004</v>
      </c>
      <c r="H29" s="32">
        <v>11.036</v>
      </c>
      <c r="I29" s="33">
        <f t="shared" si="3"/>
        <v>36.969904858084966</v>
      </c>
      <c r="J29" s="34">
        <v>75</v>
      </c>
    </row>
    <row r="30" spans="1:10" s="4" customFormat="1">
      <c r="A30" s="35" t="s">
        <v>69</v>
      </c>
      <c r="B30" s="5" t="s">
        <v>70</v>
      </c>
      <c r="C30" s="5" t="s">
        <v>71</v>
      </c>
      <c r="D30" s="31">
        <v>36.564999999999998</v>
      </c>
      <c r="E30" s="31">
        <f t="shared" si="1"/>
        <v>36.199349999999995</v>
      </c>
      <c r="F30" s="31">
        <f t="shared" si="1"/>
        <v>35.837356499999999</v>
      </c>
      <c r="G30" s="31">
        <f t="shared" si="2"/>
        <v>35.837356499999999</v>
      </c>
      <c r="H30" s="32">
        <v>12.345000000000001</v>
      </c>
      <c r="I30" s="33">
        <f t="shared" si="3"/>
        <v>39.927343435307975</v>
      </c>
      <c r="J30" s="34">
        <v>75</v>
      </c>
    </row>
    <row r="31" spans="1:10" s="4" customFormat="1">
      <c r="A31" s="35" t="s">
        <v>72</v>
      </c>
      <c r="B31" s="5" t="s">
        <v>73</v>
      </c>
      <c r="C31" s="5" t="s">
        <v>74</v>
      </c>
      <c r="D31" s="31">
        <v>35.535000000000004</v>
      </c>
      <c r="E31" s="31">
        <f t="shared" si="1"/>
        <v>35.179650000000002</v>
      </c>
      <c r="F31" s="31">
        <f t="shared" si="1"/>
        <v>34.827853500000003</v>
      </c>
      <c r="G31" s="31">
        <f t="shared" si="2"/>
        <v>34.827853500000003</v>
      </c>
      <c r="H31" s="32">
        <v>12.196999999999999</v>
      </c>
      <c r="I31" s="33">
        <f t="shared" si="3"/>
        <v>38.868806975087196</v>
      </c>
      <c r="J31" s="34">
        <v>60</v>
      </c>
    </row>
    <row r="32" spans="1:10" s="4" customFormat="1">
      <c r="A32" s="35" t="s">
        <v>75</v>
      </c>
      <c r="B32" s="5" t="s">
        <v>76</v>
      </c>
      <c r="C32" s="5" t="s">
        <v>77</v>
      </c>
      <c r="D32" s="31">
        <v>37.08</v>
      </c>
      <c r="E32" s="31">
        <f t="shared" si="1"/>
        <v>36.709199999999996</v>
      </c>
      <c r="F32" s="31">
        <f t="shared" si="1"/>
        <v>36.342107999999996</v>
      </c>
      <c r="G32" s="31">
        <f t="shared" si="2"/>
        <v>36.342107999999996</v>
      </c>
      <c r="H32" s="32">
        <v>12.779</v>
      </c>
      <c r="I32" s="33">
        <f t="shared" si="3"/>
        <v>40.575882244333783</v>
      </c>
      <c r="J32" s="34">
        <v>60</v>
      </c>
    </row>
    <row r="33" spans="1:10" s="4" customFormat="1">
      <c r="A33" s="35"/>
      <c r="B33" s="5" t="s">
        <v>173</v>
      </c>
      <c r="C33" s="5" t="s">
        <v>174</v>
      </c>
      <c r="D33" s="31"/>
      <c r="E33" s="31"/>
      <c r="F33" s="31"/>
      <c r="G33" s="31">
        <v>51.7</v>
      </c>
      <c r="H33" s="32">
        <v>17.32</v>
      </c>
      <c r="I33" s="33">
        <f t="shared" si="3"/>
        <v>57.438240074486366</v>
      </c>
      <c r="J33" s="34">
        <v>32</v>
      </c>
    </row>
    <row r="34" spans="1:10" s="4" customFormat="1">
      <c r="A34" s="35"/>
      <c r="B34" s="5" t="s">
        <v>78</v>
      </c>
      <c r="C34" s="5" t="s">
        <v>79</v>
      </c>
      <c r="D34" s="31">
        <v>58.71</v>
      </c>
      <c r="E34" s="31">
        <f t="shared" si="1"/>
        <v>58.122900000000001</v>
      </c>
      <c r="F34" s="31">
        <f t="shared" si="1"/>
        <v>57.541671000000001</v>
      </c>
      <c r="G34" s="31">
        <f t="shared" si="2"/>
        <v>57.541671000000001</v>
      </c>
      <c r="H34" s="32">
        <v>19.059999999999999</v>
      </c>
      <c r="I34" s="33">
        <f t="shared" si="3"/>
        <v>63.856385539244229</v>
      </c>
      <c r="J34" s="34">
        <v>32</v>
      </c>
    </row>
    <row r="35" spans="1:10" s="4" customFormat="1">
      <c r="A35" s="35"/>
      <c r="B35" s="5" t="s">
        <v>80</v>
      </c>
      <c r="C35" s="5" t="s">
        <v>81</v>
      </c>
      <c r="D35" s="31"/>
      <c r="E35" s="31"/>
      <c r="F35" s="31"/>
      <c r="G35" s="31">
        <v>61.5</v>
      </c>
      <c r="H35" s="32">
        <f>H34*1.1</f>
        <v>20.966000000000001</v>
      </c>
      <c r="I35" s="33">
        <f t="shared" si="3"/>
        <v>68.446185993168655</v>
      </c>
      <c r="J35" s="34">
        <v>32</v>
      </c>
    </row>
    <row r="36" spans="1:10" s="4" customFormat="1">
      <c r="A36" s="35" t="s">
        <v>82</v>
      </c>
      <c r="B36" s="5" t="s">
        <v>83</v>
      </c>
      <c r="C36" s="5" t="s">
        <v>84</v>
      </c>
      <c r="D36" s="31">
        <v>62.83</v>
      </c>
      <c r="E36" s="31">
        <f t="shared" si="1"/>
        <v>62.201699999999995</v>
      </c>
      <c r="F36" s="31">
        <f t="shared" si="1"/>
        <v>61.579682999999996</v>
      </c>
      <c r="G36" s="31">
        <f t="shared" si="2"/>
        <v>61.579682999999996</v>
      </c>
      <c r="H36" s="32">
        <v>21.841999999999999</v>
      </c>
      <c r="I36" s="33">
        <f t="shared" si="3"/>
        <v>68.816094068529509</v>
      </c>
      <c r="J36" s="34">
        <v>28</v>
      </c>
    </row>
    <row r="37" spans="1:10" s="4" customFormat="1">
      <c r="B37" s="5" t="s">
        <v>85</v>
      </c>
      <c r="C37" s="5" t="s">
        <v>86</v>
      </c>
      <c r="D37" s="31">
        <v>62.83</v>
      </c>
      <c r="E37" s="31">
        <f t="shared" si="1"/>
        <v>62.201699999999995</v>
      </c>
      <c r="F37" s="31">
        <f t="shared" si="1"/>
        <v>61.579682999999996</v>
      </c>
      <c r="G37" s="31">
        <f t="shared" si="2"/>
        <v>61.579682999999996</v>
      </c>
      <c r="H37" s="32">
        <v>21.841999999999999</v>
      </c>
      <c r="I37" s="33">
        <f t="shared" si="3"/>
        <v>68.816094068529509</v>
      </c>
      <c r="J37" s="34">
        <v>28</v>
      </c>
    </row>
    <row r="38" spans="1:10" s="4" customFormat="1">
      <c r="B38" s="5" t="s">
        <v>87</v>
      </c>
      <c r="C38" s="5" t="s">
        <v>88</v>
      </c>
      <c r="D38" s="31"/>
      <c r="E38" s="31"/>
      <c r="F38" s="31"/>
      <c r="G38" s="31">
        <f>65.9*0.97</f>
        <v>63.923000000000002</v>
      </c>
      <c r="H38" s="32">
        <f>H37*1.1</f>
        <v>24.026199999999999</v>
      </c>
      <c r="I38" s="33">
        <f t="shared" si="3"/>
        <v>71.88305217538246</v>
      </c>
      <c r="J38" s="34">
        <v>28</v>
      </c>
    </row>
    <row r="39" spans="1:10" s="4" customFormat="1">
      <c r="A39" s="35" t="s">
        <v>89</v>
      </c>
      <c r="B39" s="5" t="s">
        <v>90</v>
      </c>
      <c r="C39" s="5" t="s">
        <v>91</v>
      </c>
      <c r="D39" s="31">
        <v>69.525000000000006</v>
      </c>
      <c r="E39" s="31">
        <f t="shared" si="1"/>
        <v>68.829750000000004</v>
      </c>
      <c r="F39" s="31">
        <f t="shared" si="1"/>
        <v>68.1414525</v>
      </c>
      <c r="G39" s="31">
        <f t="shared" si="2"/>
        <v>68.1414525</v>
      </c>
      <c r="H39" s="32">
        <v>23.302</v>
      </c>
      <c r="I39" s="33">
        <f t="shared" si="3"/>
        <v>75.861572027464277</v>
      </c>
      <c r="J39" s="34">
        <v>28</v>
      </c>
    </row>
    <row r="40" spans="1:10" s="4" customFormat="1">
      <c r="B40" s="5" t="s">
        <v>92</v>
      </c>
      <c r="C40" s="5" t="s">
        <v>93</v>
      </c>
      <c r="D40" s="31">
        <v>69.525000000000006</v>
      </c>
      <c r="E40" s="31">
        <f t="shared" si="1"/>
        <v>68.829750000000004</v>
      </c>
      <c r="F40" s="31">
        <f t="shared" si="1"/>
        <v>68.1414525</v>
      </c>
      <c r="G40" s="31">
        <f t="shared" si="2"/>
        <v>68.1414525</v>
      </c>
      <c r="H40" s="32">
        <v>23.302</v>
      </c>
      <c r="I40" s="33">
        <f t="shared" si="3"/>
        <v>75.861572027464277</v>
      </c>
      <c r="J40" s="34">
        <v>28</v>
      </c>
    </row>
    <row r="41" spans="1:10" s="4" customFormat="1">
      <c r="B41" s="5" t="s">
        <v>94</v>
      </c>
      <c r="C41" s="5" t="s">
        <v>95</v>
      </c>
      <c r="D41" s="31"/>
      <c r="E41" s="31"/>
      <c r="F41" s="31"/>
      <c r="G41" s="31">
        <f>72.9*0.97</f>
        <v>70.713000000000008</v>
      </c>
      <c r="H41" s="32">
        <f>H40*1.1</f>
        <v>25.632200000000001</v>
      </c>
      <c r="I41" s="33">
        <f t="shared" si="3"/>
        <v>79.20513148021071</v>
      </c>
      <c r="J41" s="34">
        <v>28</v>
      </c>
    </row>
    <row r="42" spans="1:10" s="4" customFormat="1">
      <c r="B42" s="5" t="s">
        <v>96</v>
      </c>
      <c r="C42" s="5" t="s">
        <v>97</v>
      </c>
      <c r="D42" s="31">
        <v>77.765000000000001</v>
      </c>
      <c r="E42" s="31">
        <f t="shared" si="1"/>
        <v>76.987350000000006</v>
      </c>
      <c r="F42" s="31">
        <f t="shared" si="1"/>
        <v>76.217476500000004</v>
      </c>
      <c r="G42" s="31">
        <f t="shared" si="2"/>
        <v>76.217476500000004</v>
      </c>
      <c r="H42" s="32">
        <v>23.7</v>
      </c>
      <c r="I42" s="33">
        <f t="shared" si="3"/>
        <v>84.069456278598551</v>
      </c>
      <c r="J42" s="34">
        <v>24</v>
      </c>
    </row>
    <row r="43" spans="1:10" s="4" customFormat="1">
      <c r="B43" s="5" t="s">
        <v>98</v>
      </c>
      <c r="C43" s="5" t="s">
        <v>99</v>
      </c>
      <c r="D43" s="31"/>
      <c r="E43" s="31"/>
      <c r="F43" s="31"/>
      <c r="G43" s="31">
        <f>81.5*0.97</f>
        <v>79.054999999999993</v>
      </c>
      <c r="H43" s="32">
        <f>H42*1.1</f>
        <v>26.07</v>
      </c>
      <c r="I43" s="33">
        <f t="shared" si="3"/>
        <v>87.692177756458392</v>
      </c>
      <c r="J43" s="34">
        <v>24</v>
      </c>
    </row>
    <row r="44" spans="1:10" s="4" customFormat="1">
      <c r="A44" s="35" t="s">
        <v>100</v>
      </c>
      <c r="B44" s="5" t="s">
        <v>101</v>
      </c>
      <c r="C44" s="5" t="s">
        <v>102</v>
      </c>
      <c r="D44" s="31">
        <v>80.34</v>
      </c>
      <c r="E44" s="31">
        <f t="shared" si="1"/>
        <v>79.536600000000007</v>
      </c>
      <c r="F44" s="31">
        <f t="shared" si="1"/>
        <v>78.741234000000006</v>
      </c>
      <c r="G44" s="31">
        <f t="shared" si="2"/>
        <v>78.741234000000006</v>
      </c>
      <c r="H44" s="32">
        <v>25.634</v>
      </c>
      <c r="I44" s="33">
        <f t="shared" si="3"/>
        <v>87.233961833105283</v>
      </c>
      <c r="J44" s="34">
        <v>24</v>
      </c>
    </row>
    <row r="45" spans="1:10" s="4" customFormat="1">
      <c r="A45" s="35"/>
      <c r="B45" s="5" t="s">
        <v>103</v>
      </c>
      <c r="C45" s="5" t="s">
        <v>104</v>
      </c>
      <c r="D45" s="31"/>
      <c r="E45" s="31"/>
      <c r="F45" s="31"/>
      <c r="G45" s="31">
        <f>84.3*0.97</f>
        <v>81.771000000000001</v>
      </c>
      <c r="H45" s="32">
        <f>H44*1.1</f>
        <v>28.197400000000002</v>
      </c>
      <c r="I45" s="33">
        <f t="shared" si="3"/>
        <v>91.113000616415803</v>
      </c>
      <c r="J45" s="34">
        <v>24</v>
      </c>
    </row>
    <row r="46" spans="1:10" s="4" customFormat="1">
      <c r="A46" s="35" t="s">
        <v>105</v>
      </c>
      <c r="B46" s="5" t="s">
        <v>106</v>
      </c>
      <c r="C46" s="5" t="s">
        <v>107</v>
      </c>
      <c r="D46" s="31">
        <v>87.55</v>
      </c>
      <c r="E46" s="31">
        <f t="shared" si="1"/>
        <v>86.674499999999995</v>
      </c>
      <c r="F46" s="31">
        <f t="shared" si="1"/>
        <v>85.807755</v>
      </c>
      <c r="G46" s="31">
        <f t="shared" si="2"/>
        <v>85.807755</v>
      </c>
      <c r="H46" s="32">
        <v>28.449000000000002</v>
      </c>
      <c r="I46" s="33">
        <f t="shared" si="3"/>
        <v>95.233112498791144</v>
      </c>
      <c r="J46" s="34">
        <v>24</v>
      </c>
    </row>
    <row r="47" spans="1:10" s="4" customFormat="1">
      <c r="A47" s="36"/>
      <c r="B47" s="5" t="s">
        <v>108</v>
      </c>
      <c r="C47" s="5" t="s">
        <v>109</v>
      </c>
      <c r="D47" s="31"/>
      <c r="E47" s="31"/>
      <c r="F47" s="31"/>
      <c r="G47" s="31">
        <f>91.8*0.97</f>
        <v>89.045999999999992</v>
      </c>
      <c r="H47" s="32">
        <f>H46*1.1</f>
        <v>31.293900000000004</v>
      </c>
      <c r="I47" s="33">
        <f t="shared" si="3"/>
        <v>99.413893248670249</v>
      </c>
      <c r="J47" s="34">
        <v>24</v>
      </c>
    </row>
    <row r="48" spans="1:10" s="4" customFormat="1">
      <c r="B48" s="5" t="s">
        <v>110</v>
      </c>
      <c r="C48" s="5" t="s">
        <v>111</v>
      </c>
      <c r="D48" s="31">
        <v>17.510000000000002</v>
      </c>
      <c r="E48" s="31">
        <f t="shared" si="1"/>
        <v>17.334900000000001</v>
      </c>
      <c r="F48" s="31">
        <f t="shared" si="1"/>
        <v>17.161550999999999</v>
      </c>
      <c r="G48" s="31">
        <f t="shared" si="2"/>
        <v>17.161550999999999</v>
      </c>
      <c r="H48" s="32">
        <v>4.5599999999999996</v>
      </c>
      <c r="I48" s="33">
        <f t="shared" si="3"/>
        <v>18.672311666261997</v>
      </c>
      <c r="J48" s="34">
        <v>160</v>
      </c>
    </row>
    <row r="49" spans="1:10" s="4" customFormat="1">
      <c r="B49" s="5" t="s">
        <v>112</v>
      </c>
      <c r="C49" s="5" t="s">
        <v>113</v>
      </c>
      <c r="D49" s="31"/>
      <c r="E49" s="31"/>
      <c r="F49" s="31"/>
      <c r="G49" s="31">
        <v>27</v>
      </c>
      <c r="H49" s="32">
        <v>8.23</v>
      </c>
      <c r="I49" s="33">
        <f t="shared" si="3"/>
        <v>29.726657956871986</v>
      </c>
      <c r="J49" s="34">
        <v>72</v>
      </c>
    </row>
    <row r="50" spans="1:10" s="4" customFormat="1">
      <c r="B50" s="5" t="s">
        <v>114</v>
      </c>
      <c r="C50" s="5" t="s">
        <v>115</v>
      </c>
      <c r="D50" s="31">
        <v>16.48</v>
      </c>
      <c r="E50" s="31">
        <f t="shared" si="1"/>
        <v>16.315200000000001</v>
      </c>
      <c r="F50" s="31">
        <f>E50*0.99</f>
        <v>16.152048000000001</v>
      </c>
      <c r="G50" s="31">
        <f t="shared" si="2"/>
        <v>16.152048000000001</v>
      </c>
      <c r="H50" s="32">
        <v>4.5819999999999999</v>
      </c>
      <c r="I50" s="33">
        <f t="shared" si="3"/>
        <v>17.670097423862387</v>
      </c>
      <c r="J50" s="34">
        <v>128</v>
      </c>
    </row>
    <row r="51" spans="1:10" s="4" customFormat="1">
      <c r="A51" s="35" t="s">
        <v>116</v>
      </c>
      <c r="B51" s="5" t="s">
        <v>117</v>
      </c>
      <c r="C51" s="5" t="s">
        <v>118</v>
      </c>
      <c r="D51" s="31">
        <v>16.48</v>
      </c>
      <c r="E51" s="31">
        <f t="shared" si="1"/>
        <v>16.315200000000001</v>
      </c>
      <c r="F51" s="31">
        <f t="shared" si="1"/>
        <v>16.152048000000001</v>
      </c>
      <c r="G51" s="31">
        <f t="shared" si="2"/>
        <v>16.152048000000001</v>
      </c>
      <c r="H51" s="32">
        <v>4.5819999999999999</v>
      </c>
      <c r="I51" s="33">
        <f t="shared" si="3"/>
        <v>17.670097423862387</v>
      </c>
      <c r="J51" s="34">
        <v>128</v>
      </c>
    </row>
    <row r="52" spans="1:10" s="4" customFormat="1">
      <c r="A52" s="35" t="s">
        <v>119</v>
      </c>
      <c r="B52" s="5" t="s">
        <v>120</v>
      </c>
      <c r="C52" s="5" t="s">
        <v>121</v>
      </c>
      <c r="D52" s="31">
        <v>18.028605000000002</v>
      </c>
      <c r="E52" s="31">
        <f t="shared" si="1"/>
        <v>17.848318950000003</v>
      </c>
      <c r="F52" s="31">
        <f t="shared" si="1"/>
        <v>17.669835760500003</v>
      </c>
      <c r="G52" s="31">
        <f t="shared" si="2"/>
        <v>17.669835760500003</v>
      </c>
      <c r="H52" s="32">
        <v>4.99</v>
      </c>
      <c r="I52" s="33">
        <f t="shared" si="3"/>
        <v>19.323058507133201</v>
      </c>
      <c r="J52" s="34">
        <v>128</v>
      </c>
    </row>
    <row r="53" spans="1:10" s="4" customFormat="1">
      <c r="A53" s="35" t="s">
        <v>122</v>
      </c>
      <c r="B53" s="5" t="s">
        <v>123</v>
      </c>
      <c r="C53" s="5" t="s">
        <v>124</v>
      </c>
      <c r="D53" s="31">
        <v>19.57</v>
      </c>
      <c r="E53" s="31">
        <f t="shared" si="1"/>
        <v>19.374300000000002</v>
      </c>
      <c r="F53" s="31">
        <f t="shared" si="1"/>
        <v>19.180557</v>
      </c>
      <c r="G53" s="31">
        <f t="shared" si="2"/>
        <v>19.180557</v>
      </c>
      <c r="H53" s="32">
        <v>5.99</v>
      </c>
      <c r="I53" s="33">
        <f t="shared" si="3"/>
        <v>21.165086910287144</v>
      </c>
      <c r="J53" s="34">
        <v>96</v>
      </c>
    </row>
    <row r="54" spans="1:10" s="4" customFormat="1">
      <c r="A54" s="35" t="s">
        <v>125</v>
      </c>
      <c r="B54" s="5" t="s">
        <v>126</v>
      </c>
      <c r="C54" s="5" t="s">
        <v>127</v>
      </c>
      <c r="D54" s="31">
        <v>19.57</v>
      </c>
      <c r="E54" s="31">
        <f t="shared" si="1"/>
        <v>19.374300000000002</v>
      </c>
      <c r="F54" s="31">
        <f t="shared" si="1"/>
        <v>19.180557</v>
      </c>
      <c r="G54" s="31">
        <f t="shared" si="2"/>
        <v>19.180557</v>
      </c>
      <c r="H54" s="32">
        <v>5.99</v>
      </c>
      <c r="I54" s="33">
        <f t="shared" si="3"/>
        <v>21.165086910287144</v>
      </c>
      <c r="J54" s="34">
        <v>96</v>
      </c>
    </row>
    <row r="55" spans="1:10" s="4" customFormat="1">
      <c r="A55" s="35" t="s">
        <v>128</v>
      </c>
      <c r="B55" s="5" t="s">
        <v>129</v>
      </c>
      <c r="C55" s="5" t="s">
        <v>130</v>
      </c>
      <c r="D55" s="31">
        <v>24.72</v>
      </c>
      <c r="E55" s="31">
        <f t="shared" si="1"/>
        <v>24.472799999999999</v>
      </c>
      <c r="F55" s="31">
        <f t="shared" si="1"/>
        <v>24.228072000000001</v>
      </c>
      <c r="G55" s="31">
        <f t="shared" si="2"/>
        <v>24.228072000000001</v>
      </c>
      <c r="H55" s="32">
        <v>8.0229999999999997</v>
      </c>
      <c r="I55" s="33">
        <f t="shared" si="3"/>
        <v>26.886149373995618</v>
      </c>
      <c r="J55" s="34">
        <v>80</v>
      </c>
    </row>
    <row r="56" spans="1:10" s="4" customFormat="1">
      <c r="A56" s="35" t="s">
        <v>131</v>
      </c>
      <c r="B56" s="5" t="s">
        <v>132</v>
      </c>
      <c r="C56" s="5" t="s">
        <v>133</v>
      </c>
      <c r="D56" s="31">
        <v>24.72</v>
      </c>
      <c r="E56" s="31">
        <f t="shared" si="1"/>
        <v>24.472799999999999</v>
      </c>
      <c r="F56" s="31">
        <f t="shared" si="1"/>
        <v>24.228072000000001</v>
      </c>
      <c r="G56" s="31">
        <f t="shared" si="2"/>
        <v>24.228072000000001</v>
      </c>
      <c r="H56" s="32">
        <v>8.0229999999999997</v>
      </c>
      <c r="I56" s="33">
        <f t="shared" si="3"/>
        <v>26.886149373995618</v>
      </c>
      <c r="J56" s="34">
        <v>80</v>
      </c>
    </row>
    <row r="57" spans="1:10" s="4" customFormat="1">
      <c r="B57" s="5" t="s">
        <v>134</v>
      </c>
      <c r="C57" s="5" t="s">
        <v>135</v>
      </c>
      <c r="D57" s="31">
        <v>28.324999999999999</v>
      </c>
      <c r="E57" s="31">
        <f t="shared" si="1"/>
        <v>28.04175</v>
      </c>
      <c r="F57" s="31">
        <f t="shared" si="1"/>
        <v>27.761332500000002</v>
      </c>
      <c r="G57" s="31">
        <f t="shared" si="2"/>
        <v>27.761332500000002</v>
      </c>
      <c r="H57" s="32">
        <v>9.39</v>
      </c>
      <c r="I57" s="33">
        <f t="shared" si="3"/>
        <v>30.872306766710565</v>
      </c>
      <c r="J57" s="34">
        <v>72</v>
      </c>
    </row>
    <row r="58" spans="1:10" s="4" customFormat="1">
      <c r="A58" s="35" t="s">
        <v>136</v>
      </c>
      <c r="B58" s="5" t="s">
        <v>137</v>
      </c>
      <c r="C58" s="5" t="s">
        <v>138</v>
      </c>
      <c r="D58" s="31">
        <v>28.324999999999999</v>
      </c>
      <c r="E58" s="31">
        <f t="shared" si="1"/>
        <v>28.04175</v>
      </c>
      <c r="F58" s="31">
        <f t="shared" si="1"/>
        <v>27.761332500000002</v>
      </c>
      <c r="G58" s="31">
        <f t="shared" si="2"/>
        <v>27.761332500000002</v>
      </c>
      <c r="H58" s="32">
        <v>9.39</v>
      </c>
      <c r="I58" s="33">
        <f t="shared" si="3"/>
        <v>30.872306766710565</v>
      </c>
      <c r="J58" s="34">
        <v>72</v>
      </c>
    </row>
    <row r="59" spans="1:10" s="4" customFormat="1">
      <c r="B59" s="5" t="s">
        <v>139</v>
      </c>
      <c r="C59" s="5" t="s">
        <v>140</v>
      </c>
      <c r="D59" s="31">
        <v>29.355</v>
      </c>
      <c r="E59" s="31">
        <f t="shared" si="1"/>
        <v>29.061450000000001</v>
      </c>
      <c r="F59" s="31">
        <f t="shared" si="1"/>
        <v>28.7708355</v>
      </c>
      <c r="G59" s="31">
        <f t="shared" si="2"/>
        <v>28.7708355</v>
      </c>
      <c r="H59" s="32">
        <v>8.98</v>
      </c>
      <c r="I59" s="33">
        <f t="shared" si="3"/>
        <v>31.745973829612446</v>
      </c>
      <c r="J59" s="34">
        <v>60</v>
      </c>
    </row>
    <row r="60" spans="1:10" s="4" customFormat="1">
      <c r="B60" s="5" t="s">
        <v>141</v>
      </c>
      <c r="C60" s="5" t="s">
        <v>142</v>
      </c>
      <c r="D60" s="31">
        <v>29.355</v>
      </c>
      <c r="E60" s="31">
        <f t="shared" si="1"/>
        <v>29.061450000000001</v>
      </c>
      <c r="F60" s="31">
        <f t="shared" si="1"/>
        <v>28.7708355</v>
      </c>
      <c r="G60" s="31">
        <f t="shared" si="2"/>
        <v>28.7708355</v>
      </c>
      <c r="H60" s="32">
        <v>8.98</v>
      </c>
      <c r="I60" s="33">
        <f t="shared" si="3"/>
        <v>31.745973829612446</v>
      </c>
      <c r="J60" s="34">
        <v>60</v>
      </c>
    </row>
    <row r="61" spans="1:10" s="4" customFormat="1">
      <c r="B61" s="5" t="s">
        <v>143</v>
      </c>
      <c r="C61" s="5" t="s">
        <v>144</v>
      </c>
      <c r="D61" s="31">
        <v>31.414999999999999</v>
      </c>
      <c r="E61" s="31">
        <f t="shared" si="1"/>
        <v>31.100849999999998</v>
      </c>
      <c r="F61" s="31">
        <f t="shared" si="1"/>
        <v>30.789841499999998</v>
      </c>
      <c r="G61" s="31">
        <f t="shared" si="2"/>
        <v>30.789841499999998</v>
      </c>
      <c r="H61" s="32">
        <v>10.141</v>
      </c>
      <c r="I61" s="33">
        <f t="shared" si="3"/>
        <v>34.149627446614673</v>
      </c>
      <c r="J61" s="34">
        <v>60</v>
      </c>
    </row>
    <row r="62" spans="1:10" s="4" customFormat="1">
      <c r="B62" s="5" t="s">
        <v>145</v>
      </c>
      <c r="C62" s="5" t="s">
        <v>146</v>
      </c>
      <c r="D62" s="31">
        <v>31.414999999999999</v>
      </c>
      <c r="E62" s="31">
        <f t="shared" si="1"/>
        <v>31.100849999999998</v>
      </c>
      <c r="F62" s="31">
        <f t="shared" si="1"/>
        <v>30.789841499999998</v>
      </c>
      <c r="G62" s="31">
        <f t="shared" si="2"/>
        <v>30.789841499999998</v>
      </c>
      <c r="H62" s="32">
        <v>10.141</v>
      </c>
      <c r="I62" s="33">
        <f t="shared" si="3"/>
        <v>34.149627446614673</v>
      </c>
      <c r="J62" s="34">
        <v>60</v>
      </c>
    </row>
    <row r="63" spans="1:10" s="4" customFormat="1">
      <c r="A63" s="35" t="s">
        <v>147</v>
      </c>
      <c r="B63" s="5" t="s">
        <v>148</v>
      </c>
      <c r="C63" s="5" t="s">
        <v>149</v>
      </c>
      <c r="D63" s="31">
        <v>37.594999999999999</v>
      </c>
      <c r="E63" s="31">
        <f t="shared" si="1"/>
        <v>37.219049999999996</v>
      </c>
      <c r="F63" s="31">
        <f t="shared" si="1"/>
        <v>36.846859499999994</v>
      </c>
      <c r="G63" s="31">
        <f t="shared" si="2"/>
        <v>36.846859499999994</v>
      </c>
      <c r="H63" s="32">
        <v>12.065</v>
      </c>
      <c r="I63" s="33">
        <f t="shared" si="3"/>
        <v>40.844080429484862</v>
      </c>
      <c r="J63" s="34">
        <v>60</v>
      </c>
    </row>
    <row r="64" spans="1:10" s="4" customFormat="1">
      <c r="A64" s="35" t="s">
        <v>150</v>
      </c>
      <c r="B64" s="5" t="s">
        <v>151</v>
      </c>
      <c r="C64" s="5" t="s">
        <v>152</v>
      </c>
      <c r="D64" s="31">
        <v>37.594999999999999</v>
      </c>
      <c r="E64" s="31">
        <f t="shared" si="1"/>
        <v>37.219049999999996</v>
      </c>
      <c r="F64" s="31">
        <f t="shared" si="1"/>
        <v>36.846859499999994</v>
      </c>
      <c r="G64" s="31">
        <f t="shared" si="2"/>
        <v>36.846859499999994</v>
      </c>
      <c r="H64" s="32">
        <v>12.065</v>
      </c>
      <c r="I64" s="33">
        <f t="shared" si="3"/>
        <v>40.844080429484862</v>
      </c>
      <c r="J64" s="34">
        <v>60</v>
      </c>
    </row>
    <row r="65" spans="1:10" s="4" customFormat="1">
      <c r="A65" s="35" t="s">
        <v>147</v>
      </c>
      <c r="B65" s="5" t="s">
        <v>153</v>
      </c>
      <c r="C65" s="5" t="s">
        <v>154</v>
      </c>
      <c r="D65" s="31">
        <v>37.594999999999999</v>
      </c>
      <c r="E65" s="31">
        <f t="shared" si="1"/>
        <v>37.219049999999996</v>
      </c>
      <c r="F65" s="31">
        <f t="shared" si="1"/>
        <v>36.846859499999994</v>
      </c>
      <c r="G65" s="31">
        <f t="shared" si="2"/>
        <v>36.846859499999994</v>
      </c>
      <c r="H65" s="32">
        <v>12.065</v>
      </c>
      <c r="I65" s="33">
        <f t="shared" si="3"/>
        <v>40.844080429484862</v>
      </c>
      <c r="J65" s="34">
        <v>60</v>
      </c>
    </row>
    <row r="66" spans="1:10" s="4" customFormat="1">
      <c r="A66" s="35" t="s">
        <v>150</v>
      </c>
      <c r="B66" s="5" t="s">
        <v>155</v>
      </c>
      <c r="C66" s="5" t="s">
        <v>156</v>
      </c>
      <c r="D66" s="31">
        <v>37.594999999999999</v>
      </c>
      <c r="E66" s="31">
        <f t="shared" si="1"/>
        <v>37.219049999999996</v>
      </c>
      <c r="F66" s="31">
        <f t="shared" si="1"/>
        <v>36.846859499999994</v>
      </c>
      <c r="G66" s="31">
        <f t="shared" si="2"/>
        <v>36.846859499999994</v>
      </c>
      <c r="H66" s="32">
        <v>12.065</v>
      </c>
      <c r="I66" s="33">
        <f t="shared" si="3"/>
        <v>40.844080429484862</v>
      </c>
      <c r="J66" s="34">
        <v>60</v>
      </c>
    </row>
    <row r="67" spans="1:10" s="4" customFormat="1">
      <c r="B67" s="5" t="s">
        <v>157</v>
      </c>
      <c r="C67" s="5" t="s">
        <v>158</v>
      </c>
      <c r="D67" s="31">
        <v>41.715000000000003</v>
      </c>
      <c r="E67" s="31">
        <f t="shared" si="1"/>
        <v>41.297850000000004</v>
      </c>
      <c r="F67" s="31">
        <f t="shared" si="1"/>
        <v>40.884871500000003</v>
      </c>
      <c r="G67" s="31">
        <f t="shared" si="2"/>
        <v>40.884871500000003</v>
      </c>
      <c r="H67" s="32">
        <v>13.266</v>
      </c>
      <c r="I67" s="33">
        <f t="shared" si="3"/>
        <v>45.279992333033263</v>
      </c>
      <c r="J67" s="34">
        <v>48</v>
      </c>
    </row>
    <row r="68" spans="1:10" s="4" customFormat="1">
      <c r="A68" s="35" t="s">
        <v>159</v>
      </c>
      <c r="B68" s="5" t="s">
        <v>160</v>
      </c>
      <c r="C68" s="5" t="s">
        <v>161</v>
      </c>
      <c r="D68" s="31">
        <v>43.26</v>
      </c>
      <c r="E68" s="31">
        <f t="shared" si="1"/>
        <v>42.827399999999997</v>
      </c>
      <c r="F68" s="31">
        <f t="shared" si="1"/>
        <v>42.399125999999995</v>
      </c>
      <c r="G68" s="31">
        <f t="shared" si="2"/>
        <v>42.399125999999995</v>
      </c>
      <c r="H68" s="32">
        <v>13.271000000000001</v>
      </c>
      <c r="I68" s="33">
        <f t="shared" si="3"/>
        <v>46.795903368851526</v>
      </c>
      <c r="J68" s="34">
        <v>48</v>
      </c>
    </row>
    <row r="69" spans="1:10" s="4" customFormat="1">
      <c r="B69" s="5" t="s">
        <v>162</v>
      </c>
      <c r="C69" s="5" t="s">
        <v>163</v>
      </c>
      <c r="D69" s="31">
        <v>42.745000000000005</v>
      </c>
      <c r="E69" s="31">
        <f t="shared" si="1"/>
        <v>42.317550000000004</v>
      </c>
      <c r="F69" s="31">
        <f t="shared" si="1"/>
        <v>41.894374500000005</v>
      </c>
      <c r="G69" s="31">
        <f t="shared" si="2"/>
        <v>41.894374500000005</v>
      </c>
      <c r="H69" s="32">
        <v>12.904</v>
      </c>
      <c r="I69" s="33">
        <f t="shared" si="3"/>
        <v>46.169562139790536</v>
      </c>
      <c r="J69" s="34">
        <v>48</v>
      </c>
    </row>
    <row r="70" spans="1:10" s="4" customFormat="1">
      <c r="A70" s="35" t="s">
        <v>164</v>
      </c>
      <c r="B70" s="5" t="s">
        <v>165</v>
      </c>
      <c r="C70" s="5" t="s">
        <v>166</v>
      </c>
      <c r="D70" s="31">
        <v>52.53</v>
      </c>
      <c r="E70" s="31">
        <f t="shared" si="1"/>
        <v>52.0047</v>
      </c>
      <c r="F70" s="31">
        <f t="shared" si="1"/>
        <v>51.484653000000002</v>
      </c>
      <c r="G70" s="31">
        <f t="shared" si="2"/>
        <v>51.484653000000002</v>
      </c>
      <c r="H70" s="32">
        <v>16.236999999999998</v>
      </c>
      <c r="I70" s="33">
        <f t="shared" si="3"/>
        <v>56.864087416249141</v>
      </c>
      <c r="J70" s="34">
        <v>32</v>
      </c>
    </row>
    <row r="71" spans="1:10" s="4" customFormat="1">
      <c r="B71" s="5" t="s">
        <v>167</v>
      </c>
      <c r="C71" s="5" t="s">
        <v>168</v>
      </c>
      <c r="D71" s="31">
        <v>60.77</v>
      </c>
      <c r="E71" s="31">
        <f t="shared" si="1"/>
        <v>60.162300000000002</v>
      </c>
      <c r="F71" s="31">
        <f t="shared" si="1"/>
        <v>59.560676999999998</v>
      </c>
      <c r="G71" s="31">
        <f t="shared" si="2"/>
        <v>59.560676999999998</v>
      </c>
      <c r="H71" s="32">
        <v>19.861999999999998</v>
      </c>
      <c r="I71" s="33">
        <f t="shared" si="3"/>
        <v>66.141099884494693</v>
      </c>
      <c r="J71" s="34">
        <v>28</v>
      </c>
    </row>
    <row r="72" spans="1:10" s="4" customFormat="1">
      <c r="A72" s="35" t="s">
        <v>169</v>
      </c>
      <c r="B72" s="5" t="s">
        <v>170</v>
      </c>
      <c r="C72" s="5" t="s">
        <v>171</v>
      </c>
      <c r="D72" s="31">
        <v>78.28</v>
      </c>
      <c r="E72" s="31">
        <f t="shared" si="1"/>
        <v>77.497200000000007</v>
      </c>
      <c r="F72" s="31">
        <f t="shared" si="1"/>
        <v>76.722228000000001</v>
      </c>
      <c r="G72" s="31">
        <f t="shared" si="2"/>
        <v>76.722228000000001</v>
      </c>
      <c r="H72" s="32">
        <v>25.777999999999999</v>
      </c>
      <c r="I72" s="33">
        <f t="shared" si="3"/>
        <v>85.262664064671441</v>
      </c>
      <c r="J72" s="34">
        <v>24</v>
      </c>
    </row>
    <row r="73" spans="1:10" s="4" customFormat="1">
      <c r="B73" s="12"/>
      <c r="C73" s="12"/>
      <c r="D73" s="37"/>
      <c r="E73" s="37"/>
      <c r="F73" s="37"/>
      <c r="G73" s="37"/>
      <c r="H73" s="14"/>
      <c r="I73" s="19"/>
      <c r="J73" s="38"/>
    </row>
    <row r="74" spans="1:10" s="4" customFormat="1">
      <c r="D74" s="39"/>
      <c r="E74" s="39"/>
      <c r="F74" s="39"/>
      <c r="G74" s="39"/>
      <c r="H74" s="40"/>
      <c r="I74" s="41"/>
    </row>
    <row r="75" spans="1:10" s="4" customFormat="1">
      <c r="D75" s="39"/>
      <c r="E75" s="39"/>
      <c r="F75" s="39"/>
      <c r="G75" s="39"/>
      <c r="H75" s="40"/>
      <c r="I75" s="41"/>
    </row>
    <row r="76" spans="1:10" s="4" customFormat="1">
      <c r="D76" s="39"/>
      <c r="E76" s="39"/>
      <c r="F76" s="39"/>
      <c r="G76" s="39"/>
      <c r="H76" s="40"/>
      <c r="I76" s="41"/>
    </row>
    <row r="77" spans="1:10" s="4" customFormat="1">
      <c r="D77" s="39"/>
      <c r="E77" s="39"/>
      <c r="F77" s="39"/>
      <c r="G77" s="39"/>
      <c r="H77" s="40"/>
      <c r="I77" s="41"/>
    </row>
  </sheetData>
  <mergeCells count="1">
    <mergeCell ref="B5:C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K16" sqref="K16"/>
    </sheetView>
  </sheetViews>
  <sheetFormatPr defaultRowHeight="12.75"/>
  <cols>
    <col min="1" max="1" width="10" bestFit="1" customWidth="1"/>
    <col min="2" max="2" width="19.42578125" customWidth="1"/>
    <col min="3" max="3" width="15.85546875" bestFit="1" customWidth="1"/>
    <col min="4" max="4" width="9.85546875" bestFit="1" customWidth="1"/>
    <col min="5" max="5" width="12.28515625" bestFit="1" customWidth="1"/>
    <col min="6" max="6" width="10.28515625" bestFit="1" customWidth="1"/>
    <col min="7" max="7" width="9.28515625" bestFit="1" customWidth="1"/>
    <col min="8" max="8" width="16.85546875" bestFit="1" customWidth="1"/>
    <col min="9" max="9" width="9.85546875" bestFit="1" customWidth="1"/>
    <col min="10" max="10" width="15.5703125" bestFit="1" customWidth="1"/>
    <col min="11" max="11" width="12.5703125" bestFit="1" customWidth="1"/>
  </cols>
  <sheetData>
    <row r="1" spans="1:11" ht="26.25">
      <c r="A1" s="1"/>
      <c r="B1" s="2" t="s">
        <v>172</v>
      </c>
      <c r="C1" s="2"/>
      <c r="D1" s="2"/>
      <c r="E1" s="2"/>
      <c r="F1" s="2"/>
      <c r="G1" s="2"/>
      <c r="H1" s="2"/>
      <c r="I1" s="2"/>
      <c r="J1" s="3" t="s">
        <v>177</v>
      </c>
      <c r="K1" s="1"/>
    </row>
    <row r="2" spans="1:11" ht="13.5">
      <c r="A2" s="4"/>
      <c r="B2" s="4"/>
      <c r="C2" s="4"/>
      <c r="D2" s="4"/>
      <c r="E2" s="5"/>
      <c r="F2" s="5"/>
      <c r="G2" s="5" t="s">
        <v>0</v>
      </c>
      <c r="H2" s="6" t="s">
        <v>1</v>
      </c>
      <c r="I2" s="5" t="s">
        <v>2</v>
      </c>
      <c r="J2" s="6" t="s">
        <v>3</v>
      </c>
      <c r="K2" s="5" t="s">
        <v>4</v>
      </c>
    </row>
    <row r="3" spans="1:11" ht="26.25">
      <c r="A3" s="4"/>
      <c r="B3" s="7"/>
      <c r="C3" s="4"/>
      <c r="D3" s="4"/>
      <c r="E3" s="5"/>
      <c r="F3" s="8"/>
      <c r="G3" s="5" t="s">
        <v>175</v>
      </c>
      <c r="H3" s="9">
        <v>2037.25</v>
      </c>
      <c r="I3" s="10">
        <v>200</v>
      </c>
      <c r="J3" s="5">
        <v>1.2679</v>
      </c>
      <c r="K3" s="11">
        <f>(H3+I3)/J3</f>
        <v>1764.5319031469357</v>
      </c>
    </row>
    <row r="4" spans="1:11" ht="26.25">
      <c r="A4" s="4"/>
      <c r="B4" s="7"/>
      <c r="C4" s="4"/>
      <c r="D4" s="4"/>
      <c r="E4" s="12"/>
      <c r="F4" s="12"/>
      <c r="G4" s="5" t="s">
        <v>176</v>
      </c>
      <c r="H4" s="9">
        <v>2023.73</v>
      </c>
      <c r="I4" s="10">
        <v>200</v>
      </c>
      <c r="J4" s="5">
        <v>1.2473000000000001</v>
      </c>
      <c r="K4" s="11">
        <f>(H4+I4)/J4</f>
        <v>1782.8349234346188</v>
      </c>
    </row>
    <row r="5" spans="1:11" ht="13.5">
      <c r="A5" s="4"/>
      <c r="B5" s="45"/>
      <c r="C5" s="45"/>
      <c r="D5" s="13"/>
      <c r="E5" s="13"/>
      <c r="F5" s="13"/>
      <c r="G5" s="13"/>
      <c r="H5" s="14"/>
      <c r="I5" s="4"/>
      <c r="J5" s="15"/>
      <c r="K5" s="16">
        <f>AVERAGE(K3:K4)</f>
        <v>1773.6834132907773</v>
      </c>
    </row>
    <row r="6" spans="1:11" ht="13.5">
      <c r="A6" s="4"/>
      <c r="B6" s="4"/>
      <c r="C6" s="4"/>
      <c r="D6" s="4"/>
      <c r="E6" s="17">
        <v>1350</v>
      </c>
      <c r="F6" s="17" t="s">
        <v>5</v>
      </c>
      <c r="G6" s="17"/>
      <c r="H6" s="18"/>
      <c r="I6" s="19"/>
      <c r="J6" s="4"/>
      <c r="K6" s="4"/>
    </row>
    <row r="7" spans="1:11" ht="27">
      <c r="A7" s="4"/>
      <c r="B7" s="20" t="s">
        <v>6</v>
      </c>
      <c r="C7" s="20" t="s">
        <v>7</v>
      </c>
      <c r="D7" s="4" t="s">
        <v>8</v>
      </c>
      <c r="E7" s="21" t="s">
        <v>9</v>
      </c>
      <c r="F7" s="21" t="s">
        <v>10</v>
      </c>
      <c r="G7" s="21" t="s">
        <v>11</v>
      </c>
      <c r="H7" s="22" t="s">
        <v>12</v>
      </c>
      <c r="I7" s="23" t="s">
        <v>13</v>
      </c>
      <c r="J7" s="24" t="s">
        <v>14</v>
      </c>
      <c r="K7" s="4"/>
    </row>
    <row r="8" spans="1:11" ht="13.5">
      <c r="A8" s="4"/>
      <c r="B8" s="25" t="s">
        <v>15</v>
      </c>
      <c r="C8" s="25" t="s">
        <v>15</v>
      </c>
      <c r="D8" s="26"/>
      <c r="E8" s="27"/>
      <c r="F8" s="27"/>
      <c r="G8" s="27">
        <v>52.5</v>
      </c>
      <c r="H8" s="28">
        <v>12.14</v>
      </c>
      <c r="I8" s="29">
        <f>G8+($K$5-1350)/1000*H8</f>
        <v>57.643516637350032</v>
      </c>
      <c r="J8" s="30">
        <v>72</v>
      </c>
      <c r="K8" s="4"/>
    </row>
    <row r="9" spans="1:11" ht="13.5">
      <c r="A9" s="4"/>
      <c r="B9" s="25" t="s">
        <v>16</v>
      </c>
      <c r="C9" s="25" t="s">
        <v>16</v>
      </c>
      <c r="D9" s="26"/>
      <c r="E9" s="27"/>
      <c r="F9" s="27"/>
      <c r="G9" s="27">
        <v>63</v>
      </c>
      <c r="H9" s="28">
        <v>12.92</v>
      </c>
      <c r="I9" s="29">
        <f t="shared" ref="I9:I10" si="0">G9+($K$5-1350)/1000*H9</f>
        <v>68.473989699716839</v>
      </c>
      <c r="J9" s="30">
        <v>64</v>
      </c>
      <c r="K9" s="4"/>
    </row>
    <row r="10" spans="1:11" ht="13.5">
      <c r="A10" s="4"/>
      <c r="B10" s="25" t="s">
        <v>17</v>
      </c>
      <c r="C10" s="25" t="s">
        <v>17</v>
      </c>
      <c r="D10" s="26"/>
      <c r="E10" s="27"/>
      <c r="F10" s="27"/>
      <c r="G10" s="27">
        <v>68.25</v>
      </c>
      <c r="H10" s="28">
        <v>14.59</v>
      </c>
      <c r="I10" s="29">
        <f t="shared" si="0"/>
        <v>74.431540999912443</v>
      </c>
      <c r="J10" s="30">
        <v>48</v>
      </c>
      <c r="K10" s="4"/>
    </row>
    <row r="11" spans="1:11" ht="13.5">
      <c r="A11" s="4"/>
      <c r="B11" s="5" t="s">
        <v>18</v>
      </c>
      <c r="C11" s="5" t="s">
        <v>19</v>
      </c>
      <c r="D11" s="31">
        <v>17.201000000000001</v>
      </c>
      <c r="E11" s="31">
        <f>D11*0.99</f>
        <v>17.02899</v>
      </c>
      <c r="F11" s="31">
        <f>E11*0.99</f>
        <v>16.8587001</v>
      </c>
      <c r="G11" s="31">
        <f>F11</f>
        <v>16.8587001</v>
      </c>
      <c r="H11" s="32">
        <v>5.5730000000000004</v>
      </c>
      <c r="I11" s="33">
        <f>(G11+($K$5-1350)/1000*H11)</f>
        <v>19.219887762269501</v>
      </c>
      <c r="J11" s="34">
        <v>115</v>
      </c>
      <c r="K11" s="4"/>
    </row>
    <row r="12" spans="1:11" ht="13.5">
      <c r="A12" s="35" t="s">
        <v>20</v>
      </c>
      <c r="B12" s="5" t="s">
        <v>21</v>
      </c>
      <c r="C12" s="5" t="s">
        <v>22</v>
      </c>
      <c r="D12" s="31">
        <v>21.321000000000002</v>
      </c>
      <c r="E12" s="31">
        <f t="shared" ref="E12:F72" si="1">D12*0.99</f>
        <v>21.107790000000001</v>
      </c>
      <c r="F12" s="31">
        <f t="shared" si="1"/>
        <v>20.896712100000002</v>
      </c>
      <c r="G12" s="31">
        <f t="shared" ref="G12:G72" si="2">F12</f>
        <v>20.896712100000002</v>
      </c>
      <c r="H12" s="32">
        <v>6.6440000000000001</v>
      </c>
      <c r="I12" s="33">
        <f t="shared" ref="I12:I72" si="3">(G12+($K$5-1350)/1000*H12)</f>
        <v>23.711664697903927</v>
      </c>
      <c r="J12" s="34">
        <v>120</v>
      </c>
      <c r="K12" s="4"/>
    </row>
    <row r="13" spans="1:11" ht="13.5">
      <c r="A13" s="4"/>
      <c r="B13" s="5" t="s">
        <v>23</v>
      </c>
      <c r="C13" s="5" t="s">
        <v>24</v>
      </c>
      <c r="D13" s="31">
        <v>19.776</v>
      </c>
      <c r="E13" s="31">
        <f t="shared" si="1"/>
        <v>19.578240000000001</v>
      </c>
      <c r="F13" s="31">
        <f t="shared" si="1"/>
        <v>19.382457600000002</v>
      </c>
      <c r="G13" s="31">
        <f t="shared" si="2"/>
        <v>19.382457600000002</v>
      </c>
      <c r="H13" s="32">
        <v>6.7030000000000003</v>
      </c>
      <c r="I13" s="33">
        <f t="shared" si="3"/>
        <v>22.222407519288083</v>
      </c>
      <c r="J13" s="34">
        <v>115</v>
      </c>
      <c r="K13" s="4"/>
    </row>
    <row r="14" spans="1:11" ht="13.5">
      <c r="A14" s="35" t="s">
        <v>25</v>
      </c>
      <c r="B14" s="5" t="s">
        <v>26</v>
      </c>
      <c r="C14" s="5" t="s">
        <v>27</v>
      </c>
      <c r="D14" s="31">
        <v>20.085000000000001</v>
      </c>
      <c r="E14" s="31">
        <f t="shared" si="1"/>
        <v>19.884150000000002</v>
      </c>
      <c r="F14" s="31">
        <f t="shared" si="1"/>
        <v>19.685308500000001</v>
      </c>
      <c r="G14" s="31">
        <f t="shared" si="2"/>
        <v>19.685308500000001</v>
      </c>
      <c r="H14" s="32">
        <v>6.6689999999999996</v>
      </c>
      <c r="I14" s="33">
        <f t="shared" si="3"/>
        <v>22.510853183236193</v>
      </c>
      <c r="J14" s="34">
        <v>115</v>
      </c>
      <c r="K14" s="4"/>
    </row>
    <row r="15" spans="1:11" ht="13.5">
      <c r="A15" s="35" t="s">
        <v>28</v>
      </c>
      <c r="B15" s="5" t="s">
        <v>29</v>
      </c>
      <c r="C15" s="5" t="s">
        <v>30</v>
      </c>
      <c r="D15" s="31">
        <v>20.806000000000001</v>
      </c>
      <c r="E15" s="31">
        <f t="shared" si="1"/>
        <v>20.597940000000001</v>
      </c>
      <c r="F15" s="31">
        <f t="shared" si="1"/>
        <v>20.391960600000001</v>
      </c>
      <c r="G15" s="31">
        <f t="shared" si="2"/>
        <v>20.391960600000001</v>
      </c>
      <c r="H15" s="32">
        <v>7.2510000000000003</v>
      </c>
      <c r="I15" s="33">
        <f t="shared" si="3"/>
        <v>23.464089029771426</v>
      </c>
      <c r="J15" s="34">
        <v>115</v>
      </c>
      <c r="K15" s="4"/>
    </row>
    <row r="16" spans="1:11" ht="13.5">
      <c r="A16" s="35" t="s">
        <v>31</v>
      </c>
      <c r="B16" s="5" t="s">
        <v>32</v>
      </c>
      <c r="C16" s="5" t="s">
        <v>33</v>
      </c>
      <c r="D16" s="31">
        <v>22.454000000000001</v>
      </c>
      <c r="E16" s="31">
        <f t="shared" si="1"/>
        <v>22.22946</v>
      </c>
      <c r="F16" s="31">
        <f t="shared" si="1"/>
        <v>22.007165399999998</v>
      </c>
      <c r="G16" s="31">
        <f t="shared" si="2"/>
        <v>22.007165399999998</v>
      </c>
      <c r="H16" s="32">
        <v>7.758</v>
      </c>
      <c r="I16" s="33">
        <f t="shared" si="3"/>
        <v>25.294101320309849</v>
      </c>
      <c r="J16" s="34">
        <v>90</v>
      </c>
      <c r="K16" s="4"/>
    </row>
    <row r="17" spans="1:11" ht="13.5">
      <c r="A17" s="35" t="s">
        <v>34</v>
      </c>
      <c r="B17" s="5" t="s">
        <v>35</v>
      </c>
      <c r="C17" s="5" t="s">
        <v>36</v>
      </c>
      <c r="D17" s="31">
        <v>23.69</v>
      </c>
      <c r="E17" s="31">
        <f t="shared" si="1"/>
        <v>23.453100000000003</v>
      </c>
      <c r="F17" s="31">
        <f t="shared" si="1"/>
        <v>23.218569000000002</v>
      </c>
      <c r="G17" s="31">
        <f t="shared" si="2"/>
        <v>23.218569000000002</v>
      </c>
      <c r="H17" s="32">
        <v>8.2420000000000009</v>
      </c>
      <c r="I17" s="33">
        <f t="shared" si="3"/>
        <v>26.71056769234259</v>
      </c>
      <c r="J17" s="34">
        <v>90</v>
      </c>
      <c r="K17" s="4"/>
    </row>
    <row r="18" spans="1:11" ht="13.5">
      <c r="A18" s="35" t="s">
        <v>34</v>
      </c>
      <c r="B18" s="5" t="s">
        <v>37</v>
      </c>
      <c r="C18" s="5" t="s">
        <v>38</v>
      </c>
      <c r="D18" s="31">
        <v>23.69</v>
      </c>
      <c r="E18" s="31">
        <f t="shared" si="1"/>
        <v>23.453100000000003</v>
      </c>
      <c r="F18" s="31">
        <f t="shared" si="1"/>
        <v>23.218569000000002</v>
      </c>
      <c r="G18" s="31">
        <f t="shared" si="2"/>
        <v>23.218569000000002</v>
      </c>
      <c r="H18" s="32">
        <v>8.2420000000000009</v>
      </c>
      <c r="I18" s="33">
        <f t="shared" si="3"/>
        <v>26.71056769234259</v>
      </c>
      <c r="J18" s="34">
        <v>90</v>
      </c>
      <c r="K18" s="4"/>
    </row>
    <row r="19" spans="1:11" ht="13.5">
      <c r="A19" s="35" t="s">
        <v>39</v>
      </c>
      <c r="B19" s="5" t="s">
        <v>40</v>
      </c>
      <c r="C19" s="5" t="s">
        <v>41</v>
      </c>
      <c r="D19" s="31">
        <v>22.66</v>
      </c>
      <c r="E19" s="31">
        <f t="shared" si="1"/>
        <v>22.433399999999999</v>
      </c>
      <c r="F19" s="31">
        <f t="shared" si="1"/>
        <v>22.209066</v>
      </c>
      <c r="G19" s="31">
        <f t="shared" si="2"/>
        <v>22.209066</v>
      </c>
      <c r="H19" s="32">
        <v>8.0519999999999996</v>
      </c>
      <c r="I19" s="33">
        <f t="shared" si="3"/>
        <v>25.620564843817338</v>
      </c>
      <c r="J19" s="34">
        <v>90</v>
      </c>
      <c r="K19" s="4"/>
    </row>
    <row r="20" spans="1:11" ht="13.5">
      <c r="A20" s="35" t="s">
        <v>42</v>
      </c>
      <c r="B20" s="5" t="s">
        <v>43</v>
      </c>
      <c r="C20" s="5" t="s">
        <v>44</v>
      </c>
      <c r="D20" s="31">
        <v>22.66</v>
      </c>
      <c r="E20" s="31">
        <f t="shared" si="1"/>
        <v>22.433399999999999</v>
      </c>
      <c r="F20" s="31">
        <f t="shared" si="1"/>
        <v>22.209066</v>
      </c>
      <c r="G20" s="31">
        <f t="shared" si="2"/>
        <v>22.209066</v>
      </c>
      <c r="H20" s="32">
        <v>8.0519999999999996</v>
      </c>
      <c r="I20" s="33">
        <f t="shared" si="3"/>
        <v>25.620564843817338</v>
      </c>
      <c r="J20" s="34">
        <v>90</v>
      </c>
      <c r="K20" s="4"/>
    </row>
    <row r="21" spans="1:11" ht="13.5">
      <c r="A21" s="35" t="s">
        <v>45</v>
      </c>
      <c r="B21" s="5" t="s">
        <v>46</v>
      </c>
      <c r="C21" s="5" t="s">
        <v>47</v>
      </c>
      <c r="D21" s="31">
        <v>23.484000000000002</v>
      </c>
      <c r="E21" s="31">
        <f t="shared" si="1"/>
        <v>23.24916</v>
      </c>
      <c r="F21" s="31">
        <f t="shared" si="1"/>
        <v>23.0166684</v>
      </c>
      <c r="G21" s="31">
        <f t="shared" si="2"/>
        <v>23.0166684</v>
      </c>
      <c r="H21" s="32">
        <v>8.6340000000000003</v>
      </c>
      <c r="I21" s="33">
        <f t="shared" si="3"/>
        <v>26.674750990352571</v>
      </c>
      <c r="J21" s="34">
        <v>90</v>
      </c>
      <c r="K21" s="4"/>
    </row>
    <row r="22" spans="1:11" ht="13.5">
      <c r="A22" s="35" t="s">
        <v>48</v>
      </c>
      <c r="B22" s="5" t="s">
        <v>49</v>
      </c>
      <c r="C22" s="5" t="s">
        <v>50</v>
      </c>
      <c r="D22" s="31">
        <v>27.913000000000004</v>
      </c>
      <c r="E22" s="31">
        <f t="shared" si="1"/>
        <v>27.633870000000005</v>
      </c>
      <c r="F22" s="31">
        <f t="shared" si="1"/>
        <v>27.357531300000005</v>
      </c>
      <c r="G22" s="31">
        <f t="shared" si="2"/>
        <v>27.357531300000005</v>
      </c>
      <c r="H22" s="32">
        <v>9.4969999999999999</v>
      </c>
      <c r="I22" s="33">
        <f t="shared" si="3"/>
        <v>31.381252676022516</v>
      </c>
      <c r="J22" s="34">
        <v>75</v>
      </c>
      <c r="K22" s="4"/>
    </row>
    <row r="23" spans="1:11" ht="13.5">
      <c r="A23" s="4"/>
      <c r="B23" s="5" t="s">
        <v>51</v>
      </c>
      <c r="C23" s="5" t="s">
        <v>52</v>
      </c>
      <c r="D23" s="31">
        <v>27.810000000000002</v>
      </c>
      <c r="E23" s="31">
        <f t="shared" si="1"/>
        <v>27.5319</v>
      </c>
      <c r="F23" s="31">
        <f t="shared" si="1"/>
        <v>27.256581000000001</v>
      </c>
      <c r="G23" s="31">
        <f t="shared" si="2"/>
        <v>27.256581000000001</v>
      </c>
      <c r="H23" s="32">
        <v>8.9440000000000008</v>
      </c>
      <c r="I23" s="33">
        <f t="shared" si="3"/>
        <v>31.046005448472712</v>
      </c>
      <c r="J23" s="34">
        <v>75</v>
      </c>
      <c r="K23" s="4"/>
    </row>
    <row r="24" spans="1:11" ht="13.5">
      <c r="A24" s="35" t="s">
        <v>53</v>
      </c>
      <c r="B24" s="5" t="s">
        <v>54</v>
      </c>
      <c r="C24" s="5" t="s">
        <v>55</v>
      </c>
      <c r="D24" s="31">
        <v>28.324999999999999</v>
      </c>
      <c r="E24" s="31">
        <f t="shared" si="1"/>
        <v>28.04175</v>
      </c>
      <c r="F24" s="31">
        <f t="shared" si="1"/>
        <v>27.761332500000002</v>
      </c>
      <c r="G24" s="31">
        <f t="shared" si="2"/>
        <v>27.761332500000002</v>
      </c>
      <c r="H24" s="32">
        <v>9.39</v>
      </c>
      <c r="I24" s="33">
        <f t="shared" si="3"/>
        <v>31.739719750800401</v>
      </c>
      <c r="J24" s="34">
        <v>72</v>
      </c>
      <c r="K24" s="4"/>
    </row>
    <row r="25" spans="1:11" ht="13.5">
      <c r="A25" s="35" t="s">
        <v>53</v>
      </c>
      <c r="B25" s="5" t="s">
        <v>56</v>
      </c>
      <c r="C25" s="5" t="s">
        <v>57</v>
      </c>
      <c r="D25" s="31">
        <v>28.324999999999999</v>
      </c>
      <c r="E25" s="31">
        <f t="shared" si="1"/>
        <v>28.04175</v>
      </c>
      <c r="F25" s="31">
        <f t="shared" si="1"/>
        <v>27.761332500000002</v>
      </c>
      <c r="G25" s="31">
        <f t="shared" si="2"/>
        <v>27.761332500000002</v>
      </c>
      <c r="H25" s="32">
        <v>9.39</v>
      </c>
      <c r="I25" s="33">
        <f t="shared" si="3"/>
        <v>31.739719750800401</v>
      </c>
      <c r="J25" s="34">
        <v>72</v>
      </c>
      <c r="K25" s="4"/>
    </row>
    <row r="26" spans="1:11" ht="13.5">
      <c r="A26" s="4"/>
      <c r="B26" s="5" t="s">
        <v>58</v>
      </c>
      <c r="C26" s="5" t="s">
        <v>59</v>
      </c>
      <c r="D26" s="31">
        <v>28.84</v>
      </c>
      <c r="E26" s="31">
        <f t="shared" si="1"/>
        <v>28.551600000000001</v>
      </c>
      <c r="F26" s="31">
        <f t="shared" si="1"/>
        <v>28.266083999999999</v>
      </c>
      <c r="G26" s="31">
        <f t="shared" si="2"/>
        <v>28.266083999999999</v>
      </c>
      <c r="H26" s="32">
        <v>9.4480000000000004</v>
      </c>
      <c r="I26" s="33">
        <f t="shared" si="3"/>
        <v>32.269044888771262</v>
      </c>
      <c r="J26" s="34">
        <v>75</v>
      </c>
      <c r="K26" s="4"/>
    </row>
    <row r="27" spans="1:11" ht="13.5">
      <c r="A27" s="35" t="s">
        <v>60</v>
      </c>
      <c r="B27" s="5" t="s">
        <v>61</v>
      </c>
      <c r="C27" s="5" t="s">
        <v>62</v>
      </c>
      <c r="D27" s="31">
        <v>29.355</v>
      </c>
      <c r="E27" s="31">
        <f t="shared" si="1"/>
        <v>29.061450000000001</v>
      </c>
      <c r="F27" s="31">
        <f t="shared" si="1"/>
        <v>28.7708355</v>
      </c>
      <c r="G27" s="31">
        <f t="shared" si="2"/>
        <v>28.7708355</v>
      </c>
      <c r="H27" s="32">
        <v>10.058999999999999</v>
      </c>
      <c r="I27" s="33">
        <f t="shared" si="3"/>
        <v>33.032666954291926</v>
      </c>
      <c r="J27" s="34">
        <v>75</v>
      </c>
      <c r="K27" s="4"/>
    </row>
    <row r="28" spans="1:11" ht="13.5">
      <c r="A28" s="35" t="s">
        <v>63</v>
      </c>
      <c r="B28" s="5" t="s">
        <v>64</v>
      </c>
      <c r="C28" s="5" t="s">
        <v>65</v>
      </c>
      <c r="D28" s="31">
        <v>32.445</v>
      </c>
      <c r="E28" s="31">
        <f t="shared" si="1"/>
        <v>32.120550000000001</v>
      </c>
      <c r="F28" s="31">
        <f t="shared" si="1"/>
        <v>31.7993445</v>
      </c>
      <c r="G28" s="31">
        <f t="shared" si="2"/>
        <v>31.7993445</v>
      </c>
      <c r="H28" s="32">
        <v>11.53</v>
      </c>
      <c r="I28" s="33">
        <f t="shared" si="3"/>
        <v>36.684414255242658</v>
      </c>
      <c r="J28" s="34">
        <v>75</v>
      </c>
      <c r="K28" s="4"/>
    </row>
    <row r="29" spans="1:11" ht="13.5">
      <c r="A29" s="35" t="s">
        <v>66</v>
      </c>
      <c r="B29" s="5" t="s">
        <v>67</v>
      </c>
      <c r="C29" s="5" t="s">
        <v>68</v>
      </c>
      <c r="D29" s="31">
        <v>33.99</v>
      </c>
      <c r="E29" s="31">
        <f t="shared" si="1"/>
        <v>33.650100000000002</v>
      </c>
      <c r="F29" s="31">
        <f t="shared" si="1"/>
        <v>33.313599000000004</v>
      </c>
      <c r="G29" s="31">
        <f t="shared" si="2"/>
        <v>33.313599000000004</v>
      </c>
      <c r="H29" s="32">
        <v>11.036</v>
      </c>
      <c r="I29" s="33">
        <f t="shared" si="3"/>
        <v>37.989369149077021</v>
      </c>
      <c r="J29" s="34">
        <v>75</v>
      </c>
      <c r="K29" s="4"/>
    </row>
    <row r="30" spans="1:11" ht="13.5">
      <c r="A30" s="35" t="s">
        <v>69</v>
      </c>
      <c r="B30" s="5" t="s">
        <v>70</v>
      </c>
      <c r="C30" s="5" t="s">
        <v>71</v>
      </c>
      <c r="D30" s="31">
        <v>36.564999999999998</v>
      </c>
      <c r="E30" s="31">
        <f t="shared" si="1"/>
        <v>36.199349999999995</v>
      </c>
      <c r="F30" s="31">
        <f t="shared" si="1"/>
        <v>35.837356499999999</v>
      </c>
      <c r="G30" s="31">
        <f t="shared" si="2"/>
        <v>35.837356499999999</v>
      </c>
      <c r="H30" s="32">
        <v>12.345000000000001</v>
      </c>
      <c r="I30" s="33">
        <f t="shared" si="3"/>
        <v>41.067728237074647</v>
      </c>
      <c r="J30" s="34">
        <v>75</v>
      </c>
      <c r="K30" s="4"/>
    </row>
    <row r="31" spans="1:11" ht="13.5">
      <c r="A31" s="35" t="s">
        <v>72</v>
      </c>
      <c r="B31" s="5" t="s">
        <v>73</v>
      </c>
      <c r="C31" s="5" t="s">
        <v>74</v>
      </c>
      <c r="D31" s="31">
        <v>35.535000000000004</v>
      </c>
      <c r="E31" s="31">
        <f t="shared" si="1"/>
        <v>35.179650000000002</v>
      </c>
      <c r="F31" s="31">
        <f t="shared" si="1"/>
        <v>34.827853500000003</v>
      </c>
      <c r="G31" s="31">
        <f t="shared" si="2"/>
        <v>34.827853500000003</v>
      </c>
      <c r="H31" s="32">
        <v>12.196999999999999</v>
      </c>
      <c r="I31" s="33">
        <f t="shared" si="3"/>
        <v>39.995520091907615</v>
      </c>
      <c r="J31" s="34">
        <v>60</v>
      </c>
      <c r="K31" s="4"/>
    </row>
    <row r="32" spans="1:11" ht="13.5">
      <c r="A32" s="35" t="s">
        <v>75</v>
      </c>
      <c r="B32" s="5" t="s">
        <v>76</v>
      </c>
      <c r="C32" s="5" t="s">
        <v>77</v>
      </c>
      <c r="D32" s="31">
        <v>37.08</v>
      </c>
      <c r="E32" s="31">
        <f t="shared" si="1"/>
        <v>36.709199999999996</v>
      </c>
      <c r="F32" s="31">
        <f t="shared" si="1"/>
        <v>36.342107999999996</v>
      </c>
      <c r="G32" s="31">
        <f t="shared" si="2"/>
        <v>36.342107999999996</v>
      </c>
      <c r="H32" s="32">
        <v>12.779</v>
      </c>
      <c r="I32" s="33">
        <f t="shared" si="3"/>
        <v>41.756358338442837</v>
      </c>
      <c r="J32" s="34">
        <v>60</v>
      </c>
      <c r="K32" s="4"/>
    </row>
    <row r="33" spans="1:11" ht="13.5">
      <c r="A33" s="35"/>
      <c r="B33" s="5" t="s">
        <v>173</v>
      </c>
      <c r="C33" s="5" t="s">
        <v>174</v>
      </c>
      <c r="D33" s="31"/>
      <c r="E33" s="31"/>
      <c r="F33" s="31"/>
      <c r="G33" s="31">
        <v>51.7</v>
      </c>
      <c r="H33" s="32">
        <v>17.32</v>
      </c>
      <c r="I33" s="33">
        <f t="shared" si="3"/>
        <v>59.038196718196268</v>
      </c>
      <c r="J33" s="34">
        <v>32</v>
      </c>
      <c r="K33" s="4"/>
    </row>
    <row r="34" spans="1:11" ht="13.5">
      <c r="A34" s="35"/>
      <c r="B34" s="5" t="s">
        <v>78</v>
      </c>
      <c r="C34" s="5" t="s">
        <v>79</v>
      </c>
      <c r="D34" s="31">
        <v>58.71</v>
      </c>
      <c r="E34" s="31">
        <f t="shared" si="1"/>
        <v>58.122900000000001</v>
      </c>
      <c r="F34" s="31">
        <f t="shared" si="1"/>
        <v>57.541671000000001</v>
      </c>
      <c r="G34" s="31">
        <f t="shared" si="2"/>
        <v>57.541671000000001</v>
      </c>
      <c r="H34" s="32">
        <v>19.059999999999999</v>
      </c>
      <c r="I34" s="33">
        <f t="shared" si="3"/>
        <v>65.617076857322218</v>
      </c>
      <c r="J34" s="34">
        <v>32</v>
      </c>
      <c r="K34" s="4"/>
    </row>
    <row r="35" spans="1:11" ht="13.5">
      <c r="A35" s="35"/>
      <c r="B35" s="5" t="s">
        <v>80</v>
      </c>
      <c r="C35" s="5" t="s">
        <v>81</v>
      </c>
      <c r="D35" s="31"/>
      <c r="E35" s="31"/>
      <c r="F35" s="31"/>
      <c r="G35" s="31">
        <v>61.5</v>
      </c>
      <c r="H35" s="32">
        <f>H34*1.1</f>
        <v>20.966000000000001</v>
      </c>
      <c r="I35" s="33">
        <f t="shared" si="3"/>
        <v>70.382946443054436</v>
      </c>
      <c r="J35" s="34">
        <v>32</v>
      </c>
      <c r="K35" s="4"/>
    </row>
    <row r="36" spans="1:11" ht="13.5">
      <c r="A36" s="35" t="s">
        <v>82</v>
      </c>
      <c r="B36" s="5" t="s">
        <v>83</v>
      </c>
      <c r="C36" s="5" t="s">
        <v>84</v>
      </c>
      <c r="D36" s="31">
        <v>62.83</v>
      </c>
      <c r="E36" s="31">
        <f t="shared" si="1"/>
        <v>62.201699999999995</v>
      </c>
      <c r="F36" s="31">
        <f t="shared" si="1"/>
        <v>61.579682999999996</v>
      </c>
      <c r="G36" s="31">
        <f t="shared" si="2"/>
        <v>61.579682999999996</v>
      </c>
      <c r="H36" s="32">
        <v>21.841999999999999</v>
      </c>
      <c r="I36" s="33">
        <f t="shared" si="3"/>
        <v>70.833776113097144</v>
      </c>
      <c r="J36" s="34">
        <v>28</v>
      </c>
      <c r="K36" s="4"/>
    </row>
    <row r="37" spans="1:11" ht="13.5">
      <c r="A37" s="4"/>
      <c r="B37" s="5" t="s">
        <v>85</v>
      </c>
      <c r="C37" s="5" t="s">
        <v>86</v>
      </c>
      <c r="D37" s="31">
        <v>62.83</v>
      </c>
      <c r="E37" s="31">
        <f t="shared" si="1"/>
        <v>62.201699999999995</v>
      </c>
      <c r="F37" s="31">
        <f t="shared" si="1"/>
        <v>61.579682999999996</v>
      </c>
      <c r="G37" s="31">
        <f t="shared" si="2"/>
        <v>61.579682999999996</v>
      </c>
      <c r="H37" s="32">
        <v>21.841999999999999</v>
      </c>
      <c r="I37" s="33">
        <f t="shared" si="3"/>
        <v>70.833776113097144</v>
      </c>
      <c r="J37" s="34">
        <v>28</v>
      </c>
      <c r="K37" s="4"/>
    </row>
    <row r="38" spans="1:11" ht="13.5">
      <c r="A38" s="4"/>
      <c r="B38" s="5" t="s">
        <v>87</v>
      </c>
      <c r="C38" s="5" t="s">
        <v>88</v>
      </c>
      <c r="D38" s="31"/>
      <c r="E38" s="31"/>
      <c r="F38" s="31"/>
      <c r="G38" s="31">
        <f>65.9*0.97</f>
        <v>63.923000000000002</v>
      </c>
      <c r="H38" s="32">
        <f>H37*1.1</f>
        <v>24.026199999999999</v>
      </c>
      <c r="I38" s="33">
        <f t="shared" si="3"/>
        <v>74.102502424406879</v>
      </c>
      <c r="J38" s="34">
        <v>28</v>
      </c>
      <c r="K38" s="4"/>
    </row>
    <row r="39" spans="1:11" ht="13.5">
      <c r="A39" s="35" t="s">
        <v>89</v>
      </c>
      <c r="B39" s="5" t="s">
        <v>90</v>
      </c>
      <c r="C39" s="5" t="s">
        <v>91</v>
      </c>
      <c r="D39" s="31">
        <v>69.525000000000006</v>
      </c>
      <c r="E39" s="31">
        <f t="shared" si="1"/>
        <v>68.829750000000004</v>
      </c>
      <c r="F39" s="31">
        <f t="shared" si="1"/>
        <v>68.1414525</v>
      </c>
      <c r="G39" s="31">
        <f t="shared" si="2"/>
        <v>68.1414525</v>
      </c>
      <c r="H39" s="32">
        <v>23.302</v>
      </c>
      <c r="I39" s="33">
        <f t="shared" si="3"/>
        <v>78.014123396501688</v>
      </c>
      <c r="J39" s="34">
        <v>28</v>
      </c>
      <c r="K39" s="4"/>
    </row>
    <row r="40" spans="1:11" ht="13.5">
      <c r="A40" s="4"/>
      <c r="B40" s="5" t="s">
        <v>92</v>
      </c>
      <c r="C40" s="5" t="s">
        <v>93</v>
      </c>
      <c r="D40" s="31">
        <v>69.525000000000006</v>
      </c>
      <c r="E40" s="31">
        <f t="shared" si="1"/>
        <v>68.829750000000004</v>
      </c>
      <c r="F40" s="31">
        <f t="shared" si="1"/>
        <v>68.1414525</v>
      </c>
      <c r="G40" s="31">
        <f t="shared" si="2"/>
        <v>68.1414525</v>
      </c>
      <c r="H40" s="32">
        <v>23.302</v>
      </c>
      <c r="I40" s="33">
        <f t="shared" si="3"/>
        <v>78.014123396501688</v>
      </c>
      <c r="J40" s="34">
        <v>28</v>
      </c>
      <c r="K40" s="4"/>
    </row>
    <row r="41" spans="1:11" ht="13.5">
      <c r="A41" s="4"/>
      <c r="B41" s="5" t="s">
        <v>94</v>
      </c>
      <c r="C41" s="5" t="s">
        <v>95</v>
      </c>
      <c r="D41" s="31"/>
      <c r="E41" s="31"/>
      <c r="F41" s="31"/>
      <c r="G41" s="31">
        <f>72.9*0.97</f>
        <v>70.713000000000008</v>
      </c>
      <c r="H41" s="32">
        <f>H40*1.1</f>
        <v>25.632200000000001</v>
      </c>
      <c r="I41" s="33">
        <f t="shared" si="3"/>
        <v>81.572937986151871</v>
      </c>
      <c r="J41" s="34">
        <v>28</v>
      </c>
      <c r="K41" s="4"/>
    </row>
    <row r="42" spans="1:11" ht="13.5">
      <c r="A42" s="4"/>
      <c r="B42" s="5" t="s">
        <v>96</v>
      </c>
      <c r="C42" s="5" t="s">
        <v>97</v>
      </c>
      <c r="D42" s="31">
        <v>77.765000000000001</v>
      </c>
      <c r="E42" s="31">
        <f t="shared" si="1"/>
        <v>76.987350000000006</v>
      </c>
      <c r="F42" s="31">
        <f t="shared" si="1"/>
        <v>76.217476500000004</v>
      </c>
      <c r="G42" s="31">
        <f t="shared" si="2"/>
        <v>76.217476500000004</v>
      </c>
      <c r="H42" s="32">
        <v>23.7</v>
      </c>
      <c r="I42" s="33">
        <f t="shared" si="3"/>
        <v>86.258773394991422</v>
      </c>
      <c r="J42" s="34">
        <v>24</v>
      </c>
      <c r="K42" s="4"/>
    </row>
    <row r="43" spans="1:11" ht="13.5">
      <c r="A43" s="4"/>
      <c r="B43" s="5" t="s">
        <v>98</v>
      </c>
      <c r="C43" s="5" t="s">
        <v>99</v>
      </c>
      <c r="D43" s="31"/>
      <c r="E43" s="31"/>
      <c r="F43" s="31"/>
      <c r="G43" s="31">
        <f>81.5*0.97</f>
        <v>79.054999999999993</v>
      </c>
      <c r="H43" s="32">
        <f>H42*1.1</f>
        <v>26.07</v>
      </c>
      <c r="I43" s="33">
        <f t="shared" si="3"/>
        <v>90.100426584490549</v>
      </c>
      <c r="J43" s="34">
        <v>24</v>
      </c>
      <c r="K43" s="4"/>
    </row>
    <row r="44" spans="1:11" ht="13.5">
      <c r="A44" s="35" t="s">
        <v>100</v>
      </c>
      <c r="B44" s="5" t="s">
        <v>101</v>
      </c>
      <c r="C44" s="5" t="s">
        <v>102</v>
      </c>
      <c r="D44" s="31">
        <v>80.34</v>
      </c>
      <c r="E44" s="31">
        <f t="shared" si="1"/>
        <v>79.536600000000007</v>
      </c>
      <c r="F44" s="31">
        <f t="shared" si="1"/>
        <v>78.741234000000006</v>
      </c>
      <c r="G44" s="31">
        <f t="shared" si="2"/>
        <v>78.741234000000006</v>
      </c>
      <c r="H44" s="32">
        <v>25.634</v>
      </c>
      <c r="I44" s="33">
        <f t="shared" si="3"/>
        <v>89.601934616295793</v>
      </c>
      <c r="J44" s="34">
        <v>24</v>
      </c>
      <c r="K44" s="4"/>
    </row>
    <row r="45" spans="1:11" ht="13.5">
      <c r="A45" s="35"/>
      <c r="B45" s="5" t="s">
        <v>103</v>
      </c>
      <c r="C45" s="5" t="s">
        <v>104</v>
      </c>
      <c r="D45" s="31"/>
      <c r="E45" s="31"/>
      <c r="F45" s="31"/>
      <c r="G45" s="31">
        <f>84.3*0.97</f>
        <v>81.771000000000001</v>
      </c>
      <c r="H45" s="32">
        <f>H44*1.1</f>
        <v>28.197400000000002</v>
      </c>
      <c r="I45" s="33">
        <f t="shared" si="3"/>
        <v>93.717770677925358</v>
      </c>
      <c r="J45" s="34">
        <v>24</v>
      </c>
      <c r="K45" s="4"/>
    </row>
    <row r="46" spans="1:11" ht="13.5">
      <c r="A46" s="35" t="s">
        <v>105</v>
      </c>
      <c r="B46" s="5" t="s">
        <v>106</v>
      </c>
      <c r="C46" s="5" t="s">
        <v>107</v>
      </c>
      <c r="D46" s="31">
        <v>87.55</v>
      </c>
      <c r="E46" s="31">
        <f t="shared" si="1"/>
        <v>86.674499999999995</v>
      </c>
      <c r="F46" s="31">
        <f t="shared" si="1"/>
        <v>85.807755</v>
      </c>
      <c r="G46" s="31">
        <f t="shared" si="2"/>
        <v>85.807755</v>
      </c>
      <c r="H46" s="32">
        <v>28.449000000000002</v>
      </c>
      <c r="I46" s="33">
        <f t="shared" si="3"/>
        <v>97.861124424709317</v>
      </c>
      <c r="J46" s="34">
        <v>24</v>
      </c>
      <c r="K46" s="4"/>
    </row>
    <row r="47" spans="1:11" ht="13.5">
      <c r="A47" s="36"/>
      <c r="B47" s="5" t="s">
        <v>108</v>
      </c>
      <c r="C47" s="5" t="s">
        <v>109</v>
      </c>
      <c r="D47" s="31"/>
      <c r="E47" s="31"/>
      <c r="F47" s="31"/>
      <c r="G47" s="31">
        <f>91.8*0.97</f>
        <v>89.045999999999992</v>
      </c>
      <c r="H47" s="32">
        <f>H46*1.1</f>
        <v>31.293900000000004</v>
      </c>
      <c r="I47" s="33">
        <f t="shared" si="3"/>
        <v>102.30470636718024</v>
      </c>
      <c r="J47" s="34">
        <v>24</v>
      </c>
      <c r="K47" s="4"/>
    </row>
    <row r="48" spans="1:11" ht="13.5">
      <c r="A48" s="4"/>
      <c r="B48" s="5" t="s">
        <v>110</v>
      </c>
      <c r="C48" s="5" t="s">
        <v>111</v>
      </c>
      <c r="D48" s="31">
        <v>17.510000000000002</v>
      </c>
      <c r="E48" s="31">
        <f t="shared" si="1"/>
        <v>17.334900000000001</v>
      </c>
      <c r="F48" s="31">
        <f t="shared" si="1"/>
        <v>17.161550999999999</v>
      </c>
      <c r="G48" s="31">
        <f t="shared" si="2"/>
        <v>17.161550999999999</v>
      </c>
      <c r="H48" s="32">
        <v>4.5599999999999996</v>
      </c>
      <c r="I48" s="33">
        <f t="shared" si="3"/>
        <v>19.093547364605943</v>
      </c>
      <c r="J48" s="34">
        <v>160</v>
      </c>
      <c r="K48" s="4"/>
    </row>
    <row r="49" spans="1:11" ht="13.5">
      <c r="A49" s="4"/>
      <c r="B49" s="5" t="s">
        <v>112</v>
      </c>
      <c r="C49" s="5" t="s">
        <v>113</v>
      </c>
      <c r="D49" s="31"/>
      <c r="E49" s="31"/>
      <c r="F49" s="31"/>
      <c r="G49" s="31">
        <v>27</v>
      </c>
      <c r="H49" s="32">
        <v>8.23</v>
      </c>
      <c r="I49" s="33">
        <f t="shared" si="3"/>
        <v>30.486914491383097</v>
      </c>
      <c r="J49" s="34">
        <v>72</v>
      </c>
      <c r="K49" s="4"/>
    </row>
    <row r="50" spans="1:11" ht="13.5">
      <c r="A50" s="4"/>
      <c r="B50" s="5" t="s">
        <v>114</v>
      </c>
      <c r="C50" s="5" t="s">
        <v>115</v>
      </c>
      <c r="D50" s="31">
        <v>16.48</v>
      </c>
      <c r="E50" s="31">
        <f t="shared" si="1"/>
        <v>16.315200000000001</v>
      </c>
      <c r="F50" s="31">
        <f>E50*0.99</f>
        <v>16.152048000000001</v>
      </c>
      <c r="G50" s="31">
        <f t="shared" si="2"/>
        <v>16.152048000000001</v>
      </c>
      <c r="H50" s="32">
        <v>4.5819999999999999</v>
      </c>
      <c r="I50" s="33">
        <f t="shared" si="3"/>
        <v>18.093365399698342</v>
      </c>
      <c r="J50" s="34">
        <v>128</v>
      </c>
      <c r="K50" s="4"/>
    </row>
    <row r="51" spans="1:11" ht="13.5">
      <c r="A51" s="35" t="s">
        <v>116</v>
      </c>
      <c r="B51" s="5" t="s">
        <v>117</v>
      </c>
      <c r="C51" s="5" t="s">
        <v>118</v>
      </c>
      <c r="D51" s="31">
        <v>16.48</v>
      </c>
      <c r="E51" s="31">
        <f t="shared" si="1"/>
        <v>16.315200000000001</v>
      </c>
      <c r="F51" s="31">
        <f t="shared" si="1"/>
        <v>16.152048000000001</v>
      </c>
      <c r="G51" s="31">
        <f t="shared" si="2"/>
        <v>16.152048000000001</v>
      </c>
      <c r="H51" s="32">
        <v>4.5819999999999999</v>
      </c>
      <c r="I51" s="33">
        <f t="shared" si="3"/>
        <v>18.093365399698342</v>
      </c>
      <c r="J51" s="34">
        <v>128</v>
      </c>
      <c r="K51" s="4"/>
    </row>
    <row r="52" spans="1:11" ht="13.5">
      <c r="A52" s="35" t="s">
        <v>119</v>
      </c>
      <c r="B52" s="5" t="s">
        <v>120</v>
      </c>
      <c r="C52" s="5" t="s">
        <v>121</v>
      </c>
      <c r="D52" s="31">
        <v>18.028605000000002</v>
      </c>
      <c r="E52" s="31">
        <f t="shared" si="1"/>
        <v>17.848318950000003</v>
      </c>
      <c r="F52" s="31">
        <f t="shared" si="1"/>
        <v>17.669835760500003</v>
      </c>
      <c r="G52" s="31">
        <f t="shared" si="2"/>
        <v>17.669835760500003</v>
      </c>
      <c r="H52" s="32">
        <v>4.99</v>
      </c>
      <c r="I52" s="33">
        <f t="shared" si="3"/>
        <v>19.784015992820983</v>
      </c>
      <c r="J52" s="34">
        <v>128</v>
      </c>
      <c r="K52" s="4"/>
    </row>
    <row r="53" spans="1:11" ht="13.5">
      <c r="A53" s="35" t="s">
        <v>122</v>
      </c>
      <c r="B53" s="5" t="s">
        <v>123</v>
      </c>
      <c r="C53" s="5" t="s">
        <v>124</v>
      </c>
      <c r="D53" s="31">
        <v>19.57</v>
      </c>
      <c r="E53" s="31">
        <f t="shared" si="1"/>
        <v>19.374300000000002</v>
      </c>
      <c r="F53" s="31">
        <f t="shared" si="1"/>
        <v>19.180557</v>
      </c>
      <c r="G53" s="31">
        <f t="shared" si="2"/>
        <v>19.180557</v>
      </c>
      <c r="H53" s="32">
        <v>5.99</v>
      </c>
      <c r="I53" s="33">
        <f t="shared" si="3"/>
        <v>21.718420645611758</v>
      </c>
      <c r="J53" s="34">
        <v>96</v>
      </c>
      <c r="K53" s="4"/>
    </row>
    <row r="54" spans="1:11" ht="13.5">
      <c r="A54" s="35" t="s">
        <v>125</v>
      </c>
      <c r="B54" s="5" t="s">
        <v>126</v>
      </c>
      <c r="C54" s="5" t="s">
        <v>127</v>
      </c>
      <c r="D54" s="31">
        <v>19.57</v>
      </c>
      <c r="E54" s="31">
        <f t="shared" si="1"/>
        <v>19.374300000000002</v>
      </c>
      <c r="F54" s="31">
        <f t="shared" si="1"/>
        <v>19.180557</v>
      </c>
      <c r="G54" s="31">
        <f t="shared" si="2"/>
        <v>19.180557</v>
      </c>
      <c r="H54" s="32">
        <v>5.99</v>
      </c>
      <c r="I54" s="33">
        <f t="shared" si="3"/>
        <v>21.718420645611758</v>
      </c>
      <c r="J54" s="34">
        <v>96</v>
      </c>
      <c r="K54" s="4"/>
    </row>
    <row r="55" spans="1:11" ht="13.5">
      <c r="A55" s="35" t="s">
        <v>128</v>
      </c>
      <c r="B55" s="5" t="s">
        <v>129</v>
      </c>
      <c r="C55" s="5" t="s">
        <v>130</v>
      </c>
      <c r="D55" s="31">
        <v>24.72</v>
      </c>
      <c r="E55" s="31">
        <f t="shared" si="1"/>
        <v>24.472799999999999</v>
      </c>
      <c r="F55" s="31">
        <f t="shared" si="1"/>
        <v>24.228072000000001</v>
      </c>
      <c r="G55" s="31">
        <f t="shared" si="2"/>
        <v>24.228072000000001</v>
      </c>
      <c r="H55" s="32">
        <v>8.0229999999999997</v>
      </c>
      <c r="I55" s="33">
        <f t="shared" si="3"/>
        <v>27.627284024831908</v>
      </c>
      <c r="J55" s="34">
        <v>80</v>
      </c>
      <c r="K55" s="4"/>
    </row>
    <row r="56" spans="1:11" ht="13.5">
      <c r="A56" s="35" t="s">
        <v>131</v>
      </c>
      <c r="B56" s="5" t="s">
        <v>132</v>
      </c>
      <c r="C56" s="5" t="s">
        <v>133</v>
      </c>
      <c r="D56" s="31">
        <v>24.72</v>
      </c>
      <c r="E56" s="31">
        <f t="shared" si="1"/>
        <v>24.472799999999999</v>
      </c>
      <c r="F56" s="31">
        <f t="shared" si="1"/>
        <v>24.228072000000001</v>
      </c>
      <c r="G56" s="31">
        <f t="shared" si="2"/>
        <v>24.228072000000001</v>
      </c>
      <c r="H56" s="32">
        <v>8.0229999999999997</v>
      </c>
      <c r="I56" s="33">
        <f t="shared" si="3"/>
        <v>27.627284024831908</v>
      </c>
      <c r="J56" s="34">
        <v>80</v>
      </c>
      <c r="K56" s="4"/>
    </row>
    <row r="57" spans="1:11" ht="13.5">
      <c r="A57" s="4"/>
      <c r="B57" s="5" t="s">
        <v>134</v>
      </c>
      <c r="C57" s="5" t="s">
        <v>135</v>
      </c>
      <c r="D57" s="31">
        <v>28.324999999999999</v>
      </c>
      <c r="E57" s="31">
        <f t="shared" si="1"/>
        <v>28.04175</v>
      </c>
      <c r="F57" s="31">
        <f t="shared" si="1"/>
        <v>27.761332500000002</v>
      </c>
      <c r="G57" s="31">
        <f t="shared" si="2"/>
        <v>27.761332500000002</v>
      </c>
      <c r="H57" s="32">
        <v>9.39</v>
      </c>
      <c r="I57" s="33">
        <f t="shared" si="3"/>
        <v>31.739719750800401</v>
      </c>
      <c r="J57" s="34">
        <v>72</v>
      </c>
      <c r="K57" s="4"/>
    </row>
    <row r="58" spans="1:11" ht="13.5">
      <c r="A58" s="35" t="s">
        <v>136</v>
      </c>
      <c r="B58" s="5" t="s">
        <v>137</v>
      </c>
      <c r="C58" s="5" t="s">
        <v>138</v>
      </c>
      <c r="D58" s="31">
        <v>28.324999999999999</v>
      </c>
      <c r="E58" s="31">
        <f t="shared" si="1"/>
        <v>28.04175</v>
      </c>
      <c r="F58" s="31">
        <f t="shared" si="1"/>
        <v>27.761332500000002</v>
      </c>
      <c r="G58" s="31">
        <f t="shared" si="2"/>
        <v>27.761332500000002</v>
      </c>
      <c r="H58" s="32">
        <v>9.39</v>
      </c>
      <c r="I58" s="33">
        <f t="shared" si="3"/>
        <v>31.739719750800401</v>
      </c>
      <c r="J58" s="34">
        <v>72</v>
      </c>
      <c r="K58" s="4"/>
    </row>
    <row r="59" spans="1:11" ht="13.5">
      <c r="A59" s="4"/>
      <c r="B59" s="5" t="s">
        <v>139</v>
      </c>
      <c r="C59" s="5" t="s">
        <v>140</v>
      </c>
      <c r="D59" s="31">
        <v>29.355</v>
      </c>
      <c r="E59" s="31">
        <f t="shared" si="1"/>
        <v>29.061450000000001</v>
      </c>
      <c r="F59" s="31">
        <f t="shared" si="1"/>
        <v>28.7708355</v>
      </c>
      <c r="G59" s="31">
        <f t="shared" si="2"/>
        <v>28.7708355</v>
      </c>
      <c r="H59" s="32">
        <v>8.98</v>
      </c>
      <c r="I59" s="33">
        <f t="shared" si="3"/>
        <v>32.575512551351181</v>
      </c>
      <c r="J59" s="34">
        <v>60</v>
      </c>
      <c r="K59" s="4"/>
    </row>
    <row r="60" spans="1:11" ht="13.5">
      <c r="A60" s="4"/>
      <c r="B60" s="5" t="s">
        <v>141</v>
      </c>
      <c r="C60" s="5" t="s">
        <v>142</v>
      </c>
      <c r="D60" s="31">
        <v>29.355</v>
      </c>
      <c r="E60" s="31">
        <f t="shared" si="1"/>
        <v>29.061450000000001</v>
      </c>
      <c r="F60" s="31">
        <f t="shared" si="1"/>
        <v>28.7708355</v>
      </c>
      <c r="G60" s="31">
        <f t="shared" si="2"/>
        <v>28.7708355</v>
      </c>
      <c r="H60" s="32">
        <v>8.98</v>
      </c>
      <c r="I60" s="33">
        <f t="shared" si="3"/>
        <v>32.575512551351181</v>
      </c>
      <c r="J60" s="34">
        <v>60</v>
      </c>
      <c r="K60" s="4"/>
    </row>
    <row r="61" spans="1:11" ht="13.5">
      <c r="A61" s="4"/>
      <c r="B61" s="5" t="s">
        <v>143</v>
      </c>
      <c r="C61" s="5" t="s">
        <v>144</v>
      </c>
      <c r="D61" s="31">
        <v>31.414999999999999</v>
      </c>
      <c r="E61" s="31">
        <f t="shared" si="1"/>
        <v>31.100849999999998</v>
      </c>
      <c r="F61" s="31">
        <f t="shared" si="1"/>
        <v>30.789841499999998</v>
      </c>
      <c r="G61" s="31">
        <f t="shared" si="2"/>
        <v>30.789841499999998</v>
      </c>
      <c r="H61" s="32">
        <v>10.141</v>
      </c>
      <c r="I61" s="33">
        <f t="shared" si="3"/>
        <v>35.086414994181773</v>
      </c>
      <c r="J61" s="34">
        <v>60</v>
      </c>
      <c r="K61" s="4"/>
    </row>
    <row r="62" spans="1:11" ht="13.5">
      <c r="A62" s="4"/>
      <c r="B62" s="5" t="s">
        <v>145</v>
      </c>
      <c r="C62" s="5" t="s">
        <v>146</v>
      </c>
      <c r="D62" s="31">
        <v>31.414999999999999</v>
      </c>
      <c r="E62" s="31">
        <f t="shared" si="1"/>
        <v>31.100849999999998</v>
      </c>
      <c r="F62" s="31">
        <f t="shared" si="1"/>
        <v>30.789841499999998</v>
      </c>
      <c r="G62" s="31">
        <f t="shared" si="2"/>
        <v>30.789841499999998</v>
      </c>
      <c r="H62" s="32">
        <v>10.141</v>
      </c>
      <c r="I62" s="33">
        <f t="shared" si="3"/>
        <v>35.086414994181773</v>
      </c>
      <c r="J62" s="34">
        <v>60</v>
      </c>
      <c r="K62" s="4"/>
    </row>
    <row r="63" spans="1:11" ht="13.5">
      <c r="A63" s="35" t="s">
        <v>147</v>
      </c>
      <c r="B63" s="5" t="s">
        <v>148</v>
      </c>
      <c r="C63" s="5" t="s">
        <v>149</v>
      </c>
      <c r="D63" s="31">
        <v>37.594999999999999</v>
      </c>
      <c r="E63" s="31">
        <f t="shared" si="1"/>
        <v>37.219049999999996</v>
      </c>
      <c r="F63" s="31">
        <f t="shared" si="1"/>
        <v>36.846859499999994</v>
      </c>
      <c r="G63" s="31">
        <f t="shared" si="2"/>
        <v>36.846859499999994</v>
      </c>
      <c r="H63" s="32">
        <v>12.065</v>
      </c>
      <c r="I63" s="33">
        <f t="shared" si="3"/>
        <v>41.958599881353223</v>
      </c>
      <c r="J63" s="34">
        <v>60</v>
      </c>
      <c r="K63" s="4"/>
    </row>
    <row r="64" spans="1:11" ht="13.5">
      <c r="A64" s="35" t="s">
        <v>150</v>
      </c>
      <c r="B64" s="5" t="s">
        <v>151</v>
      </c>
      <c r="C64" s="5" t="s">
        <v>152</v>
      </c>
      <c r="D64" s="31">
        <v>37.594999999999999</v>
      </c>
      <c r="E64" s="31">
        <f t="shared" si="1"/>
        <v>37.219049999999996</v>
      </c>
      <c r="F64" s="31">
        <f t="shared" si="1"/>
        <v>36.846859499999994</v>
      </c>
      <c r="G64" s="31">
        <f t="shared" si="2"/>
        <v>36.846859499999994</v>
      </c>
      <c r="H64" s="32">
        <v>12.065</v>
      </c>
      <c r="I64" s="33">
        <f t="shared" si="3"/>
        <v>41.958599881353223</v>
      </c>
      <c r="J64" s="34">
        <v>60</v>
      </c>
      <c r="K64" s="4"/>
    </row>
    <row r="65" spans="1:11" ht="13.5">
      <c r="A65" s="35" t="s">
        <v>147</v>
      </c>
      <c r="B65" s="5" t="s">
        <v>153</v>
      </c>
      <c r="C65" s="5" t="s">
        <v>154</v>
      </c>
      <c r="D65" s="31">
        <v>37.594999999999999</v>
      </c>
      <c r="E65" s="31">
        <f t="shared" si="1"/>
        <v>37.219049999999996</v>
      </c>
      <c r="F65" s="31">
        <f t="shared" si="1"/>
        <v>36.846859499999994</v>
      </c>
      <c r="G65" s="31">
        <f t="shared" si="2"/>
        <v>36.846859499999994</v>
      </c>
      <c r="H65" s="32">
        <v>12.065</v>
      </c>
      <c r="I65" s="33">
        <f t="shared" si="3"/>
        <v>41.958599881353223</v>
      </c>
      <c r="J65" s="34">
        <v>60</v>
      </c>
      <c r="K65" s="4"/>
    </row>
    <row r="66" spans="1:11" ht="13.5">
      <c r="A66" s="35" t="s">
        <v>150</v>
      </c>
      <c r="B66" s="5" t="s">
        <v>155</v>
      </c>
      <c r="C66" s="5" t="s">
        <v>156</v>
      </c>
      <c r="D66" s="31">
        <v>37.594999999999999</v>
      </c>
      <c r="E66" s="31">
        <f t="shared" si="1"/>
        <v>37.219049999999996</v>
      </c>
      <c r="F66" s="31">
        <f t="shared" si="1"/>
        <v>36.846859499999994</v>
      </c>
      <c r="G66" s="31">
        <f t="shared" si="2"/>
        <v>36.846859499999994</v>
      </c>
      <c r="H66" s="32">
        <v>12.065</v>
      </c>
      <c r="I66" s="33">
        <f t="shared" si="3"/>
        <v>41.958599881353223</v>
      </c>
      <c r="J66" s="34">
        <v>60</v>
      </c>
      <c r="K66" s="4"/>
    </row>
    <row r="67" spans="1:11" ht="13.5">
      <c r="A67" s="4"/>
      <c r="B67" s="5" t="s">
        <v>157</v>
      </c>
      <c r="C67" s="5" t="s">
        <v>158</v>
      </c>
      <c r="D67" s="31">
        <v>41.715000000000003</v>
      </c>
      <c r="E67" s="31">
        <f t="shared" si="1"/>
        <v>41.297850000000004</v>
      </c>
      <c r="F67" s="31">
        <f t="shared" si="1"/>
        <v>40.884871500000003</v>
      </c>
      <c r="G67" s="31">
        <f t="shared" si="2"/>
        <v>40.884871500000003</v>
      </c>
      <c r="H67" s="32">
        <v>13.266</v>
      </c>
      <c r="I67" s="33">
        <f t="shared" si="3"/>
        <v>46.505455660715455</v>
      </c>
      <c r="J67" s="34">
        <v>48</v>
      </c>
      <c r="K67" s="4"/>
    </row>
    <row r="68" spans="1:11" ht="13.5">
      <c r="A68" s="35" t="s">
        <v>159</v>
      </c>
      <c r="B68" s="5" t="s">
        <v>160</v>
      </c>
      <c r="C68" s="5" t="s">
        <v>161</v>
      </c>
      <c r="D68" s="31">
        <v>43.26</v>
      </c>
      <c r="E68" s="31">
        <f t="shared" si="1"/>
        <v>42.827399999999997</v>
      </c>
      <c r="F68" s="31">
        <f t="shared" si="1"/>
        <v>42.399125999999995</v>
      </c>
      <c r="G68" s="31">
        <f t="shared" si="2"/>
        <v>42.399125999999995</v>
      </c>
      <c r="H68" s="32">
        <v>13.271000000000001</v>
      </c>
      <c r="I68" s="33">
        <f t="shared" si="3"/>
        <v>48.021828577781903</v>
      </c>
      <c r="J68" s="34">
        <v>48</v>
      </c>
      <c r="K68" s="4"/>
    </row>
    <row r="69" spans="1:11" ht="13.5">
      <c r="A69" s="4"/>
      <c r="B69" s="5" t="s">
        <v>162</v>
      </c>
      <c r="C69" s="5" t="s">
        <v>163</v>
      </c>
      <c r="D69" s="31">
        <v>42.745000000000005</v>
      </c>
      <c r="E69" s="31">
        <f t="shared" si="1"/>
        <v>42.317550000000004</v>
      </c>
      <c r="F69" s="31">
        <f t="shared" si="1"/>
        <v>41.894374500000005</v>
      </c>
      <c r="G69" s="31">
        <f t="shared" si="2"/>
        <v>41.894374500000005</v>
      </c>
      <c r="H69" s="32">
        <v>12.904</v>
      </c>
      <c r="I69" s="33">
        <f t="shared" si="3"/>
        <v>47.361585265104196</v>
      </c>
      <c r="J69" s="34">
        <v>48</v>
      </c>
      <c r="K69" s="4"/>
    </row>
    <row r="70" spans="1:11" ht="13.5">
      <c r="A70" s="35" t="s">
        <v>164</v>
      </c>
      <c r="B70" s="5" t="s">
        <v>165</v>
      </c>
      <c r="C70" s="5" t="s">
        <v>166</v>
      </c>
      <c r="D70" s="31">
        <v>52.53</v>
      </c>
      <c r="E70" s="31">
        <f t="shared" si="1"/>
        <v>52.0047</v>
      </c>
      <c r="F70" s="31">
        <f t="shared" si="1"/>
        <v>51.484653000000002</v>
      </c>
      <c r="G70" s="31">
        <f t="shared" si="2"/>
        <v>51.484653000000002</v>
      </c>
      <c r="H70" s="32">
        <v>16.236999999999998</v>
      </c>
      <c r="I70" s="33">
        <f t="shared" si="3"/>
        <v>58.364000581602355</v>
      </c>
      <c r="J70" s="34">
        <v>32</v>
      </c>
      <c r="K70" s="4"/>
    </row>
    <row r="71" spans="1:11" ht="13.5">
      <c r="A71" s="4"/>
      <c r="B71" s="5" t="s">
        <v>167</v>
      </c>
      <c r="C71" s="5" t="s">
        <v>168</v>
      </c>
      <c r="D71" s="31">
        <v>60.77</v>
      </c>
      <c r="E71" s="31">
        <f t="shared" si="1"/>
        <v>60.162300000000002</v>
      </c>
      <c r="F71" s="31">
        <f t="shared" si="1"/>
        <v>59.560676999999998</v>
      </c>
      <c r="G71" s="31">
        <f t="shared" si="2"/>
        <v>59.560676999999998</v>
      </c>
      <c r="H71" s="32">
        <v>19.861999999999998</v>
      </c>
      <c r="I71" s="33">
        <f t="shared" si="3"/>
        <v>67.975876954781413</v>
      </c>
      <c r="J71" s="34">
        <v>28</v>
      </c>
      <c r="K71" s="4"/>
    </row>
    <row r="72" spans="1:11" ht="13.5">
      <c r="A72" s="35" t="s">
        <v>169</v>
      </c>
      <c r="B72" s="5" t="s">
        <v>170</v>
      </c>
      <c r="C72" s="5" t="s">
        <v>171</v>
      </c>
      <c r="D72" s="31">
        <v>78.28</v>
      </c>
      <c r="E72" s="31">
        <f t="shared" si="1"/>
        <v>77.497200000000007</v>
      </c>
      <c r="F72" s="31">
        <f t="shared" si="1"/>
        <v>76.722228000000001</v>
      </c>
      <c r="G72" s="31">
        <f t="shared" si="2"/>
        <v>76.722228000000001</v>
      </c>
      <c r="H72" s="32">
        <v>25.777999999999999</v>
      </c>
      <c r="I72" s="33">
        <f t="shared" si="3"/>
        <v>87.643939027809651</v>
      </c>
      <c r="J72" s="34">
        <v>24</v>
      </c>
      <c r="K72" s="4"/>
    </row>
  </sheetData>
  <mergeCells count="1">
    <mergeCell ref="B5:C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Jan</vt:lpstr>
      <vt:lpstr>DEC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Han</dc:creator>
  <cp:lastModifiedBy>steve</cp:lastModifiedBy>
  <cp:lastPrinted>2014-01-29T06:44:56Z</cp:lastPrinted>
  <dcterms:created xsi:type="dcterms:W3CDTF">2013-01-02T08:42:48Z</dcterms:created>
  <dcterms:modified xsi:type="dcterms:W3CDTF">2014-12-02T07:30:41Z</dcterms:modified>
</cp:coreProperties>
</file>