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31228\"/>
    </mc:Choice>
  </mc:AlternateContent>
  <xr:revisionPtr revIDLastSave="0" documentId="13_ncr:1_{70BD040E-DE72-4C10-93F0-EEDBB73A776D}" xr6:coauthVersionLast="36" xr6:coauthVersionMax="36" xr10:uidLastSave="{00000000-0000-0000-0000-000000000000}"/>
  <bookViews>
    <workbookView xWindow="0" yWindow="0" windowWidth="16380" windowHeight="6108"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34" i="6" l="1"/>
  <c r="Q6834" i="6"/>
  <c r="N6834" i="6" l="1"/>
  <c r="M37" i="10" s="1"/>
  <c r="M111" i="10"/>
  <c r="H3120" i="17"/>
  <c r="G3120" i="17"/>
  <c r="F3120" i="17"/>
  <c r="E3120" i="17"/>
  <c r="X6834" i="6"/>
  <c r="O6834" i="6"/>
  <c r="M6834" i="6"/>
  <c r="I6834" i="6"/>
  <c r="W6833" i="6" l="1"/>
  <c r="Q6833" i="6"/>
  <c r="X6833" i="6"/>
  <c r="F3119" i="17" l="1"/>
  <c r="E3119" i="17"/>
  <c r="M6833" i="6"/>
  <c r="I6833" i="6"/>
  <c r="W6832" i="6" l="1"/>
  <c r="Q6832" i="6"/>
  <c r="F3118" i="17"/>
  <c r="E3118" i="17"/>
  <c r="X6832" i="6"/>
  <c r="M6832" i="6"/>
  <c r="I6832" i="6"/>
  <c r="L1" i="10" l="1"/>
  <c r="W6831" i="6" l="1"/>
  <c r="Q6831" i="6"/>
  <c r="E3117" i="17" l="1"/>
  <c r="F3117" i="17" l="1"/>
  <c r="X6831" i="6"/>
  <c r="M6831" i="6"/>
  <c r="I6831" i="6"/>
  <c r="Q6830" i="6" l="1"/>
  <c r="F3116" i="17" l="1"/>
  <c r="E3116" i="17"/>
  <c r="W6830" i="6"/>
  <c r="X6830" i="6"/>
  <c r="M6830" i="6"/>
  <c r="I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M112" i="10" l="1"/>
  <c r="M94" i="10"/>
  <c r="M61" i="10"/>
  <c r="M84" i="10"/>
  <c r="M38" i="10"/>
  <c r="I6822" i="6"/>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V6816" i="6"/>
  <c r="H3102" i="17"/>
  <c r="G3102" i="17"/>
  <c r="F3102" i="17"/>
  <c r="E3102" i="17"/>
  <c r="X6815" i="6"/>
  <c r="O6815" i="6"/>
  <c r="N6815" i="6"/>
  <c r="M6815" i="6"/>
  <c r="I6815" i="6"/>
  <c r="X6816" i="6" l="1"/>
  <c r="Q6814" i="6"/>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<sst xmlns="http://schemas.openxmlformats.org/spreadsheetml/2006/main" count="704" uniqueCount="209">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</sst>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7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7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115" zoomScaleNormal="115" workbookViewId="0">
      <pane ySplit="2" topLeftCell="A6814" activePane="bottomLeft" state="frozen"/>
      <selection pane="bottomLeft" activeCell="J6825" sqref="J682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66" t="s">
        <v>0</v>
      </c>
      <c r="B1" s="1168"/>
      <c r="C1" s="1168"/>
      <c r="D1" s="1168"/>
      <c r="E1" s="1168"/>
      <c r="F1" s="1172" t="s">
        <v>1</v>
      </c>
      <c r="G1" s="1172"/>
      <c r="H1" s="1169" t="s">
        <v>2</v>
      </c>
      <c r="I1" s="1169"/>
      <c r="J1" s="399" t="s">
        <v>3</v>
      </c>
      <c r="K1" s="1183" t="s">
        <v>4</v>
      </c>
      <c r="L1" s="1177" t="s">
        <v>5</v>
      </c>
      <c r="M1" s="1179" t="s">
        <v>6</v>
      </c>
      <c r="N1" s="1181" t="s">
        <v>7</v>
      </c>
      <c r="O1" s="1173" t="s">
        <v>8</v>
      </c>
      <c r="P1" s="1191" t="s">
        <v>9</v>
      </c>
      <c r="Q1" s="1191"/>
      <c r="R1" s="1191"/>
      <c r="S1" s="1191"/>
      <c r="T1" s="1191"/>
      <c r="U1" s="1191"/>
      <c r="V1" s="1187" t="s">
        <v>7</v>
      </c>
      <c r="W1" s="1185" t="s">
        <v>10</v>
      </c>
      <c r="X1" s="1156" t="s">
        <v>11</v>
      </c>
    </row>
    <row r="2" spans="1:24" ht="13.5" customHeight="1" thickBot="1">
      <c r="A2" s="1167"/>
      <c r="B2" s="162" t="s">
        <v>12</v>
      </c>
      <c r="C2" s="117" t="s">
        <v>13</v>
      </c>
      <c r="D2" s="117" t="s">
        <v>14</v>
      </c>
      <c r="E2" s="117" t="s">
        <v>15</v>
      </c>
      <c r="F2" s="161" t="s">
        <v>16</v>
      </c>
      <c r="G2" s="161" t="s">
        <v>17</v>
      </c>
      <c r="H2" s="142" t="s">
        <v>18</v>
      </c>
      <c r="I2" s="143" t="s">
        <v>19</v>
      </c>
      <c r="J2" s="398" t="s">
        <v>20</v>
      </c>
      <c r="K2" s="1184"/>
      <c r="L2" s="1178"/>
      <c r="M2" s="1180"/>
      <c r="N2" s="1182"/>
      <c r="O2" s="1174"/>
      <c r="P2" s="192" t="s">
        <v>9</v>
      </c>
      <c r="Q2" s="163" t="s">
        <v>21</v>
      </c>
      <c r="R2" s="163"/>
      <c r="S2" s="163"/>
      <c r="T2" s="163"/>
      <c r="U2" s="164" t="s">
        <v>22</v>
      </c>
      <c r="V2" s="1188"/>
      <c r="W2" s="1186"/>
      <c r="X2" s="115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76" t="s">
        <v>23</v>
      </c>
      <c r="R2310" s="1176"/>
      <c r="S2310" s="1176"/>
      <c r="T2310" s="1176"/>
      <c r="U2310" s="117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76"/>
      <c r="R2311" s="1176"/>
      <c r="S2311" s="1176"/>
      <c r="T2311" s="1176"/>
      <c r="U2311" s="117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76"/>
      <c r="R2312" s="1176"/>
      <c r="S2312" s="1176"/>
      <c r="T2312" s="1176"/>
      <c r="U2312" s="117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76"/>
      <c r="R2313" s="1176"/>
      <c r="S2313" s="1176"/>
      <c r="T2313" s="1176"/>
      <c r="U2313" s="117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76"/>
      <c r="R2314" s="1176"/>
      <c r="S2314" s="1176"/>
      <c r="T2314" s="1176"/>
      <c r="U2314" s="117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76"/>
      <c r="R2315" s="1176"/>
      <c r="S2315" s="1176"/>
      <c r="T2315" s="1176"/>
      <c r="U2315" s="117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76" t="s">
        <v>24</v>
      </c>
      <c r="G2345" s="1176"/>
      <c r="H2345" s="1176"/>
      <c r="I2345" s="1176"/>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76"/>
      <c r="G2346" s="1176"/>
      <c r="H2346" s="1176"/>
      <c r="I2346" s="1176"/>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59" t="s">
        <v>23</v>
      </c>
      <c r="R2362" s="1159"/>
      <c r="S2362" s="1159"/>
      <c r="T2362" s="1159"/>
      <c r="U2362" s="115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60"/>
      <c r="R2363" s="1160"/>
      <c r="S2363" s="1160"/>
      <c r="T2363" s="1160"/>
      <c r="U2363" s="116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60"/>
      <c r="R2364" s="1160"/>
      <c r="S2364" s="1160"/>
      <c r="T2364" s="1160"/>
      <c r="U2364" s="116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60"/>
      <c r="R2365" s="1160"/>
      <c r="S2365" s="1160"/>
      <c r="T2365" s="1160"/>
      <c r="U2365" s="116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66" t="s">
        <v>25</v>
      </c>
      <c r="G2380" s="1166"/>
      <c r="H2380" s="1166"/>
      <c r="I2380" s="116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59" t="s">
        <v>23</v>
      </c>
      <c r="R2469" s="1159"/>
      <c r="S2469" s="1159"/>
      <c r="T2469" s="1159"/>
      <c r="U2469" s="115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60"/>
      <c r="R2470" s="1160"/>
      <c r="S2470" s="1160"/>
      <c r="T2470" s="1160"/>
      <c r="U2470" s="116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60"/>
      <c r="R2471" s="1160"/>
      <c r="S2471" s="1160"/>
      <c r="T2471" s="1160"/>
      <c r="U2471" s="116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60"/>
      <c r="R2472" s="1160"/>
      <c r="S2472" s="1160"/>
      <c r="T2472" s="1160"/>
      <c r="U2472" s="116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60"/>
      <c r="R2473" s="1160"/>
      <c r="S2473" s="1160"/>
      <c r="T2473" s="1160"/>
      <c r="U2473" s="116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75" t="s">
        <v>23</v>
      </c>
      <c r="G2529" s="1175"/>
      <c r="H2529" s="1175"/>
      <c r="I2529" s="117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75"/>
      <c r="G2530" s="1175"/>
      <c r="H2530" s="1175"/>
      <c r="I2530" s="117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75"/>
      <c r="G2531" s="1175"/>
      <c r="H2531" s="1175"/>
      <c r="I2531" s="117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61" t="s">
        <v>23</v>
      </c>
      <c r="R2534" s="1162"/>
      <c r="S2534" s="1162"/>
      <c r="T2534" s="1162"/>
      <c r="U2534" s="116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60" t="s">
        <v>23</v>
      </c>
      <c r="R2559" s="1160"/>
      <c r="S2559" s="1160"/>
      <c r="T2559" s="1160"/>
      <c r="U2559" s="116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60"/>
      <c r="R2560" s="1160"/>
      <c r="S2560" s="1160"/>
      <c r="T2560" s="1160"/>
      <c r="U2560" s="116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60"/>
      <c r="R2561" s="1160"/>
      <c r="S2561" s="1160"/>
      <c r="T2561" s="1160"/>
      <c r="U2561" s="116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60"/>
      <c r="R2562" s="1160"/>
      <c r="S2562" s="1160"/>
      <c r="T2562" s="1160"/>
      <c r="U2562" s="116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60"/>
      <c r="R2563" s="1160"/>
      <c r="S2563" s="1160"/>
      <c r="T2563" s="1160"/>
      <c r="U2563" s="116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60"/>
      <c r="R2564" s="1160"/>
      <c r="S2564" s="1160"/>
      <c r="T2564" s="1160"/>
      <c r="U2564" s="116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30" t="s">
        <v>27</v>
      </c>
      <c r="G2592" s="1130"/>
      <c r="H2592" s="1130"/>
      <c r="I2592" s="113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30"/>
      <c r="G2593" s="1130"/>
      <c r="H2593" s="1130"/>
      <c r="I2593" s="113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60" t="s">
        <v>28</v>
      </c>
      <c r="R2602" s="1160"/>
      <c r="S2602" s="1160"/>
      <c r="T2602" s="1160"/>
      <c r="U2602" s="116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59" t="s">
        <v>23</v>
      </c>
      <c r="R2621" s="1159"/>
      <c r="S2621" s="1159"/>
      <c r="T2621" s="1159"/>
      <c r="U2621" s="115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60"/>
      <c r="R2622" s="1160"/>
      <c r="S2622" s="1160"/>
      <c r="T2622" s="1160"/>
      <c r="U2622" s="1160"/>
      <c r="V2622" s="209"/>
      <c r="W2622" s="340">
        <f t="shared" si="60"/>
        <v>0</v>
      </c>
    </row>
    <row r="2623" spans="1:23" ht="15" hidden="1" customHeight="1">
      <c r="A2623" s="3">
        <v>39573</v>
      </c>
      <c r="B2623" s="9">
        <v>0</v>
      </c>
      <c r="C2623" s="213"/>
      <c r="D2623" s="213"/>
      <c r="E2623" s="213"/>
      <c r="F2623" s="1130" t="s">
        <v>23</v>
      </c>
      <c r="G2623" s="1130"/>
      <c r="H2623" s="1130"/>
      <c r="I2623" s="113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30" t="s">
        <v>29</v>
      </c>
      <c r="G2638" s="1130"/>
      <c r="H2638" s="1130"/>
      <c r="I2638" s="113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60" t="s">
        <v>23</v>
      </c>
      <c r="R2648" s="1160"/>
      <c r="S2648" s="1160"/>
      <c r="T2648" s="1160"/>
      <c r="U2648" s="116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30" t="s">
        <v>30</v>
      </c>
      <c r="G2703" s="1130"/>
      <c r="H2703" s="1130"/>
      <c r="I2703" s="113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89" t="s">
        <v>31</v>
      </c>
      <c r="R2718" s="1189"/>
      <c r="S2718" s="1189"/>
      <c r="T2718" s="1189"/>
      <c r="U2718" s="118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89" t="s">
        <v>32</v>
      </c>
      <c r="R2728" s="1189"/>
      <c r="S2728" s="1189"/>
      <c r="T2728" s="1189"/>
      <c r="U2728" s="118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89"/>
      <c r="R2729" s="1189"/>
      <c r="S2729" s="1189"/>
      <c r="T2729" s="1189"/>
      <c r="U2729" s="118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89"/>
      <c r="R2730" s="1189"/>
      <c r="S2730" s="1189"/>
      <c r="T2730" s="1189"/>
      <c r="U2730" s="118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89"/>
      <c r="R2731" s="1189"/>
      <c r="S2731" s="1189"/>
      <c r="T2731" s="1189"/>
      <c r="U2731" s="118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89"/>
      <c r="R2732" s="1189"/>
      <c r="S2732" s="1189"/>
      <c r="T2732" s="1189"/>
      <c r="U2732" s="118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30" t="s">
        <v>33</v>
      </c>
      <c r="G2791" s="1130"/>
      <c r="H2791" s="1130"/>
      <c r="I2791" s="113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30"/>
      <c r="G2792" s="1130"/>
      <c r="H2792" s="1130"/>
      <c r="I2792" s="113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90" t="s">
        <v>23</v>
      </c>
      <c r="R2796" s="1190"/>
      <c r="S2796" s="1190"/>
      <c r="T2796" s="1190"/>
      <c r="U2796" s="119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60" t="s">
        <v>23</v>
      </c>
      <c r="R2812" s="1160"/>
      <c r="S2812" s="1160"/>
      <c r="T2812" s="1160"/>
      <c r="U2812" s="116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60"/>
      <c r="R2813" s="1160"/>
      <c r="S2813" s="1160"/>
      <c r="T2813" s="1160"/>
      <c r="U2813" s="116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60"/>
      <c r="R2814" s="1160"/>
      <c r="S2814" s="1160"/>
      <c r="T2814" s="1160"/>
      <c r="U2814" s="116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60"/>
      <c r="R2815" s="1160"/>
      <c r="S2815" s="1160"/>
      <c r="T2815" s="1160"/>
      <c r="U2815" s="116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62"/>
      <c r="R2816" s="1162"/>
      <c r="S2816" s="1162"/>
      <c r="T2816" s="1162"/>
      <c r="U2816" s="116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60" t="s">
        <v>23</v>
      </c>
      <c r="R2862" s="1160"/>
      <c r="S2862" s="1160"/>
      <c r="T2862" s="1160"/>
      <c r="U2862" s="116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30" t="s">
        <v>27</v>
      </c>
      <c r="G2866" s="1130"/>
      <c r="H2866" s="1130"/>
      <c r="I2866" s="113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30"/>
      <c r="G2867" s="1130"/>
      <c r="H2867" s="1130"/>
      <c r="I2867" s="113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59" t="s">
        <v>23</v>
      </c>
      <c r="R2881" s="1159"/>
      <c r="S2881" s="1159"/>
      <c r="T2881" s="1159"/>
      <c r="U2881" s="1159"/>
      <c r="V2881" s="37"/>
      <c r="W2881" s="340" t="e">
        <f t="shared" si="68"/>
        <v>#VALUE!</v>
      </c>
    </row>
    <row r="2882" spans="1:23" ht="15" hidden="1" customHeight="1">
      <c r="A2882" s="3">
        <v>39937</v>
      </c>
      <c r="B2882" s="9">
        <v>0</v>
      </c>
      <c r="C2882" s="213"/>
      <c r="D2882" s="213"/>
      <c r="E2882" s="213"/>
      <c r="F2882" s="1130" t="s">
        <v>23</v>
      </c>
      <c r="G2882" s="1130"/>
      <c r="H2882" s="1130"/>
      <c r="I2882" s="113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30" t="s">
        <v>34</v>
      </c>
      <c r="G2897" s="1130"/>
      <c r="H2897" s="1130"/>
      <c r="I2897" s="113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60" t="s">
        <v>23</v>
      </c>
      <c r="R2900" s="1160"/>
      <c r="S2900" s="1160"/>
      <c r="T2900" s="1160"/>
      <c r="U2900" s="116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62"/>
      <c r="R2901" s="1162"/>
      <c r="S2901" s="1162"/>
      <c r="T2901" s="1162"/>
      <c r="U2901" s="116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92" t="s">
        <v>23</v>
      </c>
      <c r="R2989" s="1192"/>
      <c r="S2989" s="1192"/>
      <c r="T2989" s="1192"/>
      <c r="U2989" s="119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93"/>
      <c r="R2990" s="1193"/>
      <c r="S2990" s="1193"/>
      <c r="T2990" s="1193"/>
      <c r="U2990" s="119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93"/>
      <c r="R2991" s="1193"/>
      <c r="S2991" s="1193"/>
      <c r="T2991" s="1193"/>
      <c r="U2991" s="119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93"/>
      <c r="R2992" s="1193"/>
      <c r="S2992" s="1193"/>
      <c r="T2992" s="1193"/>
      <c r="U2992" s="119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93"/>
      <c r="R2993" s="1193"/>
      <c r="S2993" s="1193"/>
      <c r="T2993" s="1193"/>
      <c r="U2993" s="119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93"/>
      <c r="R2994" s="1193"/>
      <c r="S2994" s="1193"/>
      <c r="T2994" s="1193"/>
      <c r="U2994" s="119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30" t="s">
        <v>35</v>
      </c>
      <c r="G3050" s="1130"/>
      <c r="H3050" s="1130"/>
      <c r="I3050" s="113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30"/>
      <c r="G3051" s="1130"/>
      <c r="H3051" s="1130"/>
      <c r="I3051" s="113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60" t="s">
        <v>36</v>
      </c>
      <c r="R3085" s="1160"/>
      <c r="S3085" s="1160"/>
      <c r="T3085" s="1160"/>
      <c r="U3085" s="116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60"/>
      <c r="R3086" s="1160"/>
      <c r="S3086" s="1160"/>
      <c r="T3086" s="1160"/>
      <c r="U3086" s="116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60"/>
      <c r="R3087" s="1160"/>
      <c r="S3087" s="1160"/>
      <c r="T3087" s="1160"/>
      <c r="U3087" s="116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60"/>
      <c r="R3088" s="1160"/>
      <c r="S3088" s="1160"/>
      <c r="T3088" s="1160"/>
      <c r="U3088" s="116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60"/>
      <c r="R3089" s="1160"/>
      <c r="S3089" s="1160"/>
      <c r="T3089" s="1160"/>
      <c r="U3089" s="116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30" t="s">
        <v>35</v>
      </c>
      <c r="G3119" s="1130"/>
      <c r="H3119" s="1130"/>
      <c r="I3119" s="113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30"/>
      <c r="G3120" s="1130"/>
      <c r="H3120" s="1130"/>
      <c r="I3120" s="1130"/>
      <c r="J3120" s="65"/>
      <c r="K3120" s="213"/>
      <c r="L3120" s="213"/>
      <c r="M3120" s="213"/>
      <c r="N3120" s="18"/>
      <c r="O3120" s="147"/>
      <c r="P3120" s="215"/>
      <c r="Q3120" s="1160" t="s">
        <v>23</v>
      </c>
      <c r="R3120" s="1160"/>
      <c r="S3120" s="1160"/>
      <c r="T3120" s="1160"/>
      <c r="U3120" s="116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58" t="s">
        <v>35</v>
      </c>
      <c r="G3140" s="1158"/>
      <c r="H3140" s="1158"/>
      <c r="I3140" s="1158"/>
      <c r="J3140" s="393"/>
      <c r="K3140" s="219"/>
      <c r="L3140" s="219"/>
      <c r="M3140" s="219"/>
      <c r="N3140" s="20"/>
      <c r="O3140" s="150"/>
      <c r="P3140" s="207"/>
      <c r="Q3140" s="1159" t="s">
        <v>23</v>
      </c>
      <c r="R3140" s="1159"/>
      <c r="S3140" s="1159"/>
      <c r="T3140" s="1159"/>
      <c r="U3140" s="115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70" t="s">
        <v>35</v>
      </c>
      <c r="G3160" s="1170"/>
      <c r="H3160" s="1170"/>
      <c r="I3160" s="117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39" t="s">
        <v>37</v>
      </c>
      <c r="R3162" s="1139"/>
      <c r="S3162" s="1139"/>
      <c r="T3162" s="1139"/>
      <c r="U3162" s="113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39" t="s">
        <v>37</v>
      </c>
      <c r="R3170" s="1139"/>
      <c r="S3170" s="1139"/>
      <c r="T3170" s="1139"/>
      <c r="U3170" s="113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39"/>
      <c r="R3171" s="1139"/>
      <c r="S3171" s="1139"/>
      <c r="T3171" s="1139"/>
      <c r="U3171" s="113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39"/>
      <c r="R3172" s="1139"/>
      <c r="S3172" s="1139"/>
      <c r="T3172" s="1139"/>
      <c r="U3172" s="113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71" t="s">
        <v>38</v>
      </c>
      <c r="G3225" s="1171"/>
      <c r="H3225" s="1171"/>
      <c r="I3225" s="117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39" t="s">
        <v>37</v>
      </c>
      <c r="R3241" s="1139"/>
      <c r="S3241" s="1139"/>
      <c r="T3241" s="1139"/>
      <c r="U3241" s="113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39"/>
      <c r="R3242" s="1139"/>
      <c r="S3242" s="1139"/>
      <c r="T3242" s="1139"/>
      <c r="U3242" s="113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39"/>
      <c r="R3243" s="1139"/>
      <c r="S3243" s="1139"/>
      <c r="T3243" s="1139"/>
      <c r="U3243" s="113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39"/>
      <c r="R3244" s="1139"/>
      <c r="S3244" s="1139"/>
      <c r="T3244" s="1139"/>
      <c r="U3244" s="113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04" t="s">
        <v>37</v>
      </c>
      <c r="R3249" s="1204"/>
      <c r="S3249" s="1204"/>
      <c r="T3249" s="1204"/>
      <c r="U3249" s="120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39"/>
      <c r="R3250" s="1139"/>
      <c r="S3250" s="1139"/>
      <c r="T3250" s="1139"/>
      <c r="U3250" s="113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39"/>
      <c r="R3251" s="1139"/>
      <c r="S3251" s="1139"/>
      <c r="T3251" s="1139"/>
      <c r="U3251" s="113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39"/>
      <c r="R3252" s="1139"/>
      <c r="S3252" s="1139"/>
      <c r="T3252" s="1139"/>
      <c r="U3252" s="113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39"/>
      <c r="R3253" s="1139"/>
      <c r="S3253" s="1139"/>
      <c r="T3253" s="1139"/>
      <c r="U3253" s="113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19" t="s">
        <v>39</v>
      </c>
      <c r="G3310" s="1119"/>
      <c r="H3310" s="1119"/>
      <c r="I3310" s="1119"/>
      <c r="J3310" s="5"/>
      <c r="K3310" s="24"/>
      <c r="L3310" s="24"/>
      <c r="M3310" s="24"/>
      <c r="N3310" s="18"/>
      <c r="O3310" s="147"/>
      <c r="P3310" s="227"/>
      <c r="Q3310" s="1203" t="s">
        <v>40</v>
      </c>
      <c r="R3310" s="1203"/>
      <c r="S3310" s="1203"/>
      <c r="T3310" s="1203"/>
      <c r="U3310" s="1203"/>
      <c r="W3310" s="340" t="e">
        <f t="shared" si="84"/>
        <v>#VALUE!</v>
      </c>
    </row>
    <row r="3311" spans="1:23" ht="15" hidden="1" customHeight="1">
      <c r="A3311" s="3">
        <v>40540</v>
      </c>
      <c r="B3311" s="9">
        <v>0</v>
      </c>
      <c r="C3311" s="24"/>
      <c r="D3311" s="24"/>
      <c r="E3311" s="24"/>
      <c r="F3311" s="1119"/>
      <c r="G3311" s="1119"/>
      <c r="H3311" s="1119"/>
      <c r="I3311" s="1119"/>
      <c r="J3311" s="5"/>
      <c r="K3311" s="24"/>
      <c r="L3311" s="24"/>
      <c r="M3311" s="24"/>
      <c r="N3311" s="18"/>
      <c r="O3311" s="147"/>
      <c r="P3311" s="227"/>
      <c r="Q3311" s="1203"/>
      <c r="R3311" s="1203"/>
      <c r="S3311" s="1203"/>
      <c r="T3311" s="1203"/>
      <c r="U3311" s="120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60" t="s">
        <v>41</v>
      </c>
      <c r="R3336" s="1160"/>
      <c r="S3336" s="1160"/>
      <c r="T3336" s="1160"/>
      <c r="U3336" s="116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60"/>
      <c r="R3337" s="1160"/>
      <c r="S3337" s="1160"/>
      <c r="T3337" s="1160"/>
      <c r="U3337" s="116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60"/>
      <c r="R3338" s="1160"/>
      <c r="S3338" s="1160"/>
      <c r="T3338" s="1160"/>
      <c r="U3338" s="116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60"/>
      <c r="R3339" s="1160"/>
      <c r="S3339" s="1160"/>
      <c r="T3339" s="1160"/>
      <c r="U3339" s="116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60"/>
      <c r="R3340" s="1160"/>
      <c r="S3340" s="1160"/>
      <c r="T3340" s="1160"/>
      <c r="U3340" s="116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60" t="s">
        <v>41</v>
      </c>
      <c r="R3379" s="1160"/>
      <c r="S3379" s="1160"/>
      <c r="T3379" s="1160"/>
      <c r="U3379" s="116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60"/>
      <c r="R3380" s="1160"/>
      <c r="S3380" s="1160"/>
      <c r="T3380" s="1160"/>
      <c r="U3380" s="116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19" t="s">
        <v>39</v>
      </c>
      <c r="G3393" s="1119"/>
      <c r="H3393" s="1119"/>
      <c r="I3393" s="1119"/>
      <c r="J3393" s="5"/>
      <c r="K3393" s="24"/>
      <c r="L3393" s="24"/>
      <c r="M3393" s="24"/>
      <c r="N3393" s="18"/>
      <c r="O3393" s="147"/>
      <c r="P3393" s="193"/>
      <c r="Q3393" s="1160" t="s">
        <v>36</v>
      </c>
      <c r="R3393" s="1160"/>
      <c r="S3393" s="1160"/>
      <c r="T3393" s="1160"/>
      <c r="U3393" s="1160"/>
      <c r="W3393" s="340" t="e">
        <f t="shared" si="86"/>
        <v>#VALUE!</v>
      </c>
    </row>
    <row r="3394" spans="1:23" ht="15" hidden="1" customHeight="1">
      <c r="A3394" s="3">
        <v>40658</v>
      </c>
      <c r="B3394" s="9">
        <v>0</v>
      </c>
      <c r="C3394" s="24"/>
      <c r="D3394" s="24"/>
      <c r="E3394" s="24"/>
      <c r="F3394" s="1119"/>
      <c r="G3394" s="1119"/>
      <c r="H3394" s="1119"/>
      <c r="I3394" s="1119"/>
      <c r="J3394" s="5"/>
      <c r="K3394" s="24"/>
      <c r="L3394" s="24"/>
      <c r="M3394" s="24"/>
      <c r="N3394" s="18"/>
      <c r="O3394" s="147"/>
      <c r="P3394" s="227"/>
      <c r="Q3394" s="1160"/>
      <c r="R3394" s="1160"/>
      <c r="S3394" s="1160"/>
      <c r="T3394" s="1160"/>
      <c r="U3394" s="116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05" t="s">
        <v>38</v>
      </c>
      <c r="G3398" s="1205"/>
      <c r="H3398" s="1205"/>
      <c r="I3398" s="120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22" t="s">
        <v>38</v>
      </c>
      <c r="G3399" s="1122"/>
      <c r="H3399" s="1122"/>
      <c r="I3399" s="1122"/>
      <c r="J3399" s="31"/>
      <c r="K3399" s="230"/>
      <c r="L3399" s="230"/>
      <c r="M3399" s="230"/>
      <c r="N3399" s="102"/>
      <c r="O3399" s="152"/>
      <c r="P3399" s="231"/>
      <c r="Q3399" s="1192" t="s">
        <v>41</v>
      </c>
      <c r="R3399" s="1192"/>
      <c r="S3399" s="1192"/>
      <c r="T3399" s="1192"/>
      <c r="U3399" s="119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19" t="s">
        <v>38</v>
      </c>
      <c r="G3419" s="1119"/>
      <c r="H3419" s="1119"/>
      <c r="I3419" s="1119"/>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60" t="s">
        <v>41</v>
      </c>
      <c r="R3424" s="1160"/>
      <c r="S3424" s="1160"/>
      <c r="T3424" s="1160"/>
      <c r="U3424" s="116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19" t="s">
        <v>38</v>
      </c>
      <c r="G3484" s="1119"/>
      <c r="H3484" s="1119"/>
      <c r="I3484" s="1119"/>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59" t="s">
        <v>41</v>
      </c>
      <c r="R3509" s="1159"/>
      <c r="S3509" s="1159"/>
      <c r="T3509" s="1159"/>
      <c r="U3509" s="115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60"/>
      <c r="R3510" s="1160"/>
      <c r="S3510" s="1160"/>
      <c r="T3510" s="1160"/>
      <c r="U3510" s="116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60"/>
      <c r="R3511" s="1160"/>
      <c r="S3511" s="1160"/>
      <c r="T3511" s="1160"/>
      <c r="U3511" s="116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60"/>
      <c r="R3512" s="1160"/>
      <c r="S3512" s="1160"/>
      <c r="T3512" s="1160"/>
      <c r="U3512" s="116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60"/>
      <c r="R3513" s="1160"/>
      <c r="S3513" s="1160"/>
      <c r="T3513" s="1160"/>
      <c r="U3513" s="116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19" t="s">
        <v>38</v>
      </c>
      <c r="G3569" s="1119"/>
      <c r="H3569" s="1119"/>
      <c r="I3569" s="1119"/>
      <c r="J3569" s="5"/>
      <c r="K3569" s="24"/>
      <c r="L3569" s="24"/>
      <c r="M3569" s="24"/>
      <c r="N3569" s="18"/>
      <c r="O3569" s="147"/>
      <c r="P3569" s="227"/>
      <c r="Q3569" s="1160" t="s">
        <v>41</v>
      </c>
      <c r="R3569" s="1160"/>
      <c r="S3569" s="1160"/>
      <c r="T3569" s="1160"/>
      <c r="U3569" s="1160"/>
      <c r="W3569" s="343"/>
    </row>
    <row r="3570" spans="1:23" ht="15" hidden="1" customHeight="1">
      <c r="A3570" s="3">
        <v>40904</v>
      </c>
      <c r="B3570" s="9">
        <v>0</v>
      </c>
      <c r="C3570" s="24"/>
      <c r="D3570" s="24"/>
      <c r="E3570" s="24"/>
      <c r="F3570" s="1119"/>
      <c r="G3570" s="1119"/>
      <c r="H3570" s="1119"/>
      <c r="I3570" s="1119"/>
      <c r="J3570" s="5"/>
      <c r="K3570" s="24"/>
      <c r="L3570" s="24"/>
      <c r="M3570" s="24"/>
      <c r="N3570" s="18"/>
      <c r="O3570" s="147"/>
      <c r="P3570" s="227"/>
      <c r="Q3570" s="1160"/>
      <c r="R3570" s="1160"/>
      <c r="S3570" s="1160"/>
      <c r="T3570" s="1160"/>
      <c r="U3570" s="116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22" t="s">
        <v>38</v>
      </c>
      <c r="G3574" s="1122"/>
      <c r="H3574" s="1122"/>
      <c r="I3574" s="1122"/>
      <c r="J3574" s="31"/>
      <c r="K3574" s="230"/>
      <c r="L3574" s="230"/>
      <c r="M3574" s="230"/>
      <c r="N3574" s="20"/>
      <c r="P3574" s="228"/>
      <c r="Q3574" s="1159" t="s">
        <v>41</v>
      </c>
      <c r="R3574" s="1159"/>
      <c r="S3574" s="1159"/>
      <c r="T3574" s="1159"/>
      <c r="U3574" s="115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60"/>
      <c r="R3575" s="1160"/>
      <c r="S3575" s="1160"/>
      <c r="T3575" s="1160"/>
      <c r="U3575" s="116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60" t="s">
        <v>41</v>
      </c>
      <c r="R3589" s="1160"/>
      <c r="S3589" s="1160"/>
      <c r="T3589" s="1160"/>
      <c r="U3589" s="116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60"/>
      <c r="R3590" s="1160"/>
      <c r="S3590" s="1160"/>
      <c r="T3590" s="1160"/>
      <c r="U3590" s="116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60"/>
      <c r="R3591" s="1160"/>
      <c r="S3591" s="1160"/>
      <c r="T3591" s="1160"/>
      <c r="U3591" s="116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60"/>
      <c r="R3592" s="1160"/>
      <c r="S3592" s="1160"/>
      <c r="T3592" s="1160"/>
      <c r="U3592" s="116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60"/>
      <c r="R3593" s="1160"/>
      <c r="S3593" s="1160"/>
      <c r="T3593" s="1160"/>
      <c r="U3593" s="116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98"/>
      <c r="C3596" s="1198"/>
      <c r="D3596" s="119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63"/>
      <c r="C3618" s="1163"/>
      <c r="D3618" s="116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63"/>
      <c r="C3641" s="1163"/>
      <c r="D3641" s="116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59" t="s">
        <v>41</v>
      </c>
      <c r="R3642" s="1159"/>
      <c r="S3642" s="1159"/>
      <c r="T3642" s="1159"/>
      <c r="U3642" s="115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60"/>
      <c r="R3643" s="1160"/>
      <c r="S3643" s="1160"/>
      <c r="T3643" s="1160"/>
      <c r="U3643" s="116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60"/>
      <c r="R3644" s="1160"/>
      <c r="S3644" s="1160"/>
      <c r="T3644" s="1160"/>
      <c r="U3644" s="116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19" t="s">
        <v>38</v>
      </c>
      <c r="G3646" s="1119"/>
      <c r="H3646" s="1119"/>
      <c r="I3646" s="1119"/>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19"/>
      <c r="G3647" s="1119"/>
      <c r="H3647" s="1119"/>
      <c r="I3647" s="1119"/>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60" t="s">
        <v>41</v>
      </c>
      <c r="R3662" s="1160"/>
      <c r="S3662" s="1160"/>
      <c r="T3662" s="1160"/>
      <c r="U3662" s="1160"/>
      <c r="W3662" s="343"/>
    </row>
    <row r="3663" spans="1:24" s="125" customFormat="1" ht="15" hidden="1" customHeight="1" thickBot="1">
      <c r="A3663" s="235"/>
      <c r="B3663" s="1163"/>
      <c r="C3663" s="1163"/>
      <c r="D3663" s="116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59" t="s">
        <v>41</v>
      </c>
      <c r="R3664" s="1159"/>
      <c r="S3664" s="1159"/>
      <c r="T3664" s="1159"/>
      <c r="U3664" s="115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19" t="s">
        <v>39</v>
      </c>
      <c r="G3668" s="1119"/>
      <c r="H3668" s="1119"/>
      <c r="I3668" s="1119"/>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63"/>
      <c r="C3687" s="1163"/>
      <c r="D3687" s="116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19" t="s">
        <v>38</v>
      </c>
      <c r="G3689" s="1119"/>
      <c r="H3689" s="1119"/>
      <c r="I3689" s="1119"/>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19"/>
      <c r="G3690" s="1119"/>
      <c r="H3690" s="1119"/>
      <c r="I3690" s="1119"/>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60" t="s">
        <v>41</v>
      </c>
      <c r="R3703" s="1160"/>
      <c r="S3703" s="1160"/>
      <c r="T3703" s="1160"/>
      <c r="U3703" s="116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63"/>
      <c r="C3709" s="1163"/>
      <c r="D3709" s="116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63"/>
      <c r="C3732" s="1163"/>
      <c r="D3732" s="116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19" t="s">
        <v>38</v>
      </c>
      <c r="G3751" s="1119"/>
      <c r="H3751" s="1119"/>
      <c r="I3751" s="1119"/>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63"/>
      <c r="C3777" s="1163"/>
      <c r="D3777" s="116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58" t="s">
        <v>41</v>
      </c>
      <c r="R3778" s="1158"/>
      <c r="S3778" s="1158"/>
      <c r="T3778" s="1158"/>
      <c r="U3778" s="115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30"/>
      <c r="R3779" s="1130"/>
      <c r="S3779" s="1130"/>
      <c r="T3779" s="1130"/>
      <c r="U3779" s="113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30"/>
      <c r="R3780" s="1130"/>
      <c r="S3780" s="1130"/>
      <c r="T3780" s="1130"/>
      <c r="U3780" s="113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30"/>
      <c r="R3781" s="1130"/>
      <c r="S3781" s="1130"/>
      <c r="T3781" s="1130"/>
      <c r="U3781" s="113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30"/>
      <c r="R3782" s="1130"/>
      <c r="S3782" s="1130"/>
      <c r="T3782" s="1130"/>
      <c r="U3782" s="113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63"/>
      <c r="C3801" s="1163"/>
      <c r="D3801" s="116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63"/>
      <c r="C3824" s="1163"/>
      <c r="D3824" s="116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19" t="s">
        <v>38</v>
      </c>
      <c r="G3841" s="1119"/>
      <c r="H3841" s="1119"/>
      <c r="I3841" s="1119"/>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19"/>
      <c r="G3842" s="1119"/>
      <c r="H3842" s="1119"/>
      <c r="I3842" s="1119"/>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27"/>
      <c r="C3846" s="1127"/>
      <c r="D3846" s="112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22" t="s">
        <v>38</v>
      </c>
      <c r="G3847" s="1122"/>
      <c r="H3847" s="1122"/>
      <c r="I3847" s="1122"/>
      <c r="J3847" s="31"/>
      <c r="K3847" s="230"/>
      <c r="L3847" s="230"/>
      <c r="M3847" s="230"/>
      <c r="O3847" s="169"/>
      <c r="P3847" s="228"/>
      <c r="Q3847" s="1159" t="s">
        <v>43</v>
      </c>
      <c r="R3847" s="1159"/>
      <c r="S3847" s="1159"/>
      <c r="T3847" s="1159"/>
      <c r="U3847" s="115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60"/>
      <c r="R3848" s="1160"/>
      <c r="S3848" s="1160"/>
      <c r="T3848" s="1160"/>
      <c r="U3848" s="116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60"/>
      <c r="R3849" s="1160"/>
      <c r="S3849" s="1160"/>
      <c r="T3849" s="1160"/>
      <c r="U3849" s="116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27"/>
      <c r="C3870" s="1127"/>
      <c r="D3870" s="112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95" t="s">
        <v>43</v>
      </c>
      <c r="R3877" s="1195"/>
      <c r="S3877" s="1195"/>
      <c r="T3877" s="1195"/>
      <c r="U3877" s="119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95"/>
      <c r="R3878" s="1195"/>
      <c r="S3878" s="1195"/>
      <c r="T3878" s="1195"/>
      <c r="U3878" s="119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95"/>
      <c r="R3879" s="1195"/>
      <c r="S3879" s="1195"/>
      <c r="T3879" s="1195"/>
      <c r="U3879" s="119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95"/>
      <c r="R3880" s="1195"/>
      <c r="S3880" s="1195"/>
      <c r="T3880" s="1195"/>
      <c r="U3880" s="119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95"/>
      <c r="R3881" s="1195"/>
      <c r="S3881" s="1195"/>
      <c r="T3881" s="1195"/>
      <c r="U3881" s="119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27"/>
      <c r="C3891" s="1127"/>
      <c r="D3891" s="112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27"/>
      <c r="C3913" s="1127"/>
      <c r="D3913" s="112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95" t="s">
        <v>43</v>
      </c>
      <c r="R3917" s="1195"/>
      <c r="S3917" s="1195"/>
      <c r="T3917" s="1195"/>
      <c r="U3917" s="119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95"/>
      <c r="R3918" s="1195"/>
      <c r="S3918" s="1195"/>
      <c r="T3918" s="1195"/>
      <c r="U3918" s="119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95" t="s">
        <v>35</v>
      </c>
      <c r="R3934" s="1195"/>
      <c r="S3934" s="1195"/>
      <c r="T3934" s="1195"/>
      <c r="U3934" s="119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95"/>
      <c r="R3935" s="1195"/>
      <c r="S3935" s="1195"/>
      <c r="T3935" s="1195"/>
      <c r="U3935" s="1195"/>
    </row>
    <row r="3936" spans="1:24" ht="15" hidden="1" customHeight="1" thickBot="1">
      <c r="A3936" s="236"/>
      <c r="B3936" s="1127"/>
      <c r="C3936" s="1127"/>
      <c r="D3936" s="112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39" t="s">
        <v>44</v>
      </c>
      <c r="R3937" s="1139"/>
      <c r="S3937" s="1139"/>
      <c r="T3937" s="1139"/>
      <c r="U3937" s="113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26" t="s">
        <v>45</v>
      </c>
      <c r="R3948" s="1126"/>
      <c r="S3948" s="1126"/>
      <c r="T3948" s="1126"/>
      <c r="U3948" s="112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27"/>
      <c r="C3960" s="1127"/>
      <c r="D3960" s="112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26" t="s">
        <v>45</v>
      </c>
      <c r="R3963" s="1126"/>
      <c r="S3963" s="1126"/>
      <c r="T3963" s="1126"/>
      <c r="U3963" s="112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26" t="s">
        <v>45</v>
      </c>
      <c r="R3966" s="1126"/>
      <c r="S3966" s="1126"/>
      <c r="T3966" s="1126"/>
      <c r="U3966" s="112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26"/>
      <c r="R3967" s="1126"/>
      <c r="S3967" s="1126"/>
      <c r="T3967" s="1126"/>
      <c r="U3967" s="112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26"/>
      <c r="R3968" s="1126"/>
      <c r="S3968" s="1126"/>
      <c r="T3968" s="1126"/>
      <c r="U3968" s="112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27"/>
      <c r="C3981" s="1127"/>
      <c r="D3981" s="112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27"/>
      <c r="C4005" s="1127"/>
      <c r="D4005" s="112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27"/>
      <c r="C4028" s="1127"/>
      <c r="D4028" s="112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65"/>
      <c r="Z4042" s="1165"/>
      <c r="AA4042" s="1165"/>
      <c r="AB4042" s="1165"/>
      <c r="AC4042" s="1165"/>
      <c r="AD4042" s="116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65"/>
      <c r="Z4043" s="1165"/>
      <c r="AA4043" s="1165"/>
      <c r="AB4043" s="1165"/>
      <c r="AC4043" s="1165"/>
      <c r="AD4043" s="116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27"/>
      <c r="C4050" s="1127"/>
      <c r="D4050" s="112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58" t="s">
        <v>41</v>
      </c>
      <c r="Z4051" s="1158"/>
      <c r="AA4051" s="1158"/>
      <c r="AB4051" s="1158"/>
      <c r="AC4051" s="1158"/>
      <c r="AD4051" s="1158"/>
      <c r="AE4051" s="1158"/>
      <c r="AF4051" s="1158"/>
      <c r="AG4051" s="115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30"/>
      <c r="Z4052" s="1130"/>
      <c r="AA4052" s="1130"/>
      <c r="AB4052" s="1130"/>
      <c r="AC4052" s="1130"/>
      <c r="AD4052" s="1130"/>
      <c r="AE4052" s="1130"/>
      <c r="AF4052" s="1130"/>
      <c r="AG4052" s="113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30"/>
      <c r="Z4053" s="1130"/>
      <c r="AA4053" s="1130"/>
      <c r="AB4053" s="1130"/>
      <c r="AC4053" s="1130"/>
      <c r="AD4053" s="1130"/>
      <c r="AE4053" s="1130"/>
      <c r="AF4053" s="1130"/>
      <c r="AG4053" s="113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30"/>
      <c r="Z4054" s="1130"/>
      <c r="AA4054" s="1130"/>
      <c r="AB4054" s="1130"/>
      <c r="AC4054" s="1130"/>
      <c r="AD4054" s="1130"/>
      <c r="AE4054" s="1130"/>
      <c r="AF4054" s="1130"/>
      <c r="AG4054" s="113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30"/>
      <c r="Z4055" s="1130"/>
      <c r="AA4055" s="1130"/>
      <c r="AB4055" s="1130"/>
      <c r="AC4055" s="1130"/>
      <c r="AD4055" s="1130"/>
      <c r="AE4055" s="1130"/>
      <c r="AF4055" s="1130"/>
      <c r="AG4055" s="113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27"/>
      <c r="C4074" s="1127"/>
      <c r="D4074" s="112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27"/>
      <c r="C4096" s="1127"/>
      <c r="D4096" s="112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19" t="s">
        <v>38</v>
      </c>
      <c r="G4114" s="1119"/>
      <c r="H4114" s="1119"/>
      <c r="I4114" s="111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19"/>
      <c r="G4115" s="1119"/>
      <c r="H4115" s="1119"/>
      <c r="I4115" s="111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27"/>
      <c r="C4119" s="1127"/>
      <c r="D4119" s="112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96" t="s">
        <v>46</v>
      </c>
      <c r="Q4141" s="1197"/>
      <c r="R4141" s="1197"/>
      <c r="S4141" s="1197"/>
      <c r="T4141" s="1197"/>
      <c r="U4141" s="1197"/>
      <c r="V4141" s="1197"/>
      <c r="W4141" s="1197"/>
    </row>
    <row r="4142" spans="1:23" ht="15" hidden="1" customHeight="1" thickBot="1">
      <c r="A4142" s="236"/>
      <c r="B4142" s="1127"/>
      <c r="C4142" s="1127"/>
      <c r="D4142" s="112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99" t="s">
        <v>46</v>
      </c>
      <c r="Q4143" s="1200"/>
      <c r="R4143" s="1200"/>
      <c r="S4143" s="1200"/>
      <c r="T4143" s="1200"/>
      <c r="U4143" s="1200"/>
      <c r="V4143" s="1200"/>
      <c r="W4143" s="120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01"/>
      <c r="Q4144" s="1202"/>
      <c r="R4144" s="1202"/>
      <c r="S4144" s="1202"/>
      <c r="T4144" s="1202"/>
      <c r="U4144" s="1202"/>
      <c r="V4144" s="1202"/>
      <c r="W4144" s="120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01"/>
      <c r="Q4145" s="1202"/>
      <c r="R4145" s="1202"/>
      <c r="S4145" s="1202"/>
      <c r="T4145" s="1202"/>
      <c r="U4145" s="1202"/>
      <c r="V4145" s="1202"/>
      <c r="W4145" s="120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01"/>
      <c r="Q4146" s="1202"/>
      <c r="R4146" s="1202"/>
      <c r="S4146" s="1202"/>
      <c r="T4146" s="1202"/>
      <c r="U4146" s="1202"/>
      <c r="V4146" s="1202"/>
      <c r="W4146" s="120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27"/>
      <c r="C4163" s="1127"/>
      <c r="D4163" s="112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27"/>
      <c r="C4185" s="1127"/>
      <c r="D4185" s="112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94" t="s">
        <v>47</v>
      </c>
      <c r="G4199" s="119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94"/>
      <c r="G4200" s="119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27"/>
      <c r="C4208" s="1127"/>
      <c r="D4208" s="112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39" t="s">
        <v>44</v>
      </c>
      <c r="R4209" s="1139"/>
      <c r="S4209" s="1139"/>
      <c r="T4209" s="1139"/>
      <c r="U4209" s="113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39" t="s">
        <v>44</v>
      </c>
      <c r="R4210" s="1139"/>
      <c r="S4210" s="1139"/>
      <c r="T4210" s="1139"/>
      <c r="U4210" s="1139"/>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27"/>
      <c r="C4231" s="1127"/>
      <c r="D4231" s="112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39" t="s">
        <v>44</v>
      </c>
      <c r="R4232" s="1139"/>
      <c r="S4232" s="1139"/>
      <c r="T4232" s="1139"/>
      <c r="U4232" s="113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27"/>
      <c r="C4253" s="1127"/>
      <c r="D4253" s="112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27"/>
      <c r="C4277" s="1127"/>
      <c r="D4277" s="112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19" t="s">
        <v>48</v>
      </c>
      <c r="G4294" s="1119"/>
      <c r="H4294" s="1119"/>
      <c r="I4294" s="1119"/>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27"/>
      <c r="C4299" s="1127"/>
      <c r="D4299" s="112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51" t="s">
        <v>50</v>
      </c>
      <c r="Q4305" s="115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27"/>
      <c r="C4322" s="1127"/>
      <c r="D4322" s="112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5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5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5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5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5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5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27"/>
      <c r="C4346" s="1127"/>
      <c r="D4346" s="112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27"/>
      <c r="C4367" s="1127"/>
      <c r="D4367" s="112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19" t="s">
        <v>51</v>
      </c>
      <c r="G4386" s="1119"/>
      <c r="H4386" s="1119"/>
      <c r="I4386" s="1119"/>
      <c r="J4386" s="5"/>
      <c r="P4386" s="278">
        <v>12590</v>
      </c>
      <c r="Q4386" s="25">
        <f>177.91/1104.3</f>
        <v>0.16110658335597211</v>
      </c>
      <c r="U4386" s="461">
        <v>0.1</v>
      </c>
      <c r="W4386" s="340">
        <f t="shared" si="222"/>
        <v>2231.165072896858</v>
      </c>
    </row>
    <row r="4387" spans="1:23" ht="15" hidden="1" customHeight="1">
      <c r="A4387" s="3">
        <v>41999</v>
      </c>
      <c r="B4387" s="9">
        <v>0</v>
      </c>
      <c r="F4387" s="1119"/>
      <c r="G4387" s="1119"/>
      <c r="H4387" s="1119"/>
      <c r="I4387" s="1119"/>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27"/>
      <c r="C4391" s="1127"/>
      <c r="D4391" s="112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27"/>
      <c r="C4413" s="1127"/>
      <c r="D4413" s="112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3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38" t="s">
        <v>50</v>
      </c>
      <c r="Q4426" s="113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38"/>
      <c r="Q4427" s="113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3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3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3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27"/>
      <c r="C4434" s="1127"/>
      <c r="D4434" s="112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27"/>
      <c r="C4457" s="1127"/>
      <c r="D4457" s="112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19" t="s">
        <v>51</v>
      </c>
      <c r="G4460" s="1119"/>
      <c r="H4460" s="1119"/>
      <c r="I4460" s="1119"/>
      <c r="J4460" s="5"/>
      <c r="P4460" s="278">
        <v>12510</v>
      </c>
      <c r="Q4460" s="25">
        <f>176.64/1094.6</f>
        <v>0.16137401790608441</v>
      </c>
      <c r="U4460" s="461">
        <v>0.1</v>
      </c>
      <c r="W4460" s="340">
        <f>(P4460*Q4460)*(1+U4460)</f>
        <v>2220.6678604056278</v>
      </c>
    </row>
    <row r="4461" spans="1:23" ht="15" hidden="1" customHeight="1">
      <c r="A4461" s="3">
        <v>42100</v>
      </c>
      <c r="B4461" s="9">
        <v>0</v>
      </c>
      <c r="F4461" s="1119"/>
      <c r="G4461" s="1119"/>
      <c r="H4461" s="1119"/>
      <c r="I4461" s="1119"/>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54" t="s">
        <v>50</v>
      </c>
      <c r="Q4479" s="1155"/>
      <c r="U4479" s="461">
        <v>0.1</v>
      </c>
    </row>
    <row r="4480" spans="1:23" ht="15" hidden="1" customHeight="1" thickBot="1">
      <c r="A4480" s="236"/>
      <c r="B4480" s="1127"/>
      <c r="C4480" s="1127"/>
      <c r="D4480" s="112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64" t="s">
        <v>50</v>
      </c>
      <c r="Q4481" s="1164"/>
      <c r="U4481" s="461">
        <v>0.1</v>
      </c>
    </row>
    <row r="4482" spans="1:23" ht="15" hidden="1" customHeight="1">
      <c r="A4482" s="3">
        <v>42128</v>
      </c>
      <c r="B4482" s="9" t="e">
        <f>#REF!+#REF!</f>
        <v>#REF!</v>
      </c>
      <c r="F4482" s="1119" t="s">
        <v>51</v>
      </c>
      <c r="G4482" s="1119"/>
      <c r="H4482" s="1119"/>
      <c r="I4482" s="1119"/>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19" t="s">
        <v>51</v>
      </c>
      <c r="G4497" s="1119"/>
      <c r="H4497" s="1119"/>
      <c r="I4497" s="1119"/>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27"/>
      <c r="C4502" s="1127"/>
      <c r="D4502" s="112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27"/>
      <c r="C4525" s="1127"/>
      <c r="D4525" s="112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27"/>
      <c r="C4549" s="1127"/>
      <c r="D4549" s="112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19" t="s">
        <v>51</v>
      </c>
      <c r="G4570" s="1119"/>
      <c r="H4570" s="1119"/>
      <c r="I4570" s="111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27"/>
      <c r="C4571" s="1127"/>
      <c r="D4571" s="112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46"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46"/>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26" t="s">
        <v>48</v>
      </c>
      <c r="Q4590" s="1126" t="s">
        <v>48</v>
      </c>
      <c r="U4590" s="461">
        <v>0.1</v>
      </c>
      <c r="W4590" s="113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26"/>
      <c r="Q4591" s="1126"/>
      <c r="U4591" s="461">
        <v>0.1</v>
      </c>
      <c r="W4591" s="113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27"/>
      <c r="C4594" s="1127"/>
      <c r="D4594" s="112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25" t="s">
        <v>48</v>
      </c>
      <c r="Q4595" s="25">
        <f>184.92/1177</f>
        <v>0.15711129991503822</v>
      </c>
      <c r="U4595" s="461">
        <v>0.1</v>
      </c>
      <c r="W4595" s="113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26"/>
      <c r="Q4596" s="25">
        <f>185.5/1183</f>
        <v>0.15680473372781065</v>
      </c>
      <c r="U4596" s="461">
        <v>0.1</v>
      </c>
      <c r="W4596" s="113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26"/>
      <c r="Q4597" s="25">
        <f>183.64/1168</f>
        <v>0.15722602739726027</v>
      </c>
      <c r="U4597" s="461">
        <v>0.1</v>
      </c>
      <c r="W4597" s="113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26"/>
      <c r="Q4598" s="25">
        <f>183.6/1167</f>
        <v>0.15732647814910025</v>
      </c>
      <c r="U4598" s="461">
        <v>0.1</v>
      </c>
      <c r="W4598" s="113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26"/>
      <c r="Q4599" s="25">
        <f>182.52/1157</f>
        <v>0.15775280898876406</v>
      </c>
      <c r="U4599" s="461">
        <v>0.1</v>
      </c>
      <c r="W4599" s="113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26"/>
      <c r="Q4600" s="25">
        <f>182.82/1161.5</f>
        <v>0.15739991390443392</v>
      </c>
      <c r="U4600" s="461">
        <v>0.1</v>
      </c>
      <c r="W4600" s="113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27"/>
      <c r="C4617" s="1127"/>
      <c r="D4617" s="112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27"/>
      <c r="C4639" s="1127"/>
      <c r="D4639" s="112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28"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28"/>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28"/>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19" t="s">
        <v>51</v>
      </c>
      <c r="G4658" s="1119"/>
      <c r="H4658" s="1119"/>
      <c r="I4658" s="1119"/>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27"/>
      <c r="C4662" s="1127"/>
      <c r="D4662" s="112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27"/>
      <c r="C4683" s="1127"/>
      <c r="D4683" s="112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26" t="s">
        <v>48</v>
      </c>
      <c r="Q4688" s="25">
        <f>181.83/1202.7</f>
        <v>0.15118483412322276</v>
      </c>
      <c r="U4688" s="457">
        <v>0.1</v>
      </c>
      <c r="W4688" s="1140"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26"/>
      <c r="Q4689" s="1126" t="s">
        <v>48</v>
      </c>
      <c r="U4689" s="457">
        <v>0.1</v>
      </c>
      <c r="W4689" s="1140"/>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26"/>
      <c r="Q4690" s="1126"/>
      <c r="U4690" s="457">
        <v>0.1</v>
      </c>
      <c r="W4690" s="1140"/>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26"/>
      <c r="Q4691" s="1126"/>
      <c r="U4691" s="457">
        <v>0.1</v>
      </c>
      <c r="W4691" s="1140"/>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26"/>
      <c r="Q4692" s="25">
        <f>183.28/1198.36</f>
        <v>0.15294235455122002</v>
      </c>
      <c r="U4692" s="457">
        <v>0.1</v>
      </c>
      <c r="W4692" s="1140"/>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26"/>
      <c r="Q4693" s="25">
        <f>182.78/1197</f>
        <v>0.15269841269841269</v>
      </c>
      <c r="U4693" s="457">
        <v>0.1</v>
      </c>
      <c r="W4693" s="1140"/>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27"/>
      <c r="C4705" s="1127"/>
      <c r="D4705" s="112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19"/>
      <c r="C4724" s="1119"/>
      <c r="D4724" s="1119"/>
      <c r="E4724" s="1119"/>
      <c r="F4724" s="1119"/>
      <c r="G4724" s="1119"/>
      <c r="H4724" s="1119"/>
      <c r="I4724" s="1119"/>
      <c r="J4724" s="1119"/>
      <c r="K4724" s="1119"/>
      <c r="L4724" s="1119"/>
      <c r="M4724" s="1119"/>
      <c r="P4724" s="278">
        <v>13540</v>
      </c>
      <c r="Q4724" s="25">
        <f>179.19/1167.1</f>
        <v>0.15353440150801131</v>
      </c>
      <c r="U4724" s="457">
        <v>0.1</v>
      </c>
      <c r="W4724" s="340">
        <f t="shared" si="280"/>
        <v>2286.7413760603208</v>
      </c>
      <c r="X4724" s="534"/>
    </row>
    <row r="4725" spans="1:24" ht="15" hidden="1" customHeight="1">
      <c r="A4725" s="3">
        <v>42457</v>
      </c>
      <c r="B4725" s="1119"/>
      <c r="C4725" s="1119"/>
      <c r="D4725" s="1119"/>
      <c r="E4725" s="1119"/>
      <c r="F4725" s="1119"/>
      <c r="G4725" s="1119"/>
      <c r="H4725" s="1119"/>
      <c r="I4725" s="1119"/>
      <c r="J4725" s="1119"/>
      <c r="K4725" s="1119"/>
      <c r="L4725" s="1119"/>
      <c r="M4725" s="1119"/>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27"/>
      <c r="C4729" s="1127"/>
      <c r="D4729" s="112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27"/>
      <c r="C4751" s="1127"/>
      <c r="D4751" s="112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22"/>
      <c r="C4752" s="1122"/>
      <c r="D4752" s="1122"/>
      <c r="E4752" s="1122"/>
      <c r="F4752" s="1122"/>
      <c r="G4752" s="1122"/>
      <c r="H4752" s="1122"/>
      <c r="I4752" s="1122"/>
      <c r="J4752" s="1122"/>
      <c r="K4752" s="1122"/>
      <c r="L4752" s="1122"/>
      <c r="M4752" s="1122"/>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19"/>
      <c r="C4772" s="1119"/>
      <c r="D4772" s="1119"/>
      <c r="E4772" s="1119"/>
      <c r="F4772" s="1119"/>
      <c r="G4772" s="1119"/>
      <c r="H4772" s="1119"/>
      <c r="I4772" s="1119"/>
      <c r="J4772" s="1119"/>
      <c r="K4772" s="1119"/>
      <c r="L4772" s="1119"/>
      <c r="M4772" s="1119"/>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27"/>
      <c r="C4774" s="1127"/>
      <c r="D4774" s="112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46" t="s">
        <v>55</v>
      </c>
      <c r="Q4781" s="25">
        <f>175.94/1156.5</f>
        <v>0.15213143104193688</v>
      </c>
      <c r="U4781" s="457">
        <v>0.1</v>
      </c>
      <c r="W4781" s="1137"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46"/>
      <c r="Q4782" s="25">
        <f>175.94/1155.8</f>
        <v>0.15222356809136528</v>
      </c>
      <c r="U4782" s="457">
        <v>0.1</v>
      </c>
      <c r="W4782" s="1137"/>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27"/>
      <c r="C4797" s="1127"/>
      <c r="D4797" s="112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27"/>
      <c r="C4819" s="1127"/>
      <c r="D4819" s="112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19"/>
      <c r="C4840" s="1119"/>
      <c r="D4840" s="1119"/>
      <c r="E4840" s="1119"/>
      <c r="F4840" s="1119"/>
      <c r="G4840" s="1119"/>
      <c r="H4840" s="1119"/>
      <c r="I4840" s="1119"/>
      <c r="J4840" s="1119"/>
      <c r="K4840" s="1119"/>
      <c r="L4840" s="1119"/>
      <c r="M4840" s="1119"/>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27"/>
      <c r="C4843" s="1127"/>
      <c r="D4843" s="112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47" t="s">
        <v>50</v>
      </c>
      <c r="U4852" s="457">
        <v>0.1</v>
      </c>
      <c r="W4852" s="1137"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47"/>
      <c r="U4853" s="457">
        <v>0.1</v>
      </c>
      <c r="W4853" s="1137"/>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38" t="s">
        <v>50</v>
      </c>
      <c r="Q4854" s="1147"/>
      <c r="U4854" s="457">
        <v>0.1</v>
      </c>
      <c r="W4854" s="1137"/>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38"/>
      <c r="Q4855" s="25">
        <f>166.02/1112.3</f>
        <v>0.14925829362582038</v>
      </c>
      <c r="U4855" s="457">
        <v>0.1</v>
      </c>
      <c r="W4855" s="1137"/>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27"/>
      <c r="C4866" s="1127"/>
      <c r="D4866" s="112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06" t="s">
        <v>50</v>
      </c>
      <c r="Q4867" s="376" t="s">
        <v>50</v>
      </c>
      <c r="U4867" s="457">
        <v>0.1</v>
      </c>
      <c r="W4867" s="113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38"/>
      <c r="Q4868" s="25">
        <f>165.28/1105.1</f>
        <v>0.14956112568998281</v>
      </c>
      <c r="U4868" s="457">
        <v>0.1</v>
      </c>
      <c r="W4868" s="1137"/>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38"/>
      <c r="Q4869" s="25">
        <f>165.28/1105.1</f>
        <v>0.14956112568998281</v>
      </c>
      <c r="U4869" s="457">
        <v>0.1</v>
      </c>
      <c r="W4869" s="1137"/>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38"/>
      <c r="Q4870" s="25">
        <f>165.28/1105.1</f>
        <v>0.14956112568998281</v>
      </c>
      <c r="U4870" s="457">
        <v>0.1</v>
      </c>
      <c r="W4870" s="1137"/>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38"/>
      <c r="Q4871" s="25">
        <f>165.94/1111.3</f>
        <v>0.14932061549536579</v>
      </c>
      <c r="U4871" s="457">
        <v>0.1</v>
      </c>
      <c r="W4871" s="1137"/>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27"/>
      <c r="C4888" s="1127"/>
      <c r="D4888" s="112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27"/>
      <c r="C4911" s="1127"/>
      <c r="D4911" s="112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19"/>
      <c r="C4929" s="1119"/>
      <c r="D4929" s="1119"/>
      <c r="E4929" s="1119"/>
      <c r="F4929" s="1119"/>
      <c r="G4929" s="1119"/>
      <c r="H4929" s="1119"/>
      <c r="I4929" s="1119"/>
      <c r="J4929" s="1119"/>
      <c r="K4929" s="1119"/>
      <c r="L4929" s="1119"/>
      <c r="M4929" s="1119"/>
      <c r="P4929" s="278">
        <v>17610</v>
      </c>
      <c r="Q4929" s="25">
        <f>172.49/1199.4</f>
        <v>0.14381357345339335</v>
      </c>
      <c r="U4929" s="457">
        <v>0.1</v>
      </c>
      <c r="W4929" s="340">
        <f t="shared" si="309"/>
        <v>2785.8127313656832</v>
      </c>
      <c r="X4929" s="534"/>
    </row>
    <row r="4930" spans="1:24" ht="15" hidden="1" customHeight="1">
      <c r="A4930" s="3">
        <v>42731</v>
      </c>
      <c r="B4930" s="1119"/>
      <c r="C4930" s="1119"/>
      <c r="D4930" s="1119"/>
      <c r="E4930" s="1119"/>
      <c r="F4930" s="1119"/>
      <c r="G4930" s="1119"/>
      <c r="H4930" s="1119"/>
      <c r="I4930" s="1119"/>
      <c r="J4930" s="1119"/>
      <c r="K4930" s="1119"/>
      <c r="L4930" s="1119"/>
      <c r="M4930" s="1119"/>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27"/>
      <c r="C4934" s="1127"/>
      <c r="D4934" s="112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38" t="s">
        <v>50</v>
      </c>
      <c r="Q4953" s="1138" t="s">
        <v>50</v>
      </c>
      <c r="W4953" s="1143"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38"/>
      <c r="Q4954" s="1138"/>
      <c r="W4954" s="1143"/>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38"/>
      <c r="Q4955" s="1138"/>
      <c r="W4955" s="1143"/>
      <c r="X4955" s="534"/>
    </row>
    <row r="4956" spans="1:24" ht="15" hidden="1" customHeight="1" thickBot="1">
      <c r="A4956" s="236"/>
      <c r="B4956" s="1127"/>
      <c r="C4956" s="1127"/>
      <c r="D4956" s="112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44" t="s">
        <v>50</v>
      </c>
      <c r="Q4957" s="25">
        <f>169.01/1155.5</f>
        <v>0.14626568585028127</v>
      </c>
      <c r="W4957" s="1141"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45"/>
      <c r="Q4958" s="25">
        <f>168.97/1155.2</f>
        <v>0.14626904432132964</v>
      </c>
      <c r="W4958" s="1142"/>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27"/>
      <c r="C4977" s="1127"/>
      <c r="D4977" s="112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27"/>
      <c r="C5001" s="1127"/>
      <c r="D5001" s="112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50" t="s">
        <v>56</v>
      </c>
      <c r="Q5002" s="25">
        <f>162.01/1113.8</f>
        <v>0.1454569940743401</v>
      </c>
      <c r="W5002" s="114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28"/>
      <c r="Q5003" s="25">
        <f>162.67/1118.9</f>
        <v>0.14538385914737686</v>
      </c>
      <c r="W5003" s="114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19"/>
      <c r="C5011" s="1119"/>
      <c r="D5011" s="1119"/>
      <c r="E5011" s="1119"/>
      <c r="F5011" s="1119"/>
      <c r="G5011" s="1119"/>
      <c r="H5011" s="1119"/>
      <c r="I5011" s="1119"/>
      <c r="J5011" s="1119"/>
      <c r="K5011" s="1119"/>
      <c r="L5011" s="1119"/>
      <c r="M5011" s="1119"/>
      <c r="Q5011" s="25">
        <f>165.47/1138.8</f>
        <v>0.14530207235686687</v>
      </c>
      <c r="X5011" s="534"/>
    </row>
    <row r="5012" spans="1:24" ht="15" hidden="1" customHeight="1">
      <c r="A5012" s="3">
        <v>42842</v>
      </c>
      <c r="B5012" s="1119"/>
      <c r="C5012" s="1119"/>
      <c r="D5012" s="1119"/>
      <c r="E5012" s="1119"/>
      <c r="F5012" s="1119"/>
      <c r="G5012" s="1119"/>
      <c r="H5012" s="1119"/>
      <c r="I5012" s="1119"/>
      <c r="J5012" s="1119"/>
      <c r="K5012" s="1119"/>
      <c r="L5012" s="1119"/>
      <c r="M5012" s="1119"/>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27"/>
      <c r="C5022" s="1127"/>
      <c r="D5022" s="112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22"/>
      <c r="C5023" s="1122"/>
      <c r="D5023" s="1122"/>
      <c r="E5023" s="1122"/>
      <c r="F5023" s="1122"/>
      <c r="G5023" s="1122"/>
      <c r="H5023" s="1122"/>
      <c r="I5023" s="1122"/>
      <c r="J5023" s="1122"/>
      <c r="K5023" s="1122"/>
      <c r="L5023" s="1122"/>
      <c r="M5023" s="1122"/>
      <c r="P5023" s="450" t="s">
        <v>56</v>
      </c>
      <c r="Q5023" s="1125"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26"/>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26"/>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26"/>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19"/>
      <c r="C5043" s="1119"/>
      <c r="D5043" s="1119"/>
      <c r="E5043" s="1119"/>
      <c r="F5043" s="1119"/>
      <c r="G5043" s="1119"/>
      <c r="H5043" s="1119"/>
      <c r="I5043" s="1119"/>
      <c r="J5043" s="1119"/>
      <c r="K5043" s="1119"/>
      <c r="L5043" s="1119"/>
      <c r="M5043" s="1119"/>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27"/>
      <c r="C5046" s="1127"/>
      <c r="D5046" s="112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27"/>
      <c r="C5069" s="1127"/>
      <c r="D5069" s="112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27"/>
      <c r="C5091" s="1127"/>
      <c r="D5091" s="112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19"/>
      <c r="C5111" s="1119"/>
      <c r="D5111" s="1119"/>
      <c r="E5111" s="1119"/>
      <c r="F5111" s="1119"/>
      <c r="G5111" s="1119"/>
      <c r="H5111" s="1119"/>
      <c r="I5111" s="1119"/>
      <c r="J5111" s="1119"/>
      <c r="K5111" s="1119"/>
      <c r="L5111" s="1119"/>
      <c r="M5111" s="1119"/>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27"/>
      <c r="C5115" s="1127"/>
      <c r="D5115" s="112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27"/>
      <c r="C5137" s="1127"/>
      <c r="D5137" s="112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27"/>
      <c r="C5160" s="1127"/>
      <c r="D5160" s="112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27"/>
      <c r="C5183" s="1127"/>
      <c r="D5183" s="112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19"/>
      <c r="C5200" s="1119"/>
      <c r="D5200" s="1119"/>
      <c r="E5200" s="1119"/>
      <c r="F5200" s="1119"/>
      <c r="G5200" s="1119"/>
      <c r="H5200" s="1119"/>
      <c r="I5200" s="1119"/>
      <c r="J5200" s="1119"/>
      <c r="K5200" s="1119"/>
      <c r="L5200" s="1119"/>
      <c r="M5200" s="1119"/>
      <c r="P5200" s="278"/>
      <c r="X5200" s="534"/>
    </row>
    <row r="5201" spans="1:24" ht="15" hidden="1" customHeight="1">
      <c r="A5201" s="3">
        <v>43095</v>
      </c>
      <c r="B5201" s="1119"/>
      <c r="C5201" s="1119"/>
      <c r="D5201" s="1119"/>
      <c r="E5201" s="1119"/>
      <c r="F5201" s="1119"/>
      <c r="G5201" s="1119"/>
      <c r="H5201" s="1119"/>
      <c r="I5201" s="1119"/>
      <c r="J5201" s="1119"/>
      <c r="K5201" s="1119"/>
      <c r="L5201" s="1119"/>
      <c r="M5201" s="1119"/>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27"/>
      <c r="C5205" s="1127"/>
      <c r="D5205" s="112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27"/>
      <c r="C5228" s="1127"/>
      <c r="D5228" s="112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34" t="s">
        <v>50</v>
      </c>
      <c r="Q5239" s="1134"/>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34"/>
      <c r="Q5240" s="1134"/>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34"/>
      <c r="Q5241" s="113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34"/>
      <c r="Q5242" s="113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34"/>
      <c r="Q5243" s="113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27"/>
      <c r="C5249" s="1127"/>
      <c r="D5249" s="112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19"/>
      <c r="C5271" s="1119"/>
      <c r="D5271" s="1119"/>
      <c r="E5271" s="1119"/>
      <c r="F5271" s="1119"/>
      <c r="G5271" s="1119"/>
      <c r="H5271" s="1119"/>
      <c r="I5271" s="1119"/>
      <c r="J5271" s="1119"/>
      <c r="K5271" s="1119"/>
      <c r="L5271" s="1119"/>
      <c r="M5271" s="1119"/>
      <c r="N5271" s="454">
        <f>AVERAGE(K5250:K5270)</f>
        <v>2397</v>
      </c>
      <c r="O5271" s="250">
        <f>AVERAGE(K5206:K5270)</f>
        <v>2522.6746031746034</v>
      </c>
      <c r="X5271" s="534"/>
    </row>
    <row r="5272" spans="1:24" ht="15" hidden="1" customHeight="1" thickBot="1">
      <c r="A5272" s="236"/>
      <c r="B5272" s="1127"/>
      <c r="C5272" s="1127"/>
      <c r="D5272" s="112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19"/>
      <c r="C5273" s="1119"/>
      <c r="D5273" s="1119"/>
      <c r="E5273" s="1119"/>
      <c r="F5273" s="1119"/>
      <c r="G5273" s="1119"/>
      <c r="H5273" s="1119"/>
      <c r="I5273" s="1119"/>
      <c r="J5273" s="1119"/>
      <c r="K5273" s="1119"/>
      <c r="L5273" s="1119"/>
      <c r="M5273" s="111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28"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28"/>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27"/>
      <c r="C5294" s="1127"/>
      <c r="D5294" s="112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19"/>
      <c r="C5299" s="1119"/>
      <c r="D5299" s="1119"/>
      <c r="E5299" s="1119"/>
      <c r="F5299" s="1119"/>
      <c r="G5299" s="1119"/>
      <c r="H5299" s="1119"/>
      <c r="I5299" s="1119"/>
      <c r="J5299" s="1119"/>
      <c r="K5299" s="1119"/>
      <c r="L5299" s="1119"/>
      <c r="M5299" s="1119"/>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19"/>
      <c r="C5314" s="1119"/>
      <c r="D5314" s="1119"/>
      <c r="E5314" s="1119"/>
      <c r="F5314" s="1119"/>
      <c r="G5314" s="1119"/>
      <c r="H5314" s="1119"/>
      <c r="I5314" s="1119"/>
      <c r="J5314" s="1119"/>
      <c r="K5314" s="1119"/>
      <c r="L5314" s="1119"/>
      <c r="M5314" s="111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27"/>
      <c r="C5318" s="1127"/>
      <c r="D5318" s="112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27"/>
      <c r="C5340" s="1127"/>
      <c r="D5340" s="112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19"/>
      <c r="C5382" s="1119"/>
      <c r="D5382" s="1119"/>
      <c r="E5382" s="1119"/>
      <c r="F5382" s="1119"/>
      <c r="G5382" s="1119"/>
      <c r="H5382" s="1119"/>
      <c r="I5382" s="1119"/>
      <c r="J5382" s="1119"/>
      <c r="K5382" s="1119"/>
      <c r="L5382" s="1119"/>
      <c r="M5382" s="1119"/>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19"/>
      <c r="C5472" s="1119"/>
      <c r="D5472" s="1119"/>
      <c r="E5472" s="1119"/>
      <c r="F5472" s="1119"/>
      <c r="G5472" s="1119"/>
      <c r="H5472" s="1119"/>
      <c r="I5472" s="1119"/>
      <c r="J5472" s="1119"/>
      <c r="K5472" s="1119"/>
      <c r="L5472" s="1119"/>
      <c r="M5472" s="1119"/>
      <c r="N5472" s="137"/>
      <c r="O5472" s="137"/>
      <c r="P5472" s="278">
        <v>18350</v>
      </c>
      <c r="Q5472" s="25">
        <f>162.82/1125.2</f>
        <v>0.14470316388197652</v>
      </c>
      <c r="W5472" s="340">
        <f>(P5472*Q5472)*(1+U5472)</f>
        <v>2655.3030572342691</v>
      </c>
      <c r="X5472" s="534"/>
    </row>
    <row r="5473" spans="1:24" ht="15" hidden="1" customHeight="1">
      <c r="A5473" s="3">
        <v>43460</v>
      </c>
      <c r="B5473" s="1119"/>
      <c r="C5473" s="1119"/>
      <c r="D5473" s="1119"/>
      <c r="E5473" s="1119"/>
      <c r="F5473" s="1119"/>
      <c r="G5473" s="1119"/>
      <c r="H5473" s="1119"/>
      <c r="I5473" s="1119"/>
      <c r="J5473" s="1119"/>
      <c r="K5473" s="1119"/>
      <c r="L5473" s="1119"/>
      <c r="M5473" s="1119"/>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19"/>
      <c r="C5558" s="1119"/>
      <c r="D5558" s="1119"/>
      <c r="E5558" s="1119"/>
      <c r="F5558" s="1119"/>
      <c r="G5558" s="1119"/>
      <c r="H5558" s="1119"/>
      <c r="I5558" s="1119"/>
      <c r="J5558" s="1119"/>
      <c r="K5558" s="1119"/>
      <c r="L5558" s="1119"/>
      <c r="M5558" s="1119"/>
      <c r="P5558" s="278"/>
      <c r="X5558" s="534"/>
    </row>
    <row r="5559" spans="1:24" ht="15" hidden="1" customHeight="1">
      <c r="A5559" s="3">
        <v>43577</v>
      </c>
      <c r="B5559" s="1119"/>
      <c r="C5559" s="1119"/>
      <c r="D5559" s="1119"/>
      <c r="E5559" s="1119"/>
      <c r="F5559" s="1119"/>
      <c r="G5559" s="1119"/>
      <c r="H5559" s="1119"/>
      <c r="I5559" s="1119"/>
      <c r="J5559" s="1119"/>
      <c r="K5559" s="1119"/>
      <c r="L5559" s="1119"/>
      <c r="M5559" s="1119"/>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19"/>
      <c r="C5570" s="1119"/>
      <c r="D5570" s="1119"/>
      <c r="E5570" s="1119"/>
      <c r="F5570" s="1119"/>
      <c r="G5570" s="1119"/>
      <c r="H5570" s="1119"/>
      <c r="I5570" s="1119"/>
      <c r="J5570" s="1119"/>
      <c r="K5570" s="1119"/>
      <c r="L5570" s="1119"/>
      <c r="M5570" s="111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19"/>
      <c r="C5585" s="1119"/>
      <c r="D5585" s="1119"/>
      <c r="E5585" s="1119"/>
      <c r="F5585" s="1119"/>
      <c r="G5585" s="1119"/>
      <c r="H5585" s="1119"/>
      <c r="I5585" s="1119"/>
      <c r="J5585" s="1119"/>
      <c r="K5585" s="1119"/>
      <c r="L5585" s="1119"/>
      <c r="M5585" s="1119"/>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19"/>
      <c r="C5653" s="1119"/>
      <c r="D5653" s="1119"/>
      <c r="E5653" s="1119"/>
      <c r="F5653" s="1119"/>
      <c r="G5653" s="1119"/>
      <c r="H5653" s="1119"/>
      <c r="I5653" s="1119"/>
      <c r="J5653" s="1119"/>
      <c r="K5653" s="1119"/>
      <c r="L5653" s="1119"/>
      <c r="M5653" s="1119"/>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30" t="s">
        <v>60</v>
      </c>
      <c r="C5744" s="1119"/>
      <c r="D5744" s="1119"/>
      <c r="E5744" s="1119"/>
      <c r="F5744" s="1119"/>
      <c r="G5744" s="1119"/>
      <c r="H5744" s="1119"/>
      <c r="I5744" s="1119"/>
      <c r="J5744" s="1119"/>
      <c r="K5744" s="1119"/>
      <c r="L5744" s="1119"/>
      <c r="M5744" s="1119"/>
      <c r="O5744" s="137"/>
      <c r="P5744" s="278">
        <v>15200</v>
      </c>
      <c r="Q5744" s="25">
        <f>166.01/1163.7</f>
        <v>0.14265704219300507</v>
      </c>
      <c r="W5744" s="340">
        <f>(P5744*Q5744)*(1+U5744)</f>
        <v>2168.3870413336772</v>
      </c>
      <c r="X5744" s="534"/>
    </row>
    <row r="5745" spans="1:24" ht="15" hidden="1" customHeight="1">
      <c r="A5745" s="3">
        <v>43825</v>
      </c>
      <c r="B5745" s="1119"/>
      <c r="C5745" s="1119"/>
      <c r="D5745" s="1119"/>
      <c r="E5745" s="1119"/>
      <c r="F5745" s="1119"/>
      <c r="G5745" s="1119"/>
      <c r="H5745" s="1119"/>
      <c r="I5745" s="1119"/>
      <c r="J5745" s="1119"/>
      <c r="K5745" s="1119"/>
      <c r="L5745" s="1119"/>
      <c r="M5745" s="1119"/>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19" t="s">
        <v>61</v>
      </c>
      <c r="C5824" s="1119"/>
      <c r="D5824" s="1119"/>
      <c r="E5824" s="1119"/>
      <c r="F5824" s="1119"/>
      <c r="G5824" s="1119"/>
      <c r="H5824" s="1119"/>
      <c r="I5824" s="1119"/>
      <c r="J5824" s="1119"/>
      <c r="K5824" s="1119"/>
      <c r="L5824" s="1119"/>
      <c r="M5824" s="1119"/>
      <c r="P5824" s="278">
        <v>14050</v>
      </c>
      <c r="Q5824" s="25">
        <f>172.07/1212.3</f>
        <v>0.14193681431988781</v>
      </c>
      <c r="W5824" s="340">
        <f t="shared" si="826"/>
        <v>1994.2122411944238</v>
      </c>
      <c r="X5824" s="534"/>
    </row>
    <row r="5825" spans="1:24" ht="15" hidden="1" customHeight="1">
      <c r="A5825" s="3">
        <v>43934</v>
      </c>
      <c r="B5825" s="1119"/>
      <c r="C5825" s="1119"/>
      <c r="D5825" s="1119"/>
      <c r="E5825" s="1119"/>
      <c r="F5825" s="1119"/>
      <c r="G5825" s="1119"/>
      <c r="H5825" s="1119"/>
      <c r="I5825" s="1119"/>
      <c r="J5825" s="1119"/>
      <c r="K5825" s="1119"/>
      <c r="L5825" s="1119"/>
      <c r="M5825" s="1119"/>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3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3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3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19" t="s">
        <v>61</v>
      </c>
      <c r="C5845" s="1119"/>
      <c r="D5845" s="1119"/>
      <c r="E5845" s="1119"/>
      <c r="F5845" s="1119"/>
      <c r="G5845" s="1119"/>
      <c r="H5845" s="1119"/>
      <c r="I5845" s="1119"/>
      <c r="J5845" s="1119"/>
      <c r="K5845" s="1119"/>
      <c r="L5845" s="1119"/>
      <c r="M5845" s="1119"/>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19" t="s">
        <v>61</v>
      </c>
      <c r="C5856" s="1119"/>
      <c r="D5856" s="1119"/>
      <c r="E5856" s="1119"/>
      <c r="F5856" s="1119"/>
      <c r="G5856" s="1119"/>
      <c r="H5856" s="1119"/>
      <c r="I5856" s="1119"/>
      <c r="J5856" s="1119"/>
      <c r="K5856" s="1119"/>
      <c r="L5856" s="1119"/>
      <c r="M5856" s="1119"/>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19" t="s">
        <v>61</v>
      </c>
      <c r="C5929" s="1119"/>
      <c r="D5929" s="1119"/>
      <c r="E5929" s="1119"/>
      <c r="F5929" s="1119"/>
      <c r="G5929" s="1119"/>
      <c r="H5929" s="1119"/>
      <c r="I5929" s="1119"/>
      <c r="J5929" s="1119"/>
      <c r="K5929" s="1119"/>
      <c r="L5929" s="1119"/>
      <c r="M5929" s="1119"/>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26"/>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26"/>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20"/>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21"/>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21"/>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21"/>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21"/>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21"/>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19" t="s">
        <v>61</v>
      </c>
      <c r="C6017" s="1119"/>
      <c r="D6017" s="1119"/>
      <c r="E6017" s="1119"/>
      <c r="F6017" s="1119"/>
      <c r="G6017" s="1119"/>
      <c r="H6017" s="1119"/>
      <c r="I6017" s="1119"/>
      <c r="J6017" s="1119"/>
      <c r="K6017" s="1119"/>
      <c r="L6017" s="1119"/>
      <c r="M6017" s="1119"/>
      <c r="X6017" s="534"/>
    </row>
    <row r="6018" spans="1:24" ht="15" hidden="1" customHeight="1">
      <c r="A6018" s="3">
        <v>44193</v>
      </c>
      <c r="B6018" s="1119"/>
      <c r="C6018" s="1119"/>
      <c r="D6018" s="1119"/>
      <c r="E6018" s="1119"/>
      <c r="F6018" s="1119"/>
      <c r="G6018" s="1119"/>
      <c r="H6018" s="1119"/>
      <c r="I6018" s="1119"/>
      <c r="J6018" s="1119"/>
      <c r="K6018" s="1119"/>
      <c r="L6018" s="1119"/>
      <c r="M6018" s="1119"/>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26"/>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35"/>
      <c r="Q6052" s="1126"/>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35"/>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35"/>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35"/>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35"/>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19" t="s">
        <v>61</v>
      </c>
      <c r="C6090" s="1119"/>
      <c r="D6090" s="1119"/>
      <c r="E6090" s="1119"/>
      <c r="F6090" s="1119"/>
      <c r="G6090" s="1119"/>
      <c r="H6090" s="1119"/>
      <c r="I6090" s="1119"/>
      <c r="J6090" s="1119"/>
      <c r="K6090" s="1119"/>
      <c r="L6090" s="1119"/>
      <c r="M6090" s="1119"/>
      <c r="P6090" s="278">
        <v>15100</v>
      </c>
      <c r="Q6090" s="25">
        <f>171.66/1127.5</f>
        <v>0.15224833702882484</v>
      </c>
      <c r="W6090" s="340">
        <f t="shared" ref="W6090:W6093" si="1185">(P6090*Q6090)*(1+U6090)</f>
        <v>2298.949889135255</v>
      </c>
      <c r="X6090" s="534"/>
    </row>
    <row r="6091" spans="1:24" ht="15" hidden="1" customHeight="1">
      <c r="A6091" s="3">
        <v>44291</v>
      </c>
      <c r="B6091" s="1119"/>
      <c r="C6091" s="1119"/>
      <c r="D6091" s="1119"/>
      <c r="E6091" s="1119"/>
      <c r="F6091" s="1119"/>
      <c r="G6091" s="1119"/>
      <c r="H6091" s="1119"/>
      <c r="I6091" s="1119"/>
      <c r="J6091" s="1119"/>
      <c r="K6091" s="1119"/>
      <c r="L6091" s="1119"/>
      <c r="M6091" s="1119"/>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22" t="s">
        <v>62</v>
      </c>
      <c r="C6112" s="1122"/>
      <c r="D6112" s="1122"/>
      <c r="E6112" s="1122"/>
      <c r="F6112" s="1122"/>
      <c r="G6112" s="1122"/>
      <c r="H6112" s="1122"/>
      <c r="I6112" s="1122"/>
      <c r="J6112" s="1122"/>
      <c r="K6112" s="1122"/>
      <c r="L6112" s="1122"/>
      <c r="M6112" s="1122"/>
      <c r="N6112" s="1122"/>
      <c r="O6112" s="1122"/>
      <c r="P6112" s="1122"/>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33"/>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33"/>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19" t="s">
        <v>61</v>
      </c>
      <c r="C6132" s="1119"/>
      <c r="D6132" s="1119"/>
      <c r="E6132" s="1119"/>
      <c r="F6132" s="1119"/>
      <c r="G6132" s="1119"/>
      <c r="H6132" s="1119"/>
      <c r="I6132" s="1119"/>
      <c r="J6132" s="1119"/>
      <c r="K6132" s="1119"/>
      <c r="L6132" s="1119"/>
      <c r="M6132" s="111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19" t="s">
        <v>61</v>
      </c>
      <c r="C6200" s="1129"/>
      <c r="D6200" s="1129"/>
      <c r="E6200" s="1129"/>
      <c r="F6200" s="1129"/>
      <c r="G6200" s="1129"/>
      <c r="H6200" s="1129"/>
      <c r="I6200" s="1129"/>
      <c r="J6200" s="1129"/>
      <c r="K6200" s="1129"/>
      <c r="L6200" s="1129"/>
      <c r="M6200" s="1129"/>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19" t="s">
        <v>61</v>
      </c>
      <c r="C6289" s="1123"/>
      <c r="D6289" s="1123"/>
      <c r="E6289" s="1123"/>
      <c r="F6289" s="1123"/>
      <c r="G6289" s="1123"/>
      <c r="H6289" s="1123"/>
      <c r="I6289" s="1123"/>
      <c r="J6289" s="1123"/>
      <c r="K6289" s="1123"/>
      <c r="L6289" s="1123"/>
      <c r="M6289" s="1123"/>
      <c r="P6289" s="278">
        <v>15225</v>
      </c>
      <c r="Q6289" s="25">
        <f>186.09/1186.2</f>
        <v>0.15687910976226604</v>
      </c>
      <c r="W6289" s="340">
        <f t="shared" si="1300"/>
        <v>2388.4844461305006</v>
      </c>
      <c r="X6289" s="534"/>
    </row>
    <row r="6290" spans="1:24" ht="15" hidden="1" customHeight="1">
      <c r="A6290" s="3">
        <v>44558</v>
      </c>
      <c r="B6290" s="1123"/>
      <c r="C6290" s="1123"/>
      <c r="D6290" s="1123"/>
      <c r="E6290" s="1123"/>
      <c r="F6290" s="1123"/>
      <c r="G6290" s="1123"/>
      <c r="H6290" s="1123"/>
      <c r="I6290" s="1123"/>
      <c r="J6290" s="1123"/>
      <c r="K6290" s="1123"/>
      <c r="L6290" s="1123"/>
      <c r="M6290" s="112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22" t="s">
        <v>61</v>
      </c>
      <c r="C6295" s="1124"/>
      <c r="D6295" s="1124"/>
      <c r="E6295" s="1124"/>
      <c r="F6295" s="1124"/>
      <c r="G6295" s="1124"/>
      <c r="H6295" s="1124"/>
      <c r="I6295" s="1124"/>
      <c r="J6295" s="1124"/>
      <c r="K6295" s="1124"/>
      <c r="L6295" s="1124"/>
      <c r="M6295" s="112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19" t="s">
        <v>61</v>
      </c>
      <c r="C6372" s="1123"/>
      <c r="D6372" s="1123"/>
      <c r="E6372" s="1123"/>
      <c r="F6372" s="1123"/>
      <c r="G6372" s="1123"/>
      <c r="H6372" s="1123"/>
      <c r="I6372" s="1123"/>
      <c r="J6372" s="1123"/>
      <c r="K6372" s="1123"/>
      <c r="L6372" s="1123"/>
      <c r="M6372" s="1123"/>
      <c r="P6372" s="278">
        <v>15325</v>
      </c>
      <c r="Q6372" s="25">
        <f>192.79/1230.1</f>
        <v>0.15672709535810098</v>
      </c>
      <c r="W6372" s="340">
        <f t="shared" si="1314"/>
        <v>2401.8427363628975</v>
      </c>
      <c r="X6372" s="534" t="e">
        <f t="shared" ref="X6372:X6373" si="1319">P6372/K6372</f>
        <v>#DIV/0!</v>
      </c>
    </row>
    <row r="6373" spans="1:24" ht="15" customHeight="1">
      <c r="A6373" s="3">
        <v>44669</v>
      </c>
      <c r="B6373" s="1123"/>
      <c r="C6373" s="1123"/>
      <c r="D6373" s="1123"/>
      <c r="E6373" s="1123"/>
      <c r="F6373" s="1123"/>
      <c r="G6373" s="1123"/>
      <c r="H6373" s="1123"/>
      <c r="I6373" s="1123"/>
      <c r="J6373" s="1123"/>
      <c r="K6373" s="1123"/>
      <c r="L6373" s="1123"/>
      <c r="M6373" s="112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22" t="s">
        <v>61</v>
      </c>
      <c r="C6384" s="1122"/>
      <c r="D6384" s="1122"/>
      <c r="E6384" s="1122"/>
      <c r="F6384" s="1122"/>
      <c r="G6384" s="1122"/>
      <c r="H6384" s="1122"/>
      <c r="I6384" s="1122"/>
      <c r="J6384" s="1122"/>
      <c r="K6384" s="1122"/>
      <c r="L6384" s="1122"/>
      <c r="M6384" s="1122"/>
      <c r="P6384" s="112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2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2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19" t="s">
        <v>61</v>
      </c>
      <c r="C6408" s="1119"/>
      <c r="D6408" s="1119"/>
      <c r="E6408" s="1119"/>
      <c r="F6408" s="1119"/>
      <c r="G6408" s="1119"/>
      <c r="H6408" s="1119"/>
      <c r="I6408" s="1119"/>
      <c r="J6408" s="1119"/>
      <c r="K6408" s="1119"/>
      <c r="L6408" s="1119"/>
      <c r="M6408" s="111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19"/>
      <c r="C6409" s="1119"/>
      <c r="D6409" s="1119"/>
      <c r="E6409" s="1119"/>
      <c r="F6409" s="1119"/>
      <c r="G6409" s="1119"/>
      <c r="H6409" s="1119"/>
      <c r="I6409" s="1119"/>
      <c r="J6409" s="1119"/>
      <c r="K6409" s="1119"/>
      <c r="L6409" s="1119"/>
      <c r="M6409" s="111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19" t="s">
        <v>61</v>
      </c>
      <c r="C6472" s="1119"/>
      <c r="D6472" s="1119"/>
      <c r="E6472" s="1119"/>
      <c r="F6472" s="1119"/>
      <c r="G6472" s="1119"/>
      <c r="H6472" s="1119"/>
      <c r="I6472" s="1119"/>
      <c r="J6472" s="1119"/>
      <c r="K6472" s="1119"/>
      <c r="L6472" s="1119"/>
      <c r="M6472" s="111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2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2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2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2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2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19" t="s">
        <v>61</v>
      </c>
      <c r="C6561" s="1119"/>
      <c r="D6561" s="1119"/>
      <c r="E6561" s="1119"/>
      <c r="F6561" s="1119"/>
      <c r="G6561" s="1119"/>
      <c r="H6561" s="1119"/>
      <c r="I6561" s="1119"/>
      <c r="J6561" s="1119"/>
      <c r="K6561" s="1119"/>
      <c r="L6561" s="1119"/>
      <c r="M6561" s="111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19"/>
      <c r="C6562" s="1119"/>
      <c r="D6562" s="1119"/>
      <c r="E6562" s="1119"/>
      <c r="F6562" s="1119"/>
      <c r="G6562" s="1119"/>
      <c r="H6562" s="1119"/>
      <c r="I6562" s="1119"/>
      <c r="J6562" s="1119"/>
      <c r="K6562" s="1119"/>
      <c r="L6562" s="1119"/>
      <c r="M6562" s="111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22" t="s">
        <v>61</v>
      </c>
      <c r="C6567" s="1122"/>
      <c r="D6567" s="1122"/>
      <c r="E6567" s="1122"/>
      <c r="F6567" s="1122"/>
      <c r="G6567" s="1122"/>
      <c r="H6567" s="1122"/>
      <c r="I6567" s="1122"/>
      <c r="J6567" s="1122"/>
      <c r="K6567" s="1122"/>
      <c r="L6567" s="1122"/>
      <c r="M6567" s="1122"/>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2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2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2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2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2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19"/>
      <c r="C6639" s="1119"/>
      <c r="D6639" s="1119"/>
      <c r="E6639" s="1119"/>
      <c r="F6639" s="1119"/>
      <c r="G6639" s="1119"/>
      <c r="H6639" s="1119"/>
      <c r="I6639" s="1119"/>
      <c r="J6639" s="1119"/>
      <c r="K6639" s="1119"/>
      <c r="L6639" s="1119"/>
      <c r="M6639" s="1119"/>
      <c r="P6639" s="278">
        <v>15175</v>
      </c>
      <c r="Q6639" s="25">
        <f>191.61/1318.9</f>
        <v>0.14528015770718022</v>
      </c>
      <c r="W6639" s="340">
        <f t="shared" si="1896"/>
        <v>2204.6263932064599</v>
      </c>
      <c r="X6639" s="531" t="e">
        <f t="shared" si="1897"/>
        <v>#DIV/0!</v>
      </c>
    </row>
    <row r="6640" spans="1:25" ht="15" customHeight="1">
      <c r="A6640" s="3">
        <v>45026</v>
      </c>
      <c r="B6640" s="1119"/>
      <c r="C6640" s="1119"/>
      <c r="D6640" s="1119"/>
      <c r="E6640" s="1119"/>
      <c r="F6640" s="1119"/>
      <c r="G6640" s="1119"/>
      <c r="H6640" s="1119"/>
      <c r="I6640" s="1119"/>
      <c r="J6640" s="1119"/>
      <c r="K6640" s="1119"/>
      <c r="L6640" s="1119"/>
      <c r="M6640" s="111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19"/>
      <c r="C6656" s="1119"/>
      <c r="D6656" s="1119"/>
      <c r="E6656" s="1119"/>
      <c r="F6656" s="1119"/>
      <c r="G6656" s="1119"/>
      <c r="H6656" s="1119"/>
      <c r="I6656" s="1119"/>
      <c r="J6656" s="1119"/>
      <c r="K6656" s="1119"/>
      <c r="L6656" s="1119"/>
      <c r="M6656" s="1119"/>
      <c r="P6656" s="1125"/>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26"/>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26"/>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19" t="s">
        <v>61</v>
      </c>
      <c r="C6661" s="1119"/>
      <c r="D6661" s="1119"/>
      <c r="E6661" s="1119"/>
      <c r="F6661" s="1119"/>
      <c r="G6661" s="1119"/>
      <c r="H6661" s="1119"/>
      <c r="I6661" s="1119"/>
      <c r="J6661" s="1119"/>
      <c r="K6661" s="1119"/>
      <c r="L6661" s="1119"/>
      <c r="M6661" s="1119"/>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19"/>
      <c r="C6676" s="1119"/>
      <c r="D6676" s="1119"/>
      <c r="E6676" s="1119"/>
      <c r="F6676" s="1119"/>
      <c r="G6676" s="1119"/>
      <c r="H6676" s="1119"/>
      <c r="I6676" s="1119"/>
      <c r="J6676" s="1119"/>
      <c r="K6676" s="1119"/>
      <c r="L6676" s="1119"/>
      <c r="M6676" s="1119"/>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2">
        <v>45086</v>
      </c>
      <c r="B6686" s="4">
        <v>35000</v>
      </c>
      <c r="C6686" s="651">
        <v>0</v>
      </c>
      <c r="D6686" s="651">
        <v>1225</v>
      </c>
      <c r="E6686" s="651">
        <v>37150</v>
      </c>
      <c r="F6686" s="4">
        <v>0</v>
      </c>
      <c r="G6686" s="651">
        <v>0</v>
      </c>
      <c r="H6686" s="651">
        <v>2875</v>
      </c>
      <c r="I6686" s="130">
        <f t="shared" si="1972"/>
        <v>7.7388963660834462E-2</v>
      </c>
      <c r="J6686" s="651">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6">
        <v>45089</v>
      </c>
      <c r="B6687" s="4">
        <v>35000</v>
      </c>
      <c r="C6687" s="655">
        <v>0</v>
      </c>
      <c r="D6687" s="655">
        <v>1225</v>
      </c>
      <c r="E6687" s="655">
        <v>37150</v>
      </c>
      <c r="F6687" s="4">
        <v>0</v>
      </c>
      <c r="G6687" s="655">
        <v>0</v>
      </c>
      <c r="H6687" s="655">
        <v>2875</v>
      </c>
      <c r="I6687" s="130">
        <f t="shared" ref="I6687:I6688" si="1978">H6687/E6687</f>
        <v>7.7388963660834462E-2</v>
      </c>
      <c r="J6687" s="655">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0">
        <v>45090</v>
      </c>
      <c r="B6688" s="4">
        <v>35700</v>
      </c>
      <c r="C6688" s="5">
        <v>0</v>
      </c>
      <c r="D6688" s="5">
        <v>1225</v>
      </c>
      <c r="E6688" s="5">
        <v>37850</v>
      </c>
      <c r="F6688" s="4">
        <v>800</v>
      </c>
      <c r="G6688" s="5">
        <v>100</v>
      </c>
      <c r="H6688" s="5">
        <v>2775</v>
      </c>
      <c r="I6688" s="130">
        <f t="shared" si="1978"/>
        <v>7.3315719947159838E-2</v>
      </c>
      <c r="J6688" s="659">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2">
        <v>45091</v>
      </c>
      <c r="B6689" s="4">
        <v>36250</v>
      </c>
      <c r="C6689" s="661">
        <v>0</v>
      </c>
      <c r="D6689" s="661">
        <v>1225</v>
      </c>
      <c r="E6689" s="661">
        <v>38400</v>
      </c>
      <c r="F6689" s="4">
        <v>650</v>
      </c>
      <c r="G6689" s="661">
        <v>100</v>
      </c>
      <c r="H6689" s="661">
        <v>2675</v>
      </c>
      <c r="I6689" s="130">
        <f t="shared" ref="I6689" si="1982">H6689/E6689</f>
        <v>6.9661458333333329E-2</v>
      </c>
      <c r="J6689" s="661">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6">
        <v>45092</v>
      </c>
      <c r="B6690" s="4">
        <v>36250</v>
      </c>
      <c r="C6690" s="665">
        <v>0</v>
      </c>
      <c r="D6690" s="665">
        <v>1225</v>
      </c>
      <c r="E6690" s="665">
        <v>38400</v>
      </c>
      <c r="F6690" s="4">
        <v>0</v>
      </c>
      <c r="G6690" s="665">
        <v>0</v>
      </c>
      <c r="H6690" s="665">
        <v>2675</v>
      </c>
      <c r="I6690" s="130">
        <f t="shared" ref="I6690" si="1986">H6690/E6690</f>
        <v>6.9661458333333329E-2</v>
      </c>
      <c r="J6690" s="665">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0">
        <v>45093</v>
      </c>
      <c r="B6691" s="4">
        <v>36250</v>
      </c>
      <c r="C6691" s="669">
        <v>0</v>
      </c>
      <c r="D6691" s="669">
        <v>1225</v>
      </c>
      <c r="E6691" s="669">
        <v>38400</v>
      </c>
      <c r="F6691" s="4">
        <v>0</v>
      </c>
      <c r="G6691" s="669">
        <v>0</v>
      </c>
      <c r="H6691" s="10">
        <v>2675</v>
      </c>
      <c r="I6691" s="130">
        <f t="shared" ref="I6691" si="1990">H6691/E6691</f>
        <v>6.9661458333333329E-2</v>
      </c>
      <c r="J6691" s="669">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4">
        <v>45096</v>
      </c>
      <c r="B6692" s="4">
        <v>36250</v>
      </c>
      <c r="C6692" s="673">
        <v>0</v>
      </c>
      <c r="D6692" s="673">
        <v>1225</v>
      </c>
      <c r="E6692" s="673">
        <v>38400</v>
      </c>
      <c r="F6692" s="4">
        <v>0</v>
      </c>
      <c r="G6692" s="673">
        <v>0</v>
      </c>
      <c r="H6692" s="10">
        <v>2675</v>
      </c>
      <c r="I6692" s="130">
        <f t="shared" ref="I6692" si="1994">H6692/E6692</f>
        <v>6.9661458333333329E-2</v>
      </c>
      <c r="J6692" s="673">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8">
        <v>45097</v>
      </c>
      <c r="B6693" s="4">
        <v>36950</v>
      </c>
      <c r="C6693" s="677">
        <v>0</v>
      </c>
      <c r="D6693" s="677">
        <v>1225</v>
      </c>
      <c r="E6693" s="677">
        <v>39100</v>
      </c>
      <c r="F6693" s="4">
        <v>700</v>
      </c>
      <c r="G6693" s="677">
        <v>0</v>
      </c>
      <c r="H6693" s="10">
        <v>2675</v>
      </c>
      <c r="I6693" s="130">
        <f t="shared" ref="I6693:I6699" si="1998">H6693/E6693</f>
        <v>6.8414322250639384E-2</v>
      </c>
      <c r="J6693" s="677">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2">
        <v>45098</v>
      </c>
      <c r="B6694" s="4">
        <v>37625</v>
      </c>
      <c r="C6694" s="681">
        <v>0</v>
      </c>
      <c r="D6694" s="681">
        <v>1225</v>
      </c>
      <c r="E6694" s="681">
        <v>39775</v>
      </c>
      <c r="F6694" s="4">
        <v>675</v>
      </c>
      <c r="G6694" s="681">
        <v>0</v>
      </c>
      <c r="H6694" s="10">
        <v>2725</v>
      </c>
      <c r="I6694" s="130">
        <f t="shared" si="1998"/>
        <v>6.8510370835952225E-2</v>
      </c>
      <c r="J6694" s="681">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6">
        <v>45099</v>
      </c>
      <c r="B6695" s="4">
        <v>37625</v>
      </c>
      <c r="C6695" s="685">
        <v>0</v>
      </c>
      <c r="D6695" s="685">
        <v>1225</v>
      </c>
      <c r="E6695" s="685">
        <v>39775</v>
      </c>
      <c r="F6695" s="685">
        <v>0</v>
      </c>
      <c r="G6695" s="685">
        <v>0</v>
      </c>
      <c r="H6695" s="10">
        <v>2725</v>
      </c>
      <c r="I6695" s="130">
        <f t="shared" si="1998"/>
        <v>6.8510370835952225E-2</v>
      </c>
      <c r="J6695" s="685">
        <v>124906</v>
      </c>
      <c r="K6695" s="22">
        <v>2222</v>
      </c>
      <c r="L6695" s="6">
        <v>2164</v>
      </c>
      <c r="M6695" s="137">
        <f t="shared" ref="M6695:M6699" si="2005">L6695-K6695</f>
        <v>-58</v>
      </c>
      <c r="P6695" s="1121"/>
      <c r="Q6695" s="25">
        <f>179.71/1291.4</f>
        <v>0.13915905219142016</v>
      </c>
      <c r="W6695" s="340">
        <f t="shared" si="2003"/>
        <v>0</v>
      </c>
      <c r="X6695" s="531">
        <f t="shared" ref="X6695:X6699" si="2006">P6695/K6695</f>
        <v>0</v>
      </c>
    </row>
    <row r="6696" spans="1:24" ht="15" customHeight="1">
      <c r="A6696" s="688">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21"/>
      <c r="Q6696" s="25">
        <f>180.57/1302.2</f>
        <v>0.1386653355859315</v>
      </c>
      <c r="W6696" s="340">
        <f t="shared" si="2003"/>
        <v>0</v>
      </c>
      <c r="X6696" s="531">
        <f t="shared" si="2006"/>
        <v>0</v>
      </c>
    </row>
    <row r="6697" spans="1:24" ht="15" customHeight="1">
      <c r="A6697" s="690">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2">
        <v>45104</v>
      </c>
      <c r="B6698" s="4">
        <v>37775</v>
      </c>
      <c r="C6698" s="5">
        <v>0</v>
      </c>
      <c r="D6698" s="5">
        <v>1200</v>
      </c>
      <c r="E6698" s="5">
        <v>39900</v>
      </c>
      <c r="F6698" s="4">
        <v>250</v>
      </c>
      <c r="G6698" s="5">
        <v>125</v>
      </c>
      <c r="H6698" s="5">
        <v>2600</v>
      </c>
      <c r="I6698" s="130">
        <f t="shared" si="1998"/>
        <v>6.5162907268170422E-2</v>
      </c>
      <c r="J6698" s="691">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4">
        <v>45105</v>
      </c>
      <c r="B6699" s="4">
        <v>38025</v>
      </c>
      <c r="C6699" s="5">
        <v>0</v>
      </c>
      <c r="D6699" s="5">
        <v>1200</v>
      </c>
      <c r="E6699" s="5">
        <v>40150</v>
      </c>
      <c r="F6699" s="4">
        <v>0</v>
      </c>
      <c r="G6699" s="5">
        <v>425</v>
      </c>
      <c r="H6699" s="5">
        <v>2600</v>
      </c>
      <c r="I6699" s="130">
        <f t="shared" si="1998"/>
        <v>6.4757160647571602E-2</v>
      </c>
      <c r="J6699" s="693">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6">
        <v>45106</v>
      </c>
      <c r="B6700" s="4">
        <v>39100</v>
      </c>
      <c r="C6700" s="695">
        <v>0</v>
      </c>
      <c r="D6700" s="695">
        <v>1200</v>
      </c>
      <c r="E6700" s="695">
        <v>41225</v>
      </c>
      <c r="F6700" s="4">
        <v>1075</v>
      </c>
      <c r="G6700" s="4">
        <v>0</v>
      </c>
      <c r="H6700" s="10">
        <v>2600</v>
      </c>
      <c r="I6700" s="130">
        <f t="shared" ref="I6700" si="2007">H6700/E6700</f>
        <v>6.3068526379624013E-2</v>
      </c>
      <c r="J6700" s="695">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1">
        <v>45107</v>
      </c>
      <c r="B6701" s="4">
        <v>39100</v>
      </c>
      <c r="C6701" s="699">
        <v>0</v>
      </c>
      <c r="D6701" s="699">
        <v>1200</v>
      </c>
      <c r="E6701" s="699">
        <v>41225</v>
      </c>
      <c r="F6701" s="4">
        <v>0</v>
      </c>
      <c r="G6701" s="4">
        <v>0</v>
      </c>
      <c r="H6701" s="10">
        <v>2600</v>
      </c>
      <c r="I6701" s="130">
        <f t="shared" ref="I6701" si="2011">H6701/E6701</f>
        <v>6.3068526379624013E-2</v>
      </c>
      <c r="J6701" s="699">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700"/>
      <c r="B6702" s="700"/>
      <c r="C6702" s="700"/>
      <c r="D6702" s="700"/>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5">
        <v>45110</v>
      </c>
      <c r="B6703" s="4">
        <v>39250</v>
      </c>
      <c r="C6703" s="704">
        <v>0</v>
      </c>
      <c r="D6703" s="704">
        <v>1200</v>
      </c>
      <c r="E6703" s="704">
        <v>41375</v>
      </c>
      <c r="F6703" s="4">
        <v>200</v>
      </c>
      <c r="G6703" s="4">
        <v>50</v>
      </c>
      <c r="H6703" s="10">
        <v>2550</v>
      </c>
      <c r="I6703" s="130">
        <f t="shared" ref="I6703:I6708" si="2015">H6703/E6703</f>
        <v>6.1631419939577041E-2</v>
      </c>
      <c r="J6703" s="704">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9">
        <v>45111</v>
      </c>
      <c r="B6704" s="4">
        <v>39250</v>
      </c>
      <c r="C6704" s="708">
        <v>0</v>
      </c>
      <c r="D6704" s="708">
        <v>1200</v>
      </c>
      <c r="E6704" s="708">
        <v>41375</v>
      </c>
      <c r="F6704" s="4">
        <v>0</v>
      </c>
      <c r="G6704" s="4">
        <v>0</v>
      </c>
      <c r="H6704" s="10">
        <v>2550</v>
      </c>
      <c r="I6704" s="130">
        <f t="shared" si="2015"/>
        <v>6.1631419939577041E-2</v>
      </c>
      <c r="J6704" s="708">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5">
        <v>45112</v>
      </c>
      <c r="B6705" s="4">
        <v>40250</v>
      </c>
      <c r="C6705" s="714">
        <v>0</v>
      </c>
      <c r="D6705" s="714">
        <v>1200</v>
      </c>
      <c r="E6705" s="714">
        <v>42375</v>
      </c>
      <c r="F6705" s="4">
        <v>1000</v>
      </c>
      <c r="G6705" s="4">
        <v>0</v>
      </c>
      <c r="H6705" s="10">
        <v>2550</v>
      </c>
      <c r="I6705" s="130">
        <f t="shared" si="2015"/>
        <v>6.0176991150442477E-2</v>
      </c>
      <c r="J6705" s="714">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9">
        <v>45113</v>
      </c>
      <c r="B6706" s="4">
        <v>40800</v>
      </c>
      <c r="C6706" s="718">
        <v>0</v>
      </c>
      <c r="D6706" s="718">
        <v>1200</v>
      </c>
      <c r="E6706" s="718">
        <v>42375</v>
      </c>
      <c r="F6706" s="4">
        <v>550</v>
      </c>
      <c r="G6706" s="4">
        <v>0</v>
      </c>
      <c r="H6706" s="10">
        <v>2550</v>
      </c>
      <c r="I6706" s="130">
        <f t="shared" si="2015"/>
        <v>6.0176991150442477E-2</v>
      </c>
      <c r="J6706" s="718">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3">
        <v>45114</v>
      </c>
      <c r="B6707" s="4">
        <v>41975</v>
      </c>
      <c r="C6707" s="722">
        <v>0</v>
      </c>
      <c r="D6707" s="722">
        <v>1200</v>
      </c>
      <c r="E6707" s="722">
        <v>44100</v>
      </c>
      <c r="F6707" s="4">
        <v>1175</v>
      </c>
      <c r="G6707" s="4">
        <v>0</v>
      </c>
      <c r="H6707" s="10">
        <v>2550</v>
      </c>
      <c r="I6707" s="130">
        <f t="shared" si="2015"/>
        <v>5.7823129251700682E-2</v>
      </c>
      <c r="J6707" s="722">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7">
        <v>45117</v>
      </c>
      <c r="B6708" s="4">
        <v>42225</v>
      </c>
      <c r="C6708" s="726">
        <v>0</v>
      </c>
      <c r="D6708" s="726">
        <v>1200</v>
      </c>
      <c r="E6708" s="726">
        <v>44350</v>
      </c>
      <c r="F6708" s="4">
        <v>250</v>
      </c>
      <c r="G6708" s="4">
        <v>0</v>
      </c>
      <c r="H6708" s="10">
        <v>2550</v>
      </c>
      <c r="I6708" s="130">
        <f t="shared" si="2015"/>
        <v>5.749718151071026E-2</v>
      </c>
      <c r="J6708" s="726">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1">
        <v>45118</v>
      </c>
      <c r="B6709" s="4">
        <v>43675</v>
      </c>
      <c r="C6709" s="730">
        <v>0</v>
      </c>
      <c r="D6709" s="730">
        <v>1200</v>
      </c>
      <c r="E6709" s="730">
        <v>45800</v>
      </c>
      <c r="F6709" s="4">
        <v>1550</v>
      </c>
      <c r="G6709" s="4">
        <v>100</v>
      </c>
      <c r="H6709" s="10">
        <v>2450</v>
      </c>
      <c r="I6709" s="130">
        <f t="shared" ref="I6709" si="2034">H6709/E6709</f>
        <v>5.3493449781659388E-2</v>
      </c>
      <c r="J6709" s="730">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5">
        <v>45119</v>
      </c>
      <c r="B6710" s="4">
        <v>43550</v>
      </c>
      <c r="C6710" s="734">
        <v>0</v>
      </c>
      <c r="D6710" s="734">
        <v>1200</v>
      </c>
      <c r="E6710" s="734">
        <v>45675</v>
      </c>
      <c r="F6710" s="4">
        <v>0</v>
      </c>
      <c r="G6710" s="4">
        <v>125</v>
      </c>
      <c r="H6710" s="10">
        <v>2450</v>
      </c>
      <c r="I6710" s="130">
        <f t="shared" ref="I6710" si="2038">H6710/E6710</f>
        <v>5.3639846743295021E-2</v>
      </c>
      <c r="J6710" s="734">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9">
        <v>45120</v>
      </c>
      <c r="C6711" s="738">
        <v>0</v>
      </c>
      <c r="D6711" s="738"/>
      <c r="E6711" s="738">
        <v>46650</v>
      </c>
      <c r="F6711" s="4">
        <v>975</v>
      </c>
      <c r="G6711" s="4">
        <v>0</v>
      </c>
      <c r="H6711" s="10">
        <v>2325</v>
      </c>
      <c r="I6711" s="130">
        <f t="shared" ref="I6711:I6717" si="2042">H6711/E6711</f>
        <v>4.9839228295819937E-2</v>
      </c>
      <c r="J6711" s="738">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2">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3">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4">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6">
        <v>45126</v>
      </c>
      <c r="B6715" s="4">
        <v>48225</v>
      </c>
      <c r="C6715" s="5">
        <v>0</v>
      </c>
      <c r="D6715" s="5">
        <v>1200</v>
      </c>
      <c r="E6715" s="5">
        <v>50350</v>
      </c>
      <c r="F6715" s="4">
        <v>1325</v>
      </c>
      <c r="G6715" s="5">
        <v>0</v>
      </c>
      <c r="H6715" s="5">
        <v>2150</v>
      </c>
      <c r="I6715" s="130">
        <f t="shared" si="2042"/>
        <v>4.2701092353525323E-2</v>
      </c>
      <c r="J6715" s="745">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8">
        <v>45127</v>
      </c>
      <c r="B6716" s="4">
        <v>48275</v>
      </c>
      <c r="C6716" s="5">
        <v>0</v>
      </c>
      <c r="D6716" s="5">
        <v>1200</v>
      </c>
      <c r="E6716" s="5">
        <v>50400</v>
      </c>
      <c r="F6716" s="4">
        <v>50</v>
      </c>
      <c r="G6716" s="5">
        <v>0</v>
      </c>
      <c r="H6716" s="5">
        <v>2150</v>
      </c>
      <c r="I6716" s="130">
        <f t="shared" si="2042"/>
        <v>4.265873015873016E-2</v>
      </c>
      <c r="J6716" s="747">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50">
        <v>45128</v>
      </c>
      <c r="B6717" s="4">
        <v>49225</v>
      </c>
      <c r="C6717" s="5">
        <v>0</v>
      </c>
      <c r="D6717" s="5">
        <v>1200</v>
      </c>
      <c r="E6717" s="5">
        <v>51350</v>
      </c>
      <c r="F6717" s="4">
        <v>950</v>
      </c>
      <c r="G6717" s="5">
        <v>0</v>
      </c>
      <c r="H6717" s="5">
        <v>2150</v>
      </c>
      <c r="I6717" s="130">
        <f t="shared" si="2042"/>
        <v>4.1869522882181112E-2</v>
      </c>
      <c r="J6717" s="749">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2">
        <v>45131</v>
      </c>
      <c r="B6718" s="4">
        <v>49500</v>
      </c>
      <c r="C6718" s="753">
        <v>0</v>
      </c>
      <c r="D6718" s="753">
        <v>1200</v>
      </c>
      <c r="E6718" s="751">
        <v>51625</v>
      </c>
      <c r="F6718" s="4">
        <v>275</v>
      </c>
      <c r="G6718" s="751">
        <v>0</v>
      </c>
      <c r="H6718" s="751">
        <v>2350</v>
      </c>
      <c r="I6718" s="130">
        <f t="shared" ref="I6718" si="2046">H6718/E6718</f>
        <v>4.5520581113801452E-2</v>
      </c>
      <c r="J6718" s="751">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7">
        <v>45132</v>
      </c>
      <c r="B6719" s="4">
        <v>49725</v>
      </c>
      <c r="C6719" s="756">
        <v>0</v>
      </c>
      <c r="D6719" s="756">
        <v>1200</v>
      </c>
      <c r="E6719" s="756">
        <v>51850</v>
      </c>
      <c r="F6719" s="4">
        <v>225</v>
      </c>
      <c r="G6719" s="756">
        <v>0</v>
      </c>
      <c r="H6719" s="756">
        <v>2350</v>
      </c>
      <c r="I6719" s="130">
        <f t="shared" ref="I6719" si="2050">H6719/E6719</f>
        <v>4.5323047251687558E-2</v>
      </c>
      <c r="J6719" s="756">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1">
        <v>45133</v>
      </c>
      <c r="B6720" s="4">
        <v>49975</v>
      </c>
      <c r="C6720" s="760">
        <v>0</v>
      </c>
      <c r="D6720" s="760">
        <v>1200</v>
      </c>
      <c r="E6720" s="760">
        <v>52100</v>
      </c>
      <c r="F6720" s="4">
        <v>250</v>
      </c>
      <c r="G6720" s="760">
        <v>0</v>
      </c>
      <c r="H6720" s="760">
        <v>2350</v>
      </c>
      <c r="I6720" s="130">
        <f t="shared" ref="I6720" si="2054">H6720/E6720</f>
        <v>4.5105566218809984E-2</v>
      </c>
      <c r="J6720" s="760">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5">
        <v>45134</v>
      </c>
      <c r="B6721" s="4">
        <v>50850</v>
      </c>
      <c r="C6721" s="764">
        <v>0</v>
      </c>
      <c r="D6721" s="764">
        <v>1200</v>
      </c>
      <c r="E6721" s="764">
        <v>52975</v>
      </c>
      <c r="F6721" s="4">
        <v>875</v>
      </c>
      <c r="G6721" s="764">
        <v>0</v>
      </c>
      <c r="H6721" s="764">
        <v>2725</v>
      </c>
      <c r="I6721" s="130">
        <f t="shared" ref="I6721" si="2058">H6721/E6721</f>
        <v>5.1439358187824448E-2</v>
      </c>
      <c r="J6721" s="764">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9">
        <v>45135</v>
      </c>
      <c r="B6722" s="4">
        <v>50650</v>
      </c>
      <c r="C6722" s="768">
        <v>0</v>
      </c>
      <c r="D6722" s="768">
        <v>1200</v>
      </c>
      <c r="E6722" s="768">
        <v>52775</v>
      </c>
      <c r="F6722" s="4">
        <v>0</v>
      </c>
      <c r="G6722" s="768">
        <v>200</v>
      </c>
      <c r="H6722" s="10">
        <v>3575</v>
      </c>
      <c r="I6722" s="130">
        <f t="shared" ref="I6722" si="2062">H6722/E6722</f>
        <v>6.7740407389862631E-2</v>
      </c>
      <c r="J6722" s="768">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3">
        <v>45138</v>
      </c>
      <c r="B6723" s="772">
        <v>52125</v>
      </c>
      <c r="C6723" s="772">
        <v>0</v>
      </c>
      <c r="D6723" s="772">
        <v>1150</v>
      </c>
      <c r="E6723" s="772">
        <v>54200</v>
      </c>
      <c r="F6723" s="4">
        <v>1475</v>
      </c>
      <c r="G6723" s="772">
        <v>50</v>
      </c>
      <c r="H6723" s="10">
        <v>4550</v>
      </c>
      <c r="I6723" s="130">
        <f t="shared" ref="I6723" si="2066">H6723/E6723</f>
        <v>8.3948339483394835E-2</v>
      </c>
      <c r="J6723" s="772">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6"/>
      <c r="B6724" s="776"/>
      <c r="C6724" s="776"/>
      <c r="D6724" s="776"/>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8">
        <v>45139</v>
      </c>
      <c r="B6725" s="777">
        <v>53000</v>
      </c>
      <c r="C6725" s="777">
        <v>0</v>
      </c>
      <c r="D6725" s="777">
        <v>1150</v>
      </c>
      <c r="E6725" s="777">
        <v>55075</v>
      </c>
      <c r="F6725" s="4">
        <v>875</v>
      </c>
      <c r="G6725" s="777">
        <v>0</v>
      </c>
      <c r="H6725" s="10">
        <v>5425</v>
      </c>
      <c r="I6725" s="130">
        <f t="shared" ref="I6725" si="2070">H6725/E6725</f>
        <v>9.8502042669087603E-2</v>
      </c>
      <c r="J6725" s="777">
        <v>120555</v>
      </c>
      <c r="K6725" s="22">
        <v>2152</v>
      </c>
      <c r="L6725" s="6">
        <v>2150.5</v>
      </c>
      <c r="M6725" s="137">
        <f t="shared" ref="M6725" si="2071">L6725-K6725</f>
        <v>-1.5</v>
      </c>
      <c r="N6725" s="538"/>
      <c r="O6725" s="712"/>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1">
        <v>45140</v>
      </c>
      <c r="B6726" s="780">
        <v>53150</v>
      </c>
      <c r="C6726" s="780">
        <v>0</v>
      </c>
      <c r="D6726" s="780">
        <v>1150</v>
      </c>
      <c r="E6726" s="780">
        <v>55225</v>
      </c>
      <c r="F6726" s="4">
        <v>300</v>
      </c>
      <c r="G6726" s="780">
        <v>150</v>
      </c>
      <c r="H6726" s="10">
        <v>5275</v>
      </c>
      <c r="I6726" s="130">
        <f t="shared" ref="I6726" si="2074">H6726/E6726</f>
        <v>9.5518334087822537E-2</v>
      </c>
      <c r="J6726" s="780">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4">
        <v>45141</v>
      </c>
      <c r="B6727" s="783">
        <v>54050</v>
      </c>
      <c r="C6727" s="783">
        <v>0</v>
      </c>
      <c r="D6727" s="783">
        <v>1150</v>
      </c>
      <c r="E6727" s="783">
        <v>56125</v>
      </c>
      <c r="F6727" s="4">
        <v>1050</v>
      </c>
      <c r="G6727" s="783">
        <v>150</v>
      </c>
      <c r="H6727" s="10">
        <v>6175</v>
      </c>
      <c r="I6727" s="130">
        <f t="shared" ref="I6727:I6733" si="2078">H6727/E6727</f>
        <v>0.11002227171492204</v>
      </c>
      <c r="J6727" s="783">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6">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7">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8">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90">
        <v>45147</v>
      </c>
      <c r="B6731" s="4">
        <v>54400</v>
      </c>
      <c r="C6731" s="5">
        <v>0</v>
      </c>
      <c r="D6731" s="5">
        <v>1150</v>
      </c>
      <c r="E6731" s="5">
        <v>56475</v>
      </c>
      <c r="F6731" s="4">
        <v>300</v>
      </c>
      <c r="G6731" s="5">
        <v>350</v>
      </c>
      <c r="H6731" s="5">
        <v>6525</v>
      </c>
      <c r="I6731" s="130">
        <f t="shared" si="2078"/>
        <v>0.11553784860557768</v>
      </c>
      <c r="J6731" s="789">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2">
        <v>45148</v>
      </c>
      <c r="B6732" s="4">
        <v>53800</v>
      </c>
      <c r="C6732" s="5">
        <v>0</v>
      </c>
      <c r="D6732" s="5">
        <v>1150</v>
      </c>
      <c r="E6732" s="5">
        <v>55875</v>
      </c>
      <c r="F6732" s="4">
        <v>0</v>
      </c>
      <c r="G6732" s="5">
        <v>600</v>
      </c>
      <c r="H6732" s="5">
        <v>5925</v>
      </c>
      <c r="I6732" s="130">
        <f t="shared" si="2078"/>
        <v>0.10604026845637583</v>
      </c>
      <c r="J6732" s="791">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4">
        <v>45149</v>
      </c>
      <c r="B6733" s="4">
        <v>53800</v>
      </c>
      <c r="C6733" s="5">
        <v>0</v>
      </c>
      <c r="D6733" s="5">
        <v>1150</v>
      </c>
      <c r="E6733" s="5">
        <v>55875</v>
      </c>
      <c r="F6733" s="4">
        <v>0</v>
      </c>
      <c r="G6733" s="5">
        <v>0</v>
      </c>
      <c r="H6733" s="5">
        <v>6800</v>
      </c>
      <c r="I6733" s="130">
        <f t="shared" si="2078"/>
        <v>0.12170022371364653</v>
      </c>
      <c r="J6733" s="793">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6">
        <v>45152</v>
      </c>
      <c r="B6734" s="4">
        <v>54050</v>
      </c>
      <c r="C6734" s="795">
        <v>0</v>
      </c>
      <c r="D6734" s="795">
        <v>1150</v>
      </c>
      <c r="E6734" s="795">
        <v>56125</v>
      </c>
      <c r="F6734" s="4">
        <v>525</v>
      </c>
      <c r="G6734" s="795">
        <v>275</v>
      </c>
      <c r="H6734" s="795">
        <v>7225</v>
      </c>
      <c r="I6734" s="130">
        <f t="shared" ref="I6734" si="2083">H6734/E6734</f>
        <v>0.12873051224944321</v>
      </c>
      <c r="J6734" s="795">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6">
        <v>45153</v>
      </c>
      <c r="B6735" s="4">
        <v>54025</v>
      </c>
      <c r="C6735" s="795">
        <v>0</v>
      </c>
      <c r="D6735" s="795">
        <v>1150</v>
      </c>
      <c r="E6735" s="795">
        <v>56100</v>
      </c>
      <c r="F6735" s="4">
        <v>300</v>
      </c>
      <c r="G6735" s="795">
        <v>325</v>
      </c>
      <c r="H6735" s="795">
        <v>6900</v>
      </c>
      <c r="I6735" s="130">
        <f t="shared" ref="I6735" si="2086">H6735/E6735</f>
        <v>0.12299465240641712</v>
      </c>
      <c r="J6735" s="795">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800">
        <v>45154</v>
      </c>
      <c r="B6736" s="4">
        <v>54775</v>
      </c>
      <c r="C6736" s="799">
        <v>0</v>
      </c>
      <c r="D6736" s="799">
        <v>1150</v>
      </c>
      <c r="E6736" s="799">
        <v>56850</v>
      </c>
      <c r="F6736" s="4">
        <v>1025</v>
      </c>
      <c r="G6736" s="799">
        <v>275</v>
      </c>
      <c r="H6736" s="799">
        <v>6625</v>
      </c>
      <c r="I6736" s="130">
        <f t="shared" ref="I6736" si="2089">H6736/E6736</f>
        <v>0.11653474054529464</v>
      </c>
      <c r="J6736" s="799">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4">
        <v>45155</v>
      </c>
      <c r="B6737" s="4">
        <v>54350</v>
      </c>
      <c r="C6737" s="803">
        <v>0</v>
      </c>
      <c r="D6737" s="803">
        <v>1150</v>
      </c>
      <c r="E6737" s="803">
        <v>56425</v>
      </c>
      <c r="F6737" s="4">
        <v>0</v>
      </c>
      <c r="G6737" s="803">
        <v>425</v>
      </c>
      <c r="H6737" s="803">
        <v>6200</v>
      </c>
      <c r="I6737" s="130">
        <f t="shared" ref="I6737" si="2093">H6737/E6737</f>
        <v>0.10988037217545414</v>
      </c>
      <c r="J6737" s="803">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8">
        <v>45156</v>
      </c>
      <c r="B6738" s="4">
        <v>54375</v>
      </c>
      <c r="C6738" s="807">
        <v>0</v>
      </c>
      <c r="D6738" s="807">
        <v>1150</v>
      </c>
      <c r="E6738" s="807">
        <v>56450</v>
      </c>
      <c r="F6738" s="4">
        <v>500</v>
      </c>
      <c r="G6738" s="807">
        <v>475</v>
      </c>
      <c r="H6738" s="807">
        <v>6825</v>
      </c>
      <c r="I6738" s="130">
        <f t="shared" ref="I6738" si="2097">H6738/E6738</f>
        <v>0.12090345438441098</v>
      </c>
      <c r="J6738" s="807">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2">
        <v>45159</v>
      </c>
      <c r="B6739" s="4">
        <v>54150</v>
      </c>
      <c r="C6739" s="811">
        <v>0</v>
      </c>
      <c r="D6739" s="811">
        <v>1150</v>
      </c>
      <c r="E6739" s="811">
        <v>56225</v>
      </c>
      <c r="F6739" s="4">
        <v>0</v>
      </c>
      <c r="G6739" s="811">
        <v>225</v>
      </c>
      <c r="H6739" s="811">
        <v>6600</v>
      </c>
      <c r="I6739" s="130">
        <f t="shared" ref="I6739" si="2101">H6739/E6739</f>
        <v>0.11738550466874166</v>
      </c>
      <c r="J6739" s="811">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6">
        <v>45160</v>
      </c>
      <c r="B6740" s="4">
        <v>53950</v>
      </c>
      <c r="C6740" s="815">
        <v>0</v>
      </c>
      <c r="D6740" s="815">
        <v>1150</v>
      </c>
      <c r="E6740" s="815">
        <v>56025</v>
      </c>
      <c r="F6740" s="4">
        <v>300</v>
      </c>
      <c r="G6740" s="815">
        <v>500</v>
      </c>
      <c r="H6740" s="815">
        <v>6100</v>
      </c>
      <c r="I6740" s="130">
        <f t="shared" ref="I6740" si="2105">H6740/E6740</f>
        <v>0.10887996430165105</v>
      </c>
      <c r="J6740" s="815">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20">
        <v>45161</v>
      </c>
      <c r="B6741" s="4">
        <v>53200</v>
      </c>
      <c r="C6741" s="819">
        <v>0</v>
      </c>
      <c r="D6741" s="819">
        <v>1150</v>
      </c>
      <c r="E6741" s="819">
        <v>55275</v>
      </c>
      <c r="F6741" s="4">
        <v>0</v>
      </c>
      <c r="G6741" s="819">
        <v>750</v>
      </c>
      <c r="H6741" s="819">
        <v>5350</v>
      </c>
      <c r="I6741" s="130">
        <f>H6741/E6741</f>
        <v>9.6788783355947539E-2</v>
      </c>
      <c r="J6741" s="819">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4">
        <v>45162</v>
      </c>
      <c r="B6742" s="4">
        <v>52600</v>
      </c>
      <c r="C6742" s="823">
        <v>0</v>
      </c>
      <c r="D6742" s="823">
        <v>1125</v>
      </c>
      <c r="E6742" s="823">
        <v>54650</v>
      </c>
      <c r="F6742" s="4">
        <v>0</v>
      </c>
      <c r="G6742" s="823">
        <v>625</v>
      </c>
      <c r="H6742" s="823">
        <v>5725</v>
      </c>
      <c r="I6742" s="130">
        <f>H6742/E6742</f>
        <v>0.10475754803293687</v>
      </c>
      <c r="J6742" s="823">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7">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8">
        <v>45166</v>
      </c>
      <c r="B6744" s="1119"/>
      <c r="C6744" s="1119"/>
      <c r="D6744" s="1119"/>
      <c r="E6744" s="1119"/>
      <c r="F6744" s="1119"/>
      <c r="G6744" s="1119"/>
      <c r="H6744" s="1119"/>
      <c r="I6744" s="1119"/>
      <c r="J6744" s="1119"/>
      <c r="K6744" s="1119"/>
      <c r="L6744" s="1119"/>
      <c r="M6744" s="1119"/>
      <c r="N6744" s="1119"/>
      <c r="O6744" s="1119"/>
      <c r="P6744" s="634">
        <v>16125</v>
      </c>
      <c r="Q6744" s="25">
        <f>181.65/1322.5</f>
        <v>0.13735349716446124</v>
      </c>
      <c r="W6744" s="340">
        <f t="shared" si="2113"/>
        <v>2214.8251417769375</v>
      </c>
      <c r="X6744" s="531" t="e">
        <f t="shared" si="2114"/>
        <v>#DIV/0!</v>
      </c>
    </row>
    <row r="6745" spans="1:24" ht="15" customHeight="1">
      <c r="A6745" s="830">
        <v>45167</v>
      </c>
      <c r="B6745" s="4">
        <v>52850</v>
      </c>
      <c r="C6745" s="829">
        <v>0</v>
      </c>
      <c r="D6745" s="829">
        <v>1100</v>
      </c>
      <c r="E6745" s="829">
        <v>54875</v>
      </c>
      <c r="F6745" s="4">
        <v>300</v>
      </c>
      <c r="G6745" s="829">
        <v>0</v>
      </c>
      <c r="H6745" s="829">
        <v>7650</v>
      </c>
      <c r="I6745" s="130">
        <f>H6745/E6745</f>
        <v>0.13940774487471527</v>
      </c>
      <c r="J6745" s="829">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2">
        <v>45168</v>
      </c>
      <c r="B6746" s="4">
        <v>52650</v>
      </c>
      <c r="C6746" s="5">
        <v>0</v>
      </c>
      <c r="D6746" s="5">
        <v>1100</v>
      </c>
      <c r="E6746" s="5">
        <v>54675</v>
      </c>
      <c r="F6746" s="4">
        <v>0</v>
      </c>
      <c r="G6746" s="5">
        <v>200</v>
      </c>
      <c r="H6746" s="5">
        <v>8050</v>
      </c>
      <c r="I6746" s="130">
        <f>H6746/E6746</f>
        <v>0.14723365340649291</v>
      </c>
      <c r="J6746" s="831">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4">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3"/>
      <c r="B6748" s="833"/>
      <c r="C6748" s="833"/>
      <c r="D6748" s="833"/>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8">
        <v>45170</v>
      </c>
      <c r="B6749" s="4">
        <v>52825</v>
      </c>
      <c r="C6749" s="837">
        <v>0</v>
      </c>
      <c r="D6749" s="837">
        <v>1100</v>
      </c>
      <c r="E6749" s="837">
        <v>54850</v>
      </c>
      <c r="F6749" s="4">
        <v>0</v>
      </c>
      <c r="G6749" s="837">
        <v>250</v>
      </c>
      <c r="H6749" s="837">
        <v>7750</v>
      </c>
      <c r="I6749" s="130">
        <f t="shared" ref="I6749:I6754" si="2117">H6749/E6749</f>
        <v>0.14129443938012762</v>
      </c>
      <c r="J6749" s="837">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3">
        <v>45173</v>
      </c>
      <c r="B6750" s="4">
        <v>53325</v>
      </c>
      <c r="C6750" s="852">
        <v>0</v>
      </c>
      <c r="D6750" s="852">
        <v>1100</v>
      </c>
      <c r="E6750" s="852">
        <v>55350</v>
      </c>
      <c r="F6750" s="4">
        <v>500</v>
      </c>
      <c r="G6750" s="852">
        <v>0</v>
      </c>
      <c r="H6750" s="852">
        <v>7750</v>
      </c>
      <c r="I6750" s="130">
        <f t="shared" si="2117"/>
        <v>0.14001806684733514</v>
      </c>
      <c r="J6750" s="852">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7">
        <v>45174</v>
      </c>
      <c r="B6751" s="4">
        <v>53325</v>
      </c>
      <c r="C6751" s="856">
        <v>0</v>
      </c>
      <c r="D6751" s="856">
        <v>1100</v>
      </c>
      <c r="E6751" s="856">
        <v>55350</v>
      </c>
      <c r="F6751" s="856">
        <v>0</v>
      </c>
      <c r="G6751" s="856">
        <v>0</v>
      </c>
      <c r="H6751" s="856">
        <v>7750</v>
      </c>
      <c r="I6751" s="130">
        <f t="shared" si="2117"/>
        <v>0.14001806684733514</v>
      </c>
      <c r="J6751" s="856">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1">
        <v>45175</v>
      </c>
      <c r="B6752" s="4">
        <v>53625</v>
      </c>
      <c r="C6752" s="860">
        <v>0</v>
      </c>
      <c r="D6752" s="860">
        <v>1100</v>
      </c>
      <c r="E6752" s="860">
        <v>55650</v>
      </c>
      <c r="F6752" s="860">
        <v>300</v>
      </c>
      <c r="G6752" s="860">
        <v>0</v>
      </c>
      <c r="H6752" s="860">
        <v>7750</v>
      </c>
      <c r="I6752" s="130">
        <f t="shared" si="2117"/>
        <v>0.13926325247079965</v>
      </c>
      <c r="J6752" s="860">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5">
        <v>45176</v>
      </c>
      <c r="B6753" s="4">
        <v>52250</v>
      </c>
      <c r="C6753" s="864">
        <v>0</v>
      </c>
      <c r="D6753" s="864">
        <v>1100</v>
      </c>
      <c r="E6753" s="864">
        <v>54275</v>
      </c>
      <c r="F6753" s="864">
        <v>0</v>
      </c>
      <c r="G6753" s="864">
        <v>1375</v>
      </c>
      <c r="H6753" s="864">
        <v>6375</v>
      </c>
      <c r="I6753" s="130">
        <f t="shared" si="2117"/>
        <v>0.11745739290649471</v>
      </c>
      <c r="J6753" s="864">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9">
        <v>45177</v>
      </c>
      <c r="B6754" s="4">
        <v>50950</v>
      </c>
      <c r="C6754" s="870">
        <v>0</v>
      </c>
      <c r="D6754" s="870">
        <v>1100</v>
      </c>
      <c r="E6754" s="868">
        <v>52975</v>
      </c>
      <c r="F6754" s="868">
        <v>0</v>
      </c>
      <c r="G6754" s="868">
        <v>1300</v>
      </c>
      <c r="H6754" s="868">
        <v>5075</v>
      </c>
      <c r="I6754" s="130">
        <f t="shared" si="2117"/>
        <v>9.5799905615856537E-2</v>
      </c>
      <c r="J6754" s="868">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4">
        <v>45180</v>
      </c>
      <c r="B6755" s="4">
        <v>50525</v>
      </c>
      <c r="C6755" s="873">
        <v>0</v>
      </c>
      <c r="D6755" s="873">
        <v>1100</v>
      </c>
      <c r="E6755" s="873">
        <v>52550</v>
      </c>
      <c r="F6755" s="873">
        <v>500</v>
      </c>
      <c r="G6755" s="873">
        <v>925</v>
      </c>
      <c r="H6755" s="873">
        <v>4175</v>
      </c>
      <c r="I6755" s="130">
        <f t="shared" ref="I6755:I6757" si="2136">H6755/E6755</f>
        <v>7.9448144624167466E-2</v>
      </c>
      <c r="J6755" s="873">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8">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8">
        <v>45182</v>
      </c>
      <c r="B6757" s="4">
        <v>51100</v>
      </c>
      <c r="C6757" s="877">
        <v>0</v>
      </c>
      <c r="D6757" s="877">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80">
        <v>45183</v>
      </c>
      <c r="B6758" s="4">
        <v>52075</v>
      </c>
      <c r="C6758" s="879">
        <v>0</v>
      </c>
      <c r="D6758" s="879">
        <v>1100</v>
      </c>
      <c r="E6758" s="879">
        <v>54100</v>
      </c>
      <c r="F6758" s="4">
        <v>975</v>
      </c>
      <c r="G6758" s="879">
        <v>0</v>
      </c>
      <c r="H6758" s="879">
        <v>3650</v>
      </c>
      <c r="I6758" s="130">
        <f t="shared" ref="I6758:I6760" si="2140">H6758/E6758</f>
        <v>6.7467652495378921E-2</v>
      </c>
      <c r="J6758" s="879">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4">
        <v>45184</v>
      </c>
      <c r="B6759" s="4">
        <v>52075</v>
      </c>
      <c r="C6759" s="5">
        <v>0</v>
      </c>
      <c r="D6759" s="5">
        <v>1100</v>
      </c>
      <c r="E6759" s="5">
        <v>54100</v>
      </c>
      <c r="F6759" s="4">
        <v>0</v>
      </c>
      <c r="G6759" s="5">
        <v>0</v>
      </c>
      <c r="H6759" s="5">
        <v>3650</v>
      </c>
      <c r="I6759" s="130">
        <f t="shared" si="2140"/>
        <v>6.7467652495378921E-2</v>
      </c>
      <c r="J6759" s="883">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5">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7">
        <v>45188</v>
      </c>
      <c r="B6761" s="4">
        <v>68725</v>
      </c>
      <c r="C6761" s="886">
        <v>0</v>
      </c>
      <c r="D6761" s="886">
        <v>1400</v>
      </c>
      <c r="E6761" s="886">
        <v>71050</v>
      </c>
      <c r="F6761" s="4">
        <v>10075</v>
      </c>
      <c r="G6761" s="886">
        <v>0</v>
      </c>
      <c r="H6761" s="886">
        <v>1850</v>
      </c>
      <c r="I6761" s="130">
        <f t="shared" ref="I6761:I6763" si="2144">H6761/E6761</f>
        <v>2.6038001407459536E-2</v>
      </c>
      <c r="J6761" s="886">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1">
        <v>45189</v>
      </c>
      <c r="B6762" s="4">
        <v>71550</v>
      </c>
      <c r="C6762" s="5">
        <v>0</v>
      </c>
      <c r="D6762" s="5">
        <v>1400</v>
      </c>
      <c r="E6762" s="5">
        <v>73875</v>
      </c>
      <c r="F6762" s="4">
        <v>2875</v>
      </c>
      <c r="G6762" s="5">
        <v>50</v>
      </c>
      <c r="H6762" s="5">
        <v>1800</v>
      </c>
      <c r="I6762" s="130">
        <f t="shared" si="2144"/>
        <v>2.4365482233502538E-2</v>
      </c>
      <c r="J6762" s="890">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3">
        <v>45190</v>
      </c>
      <c r="B6763" s="4">
        <v>71975</v>
      </c>
      <c r="C6763" s="5">
        <v>0</v>
      </c>
      <c r="D6763" s="5">
        <v>1400</v>
      </c>
      <c r="E6763" s="5">
        <v>74300</v>
      </c>
      <c r="F6763" s="4">
        <v>500</v>
      </c>
      <c r="G6763" s="5">
        <v>75</v>
      </c>
      <c r="H6763" s="5">
        <v>1725</v>
      </c>
      <c r="I6763" s="130">
        <f t="shared" si="2144"/>
        <v>2.3216689098250337E-2</v>
      </c>
      <c r="J6763" s="892">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5">
        <v>45191</v>
      </c>
      <c r="B6764" s="4">
        <v>71975</v>
      </c>
      <c r="C6764" s="894">
        <v>0</v>
      </c>
      <c r="D6764" s="894">
        <v>1400</v>
      </c>
      <c r="E6764" s="894">
        <v>74300</v>
      </c>
      <c r="F6764" s="4">
        <v>0</v>
      </c>
      <c r="G6764" s="894">
        <v>0</v>
      </c>
      <c r="H6764" s="894">
        <v>1725</v>
      </c>
      <c r="I6764" s="130">
        <f t="shared" ref="I6764" si="2148">H6764/E6764</f>
        <v>2.3216689098250337E-2</v>
      </c>
      <c r="J6764" s="894">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9">
        <v>45194</v>
      </c>
      <c r="B6765" s="4">
        <v>73875</v>
      </c>
      <c r="C6765" s="898">
        <v>0</v>
      </c>
      <c r="D6765" s="898">
        <v>1400</v>
      </c>
      <c r="E6765" s="898">
        <v>76200</v>
      </c>
      <c r="F6765" s="4">
        <v>1950</v>
      </c>
      <c r="G6765" s="898">
        <v>50</v>
      </c>
      <c r="H6765" s="898">
        <v>1775</v>
      </c>
      <c r="I6765" s="130">
        <f t="shared" ref="I6765" si="2152">H6765/E6765</f>
        <v>2.3293963254593177E-2</v>
      </c>
      <c r="J6765" s="898">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3">
        <v>45195</v>
      </c>
      <c r="B6766" s="4">
        <v>74100</v>
      </c>
      <c r="C6766" s="902">
        <v>0</v>
      </c>
      <c r="D6766" s="902">
        <v>1700</v>
      </c>
      <c r="E6766" s="902">
        <v>76725</v>
      </c>
      <c r="F6766" s="4">
        <v>600</v>
      </c>
      <c r="G6766" s="902">
        <v>75</v>
      </c>
      <c r="H6766" s="902">
        <v>1700</v>
      </c>
      <c r="I6766" s="130">
        <f t="shared" ref="I6766" si="2156">H6766/E6766</f>
        <v>2.2157054415118931E-2</v>
      </c>
      <c r="J6766" s="902">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7">
        <v>45196</v>
      </c>
      <c r="B6767" s="4">
        <v>74025</v>
      </c>
      <c r="C6767" s="906">
        <v>0</v>
      </c>
      <c r="D6767" s="906">
        <v>1700</v>
      </c>
      <c r="E6767" s="906">
        <v>76650</v>
      </c>
      <c r="F6767" s="4">
        <v>0</v>
      </c>
      <c r="G6767" s="906">
        <v>75</v>
      </c>
      <c r="H6767" s="906">
        <v>1625</v>
      </c>
      <c r="I6767" s="130">
        <f t="shared" ref="I6767" si="2160">H6767/E6767</f>
        <v>2.1200260926288322E-2</v>
      </c>
      <c r="J6767" s="906">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1">
        <v>45197</v>
      </c>
      <c r="B6768" s="4">
        <v>74000</v>
      </c>
      <c r="C6768" s="910">
        <v>0</v>
      </c>
      <c r="D6768" s="910">
        <v>1650</v>
      </c>
      <c r="E6768" s="910">
        <v>76575</v>
      </c>
      <c r="F6768" s="4">
        <v>0</v>
      </c>
      <c r="G6768" s="910">
        <v>75</v>
      </c>
      <c r="H6768" s="910">
        <v>2025</v>
      </c>
      <c r="I6768" s="130">
        <f t="shared" ref="I6768" si="2164">H6768/E6768</f>
        <v>2.6444662095984329E-2</v>
      </c>
      <c r="J6768" s="910">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6">
        <v>45198</v>
      </c>
      <c r="B6769" s="4">
        <v>75750</v>
      </c>
      <c r="C6769" s="915">
        <v>0</v>
      </c>
      <c r="D6769" s="915">
        <v>1650</v>
      </c>
      <c r="E6769" s="915">
        <v>78325</v>
      </c>
      <c r="F6769" s="4">
        <v>1750</v>
      </c>
      <c r="G6769" s="4">
        <v>0</v>
      </c>
      <c r="H6769" s="915">
        <v>3975</v>
      </c>
      <c r="I6769" s="130">
        <f t="shared" ref="I6769" si="2168">H6769/E6769</f>
        <v>5.0750079795722949E-2</v>
      </c>
      <c r="J6769" s="915">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4"/>
      <c r="B6770" s="914"/>
      <c r="C6770" s="914"/>
      <c r="D6770" s="914"/>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0">
        <v>45201</v>
      </c>
      <c r="B6771" s="4">
        <v>75750</v>
      </c>
      <c r="C6771" s="919">
        <v>0</v>
      </c>
      <c r="D6771" s="919">
        <v>1650</v>
      </c>
      <c r="E6771" s="919">
        <v>78325</v>
      </c>
      <c r="F6771" s="4">
        <v>0</v>
      </c>
      <c r="G6771" s="4">
        <v>0</v>
      </c>
      <c r="H6771" s="919">
        <v>4000</v>
      </c>
      <c r="I6771" s="130">
        <f t="shared" ref="I6771" si="2172">H6771/E6771</f>
        <v>5.1069262687519948E-2</v>
      </c>
      <c r="J6771" s="919">
        <v>142999</v>
      </c>
      <c r="K6771" s="22">
        <v>2197</v>
      </c>
      <c r="L6771" s="6">
        <v>2173.5</v>
      </c>
      <c r="M6771" s="137">
        <f t="shared" ref="M6771" si="2173">L6771-K6771</f>
        <v>-23.5</v>
      </c>
      <c r="N6771" s="538"/>
      <c r="O6771" s="712"/>
      <c r="P6771" s="634"/>
      <c r="Q6771" s="25">
        <f>184.27/1344.8</f>
        <v>0.13702409280190364</v>
      </c>
      <c r="W6771" s="340">
        <f t="shared" ref="W6771" si="2174">(P6771*Q6771)*(1+U6771)</f>
        <v>0</v>
      </c>
      <c r="X6771" s="531">
        <f t="shared" ref="X6771" si="2175">P6771/K6771</f>
        <v>0</v>
      </c>
    </row>
    <row r="6772" spans="1:24" ht="15" customHeight="1">
      <c r="A6772" s="923">
        <v>45202</v>
      </c>
      <c r="B6772" s="4">
        <v>76025</v>
      </c>
      <c r="C6772" s="922">
        <v>0</v>
      </c>
      <c r="D6772" s="922">
        <v>1650</v>
      </c>
      <c r="E6772" s="922">
        <v>78600</v>
      </c>
      <c r="F6772" s="4">
        <v>300</v>
      </c>
      <c r="G6772" s="4">
        <v>25</v>
      </c>
      <c r="H6772" s="922">
        <v>3975</v>
      </c>
      <c r="I6772" s="130">
        <f t="shared" ref="I6772" si="2176">H6772/E6772</f>
        <v>5.0572519083969467E-2</v>
      </c>
      <c r="J6772" s="922">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6">
        <v>45203</v>
      </c>
      <c r="B6773" s="4">
        <v>76325</v>
      </c>
      <c r="C6773" s="925">
        <v>0</v>
      </c>
      <c r="D6773" s="925">
        <v>1650</v>
      </c>
      <c r="E6773" s="925">
        <v>78900</v>
      </c>
      <c r="F6773" s="4">
        <v>300</v>
      </c>
      <c r="G6773" s="4">
        <v>0</v>
      </c>
      <c r="H6773" s="925">
        <v>3975</v>
      </c>
      <c r="I6773" s="130">
        <f t="shared" ref="I6773" si="2180">H6773/E6773</f>
        <v>5.038022813688213E-2</v>
      </c>
      <c r="J6773" s="925">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9">
        <v>45204</v>
      </c>
      <c r="B6774" s="4">
        <v>81025</v>
      </c>
      <c r="C6774" s="928">
        <v>0</v>
      </c>
      <c r="D6774" s="928">
        <v>1650</v>
      </c>
      <c r="E6774" s="928">
        <v>83600</v>
      </c>
      <c r="F6774" s="4">
        <v>4950</v>
      </c>
      <c r="G6774" s="4">
        <v>250</v>
      </c>
      <c r="H6774" s="10">
        <v>3725</v>
      </c>
      <c r="I6774" s="130">
        <f t="shared" ref="I6774:I6779" si="2184">H6774/E6774</f>
        <v>4.455741626794258E-2</v>
      </c>
      <c r="J6774" s="928">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1">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1">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3">
        <v>45209</v>
      </c>
      <c r="B6777" s="4">
        <v>82725</v>
      </c>
      <c r="C6777" s="5">
        <v>0</v>
      </c>
      <c r="D6777" s="5">
        <v>1650</v>
      </c>
      <c r="E6777" s="5">
        <v>85300</v>
      </c>
      <c r="F6777" s="4">
        <v>400</v>
      </c>
      <c r="G6777" s="5">
        <v>0</v>
      </c>
      <c r="H6777" s="5">
        <v>3350</v>
      </c>
      <c r="I6777" s="130">
        <f t="shared" si="2184"/>
        <v>3.9273153575615477E-2</v>
      </c>
      <c r="J6777" s="932">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6">
        <v>45210</v>
      </c>
      <c r="B6778" s="4">
        <v>82625</v>
      </c>
      <c r="C6778" s="5">
        <v>0</v>
      </c>
      <c r="D6778" s="5">
        <v>1650</v>
      </c>
      <c r="E6778" s="5">
        <v>85200</v>
      </c>
      <c r="F6778" s="4">
        <v>0</v>
      </c>
      <c r="G6778" s="5">
        <v>100</v>
      </c>
      <c r="H6778" s="5">
        <v>3250</v>
      </c>
      <c r="I6778" s="130">
        <f t="shared" si="2184"/>
        <v>3.8145539906103289E-2</v>
      </c>
      <c r="J6778" s="935">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7">
        <v>45211</v>
      </c>
      <c r="B6779" s="4">
        <v>85000</v>
      </c>
      <c r="C6779" s="5">
        <v>0</v>
      </c>
      <c r="D6779" s="5">
        <v>1650</v>
      </c>
      <c r="E6779" s="5">
        <v>88075</v>
      </c>
      <c r="F6779" s="4">
        <v>2875</v>
      </c>
      <c r="G6779" s="5">
        <v>0</v>
      </c>
      <c r="H6779" s="5">
        <v>3250</v>
      </c>
      <c r="I6779" s="130">
        <f t="shared" si="2184"/>
        <v>3.6900369003690037E-2</v>
      </c>
      <c r="J6779" s="935">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9">
        <v>45212</v>
      </c>
      <c r="B6780" s="4">
        <v>88125</v>
      </c>
      <c r="C6780" s="938">
        <v>0</v>
      </c>
      <c r="D6780" s="938">
        <v>1650</v>
      </c>
      <c r="E6780" s="938">
        <v>91200</v>
      </c>
      <c r="F6780" s="4">
        <v>330</v>
      </c>
      <c r="G6780" s="938">
        <v>175</v>
      </c>
      <c r="H6780" s="938">
        <v>3075</v>
      </c>
      <c r="I6780" s="130">
        <f t="shared" ref="I6780" si="2194">H6780/E6780</f>
        <v>3.3717105263157895E-2</v>
      </c>
      <c r="J6780" s="938">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3">
        <v>45215</v>
      </c>
      <c r="B6781" s="4">
        <v>91650</v>
      </c>
      <c r="C6781" s="942">
        <v>0</v>
      </c>
      <c r="D6781" s="942">
        <v>1650</v>
      </c>
      <c r="E6781" s="942">
        <v>96225</v>
      </c>
      <c r="F6781" s="4">
        <v>5050</v>
      </c>
      <c r="G6781" s="942">
        <v>25</v>
      </c>
      <c r="H6781" s="942">
        <v>3050</v>
      </c>
      <c r="I6781" s="130">
        <f t="shared" ref="I6781" si="2198">H6781/E6781</f>
        <v>3.1696544557027799E-2</v>
      </c>
      <c r="J6781" s="942">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7">
        <v>45216</v>
      </c>
      <c r="B6782" s="4">
        <v>98725</v>
      </c>
      <c r="C6782" s="946">
        <v>0</v>
      </c>
      <c r="D6782" s="946">
        <v>1650</v>
      </c>
      <c r="E6782" s="946">
        <v>105625</v>
      </c>
      <c r="F6782" s="4">
        <v>10750</v>
      </c>
      <c r="G6782" s="946">
        <v>1350</v>
      </c>
      <c r="H6782" s="946">
        <v>1700</v>
      </c>
      <c r="I6782" s="130">
        <f t="shared" ref="I6782" si="2202">H6782/E6782</f>
        <v>1.6094674556213016E-2</v>
      </c>
      <c r="J6782" s="946">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1">
        <v>45217</v>
      </c>
      <c r="B6783" s="4">
        <v>101200</v>
      </c>
      <c r="C6783" s="950">
        <v>0</v>
      </c>
      <c r="D6783" s="950">
        <v>1650</v>
      </c>
      <c r="E6783" s="950">
        <v>108100</v>
      </c>
      <c r="F6783" s="4">
        <v>2500</v>
      </c>
      <c r="G6783" s="950">
        <v>25</v>
      </c>
      <c r="H6783" s="950">
        <v>1425</v>
      </c>
      <c r="I6783" s="130">
        <f t="shared" ref="I6783" si="2206">H6783/E6783</f>
        <v>1.3182238667900092E-2</v>
      </c>
      <c r="J6783" s="950">
        <v>133221</v>
      </c>
      <c r="K6783" s="22">
        <v>2132</v>
      </c>
      <c r="L6783" s="6">
        <v>2111.5</v>
      </c>
      <c r="M6783" s="137">
        <f t="shared" ref="M6783" si="2207">L6783-K6783</f>
        <v>-20.5</v>
      </c>
      <c r="N6783" s="540"/>
      <c r="O6783" s="962"/>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5">
        <v>45218</v>
      </c>
      <c r="B6784" s="4">
        <v>101775</v>
      </c>
      <c r="C6784" s="954">
        <v>0</v>
      </c>
      <c r="D6784" s="954">
        <v>1650</v>
      </c>
      <c r="E6784" s="954">
        <v>108675</v>
      </c>
      <c r="F6784" s="4">
        <v>625</v>
      </c>
      <c r="G6784" s="954">
        <v>50</v>
      </c>
      <c r="H6784" s="954">
        <v>1375</v>
      </c>
      <c r="I6784" s="130">
        <f t="shared" ref="I6784" si="2210">H6784/E6784</f>
        <v>1.2652403956751783E-2</v>
      </c>
      <c r="J6784" s="954">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9">
        <v>45219</v>
      </c>
      <c r="B6785" s="4">
        <v>103775</v>
      </c>
      <c r="C6785" s="958">
        <v>0</v>
      </c>
      <c r="D6785" s="958">
        <v>1650</v>
      </c>
      <c r="E6785" s="958">
        <v>110675</v>
      </c>
      <c r="F6785" s="4">
        <v>2000</v>
      </c>
      <c r="G6785" s="958">
        <v>0</v>
      </c>
      <c r="H6785" s="958">
        <v>1375</v>
      </c>
      <c r="I6785" s="130">
        <f t="shared" ref="I6785" si="2214">H6785/E6785</f>
        <v>1.2423763270838039E-2</v>
      </c>
      <c r="J6785" s="958">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4">
        <v>45222</v>
      </c>
      <c r="B6786" s="4">
        <v>108325</v>
      </c>
      <c r="C6786" s="971">
        <v>0</v>
      </c>
      <c r="D6786" s="963">
        <v>1650</v>
      </c>
      <c r="E6786" s="963">
        <v>115225</v>
      </c>
      <c r="F6786" s="4">
        <v>4550</v>
      </c>
      <c r="G6786" s="963">
        <v>0</v>
      </c>
      <c r="H6786" s="963">
        <v>1375</v>
      </c>
      <c r="I6786" s="130">
        <f t="shared" ref="I6786" si="2218">H6786/E6786</f>
        <v>1.1933174224343675E-2</v>
      </c>
      <c r="J6786" s="963">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8">
        <v>45223</v>
      </c>
      <c r="B6787" s="4">
        <v>109975</v>
      </c>
      <c r="C6787" s="971">
        <v>0</v>
      </c>
      <c r="D6787" s="967">
        <v>1950</v>
      </c>
      <c r="E6787" s="967">
        <v>117175</v>
      </c>
      <c r="F6787" s="4">
        <v>1950</v>
      </c>
      <c r="G6787" s="967">
        <v>0</v>
      </c>
      <c r="H6787" s="967">
        <v>1375</v>
      </c>
      <c r="I6787" s="130">
        <f t="shared" ref="I6787" si="2222">H6787/E6787</f>
        <v>1.1734585022402389E-2</v>
      </c>
      <c r="J6787" s="967">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3">
        <v>45224</v>
      </c>
      <c r="B6788" s="4">
        <v>114075</v>
      </c>
      <c r="C6788" s="972">
        <v>0</v>
      </c>
      <c r="D6788" s="972">
        <v>2400</v>
      </c>
      <c r="E6788" s="972">
        <v>121725</v>
      </c>
      <c r="F6788" s="4">
        <v>4550</v>
      </c>
      <c r="G6788" s="972">
        <v>0</v>
      </c>
      <c r="H6788" s="972">
        <v>1375</v>
      </c>
      <c r="I6788" s="130">
        <f t="shared" ref="I6788" si="2226">H6788/E6788</f>
        <v>1.1295953994660095E-2</v>
      </c>
      <c r="J6788" s="972">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7">
        <v>45225</v>
      </c>
      <c r="B6789" s="4">
        <v>115625</v>
      </c>
      <c r="C6789" s="980">
        <v>0</v>
      </c>
      <c r="D6789" s="976">
        <v>2500</v>
      </c>
      <c r="E6789" s="976">
        <v>123375</v>
      </c>
      <c r="F6789" s="4">
        <v>1650</v>
      </c>
      <c r="G6789" s="980">
        <v>0</v>
      </c>
      <c r="H6789" s="976">
        <v>1375</v>
      </c>
      <c r="I6789" s="130">
        <f t="shared" ref="I6789:I6792" si="2229">H6789/E6789</f>
        <v>1.1144883485309016E-2</v>
      </c>
      <c r="J6789" s="976">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1">
        <v>45226</v>
      </c>
      <c r="B6790" s="4">
        <v>117350</v>
      </c>
      <c r="C6790" s="5">
        <v>0</v>
      </c>
      <c r="D6790" s="5">
        <v>2625</v>
      </c>
      <c r="E6790" s="5">
        <v>125225</v>
      </c>
      <c r="F6790" s="4">
        <v>1850</v>
      </c>
      <c r="G6790" s="5">
        <v>0</v>
      </c>
      <c r="H6790" s="5">
        <v>1375</v>
      </c>
      <c r="I6790" s="130">
        <f t="shared" si="2229"/>
        <v>1.0980235575963266E-2</v>
      </c>
      <c r="J6790" s="935">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2">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4">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3"/>
      <c r="B6793" s="983"/>
      <c r="C6793" s="983"/>
      <c r="D6793" s="983"/>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6">
        <v>45231</v>
      </c>
      <c r="B6794" s="4">
        <v>120425</v>
      </c>
      <c r="C6794" s="985">
        <v>0</v>
      </c>
      <c r="D6794" s="985">
        <v>2675</v>
      </c>
      <c r="E6794" s="985">
        <v>128350</v>
      </c>
      <c r="F6794" s="4">
        <v>725</v>
      </c>
      <c r="G6794" s="985">
        <v>25</v>
      </c>
      <c r="H6794" s="985">
        <v>1300</v>
      </c>
      <c r="I6794" s="130">
        <f t="shared" ref="I6794:I6795" si="2232">H6794/E6794</f>
        <v>1.0128554733151539E-2</v>
      </c>
      <c r="J6794" s="985">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90">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3">
        <v>45233</v>
      </c>
      <c r="B6796" s="4">
        <v>121450</v>
      </c>
      <c r="C6796" s="992">
        <v>0</v>
      </c>
      <c r="D6796" s="992">
        <v>2675</v>
      </c>
      <c r="E6796" s="992">
        <v>129375</v>
      </c>
      <c r="F6796" s="992">
        <v>0</v>
      </c>
      <c r="G6796" s="992">
        <v>275</v>
      </c>
      <c r="H6796" s="992">
        <v>1025</v>
      </c>
      <c r="I6796" s="130">
        <f t="shared" ref="I6796" si="2236">H6796/E6796</f>
        <v>7.9227053140096624E-3</v>
      </c>
      <c r="J6796" s="992">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7">
        <v>45236</v>
      </c>
      <c r="B6797" s="4">
        <v>121950</v>
      </c>
      <c r="C6797" s="996">
        <v>0</v>
      </c>
      <c r="D6797" s="996">
        <v>2675</v>
      </c>
      <c r="E6797" s="996">
        <v>129875</v>
      </c>
      <c r="F6797" s="996">
        <v>500</v>
      </c>
      <c r="G6797" s="996">
        <v>0</v>
      </c>
      <c r="H6797" s="996">
        <v>1025</v>
      </c>
      <c r="I6797" s="130">
        <f t="shared" ref="I6797" si="2239">H6797/E6797</f>
        <v>7.8922040423484111E-3</v>
      </c>
      <c r="J6797" s="996">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1">
        <v>45237</v>
      </c>
      <c r="B6798" s="4">
        <v>123425</v>
      </c>
      <c r="C6798" s="1000">
        <v>0</v>
      </c>
      <c r="D6798" s="1000">
        <v>2675</v>
      </c>
      <c r="E6798" s="1000">
        <v>131350</v>
      </c>
      <c r="F6798" s="1000">
        <v>1475</v>
      </c>
      <c r="G6798" s="1000">
        <v>0</v>
      </c>
      <c r="H6798" s="1000">
        <v>1025</v>
      </c>
      <c r="I6798" s="130">
        <f t="shared" ref="I6798" si="2242">H6798/E6798</f>
        <v>7.8035782261134373E-3</v>
      </c>
      <c r="J6798" s="1000">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5">
        <v>45238</v>
      </c>
      <c r="B6799" s="4">
        <v>125125</v>
      </c>
      <c r="C6799" s="1004">
        <v>0</v>
      </c>
      <c r="D6799" s="1004">
        <v>2675</v>
      </c>
      <c r="E6799" s="1004">
        <v>133050</v>
      </c>
      <c r="F6799" s="1004">
        <v>1700</v>
      </c>
      <c r="G6799" s="1004">
        <v>0</v>
      </c>
      <c r="H6799" s="1004">
        <v>1025</v>
      </c>
      <c r="I6799" s="130">
        <f t="shared" ref="I6799" si="2245">H6799/E6799</f>
        <v>7.7038707252912435E-3</v>
      </c>
      <c r="J6799" s="1004">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9">
        <v>45239</v>
      </c>
      <c r="B6800" s="4">
        <v>125125</v>
      </c>
      <c r="C6800" s="1008">
        <v>0</v>
      </c>
      <c r="D6800" s="1008">
        <v>2675</v>
      </c>
      <c r="E6800" s="1008">
        <v>133050</v>
      </c>
      <c r="F6800" s="1008">
        <v>0</v>
      </c>
      <c r="G6800" s="1008">
        <v>0</v>
      </c>
      <c r="H6800" s="1008">
        <v>1025</v>
      </c>
      <c r="I6800" s="130">
        <f t="shared" ref="I6800" si="2248">H6800/E6800</f>
        <v>7.7038707252912435E-3</v>
      </c>
      <c r="J6800" s="1008">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3">
        <v>45240</v>
      </c>
      <c r="B6801" s="4">
        <v>125975</v>
      </c>
      <c r="C6801" s="1012">
        <v>0</v>
      </c>
      <c r="D6801" s="1012">
        <v>2675</v>
      </c>
      <c r="E6801" s="1012">
        <v>133900</v>
      </c>
      <c r="F6801" s="1012">
        <v>850</v>
      </c>
      <c r="G6801" s="1012">
        <v>0</v>
      </c>
      <c r="H6801" s="1012">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7">
        <v>45243</v>
      </c>
      <c r="B6802" s="4">
        <v>127375</v>
      </c>
      <c r="C6802" s="1016">
        <v>0</v>
      </c>
      <c r="D6802" s="1016">
        <v>2675</v>
      </c>
      <c r="E6802" s="1016">
        <v>135300</v>
      </c>
      <c r="F6802" s="1016">
        <v>1400</v>
      </c>
      <c r="G6802" s="1016">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1">
        <v>45244</v>
      </c>
      <c r="B6803" s="4">
        <v>127375</v>
      </c>
      <c r="C6803" s="1020">
        <v>0</v>
      </c>
      <c r="D6803" s="1020">
        <v>2675</v>
      </c>
      <c r="E6803" s="1020">
        <v>135300</v>
      </c>
      <c r="F6803" s="1020">
        <v>0</v>
      </c>
      <c r="G6803" s="1020">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4">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6">
        <v>45246</v>
      </c>
      <c r="B6805" s="4">
        <v>128000</v>
      </c>
      <c r="C6805" s="1025">
        <v>0</v>
      </c>
      <c r="D6805" s="1025">
        <v>2675</v>
      </c>
      <c r="E6805" s="1025">
        <v>135925</v>
      </c>
      <c r="F6805" s="4">
        <v>600</v>
      </c>
      <c r="G6805" s="1025">
        <v>0</v>
      </c>
      <c r="H6805" s="1025">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30">
        <v>45247</v>
      </c>
      <c r="B6806" s="4">
        <v>128000</v>
      </c>
      <c r="C6806" s="1029">
        <v>0</v>
      </c>
      <c r="D6806" s="1029">
        <v>2675</v>
      </c>
      <c r="E6806" s="1029">
        <v>135925</v>
      </c>
      <c r="F6806" s="1029">
        <v>0</v>
      </c>
      <c r="G6806" s="1029">
        <v>0</v>
      </c>
      <c r="H6806" s="1029">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4">
        <v>45250</v>
      </c>
      <c r="B6807" s="4">
        <v>128000</v>
      </c>
      <c r="C6807" s="1033">
        <v>0</v>
      </c>
      <c r="D6807" s="1033">
        <v>2675</v>
      </c>
      <c r="E6807" s="1033">
        <v>135925</v>
      </c>
      <c r="F6807" s="1033">
        <v>0</v>
      </c>
      <c r="G6807" s="1033">
        <v>0</v>
      </c>
      <c r="H6807" s="1033">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8">
        <v>45251</v>
      </c>
      <c r="B6808" s="4">
        <v>128000</v>
      </c>
      <c r="C6808" s="1037">
        <v>0</v>
      </c>
      <c r="D6808" s="1037">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9">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1">
        <v>45253</v>
      </c>
      <c r="B6810" s="4">
        <v>128300</v>
      </c>
      <c r="C6810" s="5">
        <v>0</v>
      </c>
      <c r="D6810" s="5">
        <v>2975</v>
      </c>
      <c r="E6810" s="5">
        <v>136525</v>
      </c>
      <c r="F6810" s="4">
        <v>600</v>
      </c>
      <c r="G6810" s="5">
        <v>0</v>
      </c>
      <c r="H6810" s="5">
        <v>59400</v>
      </c>
      <c r="I6810" s="130">
        <f t="shared" si="2272"/>
        <v>0.43508514924006592</v>
      </c>
      <c r="J6810" s="1040">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3">
        <v>45254</v>
      </c>
      <c r="B6811" s="4">
        <v>129050</v>
      </c>
      <c r="C6811" s="1042">
        <v>0</v>
      </c>
      <c r="D6811" s="1042">
        <v>2925</v>
      </c>
      <c r="E6811" s="1042">
        <v>137225</v>
      </c>
      <c r="F6811" s="4">
        <v>750</v>
      </c>
      <c r="G6811" s="1042">
        <v>50</v>
      </c>
      <c r="H6811" s="1042">
        <v>59350</v>
      </c>
      <c r="I6811" s="130">
        <f t="shared" ref="I6811" si="2276">H6811/E6811</f>
        <v>0.43250136636910186</v>
      </c>
      <c r="J6811" s="1042">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7">
        <v>45257</v>
      </c>
      <c r="B6812" s="4">
        <v>129800</v>
      </c>
      <c r="C6812" s="1050">
        <v>0</v>
      </c>
      <c r="D6812" s="1046">
        <v>2925</v>
      </c>
      <c r="E6812" s="1046">
        <v>137975</v>
      </c>
      <c r="F6812" s="4">
        <v>750</v>
      </c>
      <c r="G6812" s="1046">
        <v>0</v>
      </c>
      <c r="H6812" s="1046">
        <v>59350</v>
      </c>
      <c r="I6812" s="130">
        <f t="shared" ref="I6812" si="2280">H6812/E6812</f>
        <v>0.43015038956332668</v>
      </c>
      <c r="J6812" s="1046">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2">
        <v>45258</v>
      </c>
      <c r="B6813" s="4">
        <v>130850</v>
      </c>
      <c r="C6813" s="1051">
        <v>0</v>
      </c>
      <c r="D6813" s="1051">
        <v>2925</v>
      </c>
      <c r="E6813" s="1051">
        <v>138475</v>
      </c>
      <c r="F6813" s="4">
        <v>1050</v>
      </c>
      <c r="G6813" s="1051">
        <v>550</v>
      </c>
      <c r="H6813" s="1051">
        <v>58800</v>
      </c>
      <c r="I6813" s="130">
        <f t="shared" ref="I6813" si="2284">H6813/E6813</f>
        <v>0.42462538364325692</v>
      </c>
      <c r="J6813" s="1051">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6">
        <v>45259</v>
      </c>
      <c r="B6814" s="4">
        <v>139250</v>
      </c>
      <c r="C6814" s="1055">
        <v>0</v>
      </c>
      <c r="D6814" s="1055">
        <v>2925</v>
      </c>
      <c r="E6814" s="1055">
        <v>144450</v>
      </c>
      <c r="F6814" s="4">
        <v>8400</v>
      </c>
      <c r="G6814" s="1055">
        <v>2425</v>
      </c>
      <c r="H6814" s="1055">
        <v>56375</v>
      </c>
      <c r="I6814" s="130">
        <f t="shared" ref="I6814" si="2288">H6814/E6814</f>
        <v>0.39027345102111455</v>
      </c>
      <c r="J6814" s="1055">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1">
        <v>45260</v>
      </c>
      <c r="B6815" s="4">
        <v>137300</v>
      </c>
      <c r="C6815" s="1060">
        <v>0</v>
      </c>
      <c r="D6815" s="1060">
        <v>2925</v>
      </c>
      <c r="E6815" s="1060">
        <v>141575</v>
      </c>
      <c r="F6815" s="4">
        <v>500</v>
      </c>
      <c r="G6815" s="1060">
        <v>3375</v>
      </c>
      <c r="H6815" s="1060">
        <v>53000</v>
      </c>
      <c r="I6815" s="130">
        <f t="shared" ref="I6815" si="2292">H6815/E6815</f>
        <v>0.37435987992230269</v>
      </c>
      <c r="J6815" s="1060">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9"/>
      <c r="B6816" s="1059"/>
      <c r="C6816" s="1059"/>
      <c r="D6816" s="1059"/>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5">
        <v>45261</v>
      </c>
      <c r="B6817" s="4">
        <v>135050</v>
      </c>
      <c r="C6817" s="1064">
        <v>0</v>
      </c>
      <c r="D6817" s="1064">
        <v>2925</v>
      </c>
      <c r="E6817" s="1064">
        <v>139325</v>
      </c>
      <c r="F6817" s="4">
        <v>500</v>
      </c>
      <c r="G6817" s="1064">
        <v>2750</v>
      </c>
      <c r="H6817" s="1064">
        <v>50250</v>
      </c>
      <c r="I6817" s="130">
        <f t="shared" ref="I6817" si="2296">H6817/E6817</f>
        <v>0.36066750403732278</v>
      </c>
      <c r="J6817" s="1064">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8">
        <v>45264</v>
      </c>
      <c r="B6818" s="4">
        <v>130325</v>
      </c>
      <c r="C6818" s="1067">
        <v>0</v>
      </c>
      <c r="D6818" s="1067">
        <v>2925</v>
      </c>
      <c r="E6818" s="1067">
        <v>134600</v>
      </c>
      <c r="F6818" s="4">
        <v>0</v>
      </c>
      <c r="G6818" s="1067">
        <v>4725</v>
      </c>
      <c r="H6818" s="1067">
        <v>45525</v>
      </c>
      <c r="I6818" s="130">
        <f t="shared" ref="I6818" si="2300">H6818/E6818</f>
        <v>0.33822436849925708</v>
      </c>
      <c r="J6818" s="1067">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2">
        <v>45265</v>
      </c>
      <c r="B6819" s="4">
        <v>127100</v>
      </c>
      <c r="C6819" s="1071">
        <v>0</v>
      </c>
      <c r="D6819" s="1071">
        <v>2925</v>
      </c>
      <c r="E6819" s="1071">
        <v>131375</v>
      </c>
      <c r="F6819" s="4">
        <v>1300</v>
      </c>
      <c r="G6819" s="1071">
        <v>4525</v>
      </c>
      <c r="H6819" s="1071">
        <v>41000</v>
      </c>
      <c r="I6819" s="130">
        <f t="shared" ref="I6819" si="2304">H6819/E6819</f>
        <v>0.31208372978116078</v>
      </c>
      <c r="J6819" s="1071">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6">
        <v>45266</v>
      </c>
      <c r="B6820" s="4">
        <v>131825</v>
      </c>
      <c r="C6820" s="1075">
        <v>0</v>
      </c>
      <c r="D6820" s="1075">
        <v>2925</v>
      </c>
      <c r="E6820" s="1075">
        <v>136100</v>
      </c>
      <c r="F6820" s="4">
        <v>6350</v>
      </c>
      <c r="G6820" s="1075">
        <v>1625</v>
      </c>
      <c r="H6820" s="1075">
        <v>39375</v>
      </c>
      <c r="I6820" s="130">
        <f t="shared" ref="I6820" si="2308">H6820/E6820</f>
        <v>0.28930933137398973</v>
      </c>
      <c r="J6820" s="1075">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80">
        <v>45267</v>
      </c>
      <c r="B6821" s="4">
        <v>128850</v>
      </c>
      <c r="C6821" s="1079">
        <v>0</v>
      </c>
      <c r="D6821" s="1079">
        <v>2925</v>
      </c>
      <c r="E6821" s="1079">
        <v>133625</v>
      </c>
      <c r="F6821" s="4">
        <v>2200</v>
      </c>
      <c r="G6821" s="1079">
        <v>4675</v>
      </c>
      <c r="H6821" s="1079">
        <v>39375</v>
      </c>
      <c r="I6821" s="130">
        <f t="shared" ref="I6821:I6834" si="2312">H6821/E6821</f>
        <v>0.29466791393826003</v>
      </c>
      <c r="J6821" s="1079">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4" si="2315">P6821/K6821</f>
        <v>7.7702702702702702</v>
      </c>
    </row>
    <row r="6822" spans="1:24" ht="15" customHeight="1">
      <c r="A6822" s="1084">
        <v>45268</v>
      </c>
      <c r="B6822" s="4">
        <v>129200</v>
      </c>
      <c r="C6822" s="5">
        <v>0</v>
      </c>
      <c r="D6822" s="5">
        <v>2625</v>
      </c>
      <c r="E6822" s="5">
        <v>133675</v>
      </c>
      <c r="F6822" s="4">
        <v>3500</v>
      </c>
      <c r="G6822" s="5">
        <v>3450</v>
      </c>
      <c r="H6822" s="5">
        <v>34325</v>
      </c>
      <c r="I6822" s="130">
        <f t="shared" si="2312"/>
        <v>0.25677950252478027</v>
      </c>
      <c r="J6822" s="1083">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6">
        <v>45271</v>
      </c>
      <c r="B6823" s="4">
        <v>126375</v>
      </c>
      <c r="C6823" s="5">
        <v>0</v>
      </c>
      <c r="D6823" s="5">
        <v>2625</v>
      </c>
      <c r="E6823" s="5">
        <v>130850</v>
      </c>
      <c r="F6823" s="4">
        <v>0</v>
      </c>
      <c r="G6823" s="5">
        <v>2825</v>
      </c>
      <c r="H6823" s="5">
        <v>31000</v>
      </c>
      <c r="I6823" s="130">
        <f t="shared" si="2312"/>
        <v>0.23691249522353841</v>
      </c>
      <c r="J6823" s="1085">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9">
        <v>45272</v>
      </c>
      <c r="B6824" s="4">
        <v>123900</v>
      </c>
      <c r="C6824" s="5">
        <v>0</v>
      </c>
      <c r="D6824" s="5">
        <v>2625</v>
      </c>
      <c r="E6824" s="5">
        <v>128900</v>
      </c>
      <c r="F6824" s="4">
        <v>525</v>
      </c>
      <c r="G6824" s="5">
        <v>2475</v>
      </c>
      <c r="H6824" s="5">
        <v>40625</v>
      </c>
      <c r="I6824" s="130">
        <f t="shared" si="2312"/>
        <v>0.315166795965865</v>
      </c>
      <c r="J6824" s="1088">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90">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2">
        <v>45274</v>
      </c>
      <c r="B6826" s="4">
        <v>123675</v>
      </c>
      <c r="C6826" s="5">
        <v>0</v>
      </c>
      <c r="D6826" s="5">
        <v>1650</v>
      </c>
      <c r="E6826" s="5">
        <v>128650</v>
      </c>
      <c r="F6826" s="4">
        <v>2525</v>
      </c>
      <c r="G6826" s="5">
        <v>2375</v>
      </c>
      <c r="H6826" s="5">
        <v>51525</v>
      </c>
      <c r="I6826" s="130">
        <f t="shared" si="2312"/>
        <v>0.40050524679362609</v>
      </c>
      <c r="J6826" s="1091">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5">
        <v>45275</v>
      </c>
      <c r="B6827" s="4">
        <v>123275</v>
      </c>
      <c r="C6827" s="1094">
        <v>0</v>
      </c>
      <c r="D6827" s="5">
        <v>1550</v>
      </c>
      <c r="E6827" s="1094">
        <v>128150</v>
      </c>
      <c r="F6827" s="4">
        <v>825</v>
      </c>
      <c r="G6827" s="5">
        <v>1325</v>
      </c>
      <c r="H6827" s="5">
        <v>52500</v>
      </c>
      <c r="I6827" s="130">
        <f t="shared" si="2312"/>
        <v>0.40967616074912211</v>
      </c>
      <c r="J6827" s="1093">
        <v>141455</v>
      </c>
      <c r="K6827" s="22">
        <v>2055.5</v>
      </c>
      <c r="L6827" s="6">
        <v>2085.5</v>
      </c>
      <c r="M6827" s="137">
        <f t="shared" si="2313"/>
        <v>30</v>
      </c>
      <c r="N6827" s="1096"/>
      <c r="O6827" s="1097"/>
      <c r="P6827" s="634">
        <v>15500</v>
      </c>
      <c r="Q6827" s="25">
        <f>181.72/1294.7</f>
        <v>0.14035683942225999</v>
      </c>
      <c r="W6827" s="340">
        <f t="shared" si="2314"/>
        <v>2175.53101104503</v>
      </c>
      <c r="X6827" s="531">
        <f t="shared" si="2315"/>
        <v>7.5407443444417419</v>
      </c>
    </row>
    <row r="6828" spans="1:24" ht="15" customHeight="1">
      <c r="A6828" s="1098">
        <v>45278</v>
      </c>
      <c r="B6828" s="4">
        <v>123225</v>
      </c>
      <c r="C6828" s="1099">
        <v>0</v>
      </c>
      <c r="D6828" s="5">
        <v>1425</v>
      </c>
      <c r="E6828" s="5">
        <v>130800</v>
      </c>
      <c r="F6828" s="4">
        <v>4375</v>
      </c>
      <c r="G6828" s="5">
        <v>1725</v>
      </c>
      <c r="H6828" s="5">
        <v>61950</v>
      </c>
      <c r="I6828" s="130">
        <f t="shared" si="2312"/>
        <v>0.47362385321100919</v>
      </c>
      <c r="J6828" s="5">
        <v>143479</v>
      </c>
      <c r="K6828" s="22">
        <v>2052</v>
      </c>
      <c r="L6828" s="6">
        <v>2092</v>
      </c>
      <c r="M6828" s="137">
        <f t="shared" si="2313"/>
        <v>40</v>
      </c>
      <c r="N6828" s="1096"/>
      <c r="O6828" s="1097"/>
      <c r="P6828" s="634">
        <v>15525</v>
      </c>
      <c r="Q6828" s="25">
        <f>181.93/1298.7</f>
        <v>0.1400862400862401</v>
      </c>
      <c r="W6828" s="340">
        <f t="shared" si="2314"/>
        <v>2174.8388773388774</v>
      </c>
      <c r="X6828" s="531">
        <f t="shared" si="2315"/>
        <v>7.5657894736842106</v>
      </c>
    </row>
    <row r="6829" spans="1:24" ht="15" customHeight="1">
      <c r="A6829" s="1102">
        <v>45279</v>
      </c>
      <c r="B6829" s="4">
        <v>120725</v>
      </c>
      <c r="C6829" s="1101">
        <v>0</v>
      </c>
      <c r="D6829" s="5">
        <v>1725</v>
      </c>
      <c r="E6829" s="5">
        <v>128600</v>
      </c>
      <c r="F6829" s="4">
        <v>625</v>
      </c>
      <c r="G6829" s="5">
        <v>2825</v>
      </c>
      <c r="H6829" s="5">
        <v>59125</v>
      </c>
      <c r="I6829" s="130">
        <f t="shared" si="2312"/>
        <v>0.4597589424572317</v>
      </c>
      <c r="J6829" s="1103">
        <v>143350</v>
      </c>
      <c r="K6829" s="22">
        <v>2021.5</v>
      </c>
      <c r="L6829" s="6">
        <v>2062</v>
      </c>
      <c r="M6829" s="137">
        <f t="shared" si="2313"/>
        <v>40.5</v>
      </c>
      <c r="N6829" s="1096"/>
      <c r="O6829" s="1097"/>
      <c r="P6829" s="634">
        <v>15525</v>
      </c>
      <c r="Q6829" s="25">
        <f>182.56/1304.7</f>
        <v>0.13992488694719094</v>
      </c>
      <c r="W6829" s="340">
        <f t="shared" si="2314"/>
        <v>2172.3338698551393</v>
      </c>
      <c r="X6829" s="531">
        <f t="shared" si="2315"/>
        <v>7.6799406381399953</v>
      </c>
    </row>
    <row r="6830" spans="1:24" ht="15" customHeight="1">
      <c r="A6830" s="1105">
        <v>45280</v>
      </c>
      <c r="B6830" s="4">
        <v>116925</v>
      </c>
      <c r="C6830" s="1104">
        <v>0</v>
      </c>
      <c r="D6830" s="5">
        <v>1625</v>
      </c>
      <c r="E6830" s="5">
        <v>126300</v>
      </c>
      <c r="F6830" s="4">
        <v>2125</v>
      </c>
      <c r="G6830" s="5">
        <v>4425</v>
      </c>
      <c r="H6830" s="5">
        <v>56875</v>
      </c>
      <c r="I6830" s="130">
        <f t="shared" si="2312"/>
        <v>0.45031670625494852</v>
      </c>
      <c r="J6830" s="1106">
        <v>141642</v>
      </c>
      <c r="K6830" s="22">
        <v>2045</v>
      </c>
      <c r="L6830" s="6">
        <v>2084</v>
      </c>
      <c r="M6830" s="137">
        <f t="shared" si="2313"/>
        <v>39</v>
      </c>
      <c r="N6830" s="1096"/>
      <c r="O6830" s="1097"/>
      <c r="P6830" s="634">
        <v>15525</v>
      </c>
      <c r="Q6830" s="25">
        <f>182.1/1300.2</f>
        <v>0.14005537609598523</v>
      </c>
      <c r="W6830" s="340">
        <f t="shared" si="2314"/>
        <v>2174.3597138901705</v>
      </c>
      <c r="X6830" s="531">
        <f t="shared" si="2315"/>
        <v>7.5916870415647919</v>
      </c>
    </row>
    <row r="6831" spans="1:24" ht="15" customHeight="1">
      <c r="A6831" s="1108">
        <v>45281</v>
      </c>
      <c r="B6831" s="4">
        <v>118675</v>
      </c>
      <c r="C6831" s="1107">
        <v>0</v>
      </c>
      <c r="D6831" s="5">
        <v>1550</v>
      </c>
      <c r="E6831" s="5">
        <v>127975</v>
      </c>
      <c r="F6831" s="4">
        <v>2800</v>
      </c>
      <c r="G6831" s="5">
        <v>1125</v>
      </c>
      <c r="H6831" s="5">
        <v>55750</v>
      </c>
      <c r="I6831" s="130">
        <f t="shared" si="2312"/>
        <v>0.43563195936706389</v>
      </c>
      <c r="J6831" s="1109">
        <v>139984</v>
      </c>
      <c r="K6831" s="22">
        <v>2046.5</v>
      </c>
      <c r="L6831" s="6">
        <v>2074</v>
      </c>
      <c r="M6831" s="137">
        <f t="shared" si="2313"/>
        <v>27.5</v>
      </c>
      <c r="N6831" s="1096"/>
      <c r="O6831" s="1097"/>
      <c r="P6831" s="634">
        <v>15525</v>
      </c>
      <c r="Q6831" s="25">
        <f>182.39/1303.8</f>
        <v>0.13989108759012117</v>
      </c>
      <c r="W6831" s="340">
        <f t="shared" si="2314"/>
        <v>2171.8091348366311</v>
      </c>
      <c r="X6831" s="531">
        <f t="shared" si="2315"/>
        <v>7.5861226484241389</v>
      </c>
    </row>
    <row r="6832" spans="1:24" ht="15" customHeight="1">
      <c r="A6832" s="1111">
        <v>45282</v>
      </c>
      <c r="B6832" s="4">
        <v>119400</v>
      </c>
      <c r="C6832" s="1110">
        <v>0</v>
      </c>
      <c r="D6832" s="5">
        <v>1550</v>
      </c>
      <c r="E6832" s="5">
        <v>128700</v>
      </c>
      <c r="F6832" s="4">
        <v>775</v>
      </c>
      <c r="G6832" s="5">
        <v>50</v>
      </c>
      <c r="H6832" s="5">
        <v>55700</v>
      </c>
      <c r="I6832" s="130">
        <f t="shared" si="2312"/>
        <v>0.43278943278943277</v>
      </c>
      <c r="J6832" s="5">
        <v>140073</v>
      </c>
      <c r="K6832" s="22">
        <v>2040</v>
      </c>
      <c r="L6832" s="6">
        <v>2070.5</v>
      </c>
      <c r="M6832" s="137">
        <f t="shared" si="2313"/>
        <v>30.5</v>
      </c>
      <c r="N6832" s="1096"/>
      <c r="O6832" s="1097"/>
      <c r="P6832" s="634">
        <v>15525</v>
      </c>
      <c r="Q6832" s="25">
        <f>181.85/1300.7</f>
        <v>0.13980933343584223</v>
      </c>
      <c r="W6832" s="340">
        <f t="shared" si="2314"/>
        <v>2170.5399015914504</v>
      </c>
      <c r="X6832" s="531">
        <f t="shared" si="2315"/>
        <v>7.6102941176470589</v>
      </c>
    </row>
    <row r="6833" spans="1:24" ht="15" customHeight="1">
      <c r="A6833" s="1115">
        <v>45287</v>
      </c>
      <c r="B6833" s="4">
        <v>118450</v>
      </c>
      <c r="C6833" s="1114">
        <v>0</v>
      </c>
      <c r="D6833" s="5">
        <v>1550</v>
      </c>
      <c r="E6833" s="5">
        <v>127750</v>
      </c>
      <c r="F6833" s="4">
        <v>0</v>
      </c>
      <c r="G6833" s="5">
        <v>950</v>
      </c>
      <c r="H6833" s="5">
        <v>55250</v>
      </c>
      <c r="I6833" s="130">
        <f t="shared" si="2312"/>
        <v>0.43248532289628178</v>
      </c>
      <c r="J6833" s="5">
        <v>139386</v>
      </c>
      <c r="K6833" s="22">
        <v>2046</v>
      </c>
      <c r="L6833" s="6">
        <v>2080</v>
      </c>
      <c r="M6833" s="137">
        <f t="shared" si="2313"/>
        <v>34</v>
      </c>
      <c r="N6833" s="1096"/>
      <c r="O6833" s="1097"/>
      <c r="P6833" s="634">
        <v>15550</v>
      </c>
      <c r="Q6833" s="25">
        <f>181.04/1294.4</f>
        <v>0.13986402966625461</v>
      </c>
      <c r="W6833" s="340">
        <f t="shared" si="2314"/>
        <v>2174.8856613102594</v>
      </c>
      <c r="X6833" s="531">
        <f t="shared" si="2315"/>
        <v>7.6001955034213102</v>
      </c>
    </row>
    <row r="6834" spans="1:24" ht="15" customHeight="1">
      <c r="A6834" s="1117">
        <v>45288</v>
      </c>
      <c r="B6834" s="4">
        <v>115250</v>
      </c>
      <c r="C6834" s="1116">
        <v>0</v>
      </c>
      <c r="D6834" s="5">
        <v>1550</v>
      </c>
      <c r="E6834" s="5">
        <v>124550</v>
      </c>
      <c r="F6834" s="4">
        <v>0</v>
      </c>
      <c r="G6834" s="5">
        <v>3200</v>
      </c>
      <c r="H6834" s="5">
        <v>52050</v>
      </c>
      <c r="I6834" s="130">
        <f t="shared" si="2312"/>
        <v>0.41790445604175031</v>
      </c>
      <c r="J6834" s="5">
        <v>138982</v>
      </c>
      <c r="K6834" s="22">
        <v>2054</v>
      </c>
      <c r="L6834" s="6">
        <v>2083</v>
      </c>
      <c r="M6834" s="137">
        <f t="shared" si="2313"/>
        <v>29</v>
      </c>
      <c r="N6834" s="536">
        <f>AVERAGE($K$6817:K6834)</f>
        <v>2036.6944444444443</v>
      </c>
      <c r="O6834" s="472">
        <f>AVERAGE($K$6567:K6834)</f>
        <v>2138.6120000000001</v>
      </c>
      <c r="P6834" s="634">
        <v>15625</v>
      </c>
      <c r="Q6834" s="25">
        <f>180.84/1289.4</f>
        <v>0.14025127966496043</v>
      </c>
      <c r="W6834" s="340">
        <f t="shared" si="2314"/>
        <v>2191.4262447650067</v>
      </c>
      <c r="X6834" s="531">
        <f t="shared" si="2315"/>
        <v>7.6071080817916261</v>
      </c>
    </row>
    <row r="6835" spans="1:24" ht="15" customHeight="1">
      <c r="J6835" s="5"/>
    </row>
    <row r="6836" spans="1:24" ht="15" customHeight="1">
      <c r="J6836" s="5"/>
    </row>
    <row r="6837" spans="1:24" ht="15" customHeight="1">
      <c r="J6837" s="5"/>
    </row>
    <row r="6838" spans="1:24" ht="15" customHeight="1">
      <c r="J6838" s="5"/>
    </row>
    <row r="6839" spans="1:24" ht="15" customHeight="1">
      <c r="J6839" s="5"/>
    </row>
    <row r="6840" spans="1:24" ht="15" customHeight="1">
      <c r="J6840" s="5"/>
    </row>
    <row r="6841" spans="1:24" ht="15" customHeight="1">
      <c r="J6841" s="5"/>
    </row>
    <row r="6842" spans="1:24" ht="15" customHeight="1">
      <c r="J6842" s="5"/>
    </row>
    <row r="6843" spans="1:24" ht="15" customHeight="1">
      <c r="J6843" s="5"/>
    </row>
    <row r="6844" spans="1:24" ht="15" customHeight="1">
      <c r="J6844" s="5"/>
    </row>
    <row r="6845" spans="1:24" ht="15" customHeight="1">
      <c r="J6845" s="5"/>
    </row>
    <row r="6846" spans="1:24" ht="15" customHeight="1">
      <c r="J6846" s="5"/>
    </row>
    <row r="6847" spans="1:24" ht="15" customHeight="1">
      <c r="J6847" s="5"/>
    </row>
    <row r="6848" spans="1:24"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18" t="s">
        <v>64</v>
      </c>
      <c r="B1" s="1218"/>
      <c r="C1" s="1218"/>
      <c r="D1" s="1218"/>
      <c r="E1" s="1218"/>
      <c r="F1" s="1218"/>
      <c r="G1" s="121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19" t="s">
        <v>73</v>
      </c>
      <c r="C68" s="1219"/>
      <c r="D68" s="1219"/>
    </row>
    <row r="69" spans="1:4" ht="15" customHeight="1">
      <c r="A69" s="408">
        <v>39181</v>
      </c>
      <c r="B69" s="1219"/>
      <c r="C69" s="1219"/>
      <c r="D69" s="121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20" t="s">
        <v>25</v>
      </c>
      <c r="B103" s="1220"/>
      <c r="C103" s="1220"/>
      <c r="D103" s="122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08" t="s">
        <v>74</v>
      </c>
      <c r="C313" s="1208"/>
      <c r="D313" s="1208"/>
      <c r="E313" s="1208"/>
      <c r="F313" s="1208"/>
      <c r="G313" s="1208"/>
      <c r="H313" s="426"/>
      <c r="I313" s="426"/>
      <c r="J313" s="426"/>
      <c r="K313" s="426"/>
    </row>
    <row r="314" spans="1:11" ht="15" customHeight="1">
      <c r="A314" s="423">
        <v>39531</v>
      </c>
      <c r="B314" s="1208"/>
      <c r="C314" s="1208"/>
      <c r="D314" s="1208"/>
      <c r="E314" s="1208"/>
      <c r="F314" s="1208"/>
      <c r="G314" s="120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08" t="s">
        <v>75</v>
      </c>
      <c r="C344" s="1208"/>
      <c r="D344" s="1208"/>
      <c r="E344" s="1208"/>
      <c r="F344" s="1208"/>
      <c r="G344" s="1208"/>
      <c r="H344" s="1208"/>
      <c r="I344" s="120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08" t="s">
        <v>76</v>
      </c>
      <c r="C359" s="1208"/>
      <c r="D359" s="1208"/>
      <c r="E359" s="1208"/>
      <c r="F359" s="1208"/>
      <c r="G359" s="1208"/>
      <c r="H359" s="1208"/>
      <c r="I359" s="120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08" t="s">
        <v>77</v>
      </c>
      <c r="C424" s="1208"/>
      <c r="D424" s="1208"/>
      <c r="E424" s="1208"/>
      <c r="F424" s="1208"/>
      <c r="G424" s="1208"/>
      <c r="H424" s="1208"/>
      <c r="I424" s="120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08" t="s">
        <v>78</v>
      </c>
      <c r="C511" s="1208"/>
      <c r="D511" s="1208"/>
      <c r="E511" s="1208"/>
      <c r="F511" s="1208"/>
      <c r="G511" s="1208"/>
      <c r="H511" s="1208"/>
      <c r="I511" s="1208"/>
      <c r="J511" s="1208"/>
      <c r="K511" s="1208"/>
    </row>
    <row r="512" spans="1:11" ht="15" customHeight="1">
      <c r="A512" s="423">
        <v>39807</v>
      </c>
      <c r="B512" s="1208"/>
      <c r="C512" s="1208"/>
      <c r="D512" s="1208"/>
      <c r="E512" s="1208"/>
      <c r="F512" s="1208"/>
      <c r="G512" s="1208"/>
      <c r="H512" s="1208"/>
      <c r="I512" s="1208"/>
      <c r="J512" s="1208"/>
      <c r="K512" s="120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08" t="s">
        <v>79</v>
      </c>
      <c r="C587" s="1208"/>
      <c r="D587" s="1208"/>
      <c r="E587" s="1208"/>
      <c r="F587" s="1208"/>
      <c r="G587" s="1208"/>
      <c r="H587" s="1208"/>
      <c r="I587" s="1208"/>
    </row>
    <row r="588" spans="1:9" ht="15" customHeight="1">
      <c r="A588" s="423">
        <v>39916</v>
      </c>
      <c r="B588" s="1208"/>
      <c r="C588" s="1208"/>
      <c r="D588" s="1208"/>
      <c r="E588" s="1208"/>
      <c r="F588" s="1208"/>
      <c r="G588" s="1208"/>
      <c r="H588" s="1208"/>
      <c r="I588" s="120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14" t="s">
        <v>80</v>
      </c>
      <c r="C603" s="1214"/>
      <c r="D603" s="1214"/>
      <c r="E603" s="1214"/>
      <c r="F603" s="1214"/>
      <c r="G603" s="1214"/>
      <c r="H603" s="1214"/>
      <c r="I603" s="121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14" t="s">
        <v>81</v>
      </c>
      <c r="C618" s="1214"/>
      <c r="D618" s="1214"/>
      <c r="E618" s="1214"/>
      <c r="F618" s="1214"/>
      <c r="G618" s="1214"/>
      <c r="H618" s="1214"/>
      <c r="I618" s="121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16" t="s">
        <v>82</v>
      </c>
      <c r="C771" s="1216"/>
      <c r="D771" s="1216"/>
      <c r="E771" s="1216"/>
      <c r="F771" s="1216"/>
      <c r="G771" s="1216"/>
      <c r="H771" s="1216"/>
      <c r="I771" s="1216"/>
    </row>
    <row r="772" spans="1:9" ht="15" customHeight="1">
      <c r="A772" s="408">
        <v>40175</v>
      </c>
      <c r="B772" s="1216"/>
      <c r="C772" s="1216"/>
      <c r="D772" s="1216"/>
      <c r="E772" s="1216"/>
      <c r="F772" s="1216"/>
      <c r="G772" s="1216"/>
      <c r="H772" s="1216"/>
      <c r="I772" s="121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16" t="s">
        <v>83</v>
      </c>
      <c r="C840" s="1216"/>
      <c r="D840" s="1216"/>
      <c r="E840" s="1216"/>
      <c r="F840" s="1216"/>
      <c r="G840" s="1216"/>
      <c r="H840" s="1216"/>
      <c r="I840" s="1216"/>
    </row>
    <row r="841" spans="1:9" ht="15" customHeight="1">
      <c r="A841" s="408">
        <v>40273</v>
      </c>
      <c r="B841" s="1216"/>
      <c r="C841" s="1216"/>
      <c r="D841" s="1216"/>
      <c r="E841" s="1216"/>
      <c r="F841" s="1216"/>
      <c r="G841" s="1216"/>
      <c r="H841" s="1216"/>
      <c r="I841" s="121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17" t="s">
        <v>84</v>
      </c>
      <c r="C880" s="1217"/>
      <c r="D880" s="1217"/>
      <c r="E880" s="1217"/>
      <c r="F880" s="1217"/>
      <c r="G880" s="1217"/>
      <c r="H880" s="1217"/>
      <c r="I880" s="121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14" t="s">
        <v>84</v>
      </c>
      <c r="C945" s="1214"/>
      <c r="D945" s="1214"/>
      <c r="E945" s="1214"/>
      <c r="F945" s="1214"/>
      <c r="G945" s="1214"/>
      <c r="H945" s="1214"/>
      <c r="I945" s="121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16" t="s">
        <v>83</v>
      </c>
      <c r="C1030" s="1216"/>
      <c r="D1030" s="1216"/>
      <c r="E1030" s="1216"/>
      <c r="F1030" s="1216"/>
      <c r="G1030" s="1216"/>
      <c r="H1030" s="1216"/>
      <c r="I1030" s="1216"/>
    </row>
    <row r="1031" spans="1:9" ht="15" customHeight="1">
      <c r="A1031" s="408">
        <v>40540</v>
      </c>
      <c r="B1031" s="1216"/>
      <c r="C1031" s="1216"/>
      <c r="D1031" s="1216"/>
      <c r="E1031" s="1216"/>
      <c r="F1031" s="1216"/>
      <c r="G1031" s="1216"/>
      <c r="H1031" s="1216"/>
      <c r="I1031" s="121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15" t="s">
        <v>84</v>
      </c>
      <c r="C1035" s="1215"/>
      <c r="D1035" s="1215"/>
      <c r="E1035" s="1215"/>
      <c r="F1035" s="1215"/>
      <c r="G1035" s="1215"/>
      <c r="H1035" s="1215"/>
      <c r="I1035" s="121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16" t="s">
        <v>83</v>
      </c>
      <c r="C1114" s="1216"/>
      <c r="D1114" s="1216"/>
      <c r="E1114" s="1216"/>
      <c r="F1114" s="1216"/>
      <c r="G1114" s="1216"/>
      <c r="H1114" s="1216"/>
      <c r="I1114" s="1216"/>
    </row>
    <row r="1115" spans="1:9" ht="15" customHeight="1">
      <c r="A1115" s="408">
        <v>40658</v>
      </c>
      <c r="B1115" s="1216"/>
      <c r="C1115" s="1216"/>
      <c r="D1115" s="1216"/>
      <c r="E1115" s="1216"/>
      <c r="F1115" s="1216"/>
      <c r="G1115" s="1216"/>
      <c r="H1115" s="1216"/>
      <c r="I1115" s="121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17" t="s">
        <v>84</v>
      </c>
      <c r="C1119" s="1217"/>
      <c r="D1119" s="1217"/>
      <c r="E1119" s="1217"/>
      <c r="F1119" s="1217"/>
      <c r="G1119" s="1217"/>
      <c r="H1119" s="1217"/>
      <c r="I1119" s="1217"/>
    </row>
    <row r="1120" spans="1:9" ht="15" customHeight="1">
      <c r="A1120" s="408">
        <v>40665</v>
      </c>
      <c r="B1120" s="1215" t="s">
        <v>84</v>
      </c>
      <c r="C1120" s="1215"/>
      <c r="D1120" s="1215"/>
      <c r="E1120" s="1215"/>
      <c r="F1120" s="1215"/>
      <c r="G1120" s="1215"/>
      <c r="H1120" s="1215"/>
      <c r="I1120" s="121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14" t="s">
        <v>84</v>
      </c>
      <c r="C1140" s="1214"/>
      <c r="D1140" s="1214"/>
      <c r="E1140" s="1214"/>
      <c r="F1140" s="1214"/>
      <c r="G1140" s="1214"/>
      <c r="H1140" s="1214"/>
      <c r="I1140" s="121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14" t="s">
        <v>84</v>
      </c>
      <c r="C1205" s="1214"/>
      <c r="D1205" s="1214"/>
      <c r="E1205" s="1214"/>
      <c r="F1205" s="1214"/>
      <c r="G1205" s="1214"/>
      <c r="H1205" s="1214"/>
      <c r="I1205" s="121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14" t="s">
        <v>84</v>
      </c>
      <c r="C1290" s="1214"/>
      <c r="D1290" s="1214"/>
      <c r="E1290" s="1214"/>
      <c r="F1290" s="1214"/>
      <c r="G1290" s="1214"/>
      <c r="H1290" s="1214"/>
      <c r="I1290" s="1214"/>
    </row>
    <row r="1291" spans="1:9" ht="15" customHeight="1">
      <c r="A1291" s="408">
        <v>40904</v>
      </c>
      <c r="B1291" s="1214"/>
      <c r="C1291" s="1214"/>
      <c r="D1291" s="1214"/>
      <c r="E1291" s="1214"/>
      <c r="F1291" s="1214"/>
      <c r="G1291" s="1214"/>
      <c r="H1291" s="1214"/>
      <c r="I1291" s="121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14" t="s">
        <v>84</v>
      </c>
      <c r="C1295" s="1214"/>
      <c r="D1295" s="1214"/>
      <c r="E1295" s="1214"/>
      <c r="F1295" s="1214"/>
      <c r="G1295" s="1214"/>
      <c r="H1295" s="1214"/>
      <c r="I1295" s="121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14" t="s">
        <v>84</v>
      </c>
      <c r="C1364" s="1214"/>
      <c r="D1364" s="1214"/>
      <c r="E1364" s="1214"/>
      <c r="F1364" s="1214"/>
      <c r="G1364" s="1214"/>
      <c r="H1364" s="1214"/>
      <c r="I1364" s="1214"/>
    </row>
    <row r="1365" spans="1:9" ht="15" customHeight="1">
      <c r="A1365" s="408">
        <v>41008</v>
      </c>
      <c r="B1365" s="1214"/>
      <c r="C1365" s="1214"/>
      <c r="D1365" s="1214"/>
      <c r="E1365" s="1214"/>
      <c r="F1365" s="1214"/>
      <c r="G1365" s="1214"/>
      <c r="H1365" s="1214"/>
      <c r="I1365" s="121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14" t="s">
        <v>85</v>
      </c>
      <c r="C1385" s="1214"/>
      <c r="D1385" s="1214"/>
      <c r="E1385" s="1214"/>
      <c r="F1385" s="1214"/>
      <c r="G1385" s="1214"/>
      <c r="H1385" s="1214"/>
      <c r="I1385" s="121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14" t="s">
        <v>85</v>
      </c>
      <c r="C1405" s="1214"/>
      <c r="D1405" s="1214"/>
      <c r="E1405" s="1214"/>
      <c r="F1405" s="1214"/>
      <c r="G1405" s="1214"/>
      <c r="H1405" s="1214"/>
      <c r="I1405" s="1214"/>
    </row>
    <row r="1406" spans="1:9" ht="15" customHeight="1">
      <c r="A1406" s="408">
        <v>41065</v>
      </c>
      <c r="B1406" s="1214"/>
      <c r="C1406" s="1214"/>
      <c r="D1406" s="1214"/>
      <c r="E1406" s="1214"/>
      <c r="F1406" s="1214"/>
      <c r="G1406" s="1214"/>
      <c r="H1406" s="1214"/>
      <c r="I1406" s="121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14" t="s">
        <v>85</v>
      </c>
      <c r="C1465" s="1214"/>
      <c r="D1465" s="1214"/>
      <c r="E1465" s="1214"/>
      <c r="F1465" s="1214"/>
      <c r="G1465" s="1214"/>
      <c r="H1465" s="1214"/>
      <c r="I1465" s="121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13" t="s">
        <v>86</v>
      </c>
      <c r="C1551" s="1213"/>
      <c r="D1551" s="1213"/>
    </row>
    <row r="1552" spans="1:4" ht="15" customHeight="1">
      <c r="A1552" s="408">
        <v>41269</v>
      </c>
      <c r="B1552" s="1213" t="s">
        <v>86</v>
      </c>
      <c r="C1552" s="1213"/>
      <c r="D1552" s="121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13" t="s">
        <v>86</v>
      </c>
      <c r="C1556" s="1213"/>
      <c r="D1556" s="121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12" t="s">
        <v>86</v>
      </c>
      <c r="C1619" s="1212"/>
      <c r="D1619" s="1212"/>
      <c r="E1619" s="433">
        <f>AVERAGE(D1599:D1618)</f>
        <v>10900</v>
      </c>
      <c r="F1619" s="433"/>
      <c r="G1619" s="417"/>
      <c r="H1619" s="427"/>
      <c r="I1619" s="431"/>
    </row>
    <row r="1620" spans="1:9" ht="15" customHeight="1">
      <c r="A1620" s="408">
        <v>41365</v>
      </c>
      <c r="B1620" s="1213" t="s">
        <v>86</v>
      </c>
      <c r="C1620" s="1213"/>
      <c r="D1620" s="121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13" t="s">
        <v>86</v>
      </c>
      <c r="C1645" s="1213"/>
      <c r="D1645" s="121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13" t="s">
        <v>86</v>
      </c>
      <c r="C1660" s="1213"/>
      <c r="D1660" s="121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13" t="s">
        <v>86</v>
      </c>
      <c r="C1725" s="1213"/>
      <c r="D1725" s="121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13" t="s">
        <v>86</v>
      </c>
      <c r="C1812" s="1213"/>
      <c r="D1812" s="1213"/>
    </row>
    <row r="1813" spans="1:9" ht="15" customHeight="1">
      <c r="A1813" s="408">
        <v>41634</v>
      </c>
      <c r="B1813" s="1213" t="s">
        <v>86</v>
      </c>
      <c r="C1813" s="1213"/>
      <c r="D1813" s="121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14" t="s">
        <v>87</v>
      </c>
      <c r="D1893" s="1214"/>
    </row>
    <row r="1894" spans="1:9" ht="15" customHeight="1">
      <c r="A1894" s="408">
        <v>41750</v>
      </c>
      <c r="C1894" s="1214"/>
      <c r="D1894" s="121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13" t="s">
        <v>86</v>
      </c>
      <c r="C1904" s="1213"/>
      <c r="D1904" s="121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13" t="s">
        <v>86</v>
      </c>
      <c r="C1919" s="1213"/>
      <c r="D1919" s="121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13" t="s">
        <v>88</v>
      </c>
      <c r="C1984" s="1213"/>
      <c r="D1984" s="121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13" t="s">
        <v>88</v>
      </c>
      <c r="C2072" s="1213"/>
      <c r="D2072" s="1213"/>
    </row>
    <row r="2073" spans="1:9" ht="15" customHeight="1">
      <c r="A2073" s="408">
        <v>41999</v>
      </c>
      <c r="B2073" s="1213"/>
      <c r="C2073" s="1213"/>
      <c r="D2073" s="121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13" t="s">
        <v>88</v>
      </c>
      <c r="C2142" s="1213"/>
      <c r="D2142" s="1213"/>
      <c r="E2142" s="420"/>
      <c r="F2142" s="420"/>
    </row>
    <row r="2143" spans="1:9" ht="15" customHeight="1">
      <c r="A2143" s="408">
        <v>42100</v>
      </c>
      <c r="B2143" s="1213"/>
      <c r="C2143" s="1213"/>
      <c r="D2143" s="121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13" t="s">
        <v>88</v>
      </c>
      <c r="C2163" s="1213"/>
      <c r="D2163" s="121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13" t="s">
        <v>88</v>
      </c>
      <c r="C2178" s="1213"/>
      <c r="D2178" s="121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12" t="s">
        <v>88</v>
      </c>
      <c r="C2248" s="1212"/>
      <c r="D2248" s="121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08" t="s">
        <v>88</v>
      </c>
      <c r="C2332" s="1208"/>
      <c r="D2332" s="120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09" t="s">
        <v>89</v>
      </c>
      <c r="C2421" s="1209"/>
      <c r="D2421" s="120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08" t="s">
        <v>89</v>
      </c>
      <c r="C2441" s="1208"/>
      <c r="D2441" s="120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08" t="s">
        <v>89</v>
      </c>
      <c r="C2506" s="1208"/>
      <c r="D2506" s="120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11" t="s">
        <v>90</v>
      </c>
      <c r="C2591" s="1211"/>
      <c r="D2591" s="1211"/>
      <c r="E2591" s="264"/>
    </row>
    <row r="2592" spans="1:5" ht="15" customHeight="1">
      <c r="A2592" s="3">
        <v>42731</v>
      </c>
      <c r="B2592" s="1211"/>
      <c r="C2592" s="1211"/>
      <c r="D2592" s="121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11" t="s">
        <v>90</v>
      </c>
      <c r="C2669" s="1211"/>
      <c r="D2669" s="1211"/>
    </row>
    <row r="2670" spans="1:6" ht="15" customHeight="1">
      <c r="A2670" s="3">
        <v>42842</v>
      </c>
      <c r="B2670" s="1211"/>
      <c r="C2670" s="1211"/>
      <c r="D2670" s="121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21" t="s">
        <v>90</v>
      </c>
      <c r="C2680" s="1221"/>
      <c r="D2680" s="122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22" t="s">
        <v>90</v>
      </c>
      <c r="C2700" s="1222"/>
      <c r="D2700" s="122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13" t="s">
        <v>91</v>
      </c>
      <c r="C2765" s="1213"/>
      <c r="D2765" s="121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13" t="s">
        <v>91</v>
      </c>
      <c r="C2850" s="1213"/>
      <c r="D2850" s="1213"/>
    </row>
    <row r="2851" spans="1:6" ht="15" customHeight="1">
      <c r="A2851" s="3">
        <v>43095</v>
      </c>
      <c r="B2851" s="1213"/>
      <c r="C2851" s="1213"/>
      <c r="D2851" s="121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70" t="s">
        <v>92</v>
      </c>
      <c r="C2918" s="1170"/>
      <c r="D2918" s="1170"/>
      <c r="E2918" s="433">
        <f>AVERAGE(D2897:D2917)</f>
        <v>8708.3333333333339</v>
      </c>
      <c r="F2918" s="433">
        <f>AVERAGE(D2855:D2917)</f>
        <v>8497.6190476190477</v>
      </c>
    </row>
    <row r="2919" spans="1:6" ht="15" customHeight="1">
      <c r="A2919" s="29">
        <v>43192</v>
      </c>
      <c r="B2919" s="1158" t="s">
        <v>92</v>
      </c>
      <c r="C2919" s="1158"/>
      <c r="D2919" s="115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30" t="s">
        <v>92</v>
      </c>
      <c r="C2944" s="1130"/>
      <c r="D2944" s="113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30" t="s">
        <v>92</v>
      </c>
      <c r="C2959" s="1130"/>
      <c r="D2959" s="113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30" t="s">
        <v>92</v>
      </c>
      <c r="C3024" s="1130"/>
      <c r="D3024" s="113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13" t="s">
        <v>93</v>
      </c>
      <c r="C3110" s="1213"/>
      <c r="D3110" s="1213"/>
      <c r="E3110" s="476"/>
      <c r="F3110" s="476"/>
    </row>
    <row r="3111" spans="1:9" ht="15" customHeight="1">
      <c r="A3111" s="3">
        <v>43460</v>
      </c>
      <c r="B3111" s="1213"/>
      <c r="C3111" s="1213"/>
      <c r="D3111" s="121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19" t="s">
        <v>51</v>
      </c>
      <c r="C3192" s="1119"/>
      <c r="D3192" s="111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19"/>
      <c r="C3193" s="1119"/>
      <c r="D3193" s="111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19" t="s">
        <v>51</v>
      </c>
      <c r="C3203" s="1119"/>
      <c r="D3203" s="111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19" t="s">
        <v>51</v>
      </c>
      <c r="C3218" s="1119"/>
      <c r="D3218" s="111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19" t="s">
        <v>51</v>
      </c>
      <c r="C3283" s="1119"/>
      <c r="D3283" s="111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13" t="s">
        <v>93</v>
      </c>
      <c r="C3370" s="1213"/>
      <c r="D3370" s="1213"/>
    </row>
    <row r="3371" spans="1:6" ht="15" customHeight="1">
      <c r="A3371" s="3">
        <v>43825</v>
      </c>
      <c r="B3371" s="1213"/>
      <c r="C3371" s="1213"/>
      <c r="D3371" s="121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13" t="s">
        <v>61</v>
      </c>
      <c r="C3447" s="1213"/>
      <c r="D3447" s="1213"/>
    </row>
    <row r="3448" spans="1:6" ht="15" customHeight="1">
      <c r="A3448" s="408">
        <v>43934</v>
      </c>
      <c r="B3448" s="1213"/>
      <c r="C3448" s="1213"/>
      <c r="D3448" s="121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13" t="s">
        <v>61</v>
      </c>
      <c r="C3467" s="1213"/>
      <c r="D3467" s="121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13" t="s">
        <v>61</v>
      </c>
      <c r="C3478" s="1213"/>
      <c r="D3478" s="121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12" t="s">
        <v>61</v>
      </c>
      <c r="C3548" s="1212"/>
      <c r="D3548" s="121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13" t="s">
        <v>61</v>
      </c>
      <c r="C3632" s="1213"/>
      <c r="D3632" s="1213"/>
    </row>
    <row r="3633" spans="1:6" ht="15" customHeight="1">
      <c r="A3633" s="3">
        <v>44193</v>
      </c>
      <c r="B3633" s="1213"/>
      <c r="C3633" s="1213"/>
      <c r="D3633" s="121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13" t="s">
        <v>61</v>
      </c>
      <c r="C3701" s="1213"/>
      <c r="D3701" s="1213"/>
      <c r="E3701" s="420"/>
      <c r="F3701" s="420"/>
    </row>
    <row r="3702" spans="1:7" ht="15" customHeight="1">
      <c r="A3702" s="3">
        <v>44291</v>
      </c>
      <c r="B3702" s="1213"/>
      <c r="C3702" s="1213"/>
      <c r="D3702" s="121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09" t="s">
        <v>61</v>
      </c>
      <c r="C3722" s="1209"/>
      <c r="D3722" s="120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12" t="s">
        <v>61</v>
      </c>
      <c r="C3742" s="1212"/>
      <c r="D3742" s="121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13" t="s">
        <v>61</v>
      </c>
      <c r="C3807" s="113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08" t="s">
        <v>61</v>
      </c>
      <c r="C3892" s="1208"/>
      <c r="D3892" s="1208"/>
    </row>
    <row r="3893" spans="1:6" ht="15" customHeight="1">
      <c r="A3893" s="3">
        <v>44558</v>
      </c>
      <c r="B3893" s="1208"/>
      <c r="C3893" s="1208"/>
      <c r="D3893" s="120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09" t="s">
        <v>61</v>
      </c>
      <c r="C3897" s="1210"/>
      <c r="D3897" s="121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09" t="s">
        <v>61</v>
      </c>
      <c r="C3982" s="1209"/>
      <c r="D3982" s="120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07" t="s">
        <v>23</v>
      </c>
      <c r="C4005" s="1207"/>
      <c r="D4005" s="120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23" t="s">
        <v>99</v>
      </c>
      <c r="B1" s="1223"/>
      <c r="C1" s="1223"/>
      <c r="D1" s="1223"/>
      <c r="E1" s="1223"/>
      <c r="F1" s="1223"/>
      <c r="G1" s="1223"/>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24" t="s">
        <v>103</v>
      </c>
      <c r="K38" s="1225"/>
      <c r="L38" s="292" t="s">
        <v>104</v>
      </c>
      <c r="M38" s="292" t="s">
        <v>105</v>
      </c>
      <c r="N38" s="292" t="s">
        <v>106</v>
      </c>
      <c r="O38" s="292" t="s">
        <v>107</v>
      </c>
      <c r="P38" s="293" t="s">
        <v>108</v>
      </c>
    </row>
    <row r="39" spans="1:16" ht="16.2" thickBot="1">
      <c r="A39" s="68">
        <v>41691</v>
      </c>
      <c r="B39" s="321">
        <v>25.5</v>
      </c>
      <c r="C39" s="321">
        <v>29</v>
      </c>
      <c r="D39" s="323">
        <f t="shared" si="1"/>
        <v>27.25</v>
      </c>
      <c r="E39">
        <v>60076.02</v>
      </c>
      <c r="J39" s="1226"/>
      <c r="K39" s="1227"/>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98" activePane="bottomLeft" state="frozen"/>
      <selection pane="bottomLeft" activeCell="I3120" sqref="I312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66" t="s">
        <v>0</v>
      </c>
      <c r="B1" s="5" t="s">
        <v>95</v>
      </c>
      <c r="C1" s="1248" t="s">
        <v>110</v>
      </c>
      <c r="D1" s="1250" t="s">
        <v>5</v>
      </c>
      <c r="E1" s="1250" t="s">
        <v>6</v>
      </c>
      <c r="F1" s="1252" t="s">
        <v>111</v>
      </c>
      <c r="G1" s="1171" t="s">
        <v>7</v>
      </c>
      <c r="H1" s="1171" t="s">
        <v>8</v>
      </c>
      <c r="I1" s="300" t="s">
        <v>9</v>
      </c>
    </row>
    <row r="2" spans="1:11" s="80" customFormat="1" ht="15" customHeight="1" thickBot="1">
      <c r="A2" s="1167"/>
      <c r="B2" s="13" t="s">
        <v>15</v>
      </c>
      <c r="C2" s="1249"/>
      <c r="D2" s="1251"/>
      <c r="E2" s="1251"/>
      <c r="F2" s="1253"/>
      <c r="G2" s="1259"/>
      <c r="H2" s="1259"/>
      <c r="I2" s="322" t="s">
        <v>4</v>
      </c>
    </row>
    <row r="3" spans="1:11" s="80" customFormat="1" ht="15" customHeight="1">
      <c r="A3" s="3">
        <v>40910</v>
      </c>
      <c r="B3" s="1228" t="s">
        <v>112</v>
      </c>
      <c r="C3" s="1228"/>
      <c r="D3" s="1228"/>
      <c r="E3" s="1228"/>
      <c r="F3" s="1228"/>
      <c r="G3" s="84"/>
      <c r="I3" s="125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5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58" t="s">
        <v>113</v>
      </c>
    </row>
    <row r="19" spans="1:9" s="80" customFormat="1" ht="15" customHeight="1">
      <c r="A19" s="3">
        <v>40932</v>
      </c>
      <c r="B19" s="81">
        <v>9685</v>
      </c>
      <c r="C19" s="173">
        <v>21860</v>
      </c>
      <c r="D19" s="172">
        <v>22000</v>
      </c>
      <c r="E19" s="137">
        <f t="shared" si="0"/>
        <v>140</v>
      </c>
      <c r="F19" s="18">
        <f t="shared" si="2"/>
        <v>-75</v>
      </c>
      <c r="G19" s="84"/>
      <c r="H19" s="84"/>
      <c r="I19" s="1258"/>
    </row>
    <row r="20" spans="1:9" s="80" customFormat="1" ht="15" customHeight="1">
      <c r="A20" s="3">
        <v>40933</v>
      </c>
      <c r="B20" s="81">
        <v>9685</v>
      </c>
      <c r="C20" s="173">
        <v>22005</v>
      </c>
      <c r="D20" s="172">
        <v>22145</v>
      </c>
      <c r="E20" s="137">
        <f t="shared" si="0"/>
        <v>140</v>
      </c>
      <c r="F20" s="18">
        <f t="shared" si="2"/>
        <v>145</v>
      </c>
      <c r="G20" s="84"/>
      <c r="H20" s="84"/>
      <c r="I20" s="1258"/>
    </row>
    <row r="21" spans="1:9" s="80" customFormat="1" ht="15" customHeight="1">
      <c r="A21" s="3">
        <v>40934</v>
      </c>
      <c r="B21" s="81">
        <v>9664</v>
      </c>
      <c r="C21" s="173">
        <v>23330</v>
      </c>
      <c r="D21" s="172">
        <v>23400</v>
      </c>
      <c r="E21" s="137">
        <f t="shared" si="0"/>
        <v>70</v>
      </c>
      <c r="F21" s="18">
        <f t="shared" si="2"/>
        <v>1325</v>
      </c>
      <c r="G21" s="84"/>
      <c r="H21" s="84"/>
      <c r="I21" s="1258"/>
    </row>
    <row r="22" spans="1:9" ht="15" customHeight="1">
      <c r="A22" s="3">
        <v>40935</v>
      </c>
      <c r="B22" s="81">
        <v>9365</v>
      </c>
      <c r="C22" s="173">
        <v>24310</v>
      </c>
      <c r="D22" s="172">
        <v>24325</v>
      </c>
      <c r="E22" s="137">
        <f t="shared" si="0"/>
        <v>15</v>
      </c>
      <c r="F22" s="18">
        <f t="shared" ref="F22:F27" si="3">+C22-C21</f>
        <v>980</v>
      </c>
      <c r="G22" s="84"/>
      <c r="H22" s="84"/>
      <c r="I22" s="125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57" t="s">
        <v>112</v>
      </c>
    </row>
    <row r="69" spans="1:9" ht="15" customHeight="1">
      <c r="A69" s="3">
        <v>41002</v>
      </c>
      <c r="B69" s="82">
        <v>13285</v>
      </c>
      <c r="C69" s="173">
        <v>23100</v>
      </c>
      <c r="D69" s="172">
        <v>23200</v>
      </c>
      <c r="E69" s="137">
        <f t="shared" ref="E69:E71" si="11">D69-C69</f>
        <v>100</v>
      </c>
      <c r="F69" s="18">
        <f t="shared" si="10"/>
        <v>350</v>
      </c>
      <c r="G69" s="84"/>
      <c r="H69" s="84"/>
      <c r="I69" s="1258"/>
    </row>
    <row r="70" spans="1:9" ht="15" customHeight="1">
      <c r="A70" s="3">
        <v>41003</v>
      </c>
      <c r="B70" s="82">
        <v>13285</v>
      </c>
      <c r="C70" s="173">
        <v>22550</v>
      </c>
      <c r="D70" s="172">
        <v>22505</v>
      </c>
      <c r="E70" s="137">
        <f t="shared" si="11"/>
        <v>-45</v>
      </c>
      <c r="F70" s="18">
        <f t="shared" si="10"/>
        <v>-550</v>
      </c>
      <c r="G70" s="84"/>
      <c r="H70" s="84"/>
      <c r="I70" s="125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22" t="s">
        <v>112</v>
      </c>
      <c r="C72" s="1222"/>
      <c r="D72" s="1222"/>
      <c r="E72" s="1222"/>
      <c r="F72" s="1222"/>
      <c r="G72" s="84"/>
      <c r="H72" s="84"/>
      <c r="I72" s="301">
        <v>170000</v>
      </c>
    </row>
    <row r="73" spans="1:9" ht="15" customHeight="1">
      <c r="A73" s="3">
        <v>41008</v>
      </c>
      <c r="B73" s="1222"/>
      <c r="C73" s="1222"/>
      <c r="D73" s="1222"/>
      <c r="E73" s="1222"/>
      <c r="F73" s="122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28" t="s">
        <v>112</v>
      </c>
      <c r="C93" s="1228"/>
      <c r="D93" s="1228"/>
      <c r="E93" s="1228"/>
      <c r="F93" s="122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22" t="s">
        <v>112</v>
      </c>
      <c r="C113" s="1222"/>
      <c r="D113" s="1222"/>
      <c r="E113" s="1222"/>
      <c r="F113" s="1222"/>
      <c r="G113" s="84"/>
      <c r="H113" s="84"/>
      <c r="I113" s="301">
        <v>154250</v>
      </c>
    </row>
    <row r="114" spans="1:9" ht="15" customHeight="1">
      <c r="A114" s="3">
        <v>41065</v>
      </c>
      <c r="B114" s="1222"/>
      <c r="C114" s="1222"/>
      <c r="D114" s="1222"/>
      <c r="E114" s="1222"/>
      <c r="F114" s="122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28" t="s">
        <v>112</v>
      </c>
      <c r="C173" s="1228"/>
      <c r="D173" s="1228"/>
      <c r="E173" s="1228"/>
      <c r="F173" s="122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57" t="s">
        <v>112</v>
      </c>
      <c r="J198" s="84"/>
    </row>
    <row r="199" spans="1:11" s="80" customFormat="1" ht="15" customHeight="1">
      <c r="A199" s="3">
        <v>41184</v>
      </c>
      <c r="B199" s="81">
        <v>11965</v>
      </c>
      <c r="C199" s="173">
        <v>22110</v>
      </c>
      <c r="D199" s="172">
        <v>22025</v>
      </c>
      <c r="E199" s="137">
        <f t="shared" si="30"/>
        <v>-85</v>
      </c>
      <c r="F199" s="84">
        <f t="shared" si="33"/>
        <v>210</v>
      </c>
      <c r="G199" s="84"/>
      <c r="H199" s="84"/>
      <c r="I199" s="1258"/>
      <c r="J199" s="84"/>
    </row>
    <row r="200" spans="1:11" s="80" customFormat="1" ht="15" customHeight="1">
      <c r="A200" s="3">
        <v>41185</v>
      </c>
      <c r="B200" s="81">
        <v>12105</v>
      </c>
      <c r="C200" s="173">
        <v>22100</v>
      </c>
      <c r="D200" s="172">
        <v>22100</v>
      </c>
      <c r="E200" s="137">
        <f t="shared" si="30"/>
        <v>0</v>
      </c>
      <c r="F200" s="84">
        <f t="shared" si="33"/>
        <v>-10</v>
      </c>
      <c r="G200" s="84"/>
      <c r="H200" s="84"/>
      <c r="I200" s="1258"/>
      <c r="J200" s="84"/>
    </row>
    <row r="201" spans="1:11" ht="15" customHeight="1">
      <c r="A201" s="3">
        <v>41186</v>
      </c>
      <c r="B201" s="81">
        <v>12055</v>
      </c>
      <c r="C201" s="173">
        <v>22230</v>
      </c>
      <c r="D201" s="172">
        <v>22225</v>
      </c>
      <c r="E201" s="137">
        <f t="shared" si="30"/>
        <v>-5</v>
      </c>
      <c r="F201" s="84">
        <f t="shared" ref="F201:F206" si="34">+C201-C200</f>
        <v>130</v>
      </c>
      <c r="G201" s="84"/>
      <c r="H201" s="84"/>
      <c r="I201" s="1258"/>
    </row>
    <row r="202" spans="1:11" ht="15" customHeight="1">
      <c r="A202" s="3">
        <v>41187</v>
      </c>
      <c r="B202" s="81">
        <v>12175</v>
      </c>
      <c r="C202" s="173">
        <v>22455</v>
      </c>
      <c r="D202" s="172">
        <v>22500</v>
      </c>
      <c r="E202" s="137">
        <f t="shared" si="30"/>
        <v>45</v>
      </c>
      <c r="F202" s="84">
        <f t="shared" si="34"/>
        <v>225</v>
      </c>
      <c r="G202" s="84"/>
      <c r="H202" s="84"/>
      <c r="I202" s="125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28" t="s">
        <v>38</v>
      </c>
      <c r="C259" s="1228"/>
      <c r="D259" s="1228"/>
      <c r="E259" s="1228"/>
      <c r="F259" s="1228"/>
      <c r="G259" s="129"/>
      <c r="H259" s="129"/>
      <c r="I259" s="301">
        <v>151250</v>
      </c>
    </row>
    <row r="260" spans="1:9" ht="15" customHeight="1">
      <c r="A260" s="3">
        <v>41269</v>
      </c>
      <c r="B260" s="1228" t="s">
        <v>38</v>
      </c>
      <c r="C260" s="1228"/>
      <c r="D260" s="1228"/>
      <c r="E260" s="1228"/>
      <c r="F260" s="122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54" t="s">
        <v>38</v>
      </c>
      <c r="C264" s="1254"/>
      <c r="D264" s="1254"/>
      <c r="E264" s="1254"/>
      <c r="F264" s="1254"/>
      <c r="I264" s="1255" t="s">
        <v>114</v>
      </c>
    </row>
    <row r="265" spans="1:9" ht="15" customHeight="1">
      <c r="A265" s="3">
        <v>41276</v>
      </c>
      <c r="B265" s="83">
        <v>12800</v>
      </c>
      <c r="C265" s="173">
        <v>24350</v>
      </c>
      <c r="D265" s="172">
        <v>24345</v>
      </c>
      <c r="E265" s="137">
        <f t="shared" ref="E265:E326" si="45">D265-C265</f>
        <v>-5</v>
      </c>
      <c r="F265" s="84">
        <f>C265-C263</f>
        <v>850</v>
      </c>
      <c r="I265" s="1256"/>
    </row>
    <row r="266" spans="1:9" ht="15" customHeight="1">
      <c r="A266" s="3">
        <v>41277</v>
      </c>
      <c r="B266" s="83">
        <v>12675</v>
      </c>
      <c r="C266" s="173">
        <v>24150</v>
      </c>
      <c r="D266" s="172">
        <v>24150</v>
      </c>
      <c r="E266" s="137">
        <f t="shared" si="45"/>
        <v>0</v>
      </c>
      <c r="F266" s="84">
        <f t="shared" ref="F266:F286" si="46">C266-C265</f>
        <v>-200</v>
      </c>
      <c r="G266" s="129"/>
      <c r="H266" s="129"/>
      <c r="I266" s="125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47" t="s">
        <v>114</v>
      </c>
    </row>
    <row r="294" spans="1:9" ht="15" customHeight="1">
      <c r="A294" s="3">
        <v>41317</v>
      </c>
      <c r="B294" s="83">
        <v>13350</v>
      </c>
      <c r="C294" s="173">
        <v>24925</v>
      </c>
      <c r="D294" s="172">
        <v>24905</v>
      </c>
      <c r="E294" s="137">
        <f t="shared" si="45"/>
        <v>-20</v>
      </c>
      <c r="F294" s="84">
        <f t="shared" si="47"/>
        <v>-75</v>
      </c>
      <c r="I294" s="1247"/>
    </row>
    <row r="295" spans="1:9" ht="15" customHeight="1">
      <c r="A295" s="3">
        <v>41318</v>
      </c>
      <c r="B295" s="83">
        <v>13350</v>
      </c>
      <c r="C295" s="173">
        <v>24905</v>
      </c>
      <c r="D295" s="172">
        <v>24925</v>
      </c>
      <c r="E295" s="137">
        <f t="shared" si="45"/>
        <v>20</v>
      </c>
      <c r="F295" s="84">
        <f t="shared" si="47"/>
        <v>-20</v>
      </c>
      <c r="I295" s="1247"/>
    </row>
    <row r="296" spans="1:9" ht="15" customHeight="1">
      <c r="A296" s="3">
        <v>41319</v>
      </c>
      <c r="B296" s="83">
        <v>13350</v>
      </c>
      <c r="C296" s="173">
        <v>24780</v>
      </c>
      <c r="D296" s="172">
        <v>24800</v>
      </c>
      <c r="E296" s="137">
        <f t="shared" si="45"/>
        <v>20</v>
      </c>
      <c r="F296" s="84">
        <f t="shared" si="47"/>
        <v>-125</v>
      </c>
      <c r="I296" s="1247"/>
    </row>
    <row r="297" spans="1:9" ht="15" customHeight="1">
      <c r="A297" s="3">
        <v>41320</v>
      </c>
      <c r="B297" s="83">
        <v>13375</v>
      </c>
      <c r="C297" s="173">
        <v>24925</v>
      </c>
      <c r="D297" s="172">
        <v>24950</v>
      </c>
      <c r="E297" s="137">
        <f t="shared" si="45"/>
        <v>25</v>
      </c>
      <c r="F297" s="84">
        <f t="shared" si="47"/>
        <v>145</v>
      </c>
      <c r="I297" s="124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42" t="s">
        <v>38</v>
      </c>
      <c r="C327" s="1242"/>
      <c r="D327" s="1242"/>
      <c r="E327" s="1242"/>
      <c r="F327" s="1242"/>
      <c r="G327" s="202">
        <f>AVERAGE(C307:C326)</f>
        <v>23337</v>
      </c>
      <c r="H327" s="203">
        <f>AVERAGE(C265:C326)</f>
        <v>24125.322580645163</v>
      </c>
      <c r="I327" s="314">
        <v>151750</v>
      </c>
    </row>
    <row r="328" spans="1:13" ht="15" customHeight="1">
      <c r="A328" s="3">
        <v>41365</v>
      </c>
      <c r="B328" s="1228" t="s">
        <v>38</v>
      </c>
      <c r="C328" s="1228"/>
      <c r="D328" s="1228"/>
      <c r="E328" s="1228"/>
      <c r="F328" s="122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47" t="s">
        <v>114</v>
      </c>
    </row>
    <row r="332" spans="1:13" ht="15" customHeight="1">
      <c r="A332" s="3">
        <v>41369</v>
      </c>
      <c r="B332" s="264">
        <v>14400</v>
      </c>
      <c r="C332" s="266">
        <v>22725</v>
      </c>
      <c r="D332" s="267">
        <v>22735</v>
      </c>
      <c r="E332" s="137">
        <f t="shared" si="48"/>
        <v>10</v>
      </c>
      <c r="F332" s="268">
        <f t="shared" si="49"/>
        <v>-15</v>
      </c>
      <c r="G332" s="269"/>
      <c r="H332" s="269"/>
      <c r="I332" s="124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6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6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28" t="s">
        <v>38</v>
      </c>
      <c r="C353" s="1228"/>
      <c r="D353" s="1228"/>
      <c r="E353" s="1228"/>
      <c r="F353" s="122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28" t="s">
        <v>38</v>
      </c>
      <c r="C368" s="1228"/>
      <c r="D368" s="1228"/>
      <c r="E368" s="1228"/>
      <c r="F368" s="122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58" t="s">
        <v>112</v>
      </c>
    </row>
    <row r="379" spans="1:9" ht="15" customHeight="1">
      <c r="A379" s="3">
        <v>41436</v>
      </c>
      <c r="B379" s="83">
        <v>14505</v>
      </c>
      <c r="C379" s="173">
        <v>20600</v>
      </c>
      <c r="D379" s="248">
        <v>20600</v>
      </c>
      <c r="E379" s="137">
        <f t="shared" si="48"/>
        <v>0</v>
      </c>
      <c r="F379" s="191">
        <f t="shared" si="51"/>
        <v>-245</v>
      </c>
      <c r="I379" s="1258"/>
    </row>
    <row r="380" spans="1:9" ht="15" customHeight="1">
      <c r="A380" s="3">
        <v>41437</v>
      </c>
      <c r="B380" s="83">
        <v>14495</v>
      </c>
      <c r="C380" s="173">
        <v>20445</v>
      </c>
      <c r="D380" s="248">
        <v>20470</v>
      </c>
      <c r="E380" s="137">
        <f t="shared" si="48"/>
        <v>25</v>
      </c>
      <c r="F380" s="191">
        <f t="shared" si="51"/>
        <v>-155</v>
      </c>
      <c r="I380" s="125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28" t="s">
        <v>38</v>
      </c>
      <c r="C433" s="1228"/>
      <c r="D433" s="1228"/>
      <c r="E433" s="1228"/>
      <c r="F433" s="122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74" t="s">
        <v>115</v>
      </c>
    </row>
    <row r="452" spans="1:9" ht="15" customHeight="1">
      <c r="A452" s="3">
        <v>41537</v>
      </c>
      <c r="B452" s="83">
        <v>13740</v>
      </c>
      <c r="C452" s="173">
        <v>23345</v>
      </c>
      <c r="D452" s="248">
        <v>23225</v>
      </c>
      <c r="E452" s="137">
        <f t="shared" si="52"/>
        <v>-120</v>
      </c>
      <c r="F452" s="172">
        <f t="shared" si="54"/>
        <v>10</v>
      </c>
      <c r="I452" s="127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57" t="s">
        <v>112</v>
      </c>
    </row>
    <row r="460" spans="1:9" ht="15" customHeight="1">
      <c r="A460" s="3">
        <v>41549</v>
      </c>
      <c r="B460" s="83">
        <v>13195</v>
      </c>
      <c r="C460" s="173">
        <v>22710</v>
      </c>
      <c r="D460" s="248">
        <v>22750</v>
      </c>
      <c r="E460" s="137">
        <f t="shared" si="56"/>
        <v>40</v>
      </c>
      <c r="F460" s="172">
        <f t="shared" si="55"/>
        <v>-490</v>
      </c>
      <c r="H460" s="361"/>
      <c r="I460" s="1258"/>
    </row>
    <row r="461" spans="1:9" ht="15" customHeight="1">
      <c r="A461" s="3">
        <v>41550</v>
      </c>
      <c r="B461" s="83">
        <v>13170</v>
      </c>
      <c r="C461" s="173">
        <v>22850</v>
      </c>
      <c r="D461" s="248">
        <v>22870</v>
      </c>
      <c r="E461" s="137">
        <f t="shared" si="56"/>
        <v>20</v>
      </c>
      <c r="F461" s="172">
        <f t="shared" si="55"/>
        <v>140</v>
      </c>
      <c r="I461" s="1258"/>
    </row>
    <row r="462" spans="1:9" ht="15" customHeight="1">
      <c r="A462" s="3">
        <v>41551</v>
      </c>
      <c r="B462" s="83">
        <v>13195</v>
      </c>
      <c r="C462" s="173">
        <v>22975</v>
      </c>
      <c r="D462" s="248">
        <v>23025</v>
      </c>
      <c r="E462" s="137">
        <f t="shared" si="56"/>
        <v>50</v>
      </c>
      <c r="F462" s="172">
        <f t="shared" si="55"/>
        <v>125</v>
      </c>
      <c r="I462" s="1258"/>
    </row>
    <row r="463" spans="1:9" ht="15" customHeight="1">
      <c r="A463" s="3">
        <v>41554</v>
      </c>
      <c r="B463" s="83">
        <v>13195</v>
      </c>
      <c r="C463" s="173">
        <v>23675</v>
      </c>
      <c r="D463" s="248">
        <v>23700</v>
      </c>
      <c r="E463" s="137">
        <f t="shared" si="56"/>
        <v>25</v>
      </c>
      <c r="F463" s="172">
        <f t="shared" si="55"/>
        <v>700</v>
      </c>
      <c r="I463" s="125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28" t="s">
        <v>38</v>
      </c>
      <c r="C520" s="1228"/>
      <c r="D520" s="1228"/>
      <c r="E520" s="1228"/>
      <c r="F520" s="1228"/>
      <c r="I520" s="316">
        <v>142250</v>
      </c>
    </row>
    <row r="521" spans="1:9" ht="15" customHeight="1">
      <c r="A521" s="3">
        <v>41634</v>
      </c>
      <c r="B521" s="1228" t="s">
        <v>38</v>
      </c>
      <c r="C521" s="1228"/>
      <c r="D521" s="1228"/>
      <c r="E521" s="1228"/>
      <c r="F521" s="122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62" t="s">
        <v>23</v>
      </c>
    </row>
    <row r="548" spans="1:9" ht="15" customHeight="1">
      <c r="A548" s="3">
        <v>41674</v>
      </c>
      <c r="B548" s="83">
        <v>8890</v>
      </c>
      <c r="C548" s="173">
        <v>22330</v>
      </c>
      <c r="D548" s="248">
        <v>22275</v>
      </c>
      <c r="E548" s="137">
        <f t="shared" si="59"/>
        <v>-55</v>
      </c>
      <c r="F548" s="172">
        <f t="shared" si="60"/>
        <v>130</v>
      </c>
      <c r="I548" s="1263"/>
    </row>
    <row r="549" spans="1:9" ht="15" customHeight="1">
      <c r="A549" s="3">
        <v>41675</v>
      </c>
      <c r="B549" s="83">
        <v>8890</v>
      </c>
      <c r="C549" s="173">
        <v>22150</v>
      </c>
      <c r="D549" s="248">
        <v>22175</v>
      </c>
      <c r="E549" s="137">
        <f t="shared" si="59"/>
        <v>25</v>
      </c>
      <c r="F549" s="172">
        <f t="shared" si="60"/>
        <v>-180</v>
      </c>
      <c r="I549" s="1263"/>
    </row>
    <row r="550" spans="1:9" ht="15" customHeight="1">
      <c r="A550" s="3">
        <v>41676</v>
      </c>
      <c r="B550" s="83">
        <v>8940</v>
      </c>
      <c r="C550" s="173">
        <v>22060</v>
      </c>
      <c r="D550" s="248">
        <v>22030</v>
      </c>
      <c r="E550" s="137">
        <f t="shared" si="59"/>
        <v>-30</v>
      </c>
      <c r="F550" s="172">
        <f t="shared" si="60"/>
        <v>-90</v>
      </c>
      <c r="I550" s="126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70" t="s">
        <v>116</v>
      </c>
      <c r="D601" s="248"/>
      <c r="E601" s="137" t="e">
        <f t="shared" si="62"/>
        <v>#VALUE!</v>
      </c>
      <c r="F601" s="172"/>
      <c r="I601" s="316">
        <v>140500</v>
      </c>
    </row>
    <row r="602" spans="1:9" ht="15" customHeight="1">
      <c r="A602" s="3">
        <v>41750</v>
      </c>
      <c r="B602" s="83"/>
      <c r="C602" s="127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73" t="s">
        <v>45</v>
      </c>
      <c r="D692" s="127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67" t="s">
        <v>49</v>
      </c>
    </row>
    <row r="720" spans="1:9" ht="15" customHeight="1">
      <c r="A720" s="3">
        <v>41914</v>
      </c>
      <c r="B720" s="83">
        <v>8535</v>
      </c>
      <c r="C720" s="173">
        <v>20425</v>
      </c>
      <c r="D720" s="248">
        <v>20475</v>
      </c>
      <c r="E720" s="137">
        <f t="shared" si="75"/>
        <v>50</v>
      </c>
      <c r="F720" s="172">
        <f t="shared" si="74"/>
        <v>225</v>
      </c>
      <c r="I720" s="1268"/>
    </row>
    <row r="721" spans="1:10" ht="15" customHeight="1">
      <c r="A721" s="3">
        <v>41915</v>
      </c>
      <c r="B721" s="83">
        <v>9270</v>
      </c>
      <c r="C721" s="173">
        <v>20395</v>
      </c>
      <c r="D721" s="248">
        <v>20450</v>
      </c>
      <c r="E721" s="137">
        <f t="shared" si="75"/>
        <v>55</v>
      </c>
      <c r="F721" s="172">
        <f t="shared" si="74"/>
        <v>-30</v>
      </c>
      <c r="I721" s="1268"/>
      <c r="J721" s="367"/>
    </row>
    <row r="722" spans="1:10" ht="15" customHeight="1">
      <c r="A722" s="3">
        <v>41918</v>
      </c>
      <c r="B722" s="83">
        <v>9270</v>
      </c>
      <c r="C722" s="173">
        <v>20465</v>
      </c>
      <c r="D722" s="248">
        <v>20475</v>
      </c>
      <c r="E722" s="137">
        <f t="shared" si="75"/>
        <v>10</v>
      </c>
      <c r="F722" s="172">
        <f t="shared" si="74"/>
        <v>70</v>
      </c>
      <c r="I722" s="1268"/>
    </row>
    <row r="723" spans="1:10" ht="15" customHeight="1">
      <c r="A723" s="3">
        <v>41919</v>
      </c>
      <c r="B723" s="83">
        <v>9270</v>
      </c>
      <c r="C723" s="173">
        <v>20275</v>
      </c>
      <c r="D723" s="248">
        <v>20300</v>
      </c>
      <c r="E723" s="137">
        <f t="shared" si="75"/>
        <v>25</v>
      </c>
      <c r="F723" s="172">
        <f t="shared" si="74"/>
        <v>-190</v>
      </c>
      <c r="I723" s="1268"/>
    </row>
    <row r="724" spans="1:10" ht="15" customHeight="1">
      <c r="A724" s="3">
        <v>41920</v>
      </c>
      <c r="B724" s="83">
        <v>9130</v>
      </c>
      <c r="C724" s="173">
        <v>20220</v>
      </c>
      <c r="D724" s="248">
        <v>20300</v>
      </c>
      <c r="E724" s="137">
        <f t="shared" si="75"/>
        <v>80</v>
      </c>
      <c r="F724" s="172">
        <f t="shared" si="74"/>
        <v>-55</v>
      </c>
      <c r="I724" s="126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11" t="s">
        <v>48</v>
      </c>
      <c r="C780" s="1211"/>
      <c r="D780" s="1211"/>
      <c r="E780" s="1211"/>
      <c r="F780" s="1211"/>
      <c r="I780" s="316">
        <v>124750</v>
      </c>
    </row>
    <row r="781" spans="1:9" ht="15" customHeight="1">
      <c r="A781" s="3">
        <v>41999</v>
      </c>
      <c r="B781" s="1211"/>
      <c r="C781" s="1211"/>
      <c r="D781" s="1211"/>
      <c r="E781" s="1211"/>
      <c r="F781" s="121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41" t="s">
        <v>56</v>
      </c>
    </row>
    <row r="819" spans="1:9" ht="15" customHeight="1">
      <c r="A819" s="3">
        <v>42054</v>
      </c>
      <c r="B819" s="83">
        <v>11440</v>
      </c>
      <c r="C819" s="173">
        <v>18185</v>
      </c>
      <c r="D819" s="248">
        <v>18225</v>
      </c>
      <c r="E819" s="137">
        <f t="shared" si="81"/>
        <v>40</v>
      </c>
      <c r="F819" s="172">
        <f t="shared" si="87"/>
        <v>165</v>
      </c>
      <c r="I819" s="1241"/>
    </row>
    <row r="820" spans="1:9" ht="14.25" customHeight="1">
      <c r="A820" s="3">
        <v>42055</v>
      </c>
      <c r="B820" s="83">
        <v>11440</v>
      </c>
      <c r="C820" s="173">
        <v>18100</v>
      </c>
      <c r="D820" s="248">
        <v>18100</v>
      </c>
      <c r="E820" s="137">
        <f t="shared" si="81"/>
        <v>0</v>
      </c>
      <c r="F820" s="172">
        <f t="shared" si="87"/>
        <v>-85</v>
      </c>
      <c r="I820" s="1241"/>
    </row>
    <row r="821" spans="1:9" ht="15" customHeight="1">
      <c r="A821" s="3">
        <v>42058</v>
      </c>
      <c r="B821" s="83">
        <v>11420</v>
      </c>
      <c r="C821" s="173">
        <v>17955</v>
      </c>
      <c r="D821" s="248">
        <v>17975</v>
      </c>
      <c r="E821" s="137">
        <f t="shared" si="81"/>
        <v>20</v>
      </c>
      <c r="F821" s="172">
        <f t="shared" si="87"/>
        <v>-145</v>
      </c>
      <c r="I821" s="1241"/>
    </row>
    <row r="822" spans="1:9" ht="15" customHeight="1">
      <c r="A822" s="3">
        <v>42059</v>
      </c>
      <c r="B822" s="83">
        <v>11420</v>
      </c>
      <c r="C822" s="173">
        <v>18095</v>
      </c>
      <c r="D822" s="248">
        <v>18125</v>
      </c>
      <c r="E822" s="137">
        <f t="shared" si="81"/>
        <v>30</v>
      </c>
      <c r="F822" s="172">
        <f t="shared" si="87"/>
        <v>140</v>
      </c>
      <c r="I822" s="124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11" t="s">
        <v>48</v>
      </c>
      <c r="C850" s="1211"/>
      <c r="D850" s="1211"/>
      <c r="E850" s="1211"/>
      <c r="F850" s="1211"/>
      <c r="I850" s="316">
        <v>118750</v>
      </c>
    </row>
    <row r="851" spans="1:9" ht="15" customHeight="1">
      <c r="A851" s="3">
        <v>42100</v>
      </c>
      <c r="B851" s="1211"/>
      <c r="C851" s="1211"/>
      <c r="D851" s="1211"/>
      <c r="E851" s="1211"/>
      <c r="F851" s="121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54" t="s">
        <v>48</v>
      </c>
      <c r="C871" s="1254"/>
      <c r="D871" s="1254"/>
      <c r="E871" s="1254"/>
      <c r="F871" s="125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72" t="s">
        <v>55</v>
      </c>
      <c r="C886" s="1272"/>
      <c r="D886" s="1272"/>
      <c r="E886" s="1272"/>
      <c r="F886" s="127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71" t="s">
        <v>55</v>
      </c>
      <c r="C956" s="1271"/>
      <c r="D956" s="1271"/>
      <c r="E956" s="1271"/>
      <c r="F956" s="127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63" t="s">
        <v>54</v>
      </c>
    </row>
    <row r="960" spans="1:9" ht="15" customHeight="1">
      <c r="A960" s="3">
        <v>42251</v>
      </c>
      <c r="B960" s="83">
        <v>5830</v>
      </c>
      <c r="C960" s="173">
        <v>15595</v>
      </c>
      <c r="D960" s="248">
        <v>15175</v>
      </c>
      <c r="E960" s="137">
        <f t="shared" si="98"/>
        <v>-420</v>
      </c>
      <c r="F960" s="172">
        <f t="shared" si="101"/>
        <v>-5</v>
      </c>
      <c r="I960" s="126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37" t="s">
        <v>48</v>
      </c>
    </row>
    <row r="976" spans="1:9" ht="15" customHeight="1">
      <c r="A976" s="3">
        <v>42275</v>
      </c>
      <c r="B976" s="83">
        <v>4900</v>
      </c>
      <c r="C976" s="173">
        <v>15400</v>
      </c>
      <c r="D976" s="248">
        <v>15085</v>
      </c>
      <c r="E976" s="137">
        <f t="shared" si="98"/>
        <v>-315</v>
      </c>
      <c r="F976" s="172">
        <f t="shared" si="101"/>
        <v>75</v>
      </c>
      <c r="I976" s="113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36" t="s">
        <v>48</v>
      </c>
    </row>
    <row r="980" spans="1:9" ht="15" customHeight="1">
      <c r="A980" s="3">
        <v>42279</v>
      </c>
      <c r="B980" s="81">
        <v>4705</v>
      </c>
      <c r="C980" s="173">
        <v>15700</v>
      </c>
      <c r="D980" s="248">
        <v>15475</v>
      </c>
      <c r="E980" s="137">
        <f t="shared" ref="E980:E1043" si="102">D980-C980</f>
        <v>-225</v>
      </c>
      <c r="F980" s="172">
        <f t="shared" si="101"/>
        <v>25</v>
      </c>
      <c r="I980" s="1137"/>
    </row>
    <row r="981" spans="1:9" ht="15" customHeight="1">
      <c r="A981" s="3">
        <v>42282</v>
      </c>
      <c r="B981" s="83">
        <v>4675</v>
      </c>
      <c r="C981" s="173">
        <v>15680</v>
      </c>
      <c r="D981" s="248">
        <v>15525</v>
      </c>
      <c r="E981" s="137">
        <f t="shared" si="102"/>
        <v>-155</v>
      </c>
      <c r="F981" s="172">
        <f t="shared" si="101"/>
        <v>-20</v>
      </c>
      <c r="I981" s="1137"/>
    </row>
    <row r="982" spans="1:9" ht="15" customHeight="1">
      <c r="A982" s="3">
        <v>42283</v>
      </c>
      <c r="B982" s="83">
        <v>4610</v>
      </c>
      <c r="C982" s="173">
        <v>15875</v>
      </c>
      <c r="D982" s="248">
        <v>15575</v>
      </c>
      <c r="E982" s="137">
        <f t="shared" si="102"/>
        <v>-300</v>
      </c>
      <c r="F982" s="172">
        <f t="shared" si="101"/>
        <v>195</v>
      </c>
      <c r="I982" s="1137"/>
    </row>
    <row r="983" spans="1:9" ht="15" customHeight="1">
      <c r="A983" s="3">
        <v>42284</v>
      </c>
      <c r="B983" s="83">
        <v>4650</v>
      </c>
      <c r="C983" s="173">
        <v>16275</v>
      </c>
      <c r="D983" s="248">
        <v>16000</v>
      </c>
      <c r="E983" s="137">
        <f t="shared" si="102"/>
        <v>-275</v>
      </c>
      <c r="F983" s="172">
        <f t="shared" si="101"/>
        <v>400</v>
      </c>
      <c r="I983" s="1137"/>
    </row>
    <row r="984" spans="1:9" ht="15" customHeight="1">
      <c r="A984" s="3">
        <v>42285</v>
      </c>
      <c r="B984" s="83">
        <v>4665</v>
      </c>
      <c r="C984" s="173">
        <v>16000</v>
      </c>
      <c r="D984" s="248">
        <v>15860</v>
      </c>
      <c r="E984" s="137">
        <f t="shared" si="102"/>
        <v>-140</v>
      </c>
      <c r="F984" s="172">
        <f t="shared" si="101"/>
        <v>-275</v>
      </c>
      <c r="I984" s="113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63" t="s">
        <v>55</v>
      </c>
    </row>
    <row r="1033" spans="1:9" ht="15" customHeight="1">
      <c r="A1033" s="3">
        <v>42354</v>
      </c>
      <c r="B1033" s="83">
        <v>6095</v>
      </c>
      <c r="C1033" s="173">
        <v>14755</v>
      </c>
      <c r="D1033" s="248">
        <v>14650</v>
      </c>
      <c r="E1033" s="137">
        <f t="shared" si="102"/>
        <v>-105</v>
      </c>
      <c r="F1033" s="172">
        <f t="shared" si="105"/>
        <v>155</v>
      </c>
      <c r="I1033" s="1263"/>
    </row>
    <row r="1034" spans="1:9" ht="15" customHeight="1">
      <c r="A1034" s="3">
        <v>42355</v>
      </c>
      <c r="B1034" s="83">
        <v>6115</v>
      </c>
      <c r="C1034" s="173">
        <v>14660</v>
      </c>
      <c r="D1034" s="248">
        <v>14605</v>
      </c>
      <c r="E1034" s="137">
        <f t="shared" si="102"/>
        <v>-55</v>
      </c>
      <c r="F1034" s="172">
        <f t="shared" si="105"/>
        <v>-95</v>
      </c>
      <c r="I1034" s="126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54" t="s">
        <v>48</v>
      </c>
      <c r="C1040" s="1254"/>
      <c r="D1040" s="1254"/>
      <c r="E1040" s="1254"/>
      <c r="F1040" s="125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40" t="s">
        <v>48</v>
      </c>
    </row>
    <row r="1069" spans="1:9" ht="15" customHeight="1">
      <c r="A1069" s="3">
        <v>42408</v>
      </c>
      <c r="B1069" s="83">
        <v>4515</v>
      </c>
      <c r="C1069" s="173">
        <v>15675</v>
      </c>
      <c r="D1069" s="248">
        <v>15555</v>
      </c>
      <c r="E1069" s="137">
        <f t="shared" si="106"/>
        <v>-120</v>
      </c>
      <c r="F1069" s="172">
        <f t="shared" si="108"/>
        <v>450</v>
      </c>
      <c r="I1069" s="1140"/>
    </row>
    <row r="1070" spans="1:9" ht="15" customHeight="1">
      <c r="A1070" s="3">
        <v>42409</v>
      </c>
      <c r="B1070" s="83">
        <v>4515</v>
      </c>
      <c r="C1070" s="173">
        <v>15775</v>
      </c>
      <c r="D1070" s="248">
        <v>15675</v>
      </c>
      <c r="E1070" s="137">
        <f t="shared" si="106"/>
        <v>-100</v>
      </c>
      <c r="F1070" s="172">
        <f t="shared" si="108"/>
        <v>100</v>
      </c>
      <c r="I1070" s="1140"/>
    </row>
    <row r="1071" spans="1:9" ht="15" customHeight="1">
      <c r="A1071" s="3">
        <v>42410</v>
      </c>
      <c r="B1071" s="83">
        <v>4515</v>
      </c>
      <c r="C1071" s="173">
        <v>15855</v>
      </c>
      <c r="D1071" s="248">
        <v>15825</v>
      </c>
      <c r="E1071" s="137">
        <f t="shared" si="106"/>
        <v>-30</v>
      </c>
      <c r="F1071" s="172">
        <f t="shared" si="108"/>
        <v>80</v>
      </c>
      <c r="I1071" s="1140"/>
    </row>
    <row r="1072" spans="1:9" ht="15" customHeight="1">
      <c r="A1072" s="3">
        <v>42411</v>
      </c>
      <c r="B1072" s="83">
        <v>4420</v>
      </c>
      <c r="C1072" s="173">
        <v>15600</v>
      </c>
      <c r="D1072" s="248">
        <v>15405</v>
      </c>
      <c r="E1072" s="137">
        <f t="shared" si="106"/>
        <v>-195</v>
      </c>
      <c r="F1072" s="172">
        <f t="shared" si="108"/>
        <v>-255</v>
      </c>
      <c r="I1072" s="1140"/>
    </row>
    <row r="1073" spans="1:9" ht="15" customHeight="1">
      <c r="A1073" s="3">
        <v>42412</v>
      </c>
      <c r="B1073" s="83">
        <v>4295</v>
      </c>
      <c r="C1073" s="173">
        <v>15300</v>
      </c>
      <c r="D1073" s="248">
        <v>15280</v>
      </c>
      <c r="E1073" s="137">
        <f t="shared" si="106"/>
        <v>-20</v>
      </c>
      <c r="F1073" s="172">
        <f t="shared" si="108"/>
        <v>-300</v>
      </c>
      <c r="I1073" s="114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11" t="s">
        <v>118</v>
      </c>
      <c r="C1103" s="1211"/>
      <c r="D1103" s="1211"/>
      <c r="E1103" s="1211"/>
      <c r="F1103" s="1211"/>
      <c r="I1103" s="316">
        <v>111500</v>
      </c>
    </row>
    <row r="1104" spans="1:9" ht="15" customHeight="1">
      <c r="A1104" s="3">
        <v>42457</v>
      </c>
      <c r="B1104" s="1211"/>
      <c r="C1104" s="1211"/>
      <c r="D1104" s="1211"/>
      <c r="E1104" s="1211"/>
      <c r="F1104" s="121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33" t="s">
        <v>118</v>
      </c>
      <c r="C1129" s="1233"/>
      <c r="D1129" s="1233"/>
      <c r="E1129" s="1233"/>
      <c r="F1129" s="123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28" t="s">
        <v>118</v>
      </c>
      <c r="C1149" s="1228"/>
      <c r="D1149" s="1228"/>
      <c r="E1149" s="1228"/>
      <c r="F1149" s="122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63" t="s">
        <v>55</v>
      </c>
    </row>
    <row r="1158" spans="1:9" ht="15" customHeight="1">
      <c r="A1158" s="3">
        <v>42531</v>
      </c>
      <c r="B1158" s="83">
        <v>6575</v>
      </c>
      <c r="C1158" s="173">
        <v>17225</v>
      </c>
      <c r="D1158" s="248">
        <v>17200</v>
      </c>
      <c r="E1158" s="137">
        <f t="shared" si="110"/>
        <v>-25</v>
      </c>
      <c r="F1158" s="172">
        <f t="shared" si="113"/>
        <v>-75</v>
      </c>
      <c r="I1158" s="126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28" t="s">
        <v>118</v>
      </c>
      <c r="C1214" s="1228"/>
      <c r="D1214" s="1228"/>
      <c r="E1214" s="1228"/>
      <c r="F1214" s="122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60" t="s">
        <v>48</v>
      </c>
    </row>
    <row r="1228" spans="1:9" ht="15" customHeight="1">
      <c r="A1228" s="3">
        <v>42629</v>
      </c>
      <c r="B1228" s="81">
        <v>3835</v>
      </c>
      <c r="C1228" s="173">
        <v>19125</v>
      </c>
      <c r="D1228" s="248">
        <v>19125</v>
      </c>
      <c r="E1228" s="137">
        <f t="shared" si="114"/>
        <v>0</v>
      </c>
      <c r="F1228" s="172">
        <f t="shared" si="118"/>
        <v>-275</v>
      </c>
      <c r="I1228" s="126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65" t="s">
        <v>50</v>
      </c>
    </row>
    <row r="1240" spans="1:9" ht="15" customHeight="1">
      <c r="A1240" s="3">
        <v>42647</v>
      </c>
      <c r="B1240" s="81">
        <v>3570</v>
      </c>
      <c r="C1240" s="173">
        <v>20200</v>
      </c>
      <c r="D1240" s="248">
        <v>19955</v>
      </c>
      <c r="E1240" s="137">
        <f t="shared" si="119"/>
        <v>-245</v>
      </c>
      <c r="F1240" s="172">
        <f t="shared" si="118"/>
        <v>-75</v>
      </c>
      <c r="I1240" s="1143"/>
    </row>
    <row r="1241" spans="1:9" ht="15" customHeight="1">
      <c r="A1241" s="3">
        <v>42648</v>
      </c>
      <c r="B1241" s="81">
        <v>3475</v>
      </c>
      <c r="C1241" s="173">
        <v>19930</v>
      </c>
      <c r="D1241" s="248">
        <v>19810</v>
      </c>
      <c r="E1241" s="137">
        <f t="shared" si="119"/>
        <v>-120</v>
      </c>
      <c r="F1241" s="172">
        <f t="shared" si="118"/>
        <v>-270</v>
      </c>
      <c r="I1241" s="1143"/>
    </row>
    <row r="1242" spans="1:9" ht="15" customHeight="1">
      <c r="A1242" s="3">
        <v>42649</v>
      </c>
      <c r="B1242" s="81">
        <v>3475</v>
      </c>
      <c r="C1242" s="173">
        <v>20200</v>
      </c>
      <c r="D1242" s="248">
        <v>20050</v>
      </c>
      <c r="E1242" s="137">
        <f t="shared" si="119"/>
        <v>-150</v>
      </c>
      <c r="F1242" s="172">
        <f t="shared" si="118"/>
        <v>270</v>
      </c>
      <c r="I1242" s="1143"/>
    </row>
    <row r="1243" spans="1:9" ht="15" customHeight="1">
      <c r="A1243" s="3">
        <v>42650</v>
      </c>
      <c r="B1243" s="81">
        <v>3445</v>
      </c>
      <c r="C1243" s="173">
        <v>20175</v>
      </c>
      <c r="D1243" s="248">
        <v>20025</v>
      </c>
      <c r="E1243" s="137">
        <f t="shared" si="119"/>
        <v>-150</v>
      </c>
      <c r="F1243" s="172">
        <f t="shared" si="118"/>
        <v>-25</v>
      </c>
      <c r="I1243" s="114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22" t="s">
        <v>118</v>
      </c>
      <c r="C1299" s="1222"/>
      <c r="D1299" s="1222"/>
      <c r="E1299" s="1222"/>
      <c r="F1299" s="1222"/>
      <c r="I1299" s="316">
        <v>147000</v>
      </c>
    </row>
    <row r="1300" spans="1:9" ht="15" customHeight="1">
      <c r="A1300" s="3">
        <v>42731</v>
      </c>
      <c r="B1300" s="1222"/>
      <c r="C1300" s="1222"/>
      <c r="D1300" s="1222"/>
      <c r="E1300" s="1222"/>
      <c r="F1300" s="122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43" t="s">
        <v>50</v>
      </c>
    </row>
    <row r="1323" spans="1:9" ht="15" customHeight="1">
      <c r="A1323" s="3">
        <v>42765</v>
      </c>
      <c r="B1323" s="81">
        <v>5805</v>
      </c>
      <c r="C1323" s="173">
        <v>19700</v>
      </c>
      <c r="D1323" s="248">
        <v>19725</v>
      </c>
      <c r="E1323" s="137">
        <f t="shared" si="124"/>
        <v>25</v>
      </c>
      <c r="F1323" s="172">
        <f t="shared" si="125"/>
        <v>-275</v>
      </c>
      <c r="I1323" s="114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64"/>
    </row>
    <row r="1325" spans="1:9" ht="15" customHeight="1">
      <c r="A1325" s="3">
        <v>42767</v>
      </c>
      <c r="B1325" s="81">
        <v>5805</v>
      </c>
      <c r="C1325" s="173">
        <v>19825</v>
      </c>
      <c r="D1325" s="248">
        <v>19875</v>
      </c>
      <c r="E1325" s="137">
        <f t="shared" si="124"/>
        <v>50</v>
      </c>
      <c r="F1325" s="172">
        <f t="shared" si="125"/>
        <v>-255</v>
      </c>
      <c r="I1325" s="1230" t="s">
        <v>50</v>
      </c>
    </row>
    <row r="1326" spans="1:9" ht="15" customHeight="1">
      <c r="A1326" s="3">
        <v>42768</v>
      </c>
      <c r="B1326" s="81">
        <v>5825</v>
      </c>
      <c r="C1326" s="173">
        <v>19855</v>
      </c>
      <c r="D1326" s="248">
        <v>19950</v>
      </c>
      <c r="E1326" s="137">
        <f t="shared" si="124"/>
        <v>95</v>
      </c>
      <c r="F1326" s="172">
        <f t="shared" si="125"/>
        <v>30</v>
      </c>
      <c r="I1326" s="123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40" t="s">
        <v>56</v>
      </c>
    </row>
    <row r="1369" spans="1:9" ht="15" customHeight="1">
      <c r="A1369" s="3">
        <v>42829</v>
      </c>
      <c r="B1369" s="81">
        <v>3510</v>
      </c>
      <c r="C1369" s="173">
        <v>20035</v>
      </c>
      <c r="D1369" s="248">
        <v>20075</v>
      </c>
      <c r="E1369" s="137">
        <f t="shared" si="127"/>
        <v>40</v>
      </c>
      <c r="F1369" s="172">
        <f t="shared" si="126"/>
        <v>-190</v>
      </c>
      <c r="I1369" s="124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22" t="s">
        <v>118</v>
      </c>
      <c r="C1377" s="1222"/>
      <c r="D1377" s="1222"/>
      <c r="E1377" s="1222"/>
      <c r="F1377" s="1222"/>
      <c r="I1377" s="316"/>
    </row>
    <row r="1378" spans="1:9" ht="15" customHeight="1">
      <c r="A1378" s="3">
        <v>42842</v>
      </c>
      <c r="B1378" s="1222"/>
      <c r="C1378" s="1222"/>
      <c r="D1378" s="1222"/>
      <c r="E1378" s="1222"/>
      <c r="F1378" s="122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21" t="s">
        <v>118</v>
      </c>
      <c r="C1388" s="1221"/>
      <c r="D1388" s="1221"/>
      <c r="E1388" s="1221"/>
      <c r="F1388" s="122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22" t="s">
        <v>118</v>
      </c>
      <c r="C1408" s="1222"/>
      <c r="D1408" s="1222"/>
      <c r="E1408" s="1222"/>
      <c r="F1408" s="122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28" t="s">
        <v>118</v>
      </c>
      <c r="C1473" s="1228"/>
      <c r="D1473" s="1228"/>
      <c r="E1473" s="1228"/>
      <c r="F1473" s="122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22" t="s">
        <v>118</v>
      </c>
      <c r="C1558" s="1222"/>
      <c r="D1558" s="1222"/>
      <c r="E1558" s="1222"/>
      <c r="F1558" s="1222"/>
      <c r="G1558" s="1222"/>
      <c r="H1558" s="1237"/>
      <c r="I1558" s="316"/>
    </row>
    <row r="1559" spans="1:9" ht="15" customHeight="1">
      <c r="A1559" s="3">
        <v>43095</v>
      </c>
      <c r="B1559" s="1222"/>
      <c r="C1559" s="1222"/>
      <c r="D1559" s="1222"/>
      <c r="E1559" s="1222"/>
      <c r="F1559" s="1222"/>
      <c r="G1559" s="1222"/>
      <c r="H1559" s="123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63" t="s">
        <v>55</v>
      </c>
    </row>
    <row r="1596" spans="1:9" ht="15" customHeight="1">
      <c r="A1596" s="3">
        <v>43147</v>
      </c>
      <c r="B1596" s="81">
        <v>1860</v>
      </c>
      <c r="C1596" s="173">
        <v>21900</v>
      </c>
      <c r="D1596" s="248">
        <v>21675</v>
      </c>
      <c r="E1596" s="137">
        <f t="shared" si="136"/>
        <v>-225</v>
      </c>
      <c r="F1596" s="172">
        <f t="shared" ref="F1596:F1625" si="139">C1596-C1595</f>
        <v>200</v>
      </c>
      <c r="I1596" s="1263"/>
    </row>
    <row r="1597" spans="1:9" ht="15" customHeight="1">
      <c r="A1597" s="3">
        <v>43150</v>
      </c>
      <c r="B1597" s="81">
        <v>1860</v>
      </c>
      <c r="C1597" s="173">
        <v>21830</v>
      </c>
      <c r="D1597" s="248">
        <v>21655</v>
      </c>
      <c r="E1597" s="137">
        <f t="shared" si="136"/>
        <v>-175</v>
      </c>
      <c r="F1597" s="172">
        <f t="shared" si="139"/>
        <v>-70</v>
      </c>
      <c r="I1597" s="1263"/>
    </row>
    <row r="1598" spans="1:9" ht="15" customHeight="1">
      <c r="A1598" s="3">
        <v>43151</v>
      </c>
      <c r="B1598" s="81">
        <v>1860</v>
      </c>
      <c r="C1598" s="173">
        <v>21500</v>
      </c>
      <c r="D1598" s="248">
        <v>21375</v>
      </c>
      <c r="E1598" s="137">
        <f t="shared" si="136"/>
        <v>-125</v>
      </c>
      <c r="F1598" s="172">
        <f t="shared" si="139"/>
        <v>-330</v>
      </c>
      <c r="I1598" s="1263"/>
    </row>
    <row r="1599" spans="1:9" ht="15" customHeight="1">
      <c r="A1599" s="3">
        <v>43152</v>
      </c>
      <c r="B1599" s="81">
        <v>1860</v>
      </c>
      <c r="C1599" s="173">
        <v>21680</v>
      </c>
      <c r="D1599" s="248">
        <v>21550</v>
      </c>
      <c r="E1599" s="137">
        <f t="shared" si="136"/>
        <v>-130</v>
      </c>
      <c r="F1599" s="172">
        <f t="shared" si="139"/>
        <v>180</v>
      </c>
      <c r="I1599" s="126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46" t="s">
        <v>119</v>
      </c>
      <c r="C1626" s="1246"/>
      <c r="D1626" s="1246"/>
      <c r="E1626" s="1246"/>
      <c r="F1626" s="1246"/>
      <c r="G1626" s="273">
        <f>AVERAGE(C1605:C1625)</f>
        <v>21214.047619047618</v>
      </c>
      <c r="H1626" s="359">
        <f>AVERAGE(C1563:C1625)</f>
        <v>21190.476190476191</v>
      </c>
      <c r="I1626" s="317"/>
    </row>
    <row r="1627" spans="1:9" ht="15" customHeight="1">
      <c r="A1627" s="29">
        <v>43192</v>
      </c>
      <c r="B1627" s="1245" t="s">
        <v>119</v>
      </c>
      <c r="C1627" s="1245"/>
      <c r="D1627" s="1245"/>
      <c r="E1627" s="1245"/>
      <c r="F1627" s="124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43" t="s">
        <v>56</v>
      </c>
    </row>
    <row r="1631" spans="1:9" ht="15" customHeight="1">
      <c r="A1631" s="3">
        <v>43196</v>
      </c>
      <c r="B1631" s="81">
        <v>2000</v>
      </c>
      <c r="C1631" s="173">
        <v>21050</v>
      </c>
      <c r="D1631" s="248">
        <v>20975</v>
      </c>
      <c r="E1631" s="137">
        <f t="shared" si="141"/>
        <v>-75</v>
      </c>
      <c r="F1631" s="172">
        <f t="shared" si="142"/>
        <v>-25</v>
      </c>
      <c r="I1631" s="124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36" t="s">
        <v>119</v>
      </c>
      <c r="C1652" s="1236"/>
      <c r="D1652" s="1236"/>
      <c r="E1652" s="1236"/>
      <c r="F1652" s="123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36" t="s">
        <v>119</v>
      </c>
      <c r="C1667" s="1236"/>
      <c r="D1667" s="1236"/>
      <c r="E1667" s="1236"/>
      <c r="F1667" s="123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36" t="s">
        <v>119</v>
      </c>
      <c r="C1732" s="1236"/>
      <c r="D1732" s="1236"/>
      <c r="E1732" s="1236"/>
      <c r="F1732" s="123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22" t="s">
        <v>118</v>
      </c>
      <c r="C1818" s="1222"/>
      <c r="D1818" s="1222"/>
      <c r="E1818" s="1222"/>
      <c r="F1818" s="1222"/>
      <c r="G1818" s="1222"/>
      <c r="H1818" s="1237"/>
      <c r="I1818" s="316">
        <v>144250</v>
      </c>
    </row>
    <row r="1819" spans="1:9" ht="15" customHeight="1">
      <c r="A1819" s="3">
        <v>43460</v>
      </c>
      <c r="B1819" s="1222"/>
      <c r="C1819" s="1222"/>
      <c r="D1819" s="1222"/>
      <c r="E1819" s="1222"/>
      <c r="F1819" s="1222"/>
      <c r="G1819" s="1222"/>
      <c r="H1819" s="123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19" t="s">
        <v>51</v>
      </c>
      <c r="C1900" s="1119"/>
      <c r="D1900" s="1119"/>
      <c r="E1900" s="1119"/>
      <c r="F1900" s="1119"/>
      <c r="G1900" s="1119"/>
      <c r="H1900" s="111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19"/>
      <c r="C1901" s="1119"/>
      <c r="D1901" s="1119"/>
      <c r="E1901" s="1119"/>
      <c r="F1901" s="1119"/>
      <c r="G1901" s="1119"/>
      <c r="H1901" s="111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19" t="s">
        <v>51</v>
      </c>
      <c r="C1911" s="1119"/>
      <c r="D1911" s="1119"/>
      <c r="E1911" s="1119"/>
      <c r="F1911" s="1119"/>
      <c r="G1911" s="1119"/>
      <c r="H1911" s="111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19" t="s">
        <v>51</v>
      </c>
      <c r="C1926" s="1119"/>
      <c r="D1926" s="1119"/>
      <c r="E1926" s="1119"/>
      <c r="F1926" s="1119"/>
      <c r="G1926" s="1119"/>
      <c r="H1926" s="111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19" t="s">
        <v>51</v>
      </c>
      <c r="C1991" s="1119"/>
      <c r="D1991" s="1119"/>
      <c r="E1991" s="1119"/>
      <c r="F1991" s="111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22" t="s">
        <v>118</v>
      </c>
      <c r="C2078" s="1222"/>
      <c r="D2078" s="1222"/>
      <c r="E2078" s="1222"/>
      <c r="F2078" s="1222"/>
      <c r="G2078" s="1222"/>
      <c r="H2078" s="1237"/>
      <c r="I2078" s="316">
        <v>142500</v>
      </c>
    </row>
    <row r="2079" spans="1:9" ht="15" customHeight="1">
      <c r="A2079" s="3">
        <v>43825</v>
      </c>
      <c r="B2079" s="1222"/>
      <c r="C2079" s="1222"/>
      <c r="D2079" s="1222"/>
      <c r="E2079" s="1222"/>
      <c r="F2079" s="1222"/>
      <c r="G2079" s="1222"/>
      <c r="H2079" s="123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35"/>
    </row>
    <row r="2099" spans="1:9" ht="15" customHeight="1">
      <c r="A2099" s="3">
        <v>43854</v>
      </c>
      <c r="B2099" s="81">
        <v>6945</v>
      </c>
      <c r="C2099" s="173">
        <v>16900</v>
      </c>
      <c r="D2099" s="248">
        <v>16925</v>
      </c>
      <c r="E2099" s="137">
        <f t="shared" si="336"/>
        <v>25</v>
      </c>
      <c r="F2099" s="172">
        <f t="shared" si="345"/>
        <v>-235</v>
      </c>
      <c r="I2099" s="1235"/>
    </row>
    <row r="2100" spans="1:9" ht="15" customHeight="1">
      <c r="A2100" s="3">
        <v>43857</v>
      </c>
      <c r="B2100" s="81">
        <v>6870</v>
      </c>
      <c r="C2100" s="173">
        <v>16565</v>
      </c>
      <c r="D2100" s="248">
        <v>16600</v>
      </c>
      <c r="E2100" s="137">
        <f t="shared" si="336"/>
        <v>35</v>
      </c>
      <c r="F2100" s="172">
        <f t="shared" si="345"/>
        <v>-335</v>
      </c>
      <c r="I2100" s="1235"/>
    </row>
    <row r="2101" spans="1:9" ht="15" customHeight="1">
      <c r="A2101" s="3">
        <v>43858</v>
      </c>
      <c r="B2101" s="81">
        <v>6870</v>
      </c>
      <c r="C2101" s="173">
        <v>16345</v>
      </c>
      <c r="D2101" s="248">
        <v>16350</v>
      </c>
      <c r="E2101" s="137">
        <f t="shared" si="336"/>
        <v>5</v>
      </c>
      <c r="F2101" s="172">
        <f t="shared" ref="F2101" si="346">C2101-C2100</f>
        <v>-220</v>
      </c>
      <c r="I2101" s="1235"/>
    </row>
    <row r="2102" spans="1:9" ht="15" customHeight="1">
      <c r="A2102" s="3">
        <v>43859</v>
      </c>
      <c r="B2102" s="81">
        <v>6830</v>
      </c>
      <c r="C2102" s="173">
        <v>16325</v>
      </c>
      <c r="D2102" s="248">
        <v>16300</v>
      </c>
      <c r="E2102" s="137">
        <f t="shared" si="336"/>
        <v>-25</v>
      </c>
      <c r="F2102" s="172">
        <f t="shared" ref="F2102" si="347">C2102-C2101</f>
        <v>-20</v>
      </c>
      <c r="I2102" s="1235"/>
    </row>
    <row r="2103" spans="1:9" ht="15" customHeight="1">
      <c r="A2103" s="3">
        <v>43860</v>
      </c>
      <c r="B2103" s="81">
        <v>6830</v>
      </c>
      <c r="C2103" s="173">
        <v>16275</v>
      </c>
      <c r="D2103" s="248">
        <v>16200</v>
      </c>
      <c r="E2103" s="137">
        <f t="shared" si="336"/>
        <v>-75</v>
      </c>
      <c r="F2103" s="172">
        <f t="shared" ref="F2103" si="348">C2103-C2102</f>
        <v>-50</v>
      </c>
      <c r="I2103" s="123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4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22" t="s">
        <v>61</v>
      </c>
      <c r="C2154" s="1222"/>
      <c r="D2154" s="1222"/>
      <c r="E2154" s="1222"/>
      <c r="F2154" s="1222"/>
      <c r="I2154" s="316">
        <v>129500</v>
      </c>
    </row>
    <row r="2155" spans="1:9" ht="15" customHeight="1">
      <c r="A2155" s="3">
        <v>43934</v>
      </c>
      <c r="B2155" s="1222"/>
      <c r="C2155" s="1222"/>
      <c r="D2155" s="1222"/>
      <c r="E2155" s="1222"/>
      <c r="F2155" s="122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34"/>
    </row>
    <row r="2170" spans="1:11" ht="15" customHeight="1">
      <c r="A2170" s="3">
        <v>43955</v>
      </c>
      <c r="B2170" s="81">
        <v>5270</v>
      </c>
      <c r="C2170" s="173">
        <v>15265</v>
      </c>
      <c r="D2170" s="248">
        <v>15138</v>
      </c>
      <c r="E2170" s="137">
        <f t="shared" si="395"/>
        <v>-127</v>
      </c>
      <c r="F2170" s="172">
        <f t="shared" ref="F2170:F2171" si="407">C2170-C2169</f>
        <v>96</v>
      </c>
      <c r="I2170" s="1235"/>
    </row>
    <row r="2171" spans="1:11" ht="15" customHeight="1">
      <c r="A2171" s="3">
        <v>43956</v>
      </c>
      <c r="B2171" s="81">
        <v>5100</v>
      </c>
      <c r="C2171" s="173">
        <v>15380</v>
      </c>
      <c r="D2171" s="248">
        <v>15223</v>
      </c>
      <c r="E2171" s="137">
        <f t="shared" si="395"/>
        <v>-157</v>
      </c>
      <c r="F2171" s="172">
        <f t="shared" si="407"/>
        <v>115</v>
      </c>
      <c r="I2171" s="123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22" t="s">
        <v>61</v>
      </c>
      <c r="C2174" s="1222"/>
      <c r="D2174" s="1222"/>
      <c r="E2174" s="1222"/>
      <c r="F2174" s="122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28" t="s">
        <v>61</v>
      </c>
      <c r="C2185" s="1228"/>
      <c r="D2185" s="1228"/>
      <c r="E2185" s="1228"/>
      <c r="F2185" s="122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42" t="s">
        <v>61</v>
      </c>
      <c r="C2255" s="1242"/>
      <c r="D2255" s="1242"/>
      <c r="E2255" s="1242"/>
      <c r="F2255" s="124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34"/>
    </row>
    <row r="2279" spans="1:9" ht="15" customHeight="1">
      <c r="A2279" s="357">
        <v>44106</v>
      </c>
      <c r="B2279" s="81">
        <v>5550</v>
      </c>
      <c r="C2279" s="173">
        <v>17545</v>
      </c>
      <c r="D2279" s="248">
        <v>17530</v>
      </c>
      <c r="E2279" s="137">
        <f t="shared" si="480"/>
        <v>-15</v>
      </c>
      <c r="F2279" s="172">
        <f t="shared" ref="F2279" si="499">C2279-C2278</f>
        <v>39</v>
      </c>
      <c r="I2279" s="1235"/>
    </row>
    <row r="2280" spans="1:9" ht="15" customHeight="1">
      <c r="A2280" s="357">
        <v>44109</v>
      </c>
      <c r="B2280" s="81">
        <v>5500</v>
      </c>
      <c r="C2280" s="173">
        <v>17850</v>
      </c>
      <c r="D2280" s="248">
        <v>17863</v>
      </c>
      <c r="E2280" s="137">
        <f t="shared" si="480"/>
        <v>13</v>
      </c>
      <c r="F2280" s="172">
        <f t="shared" ref="F2280" si="500">C2280-C2279</f>
        <v>305</v>
      </c>
      <c r="I2280" s="1235"/>
    </row>
    <row r="2281" spans="1:9" ht="15" customHeight="1">
      <c r="A2281" s="357">
        <v>44110</v>
      </c>
      <c r="B2281" s="81">
        <v>5475</v>
      </c>
      <c r="C2281" s="173">
        <v>18175</v>
      </c>
      <c r="D2281" s="248">
        <v>18120</v>
      </c>
      <c r="E2281" s="137">
        <f t="shared" si="480"/>
        <v>-55</v>
      </c>
      <c r="F2281" s="172">
        <f t="shared" ref="F2281" si="501">C2281-C2280</f>
        <v>325</v>
      </c>
      <c r="I2281" s="1235"/>
    </row>
    <row r="2282" spans="1:9" ht="15" customHeight="1">
      <c r="A2282" s="357">
        <v>44111</v>
      </c>
      <c r="B2282" s="81">
        <v>5425</v>
      </c>
      <c r="C2282" s="173">
        <v>18155</v>
      </c>
      <c r="D2282" s="248">
        <v>18180</v>
      </c>
      <c r="E2282" s="137">
        <f t="shared" si="480"/>
        <v>25</v>
      </c>
      <c r="F2282" s="172">
        <f t="shared" ref="F2282" si="502">C2282-C2281</f>
        <v>-20</v>
      </c>
      <c r="I2282" s="1235"/>
    </row>
    <row r="2283" spans="1:9" ht="15" customHeight="1">
      <c r="A2283" s="357">
        <v>44112</v>
      </c>
      <c r="B2283" s="81">
        <v>5375</v>
      </c>
      <c r="C2283" s="173">
        <v>18215</v>
      </c>
      <c r="D2283" s="248">
        <v>18175</v>
      </c>
      <c r="E2283" s="137">
        <f t="shared" si="480"/>
        <v>-40</v>
      </c>
      <c r="F2283" s="172">
        <f t="shared" ref="F2283" si="503">C2283-C2282</f>
        <v>60</v>
      </c>
      <c r="I2283" s="123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22" t="s">
        <v>61</v>
      </c>
      <c r="C2339" s="1222"/>
      <c r="D2339" s="1222"/>
      <c r="E2339" s="1222"/>
      <c r="F2339" s="1222"/>
      <c r="I2339" s="316"/>
    </row>
    <row r="2340" spans="1:9" ht="15" customHeight="1">
      <c r="A2340" s="3">
        <v>44193</v>
      </c>
      <c r="B2340" s="1222"/>
      <c r="C2340" s="1222"/>
      <c r="D2340" s="1222"/>
      <c r="E2340" s="1222"/>
      <c r="F2340" s="122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35"/>
    </row>
    <row r="2373" spans="1:9" ht="15" customHeight="1">
      <c r="A2373" s="3">
        <v>44239</v>
      </c>
      <c r="B2373" s="81">
        <v>790</v>
      </c>
      <c r="C2373" s="173">
        <v>25290</v>
      </c>
      <c r="D2373" s="248">
        <v>23443</v>
      </c>
      <c r="E2373" s="137">
        <f t="shared" si="560"/>
        <v>-1847</v>
      </c>
      <c r="F2373" s="172">
        <f t="shared" ref="F2373:F2378" si="591">C2373-C2372</f>
        <v>-278</v>
      </c>
      <c r="I2373" s="1235"/>
    </row>
    <row r="2374" spans="1:9" ht="15" customHeight="1">
      <c r="A2374" s="3">
        <v>44242</v>
      </c>
      <c r="B2374" s="81">
        <v>1340</v>
      </c>
      <c r="C2374" s="173">
        <v>28899</v>
      </c>
      <c r="D2374" s="248">
        <v>24151</v>
      </c>
      <c r="E2374" s="137">
        <f t="shared" si="560"/>
        <v>-4748</v>
      </c>
      <c r="F2374" s="172">
        <f t="shared" si="591"/>
        <v>3609</v>
      </c>
      <c r="I2374" s="1235"/>
    </row>
    <row r="2375" spans="1:9" ht="15" customHeight="1">
      <c r="A2375" s="3">
        <v>44243</v>
      </c>
      <c r="B2375" s="81">
        <v>1360</v>
      </c>
      <c r="C2375" s="173">
        <v>27760</v>
      </c>
      <c r="D2375" s="248">
        <v>24237</v>
      </c>
      <c r="E2375" s="137">
        <f t="shared" ref="E2375" si="592">D2375-C2375</f>
        <v>-3523</v>
      </c>
      <c r="F2375" s="172">
        <f t="shared" si="591"/>
        <v>-1139</v>
      </c>
      <c r="I2375" s="1235"/>
    </row>
    <row r="2376" spans="1:9" ht="15" customHeight="1">
      <c r="A2376" s="3">
        <v>44244</v>
      </c>
      <c r="B2376" s="81">
        <v>1375</v>
      </c>
      <c r="C2376" s="173">
        <v>28710</v>
      </c>
      <c r="D2376" s="248">
        <v>24620</v>
      </c>
      <c r="E2376" s="137">
        <f t="shared" ref="E2376" si="593">D2376-C2376</f>
        <v>-4090</v>
      </c>
      <c r="F2376" s="172">
        <f t="shared" si="591"/>
        <v>950</v>
      </c>
      <c r="I2376" s="123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22" t="s">
        <v>61</v>
      </c>
      <c r="C2408" s="1222"/>
      <c r="D2408" s="1222"/>
      <c r="E2408" s="137"/>
      <c r="I2408" s="316">
        <v>179150</v>
      </c>
    </row>
    <row r="2409" spans="1:9" ht="15" customHeight="1">
      <c r="A2409" s="3">
        <v>44291</v>
      </c>
      <c r="B2409" s="1222"/>
      <c r="C2409" s="1222"/>
      <c r="D2409" s="122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66" t="s">
        <v>60</v>
      </c>
      <c r="C2429" s="1266"/>
      <c r="D2429" s="1266"/>
      <c r="E2429" s="507"/>
      <c r="F2429" s="507"/>
      <c r="I2429" s="1238" t="s">
        <v>23</v>
      </c>
    </row>
    <row r="2430" spans="1:9" ht="15" customHeight="1">
      <c r="A2430" s="3">
        <v>44320</v>
      </c>
      <c r="B2430" s="81">
        <v>1245</v>
      </c>
      <c r="C2430" s="173">
        <v>32397</v>
      </c>
      <c r="D2430" s="248">
        <v>29004</v>
      </c>
      <c r="E2430" s="137">
        <f t="shared" ref="E2430:E2431" si="670">D2430-C2430</f>
        <v>-3393</v>
      </c>
      <c r="F2430" s="172">
        <f>C2430-C2428</f>
        <v>204</v>
      </c>
      <c r="I2430" s="1239"/>
    </row>
    <row r="2431" spans="1:9" ht="15" customHeight="1">
      <c r="A2431" s="3">
        <v>44321</v>
      </c>
      <c r="B2431" s="81">
        <v>1320</v>
      </c>
      <c r="C2431" s="173">
        <v>32425</v>
      </c>
      <c r="D2431" s="248">
        <v>29550</v>
      </c>
      <c r="E2431" s="137">
        <f t="shared" si="670"/>
        <v>-2875</v>
      </c>
      <c r="F2431" s="172">
        <f t="shared" ref="F2431" si="671">C2431-C2430</f>
        <v>28</v>
      </c>
      <c r="I2431" s="123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42" t="s">
        <v>60</v>
      </c>
      <c r="C2449" s="1242"/>
      <c r="D2449" s="1242"/>
      <c r="E2449" s="1242"/>
      <c r="F2449" s="124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28" t="s">
        <v>61</v>
      </c>
      <c r="C2514" s="1123"/>
      <c r="D2514" s="112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13" t="s">
        <v>60</v>
      </c>
      <c r="C2599" s="1135"/>
      <c r="D2599" s="1135"/>
      <c r="E2599" s="137"/>
      <c r="F2599" s="172"/>
      <c r="I2599" s="316">
        <v>297250</v>
      </c>
    </row>
    <row r="2600" spans="1:9" ht="15" customHeight="1">
      <c r="A2600" s="3">
        <v>44558</v>
      </c>
      <c r="B2600" s="1129"/>
      <c r="C2600" s="1129"/>
      <c r="D2600" s="112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33" t="s">
        <v>61</v>
      </c>
      <c r="C2604" s="1124"/>
      <c r="D2604" s="112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13" t="s">
        <v>60</v>
      </c>
      <c r="C2678" s="1135"/>
      <c r="D2678" s="1135"/>
      <c r="E2678" s="137"/>
      <c r="I2678" s="316">
        <v>344000</v>
      </c>
    </row>
    <row r="2679" spans="1:9" ht="15" customHeight="1">
      <c r="A2679" s="3">
        <v>44669</v>
      </c>
      <c r="B2679" s="1129"/>
      <c r="C2679" s="1129"/>
      <c r="D2679" s="112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33" t="s">
        <v>61</v>
      </c>
      <c r="C2689" s="1233"/>
      <c r="D2689" s="1233"/>
      <c r="E2689" s="507"/>
      <c r="F2689" s="507"/>
      <c r="G2689" s="356"/>
      <c r="H2689" s="362"/>
      <c r="I2689" s="1234"/>
    </row>
    <row r="2690" spans="1:10" ht="15" customHeight="1">
      <c r="A2690" s="3">
        <v>44684</v>
      </c>
      <c r="B2690" s="81">
        <v>3045</v>
      </c>
      <c r="C2690" s="173">
        <v>41300</v>
      </c>
      <c r="D2690" s="248">
        <v>40900</v>
      </c>
      <c r="E2690" s="137">
        <f t="shared" ref="E2690" si="759">D2690-C2690</f>
        <v>-400</v>
      </c>
      <c r="F2690" s="172">
        <f>C2690-C2688</f>
        <v>500</v>
      </c>
      <c r="I2690" s="1235"/>
    </row>
    <row r="2691" spans="1:10" ht="15" customHeight="1">
      <c r="A2691" s="3">
        <v>44685</v>
      </c>
      <c r="B2691" s="81">
        <v>3045</v>
      </c>
      <c r="C2691" s="173">
        <v>40700</v>
      </c>
      <c r="D2691" s="248">
        <v>40425</v>
      </c>
      <c r="E2691" s="137">
        <f t="shared" ref="E2691" si="760">D2691-C2691</f>
        <v>-275</v>
      </c>
      <c r="F2691" s="172">
        <f t="shared" ref="F2691" si="761">C2691-C2690</f>
        <v>-600</v>
      </c>
      <c r="I2691" s="123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22" t="s">
        <v>61</v>
      </c>
      <c r="C2712" s="1222"/>
      <c r="D2712" s="1222"/>
      <c r="E2712" s="1222"/>
      <c r="F2712" s="1222"/>
      <c r="G2712" s="529"/>
      <c r="H2712" s="530"/>
      <c r="I2712" s="316">
        <v>271000</v>
      </c>
    </row>
    <row r="2713" spans="1:9" ht="15" customHeight="1">
      <c r="A2713" s="3">
        <v>44715</v>
      </c>
      <c r="B2713" s="1222"/>
      <c r="C2713" s="1222"/>
      <c r="D2713" s="1222"/>
      <c r="E2713" s="1222"/>
      <c r="F2713" s="122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28" t="s">
        <v>61</v>
      </c>
      <c r="C2774" s="1228"/>
      <c r="D2774" s="1228"/>
      <c r="E2774" s="1228"/>
      <c r="F2774" s="122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34"/>
    </row>
    <row r="2800" spans="1:9" ht="15" customHeight="1">
      <c r="A2800" s="357">
        <v>44838</v>
      </c>
      <c r="B2800" s="81">
        <v>4830</v>
      </c>
      <c r="C2800" s="173">
        <v>20255</v>
      </c>
      <c r="D2800" s="248">
        <v>20300</v>
      </c>
      <c r="E2800" s="137">
        <f t="shared" ref="E2800" si="893">D2800-C2800</f>
        <v>45</v>
      </c>
      <c r="F2800" s="172">
        <f t="shared" si="889"/>
        <v>-90</v>
      </c>
      <c r="I2800" s="1235"/>
    </row>
    <row r="2801" spans="1:9" ht="15" customHeight="1">
      <c r="A2801" s="357">
        <v>44839</v>
      </c>
      <c r="B2801" s="81">
        <v>4810</v>
      </c>
      <c r="C2801" s="173">
        <v>20305</v>
      </c>
      <c r="D2801" s="248">
        <v>20275</v>
      </c>
      <c r="E2801" s="137">
        <f t="shared" ref="E2801" si="894">D2801-C2801</f>
        <v>-30</v>
      </c>
      <c r="F2801" s="172">
        <f t="shared" si="889"/>
        <v>50</v>
      </c>
      <c r="I2801" s="1235"/>
    </row>
    <row r="2802" spans="1:9" ht="15" customHeight="1">
      <c r="A2802" s="357">
        <v>44840</v>
      </c>
      <c r="B2802" s="81">
        <v>4675</v>
      </c>
      <c r="C2802" s="173">
        <v>20250</v>
      </c>
      <c r="D2802" s="248">
        <v>20150</v>
      </c>
      <c r="E2802" s="137">
        <f t="shared" ref="E2802" si="895">D2802-C2802</f>
        <v>-100</v>
      </c>
      <c r="F2802" s="172">
        <f t="shared" ref="F2802" si="896">C2802-C2801</f>
        <v>-55</v>
      </c>
      <c r="I2802" s="1235"/>
    </row>
    <row r="2803" spans="1:9" ht="15" customHeight="1">
      <c r="A2803" s="357">
        <v>44841</v>
      </c>
      <c r="B2803" s="81">
        <v>4690</v>
      </c>
      <c r="C2803" s="173">
        <v>20000</v>
      </c>
      <c r="D2803" s="248">
        <v>19950</v>
      </c>
      <c r="E2803" s="137">
        <f t="shared" ref="E2803" si="897">D2803-C2803</f>
        <v>-50</v>
      </c>
      <c r="F2803" s="172">
        <f t="shared" ref="F2803" si="898">C2803-C2802</f>
        <v>-250</v>
      </c>
      <c r="I2803" s="123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75" t="s">
        <v>61</v>
      </c>
      <c r="C2859" s="1275"/>
      <c r="D2859" s="1275"/>
      <c r="E2859" s="1275"/>
      <c r="F2859" s="1275"/>
      <c r="G2859" s="276"/>
      <c r="H2859" s="471"/>
      <c r="I2859" s="316">
        <v>196750</v>
      </c>
    </row>
    <row r="2860" spans="1:10" ht="15" customHeight="1">
      <c r="A2860" s="357">
        <v>44922</v>
      </c>
      <c r="B2860" s="1275"/>
      <c r="C2860" s="1275"/>
      <c r="D2860" s="1275"/>
      <c r="E2860" s="1275"/>
      <c r="F2860" s="127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33" t="s">
        <v>61</v>
      </c>
      <c r="C2864" s="1233"/>
      <c r="D2864" s="1233"/>
      <c r="E2864" s="1233"/>
      <c r="F2864" s="123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35"/>
    </row>
    <row r="2880" spans="1:10" ht="15" customHeight="1">
      <c r="A2880" s="357">
        <v>44950</v>
      </c>
      <c r="B2880" s="81">
        <v>2945</v>
      </c>
      <c r="C2880" s="173">
        <v>29950</v>
      </c>
      <c r="D2880" s="248">
        <v>29950</v>
      </c>
      <c r="E2880" s="137">
        <f t="shared" si="1007"/>
        <v>0</v>
      </c>
      <c r="F2880" s="172">
        <f t="shared" si="1008"/>
        <v>50</v>
      </c>
      <c r="I2880" s="1235"/>
    </row>
    <row r="2881" spans="1:9" ht="15" customHeight="1">
      <c r="A2881" s="357">
        <v>44951</v>
      </c>
      <c r="B2881" s="81">
        <v>2945</v>
      </c>
      <c r="C2881" s="173">
        <v>30325</v>
      </c>
      <c r="D2881" s="248">
        <v>30350</v>
      </c>
      <c r="E2881" s="137">
        <f t="shared" si="1007"/>
        <v>25</v>
      </c>
      <c r="F2881" s="172">
        <f t="shared" ref="F2881:F2886" si="1009">C2881-C2880</f>
        <v>375</v>
      </c>
      <c r="G2881" s="537"/>
      <c r="H2881" s="276"/>
      <c r="I2881" s="1235"/>
    </row>
    <row r="2882" spans="1:9" ht="15" customHeight="1">
      <c r="A2882" s="357">
        <v>44952</v>
      </c>
      <c r="B2882" s="81">
        <v>3020</v>
      </c>
      <c r="C2882" s="173">
        <v>31450</v>
      </c>
      <c r="D2882" s="248">
        <v>31400</v>
      </c>
      <c r="E2882" s="137">
        <f t="shared" ref="E2882" si="1010">D2882-C2882</f>
        <v>-50</v>
      </c>
      <c r="F2882" s="172">
        <f t="shared" si="1009"/>
        <v>1125</v>
      </c>
      <c r="G2882" s="537"/>
      <c r="H2882" s="276"/>
      <c r="I2882" s="1235"/>
    </row>
    <row r="2883" spans="1:9" ht="15" customHeight="1">
      <c r="A2883" s="357">
        <v>44953</v>
      </c>
      <c r="B2883" s="81">
        <v>3055</v>
      </c>
      <c r="C2883" s="173">
        <v>32050</v>
      </c>
      <c r="D2883" s="248">
        <v>32100</v>
      </c>
      <c r="E2883" s="137">
        <f t="shared" ref="E2883" si="1011">D2883-C2883</f>
        <v>50</v>
      </c>
      <c r="F2883" s="172">
        <f t="shared" si="1009"/>
        <v>600</v>
      </c>
      <c r="G2883" s="537"/>
      <c r="H2883" s="276"/>
      <c r="I2883" s="123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28"/>
      <c r="C2933" s="1228"/>
      <c r="D2933" s="1228"/>
      <c r="E2933" s="1228"/>
      <c r="F2933" s="1228"/>
      <c r="I2933" s="316">
        <v>195750</v>
      </c>
    </row>
    <row r="2934" spans="1:9" ht="15" customHeight="1">
      <c r="A2934" s="357">
        <v>45026</v>
      </c>
      <c r="B2934" s="1228"/>
      <c r="C2934" s="1228"/>
      <c r="D2934" s="1228"/>
      <c r="E2934" s="1228"/>
      <c r="F2934" s="1228"/>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28"/>
      <c r="C2949" s="1228"/>
      <c r="D2949" s="1228"/>
      <c r="E2949" s="1228"/>
      <c r="F2949" s="1228"/>
      <c r="I2949" s="1235"/>
    </row>
    <row r="2950" spans="1:9" ht="15" customHeight="1">
      <c r="A2950" s="357">
        <v>45048</v>
      </c>
      <c r="B2950" s="81">
        <v>1545</v>
      </c>
      <c r="C2950" s="173">
        <v>26800</v>
      </c>
      <c r="D2950" s="248">
        <v>26400</v>
      </c>
      <c r="E2950" s="579">
        <f t="shared" ref="E2950:E2951" si="1086">D2950-C2950</f>
        <v>-400</v>
      </c>
      <c r="F2950" s="580">
        <f>C2950-C2948</f>
        <v>450</v>
      </c>
      <c r="I2950" s="1235"/>
    </row>
    <row r="2951" spans="1:9" ht="15" customHeight="1">
      <c r="A2951" s="357">
        <v>45049</v>
      </c>
      <c r="B2951" s="81">
        <v>1535</v>
      </c>
      <c r="C2951" s="173">
        <v>27125</v>
      </c>
      <c r="D2951" s="248">
        <v>26875</v>
      </c>
      <c r="E2951" s="579">
        <f t="shared" si="1086"/>
        <v>-250</v>
      </c>
      <c r="F2951" s="580">
        <f t="shared" ref="F2951" si="1087">C2951-C2950</f>
        <v>325</v>
      </c>
      <c r="I2951" s="1235"/>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32"/>
      <c r="C2954" s="1232"/>
      <c r="D2954" s="1232"/>
      <c r="E2954" s="1232"/>
      <c r="F2954" s="1232"/>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28"/>
      <c r="C2969" s="1228"/>
      <c r="D2969" s="1228"/>
      <c r="E2969" s="1228"/>
      <c r="F2969" s="1228"/>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3">
        <v>26450</v>
      </c>
      <c r="E2978" s="137">
        <f t="shared" ref="E2978" si="1112">D2978-C2978</f>
        <v>-625</v>
      </c>
      <c r="F2978" s="580">
        <f t="shared" si="1111"/>
        <v>1125</v>
      </c>
      <c r="I2978" s="654">
        <v>214500</v>
      </c>
    </row>
    <row r="2979" spans="1:9" ht="15" customHeight="1">
      <c r="A2979" s="357">
        <v>45089</v>
      </c>
      <c r="B2979" s="81">
        <v>2060</v>
      </c>
      <c r="C2979" s="173">
        <v>26350</v>
      </c>
      <c r="D2979" s="657">
        <v>25900</v>
      </c>
      <c r="E2979" s="137">
        <f t="shared" ref="E2979:E2980" si="1113">D2979-C2979</f>
        <v>-450</v>
      </c>
      <c r="F2979" s="580">
        <f t="shared" si="1111"/>
        <v>-725</v>
      </c>
      <c r="I2979" s="658">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3">
        <v>26350</v>
      </c>
      <c r="E2981" s="137">
        <f t="shared" ref="E2981" si="1114">D2981-C2981</f>
        <v>-750</v>
      </c>
      <c r="F2981" s="580">
        <f t="shared" ref="F2981" si="1115">C2981-C2980</f>
        <v>475</v>
      </c>
      <c r="I2981" s="664">
        <v>211750</v>
      </c>
    </row>
    <row r="2982" spans="1:9" ht="15" customHeight="1">
      <c r="A2982" s="357">
        <v>45092</v>
      </c>
      <c r="B2982" s="81">
        <v>2025</v>
      </c>
      <c r="C2982" s="173">
        <v>28900</v>
      </c>
      <c r="D2982" s="668">
        <v>27325</v>
      </c>
      <c r="E2982" s="137">
        <f t="shared" ref="E2982" si="1116">D2982-C2982</f>
        <v>-1575</v>
      </c>
      <c r="F2982" s="580">
        <f t="shared" ref="F2982" si="1117">C2982-C2981</f>
        <v>1800</v>
      </c>
      <c r="G2982" s="537"/>
      <c r="H2982" s="562"/>
      <c r="I2982" s="667">
        <v>213750</v>
      </c>
    </row>
    <row r="2983" spans="1:9" ht="15" customHeight="1">
      <c r="A2983" s="357">
        <v>45093</v>
      </c>
      <c r="B2983" s="81">
        <v>2060</v>
      </c>
      <c r="C2983" s="173">
        <v>28325</v>
      </c>
      <c r="D2983" s="671">
        <v>27250</v>
      </c>
      <c r="E2983" s="137">
        <f t="shared" ref="E2983" si="1118">D2983-C2983</f>
        <v>-1075</v>
      </c>
      <c r="F2983" s="580">
        <f t="shared" ref="F2983" si="1119">C2983-C2982</f>
        <v>-575</v>
      </c>
      <c r="G2983" s="537"/>
      <c r="H2983" s="562"/>
      <c r="I2983" s="672">
        <v>218750</v>
      </c>
    </row>
    <row r="2984" spans="1:9" ht="15" customHeight="1">
      <c r="A2984" s="357">
        <v>45096</v>
      </c>
      <c r="B2984" s="81">
        <v>2060</v>
      </c>
      <c r="C2984" s="173">
        <v>28600</v>
      </c>
      <c r="D2984" s="675">
        <v>27150</v>
      </c>
      <c r="E2984" s="137">
        <f t="shared" ref="E2984" si="1120">D2984-C2984</f>
        <v>-1450</v>
      </c>
      <c r="F2984" s="580">
        <f t="shared" ref="F2984" si="1121">C2984-C2983</f>
        <v>275</v>
      </c>
      <c r="G2984" s="537"/>
      <c r="H2984" s="562"/>
      <c r="I2984" s="676">
        <v>215250</v>
      </c>
    </row>
    <row r="2985" spans="1:9" ht="15" customHeight="1">
      <c r="A2985" s="357">
        <v>45097</v>
      </c>
      <c r="B2985" s="81">
        <v>2290</v>
      </c>
      <c r="C2985" s="173">
        <v>28795</v>
      </c>
      <c r="D2985" s="679">
        <v>27000</v>
      </c>
      <c r="E2985" s="137">
        <f t="shared" ref="E2985" si="1122">D2985-C2985</f>
        <v>-1795</v>
      </c>
      <c r="F2985" s="580">
        <f t="shared" ref="F2985" si="1123">C2985-C2984</f>
        <v>195</v>
      </c>
      <c r="G2985" s="537"/>
      <c r="H2985" s="562"/>
      <c r="I2985" s="680">
        <v>216750</v>
      </c>
    </row>
    <row r="2986" spans="1:9" ht="15" customHeight="1">
      <c r="A2986" s="357">
        <v>45098</v>
      </c>
      <c r="B2986" s="81">
        <v>2380</v>
      </c>
      <c r="C2986" s="173">
        <v>28595</v>
      </c>
      <c r="D2986" s="683">
        <v>27200</v>
      </c>
      <c r="E2986" s="137">
        <f t="shared" ref="E2986" si="1124">D2986-C2986</f>
        <v>-1395</v>
      </c>
      <c r="F2986" s="580">
        <f t="shared" ref="F2986" si="1125">C2986-C2985</f>
        <v>-200</v>
      </c>
      <c r="G2986" s="537"/>
      <c r="H2986" s="562"/>
      <c r="I2986" s="684">
        <v>219000</v>
      </c>
    </row>
    <row r="2987" spans="1:9" ht="15" customHeight="1">
      <c r="A2987" s="357">
        <v>45099</v>
      </c>
      <c r="B2987" s="81">
        <v>2565</v>
      </c>
      <c r="C2987" s="173">
        <v>28650</v>
      </c>
      <c r="D2987" s="687">
        <v>27300</v>
      </c>
      <c r="E2987" s="137">
        <f t="shared" ref="E2987:E2991" si="1126">D2987-C2987</f>
        <v>-1350</v>
      </c>
      <c r="F2987" s="580">
        <f t="shared" ref="F2987:F2991" si="1127">C2987-C2986</f>
        <v>55</v>
      </c>
      <c r="I2987" s="1269"/>
    </row>
    <row r="2988" spans="1:9" ht="15" customHeight="1">
      <c r="A2988" s="357">
        <v>45100</v>
      </c>
      <c r="B2988" s="81">
        <v>2730</v>
      </c>
      <c r="C2988" s="173">
        <v>28195</v>
      </c>
      <c r="D2988" s="248">
        <v>26575</v>
      </c>
      <c r="E2988" s="137">
        <f t="shared" si="1126"/>
        <v>-1620</v>
      </c>
      <c r="F2988" s="580">
        <f t="shared" si="1127"/>
        <v>-455</v>
      </c>
      <c r="I2988" s="1269"/>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8">
        <v>25900</v>
      </c>
      <c r="E2992" s="137">
        <f t="shared" ref="E2992" si="1128">D2992-C2992</f>
        <v>-1000</v>
      </c>
      <c r="F2992" s="580">
        <f t="shared" ref="F2992" si="1129">C2992-C2991</f>
        <v>-600</v>
      </c>
      <c r="G2992" s="537"/>
      <c r="H2992" s="562"/>
      <c r="I2992" s="697">
        <v>213750</v>
      </c>
    </row>
    <row r="2993" spans="1:16384" ht="15" customHeight="1" thickBot="1">
      <c r="A2993" s="358">
        <v>45107</v>
      </c>
      <c r="B2993" s="85">
        <v>3490</v>
      </c>
      <c r="C2993" s="174">
        <v>27700</v>
      </c>
      <c r="D2993" s="702">
        <v>26800</v>
      </c>
      <c r="E2993" s="138">
        <f t="shared" ref="E2993" si="1130">D2993-C2993</f>
        <v>-900</v>
      </c>
      <c r="F2993" s="176">
        <f t="shared" ref="F2993" si="1131">C2993-C2992</f>
        <v>800</v>
      </c>
      <c r="G2993" s="551">
        <f>AVERAGE($C$2972:C2993)</f>
        <v>27262.727272727272</v>
      </c>
      <c r="H2993" s="274">
        <f>AVERAGE($C$2865:C2993)</f>
        <v>26301.129032258064</v>
      </c>
      <c r="I2993" s="703">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2"/>
      <c r="I2994" s="706">
        <v>217000</v>
      </c>
    </row>
    <row r="2995" spans="1:16384" ht="15" customHeight="1">
      <c r="A2995" s="357">
        <v>45111</v>
      </c>
      <c r="B2995" s="81">
        <v>3700</v>
      </c>
      <c r="C2995" s="173">
        <v>28150</v>
      </c>
      <c r="D2995" s="710">
        <v>27350</v>
      </c>
      <c r="E2995" s="137">
        <f t="shared" ref="E2995" si="1134">D2995-C2995</f>
        <v>-800</v>
      </c>
      <c r="F2995" s="580">
        <f t="shared" ref="F2995" si="1135">C2995-C2994</f>
        <v>450</v>
      </c>
      <c r="I2995" s="711">
        <v>225500</v>
      </c>
      <c r="J2995" s="81"/>
      <c r="K2995" s="173"/>
      <c r="L2995" s="710"/>
      <c r="M2995" s="137"/>
      <c r="N2995" s="580"/>
      <c r="R2995" s="81"/>
      <c r="S2995" s="173"/>
      <c r="T2995" s="710"/>
      <c r="U2995" s="137"/>
      <c r="V2995" s="580"/>
      <c r="W2995" s="537"/>
      <c r="X2995" s="562"/>
      <c r="Y2995" s="357"/>
      <c r="Z2995" s="81"/>
      <c r="AA2995" s="173"/>
      <c r="AB2995" s="710"/>
      <c r="AC2995" s="137"/>
      <c r="AD2995" s="580"/>
      <c r="AE2995" s="537"/>
      <c r="AF2995" s="562"/>
      <c r="AG2995" s="357"/>
      <c r="AH2995" s="81"/>
      <c r="AI2995" s="173"/>
      <c r="AJ2995" s="710"/>
      <c r="AK2995" s="137"/>
      <c r="AL2995" s="580"/>
      <c r="AM2995" s="537"/>
      <c r="AN2995" s="562"/>
      <c r="AO2995" s="357"/>
      <c r="AP2995" s="81"/>
      <c r="AQ2995" s="173"/>
      <c r="AR2995" s="710"/>
      <c r="AS2995" s="137"/>
      <c r="AT2995" s="580"/>
      <c r="AU2995" s="537"/>
      <c r="AV2995" s="562"/>
      <c r="AW2995" s="357"/>
      <c r="AX2995" s="81"/>
      <c r="AY2995" s="173"/>
      <c r="AZ2995" s="710"/>
      <c r="BA2995" s="137"/>
      <c r="BB2995" s="580"/>
      <c r="BC2995" s="537"/>
      <c r="BD2995" s="562"/>
      <c r="BE2995" s="357"/>
      <c r="BF2995" s="81"/>
      <c r="BG2995" s="173"/>
      <c r="BH2995" s="710"/>
      <c r="BI2995" s="137"/>
      <c r="BJ2995" s="580"/>
      <c r="BK2995" s="537"/>
      <c r="BL2995" s="562"/>
      <c r="BM2995" s="357"/>
      <c r="BN2995" s="81"/>
      <c r="BO2995" s="173"/>
      <c r="BP2995" s="710"/>
      <c r="BQ2995" s="137"/>
      <c r="BR2995" s="580"/>
      <c r="BS2995" s="537"/>
      <c r="BT2995" s="562"/>
      <c r="BU2995" s="357"/>
      <c r="BV2995" s="81"/>
      <c r="BW2995" s="173"/>
      <c r="BX2995" s="710"/>
      <c r="BY2995" s="137"/>
      <c r="BZ2995" s="580"/>
      <c r="CA2995" s="537"/>
      <c r="CB2995" s="562"/>
      <c r="CC2995" s="357"/>
      <c r="CD2995" s="81"/>
      <c r="CE2995" s="173"/>
      <c r="CF2995" s="710"/>
      <c r="CG2995" s="137"/>
      <c r="CH2995" s="580"/>
      <c r="CI2995" s="537"/>
      <c r="CJ2995" s="562"/>
      <c r="CK2995" s="357"/>
      <c r="CL2995" s="81"/>
      <c r="CM2995" s="173"/>
      <c r="CN2995" s="710"/>
      <c r="CO2995" s="137"/>
      <c r="CP2995" s="580"/>
      <c r="CQ2995" s="537"/>
      <c r="CR2995" s="562"/>
      <c r="CS2995" s="357"/>
      <c r="CT2995" s="81"/>
      <c r="CU2995" s="173"/>
      <c r="CV2995" s="710"/>
      <c r="CW2995" s="137"/>
      <c r="CX2995" s="580"/>
      <c r="CY2995" s="537"/>
      <c r="CZ2995" s="562"/>
      <c r="DA2995" s="357"/>
      <c r="DB2995" s="81"/>
      <c r="DC2995" s="173"/>
      <c r="DD2995" s="710"/>
      <c r="DE2995" s="137"/>
      <c r="DF2995" s="580"/>
      <c r="DG2995" s="537"/>
      <c r="DH2995" s="562"/>
      <c r="DI2995" s="357"/>
      <c r="DJ2995" s="81"/>
      <c r="DK2995" s="173"/>
      <c r="DL2995" s="710"/>
      <c r="DM2995" s="137"/>
      <c r="DN2995" s="580"/>
      <c r="DO2995" s="537"/>
      <c r="DP2995" s="562"/>
      <c r="DQ2995" s="357"/>
      <c r="DR2995" s="81"/>
      <c r="DS2995" s="173"/>
      <c r="DT2995" s="710"/>
      <c r="DU2995" s="137"/>
      <c r="DV2995" s="580"/>
      <c r="DW2995" s="537"/>
      <c r="DX2995" s="562"/>
      <c r="DY2995" s="357"/>
      <c r="DZ2995" s="81"/>
      <c r="EA2995" s="173"/>
      <c r="EB2995" s="710"/>
      <c r="EC2995" s="137"/>
      <c r="ED2995" s="580"/>
      <c r="EE2995" s="537"/>
      <c r="EF2995" s="562"/>
      <c r="EG2995" s="357"/>
      <c r="EH2995" s="81"/>
      <c r="EI2995" s="173"/>
      <c r="EJ2995" s="710"/>
      <c r="EK2995" s="137"/>
      <c r="EL2995" s="580"/>
      <c r="EM2995" s="537"/>
      <c r="EN2995" s="562"/>
      <c r="EO2995" s="357"/>
      <c r="EP2995" s="81"/>
      <c r="EQ2995" s="173"/>
      <c r="ER2995" s="710"/>
      <c r="ES2995" s="137"/>
      <c r="ET2995" s="580"/>
      <c r="EU2995" s="537"/>
      <c r="EV2995" s="562"/>
      <c r="EW2995" s="357"/>
      <c r="EX2995" s="81"/>
      <c r="EY2995" s="173"/>
      <c r="EZ2995" s="710"/>
      <c r="FA2995" s="137"/>
      <c r="FB2995" s="580"/>
      <c r="FC2995" s="537"/>
      <c r="FD2995" s="562"/>
      <c r="FE2995" s="357"/>
      <c r="FF2995" s="81"/>
      <c r="FG2995" s="173"/>
      <c r="FH2995" s="710"/>
      <c r="FI2995" s="137"/>
      <c r="FJ2995" s="580"/>
      <c r="FK2995" s="537"/>
      <c r="FL2995" s="562"/>
      <c r="FM2995" s="357"/>
      <c r="FN2995" s="81"/>
      <c r="FO2995" s="173"/>
      <c r="FP2995" s="710"/>
      <c r="FQ2995" s="137"/>
      <c r="FR2995" s="580"/>
      <c r="FS2995" s="537"/>
      <c r="FT2995" s="562"/>
      <c r="FU2995" s="357"/>
      <c r="FV2995" s="81"/>
      <c r="FW2995" s="173"/>
      <c r="FX2995" s="710"/>
      <c r="FY2995" s="137"/>
      <c r="FZ2995" s="580"/>
      <c r="GA2995" s="537"/>
      <c r="GB2995" s="562"/>
      <c r="GC2995" s="357"/>
      <c r="GD2995" s="81"/>
      <c r="GE2995" s="173"/>
      <c r="GF2995" s="710"/>
      <c r="GG2995" s="137"/>
      <c r="GH2995" s="580"/>
      <c r="GI2995" s="537"/>
      <c r="GJ2995" s="562"/>
      <c r="GK2995" s="357"/>
      <c r="GL2995" s="81"/>
      <c r="GM2995" s="173"/>
      <c r="GN2995" s="710"/>
      <c r="GO2995" s="137"/>
      <c r="GP2995" s="580"/>
      <c r="GQ2995" s="537"/>
      <c r="GR2995" s="562"/>
      <c r="GS2995" s="357"/>
      <c r="GT2995" s="81"/>
      <c r="GU2995" s="173"/>
      <c r="GV2995" s="710"/>
      <c r="GW2995" s="137"/>
      <c r="GX2995" s="580"/>
      <c r="GY2995" s="537"/>
      <c r="GZ2995" s="562"/>
      <c r="HA2995" s="357"/>
      <c r="HB2995" s="81"/>
      <c r="HC2995" s="173"/>
      <c r="HD2995" s="710"/>
      <c r="HE2995" s="137"/>
      <c r="HF2995" s="580"/>
      <c r="HG2995" s="537"/>
      <c r="HH2995" s="562"/>
      <c r="HI2995" s="357"/>
      <c r="HJ2995" s="81"/>
      <c r="HK2995" s="173"/>
      <c r="HL2995" s="710"/>
      <c r="HM2995" s="137"/>
      <c r="HN2995" s="580"/>
      <c r="HO2995" s="537"/>
      <c r="HP2995" s="562"/>
      <c r="HQ2995" s="357"/>
      <c r="HR2995" s="81"/>
      <c r="HS2995" s="173"/>
      <c r="HT2995" s="710"/>
      <c r="HU2995" s="137"/>
      <c r="HV2995" s="580"/>
      <c r="HW2995" s="537"/>
      <c r="HX2995" s="562"/>
      <c r="HY2995" s="357"/>
      <c r="HZ2995" s="81"/>
      <c r="IA2995" s="173"/>
      <c r="IB2995" s="710"/>
      <c r="IC2995" s="137"/>
      <c r="ID2995" s="580"/>
      <c r="IE2995" s="537"/>
      <c r="IF2995" s="562"/>
      <c r="IG2995" s="357"/>
      <c r="IH2995" s="81"/>
      <c r="II2995" s="173"/>
      <c r="IJ2995" s="710"/>
      <c r="IK2995" s="137"/>
      <c r="IL2995" s="580"/>
      <c r="IM2995" s="537"/>
      <c r="IN2995" s="562"/>
      <c r="IO2995" s="357"/>
      <c r="IP2995" s="81"/>
      <c r="IQ2995" s="173"/>
      <c r="IR2995" s="710"/>
      <c r="IS2995" s="137"/>
      <c r="IT2995" s="580"/>
      <c r="IU2995" s="537"/>
      <c r="IV2995" s="562"/>
      <c r="IW2995" s="357"/>
      <c r="IX2995" s="81"/>
      <c r="IY2995" s="173"/>
      <c r="IZ2995" s="710"/>
      <c r="JA2995" s="137"/>
      <c r="JB2995" s="580"/>
      <c r="JC2995" s="537"/>
      <c r="JD2995" s="562"/>
      <c r="JE2995" s="357"/>
      <c r="JF2995" s="81"/>
      <c r="JG2995" s="173"/>
      <c r="JH2995" s="710"/>
      <c r="JI2995" s="137"/>
      <c r="JJ2995" s="580"/>
      <c r="JK2995" s="537"/>
      <c r="JL2995" s="562"/>
      <c r="JM2995" s="357"/>
      <c r="JN2995" s="81"/>
      <c r="JO2995" s="173"/>
      <c r="JP2995" s="710"/>
      <c r="JQ2995" s="137"/>
      <c r="JR2995" s="580"/>
      <c r="JS2995" s="537"/>
      <c r="JT2995" s="562"/>
      <c r="JU2995" s="357"/>
      <c r="JV2995" s="81"/>
      <c r="JW2995" s="173"/>
      <c r="JX2995" s="710"/>
      <c r="JY2995" s="137"/>
      <c r="JZ2995" s="580"/>
      <c r="KA2995" s="537"/>
      <c r="KB2995" s="562"/>
      <c r="KC2995" s="357"/>
      <c r="KD2995" s="81"/>
      <c r="KE2995" s="173"/>
      <c r="KF2995" s="710"/>
      <c r="KG2995" s="137"/>
      <c r="KH2995" s="580"/>
      <c r="KI2995" s="537"/>
      <c r="KJ2995" s="562"/>
      <c r="KK2995" s="357"/>
      <c r="KL2995" s="81"/>
      <c r="KM2995" s="173"/>
      <c r="KN2995" s="710"/>
      <c r="KO2995" s="137"/>
      <c r="KP2995" s="580"/>
      <c r="KQ2995" s="537"/>
      <c r="KR2995" s="562"/>
      <c r="KS2995" s="357"/>
      <c r="KT2995" s="81"/>
      <c r="KU2995" s="173"/>
      <c r="KV2995" s="710"/>
      <c r="KW2995" s="137"/>
      <c r="KX2995" s="580"/>
      <c r="KY2995" s="537"/>
      <c r="KZ2995" s="562"/>
      <c r="LA2995" s="357"/>
      <c r="LB2995" s="81"/>
      <c r="LC2995" s="173"/>
      <c r="LD2995" s="710"/>
      <c r="LE2995" s="137"/>
      <c r="LF2995" s="580"/>
      <c r="LG2995" s="537"/>
      <c r="LH2995" s="562"/>
      <c r="LI2995" s="357"/>
      <c r="LJ2995" s="81"/>
      <c r="LK2995" s="173"/>
      <c r="LL2995" s="710"/>
      <c r="LM2995" s="137"/>
      <c r="LN2995" s="580"/>
      <c r="LO2995" s="537"/>
      <c r="LP2995" s="562"/>
      <c r="LQ2995" s="357"/>
      <c r="LR2995" s="81"/>
      <c r="LS2995" s="173"/>
      <c r="LT2995" s="710"/>
      <c r="LU2995" s="137"/>
      <c r="LV2995" s="580"/>
      <c r="LW2995" s="537"/>
      <c r="LX2995" s="562"/>
      <c r="LY2995" s="357"/>
      <c r="LZ2995" s="81"/>
      <c r="MA2995" s="173"/>
      <c r="MB2995" s="710"/>
      <c r="MC2995" s="137"/>
      <c r="MD2995" s="580"/>
      <c r="ME2995" s="537"/>
      <c r="MF2995" s="562"/>
      <c r="MG2995" s="357"/>
      <c r="MH2995" s="81"/>
      <c r="MI2995" s="173"/>
      <c r="MJ2995" s="710"/>
      <c r="MK2995" s="137"/>
      <c r="ML2995" s="580"/>
      <c r="MM2995" s="537"/>
      <c r="MN2995" s="562"/>
      <c r="MO2995" s="357"/>
      <c r="MP2995" s="81"/>
      <c r="MQ2995" s="173"/>
      <c r="MR2995" s="710"/>
      <c r="MS2995" s="137"/>
      <c r="MT2995" s="580"/>
      <c r="MU2995" s="537"/>
      <c r="MV2995" s="562"/>
      <c r="MW2995" s="357"/>
      <c r="MX2995" s="81"/>
      <c r="MY2995" s="173"/>
      <c r="MZ2995" s="710"/>
      <c r="NA2995" s="137"/>
      <c r="NB2995" s="580"/>
      <c r="NC2995" s="537"/>
      <c r="ND2995" s="562"/>
      <c r="NE2995" s="357"/>
      <c r="NF2995" s="81"/>
      <c r="NG2995" s="173"/>
      <c r="NH2995" s="710"/>
      <c r="NI2995" s="137"/>
      <c r="NJ2995" s="580"/>
      <c r="NK2995" s="537"/>
      <c r="NL2995" s="562"/>
      <c r="NM2995" s="357"/>
      <c r="NN2995" s="81"/>
      <c r="NO2995" s="173"/>
      <c r="NP2995" s="710"/>
      <c r="NQ2995" s="137"/>
      <c r="NR2995" s="580"/>
      <c r="NS2995" s="537"/>
      <c r="NT2995" s="562"/>
      <c r="NU2995" s="357"/>
      <c r="NV2995" s="81"/>
      <c r="NW2995" s="173"/>
      <c r="NX2995" s="710"/>
      <c r="NY2995" s="137"/>
      <c r="NZ2995" s="580"/>
      <c r="OA2995" s="537"/>
      <c r="OB2995" s="562"/>
      <c r="OC2995" s="357"/>
      <c r="OD2995" s="81"/>
      <c r="OE2995" s="173"/>
      <c r="OF2995" s="710"/>
      <c r="OG2995" s="137"/>
      <c r="OH2995" s="580"/>
      <c r="OI2995" s="537"/>
      <c r="OJ2995" s="562"/>
      <c r="OK2995" s="357"/>
      <c r="OL2995" s="81"/>
      <c r="OM2995" s="173"/>
      <c r="ON2995" s="710"/>
      <c r="OO2995" s="137"/>
      <c r="OP2995" s="580"/>
      <c r="OQ2995" s="537"/>
      <c r="OR2995" s="562"/>
      <c r="OS2995" s="357"/>
      <c r="OT2995" s="81"/>
      <c r="OU2995" s="173"/>
      <c r="OV2995" s="710"/>
      <c r="OW2995" s="137"/>
      <c r="OX2995" s="580"/>
      <c r="OY2995" s="537"/>
      <c r="OZ2995" s="562"/>
      <c r="PA2995" s="357"/>
      <c r="PB2995" s="81"/>
      <c r="PC2995" s="173"/>
      <c r="PD2995" s="710"/>
      <c r="PE2995" s="137"/>
      <c r="PF2995" s="580"/>
      <c r="PG2995" s="537"/>
      <c r="PH2995" s="562"/>
      <c r="PI2995" s="357"/>
      <c r="PJ2995" s="81"/>
      <c r="PK2995" s="173"/>
      <c r="PL2995" s="710"/>
      <c r="PM2995" s="137"/>
      <c r="PN2995" s="580"/>
      <c r="PO2995" s="537"/>
      <c r="PP2995" s="562"/>
      <c r="PQ2995" s="357"/>
      <c r="PR2995" s="81"/>
      <c r="PS2995" s="173"/>
      <c r="PT2995" s="710"/>
      <c r="PU2995" s="137"/>
      <c r="PV2995" s="580"/>
      <c r="PW2995" s="537"/>
      <c r="PX2995" s="562"/>
      <c r="PY2995" s="357"/>
      <c r="PZ2995" s="81"/>
      <c r="QA2995" s="173"/>
      <c r="QB2995" s="710"/>
      <c r="QC2995" s="137"/>
      <c r="QD2995" s="580"/>
      <c r="QE2995" s="537"/>
      <c r="QF2995" s="562"/>
      <c r="QG2995" s="357"/>
      <c r="QH2995" s="81"/>
      <c r="QI2995" s="173"/>
      <c r="QJ2995" s="710"/>
      <c r="QK2995" s="137"/>
      <c r="QL2995" s="580"/>
      <c r="QM2995" s="537"/>
      <c r="QN2995" s="562"/>
      <c r="QO2995" s="357"/>
      <c r="QP2995" s="81"/>
      <c r="QQ2995" s="173"/>
      <c r="QR2995" s="710"/>
      <c r="QS2995" s="137"/>
      <c r="QT2995" s="580"/>
      <c r="QU2995" s="537"/>
      <c r="QV2995" s="562"/>
      <c r="QW2995" s="357"/>
      <c r="QX2995" s="81"/>
      <c r="QY2995" s="173"/>
      <c r="QZ2995" s="710"/>
      <c r="RA2995" s="137"/>
      <c r="RB2995" s="580"/>
      <c r="RC2995" s="537"/>
      <c r="RD2995" s="562"/>
      <c r="RE2995" s="357"/>
      <c r="RF2995" s="81"/>
      <c r="RG2995" s="173"/>
      <c r="RH2995" s="710"/>
      <c r="RI2995" s="137"/>
      <c r="RJ2995" s="580"/>
      <c r="RK2995" s="537"/>
      <c r="RL2995" s="562"/>
      <c r="RM2995" s="357"/>
      <c r="RN2995" s="81"/>
      <c r="RO2995" s="173"/>
      <c r="RP2995" s="710"/>
      <c r="RQ2995" s="137"/>
      <c r="RR2995" s="580"/>
      <c r="RS2995" s="537"/>
      <c r="RT2995" s="562"/>
      <c r="RU2995" s="357"/>
      <c r="RV2995" s="81"/>
      <c r="RW2995" s="173"/>
      <c r="RX2995" s="710"/>
      <c r="RY2995" s="137"/>
      <c r="RZ2995" s="580"/>
      <c r="SA2995" s="537"/>
      <c r="SB2995" s="562"/>
      <c r="SC2995" s="357"/>
      <c r="SD2995" s="81"/>
      <c r="SE2995" s="173"/>
      <c r="SF2995" s="710"/>
      <c r="SG2995" s="137"/>
      <c r="SH2995" s="580"/>
      <c r="SI2995" s="537"/>
      <c r="SJ2995" s="562"/>
      <c r="SK2995" s="357"/>
      <c r="SL2995" s="81"/>
      <c r="SM2995" s="173"/>
      <c r="SN2995" s="710"/>
      <c r="SO2995" s="137"/>
      <c r="SP2995" s="580"/>
      <c r="SQ2995" s="537"/>
      <c r="SR2995" s="562"/>
      <c r="SS2995" s="357"/>
      <c r="ST2995" s="81"/>
      <c r="SU2995" s="173"/>
      <c r="SV2995" s="710"/>
      <c r="SW2995" s="137"/>
      <c r="SX2995" s="580"/>
      <c r="SY2995" s="537"/>
      <c r="SZ2995" s="562"/>
      <c r="TA2995" s="357"/>
      <c r="TB2995" s="81"/>
      <c r="TC2995" s="173"/>
      <c r="TD2995" s="710"/>
      <c r="TE2995" s="137"/>
      <c r="TF2995" s="580"/>
      <c r="TG2995" s="537"/>
      <c r="TH2995" s="562"/>
      <c r="TI2995" s="357"/>
      <c r="TJ2995" s="81"/>
      <c r="TK2995" s="173"/>
      <c r="TL2995" s="710"/>
      <c r="TM2995" s="137"/>
      <c r="TN2995" s="580"/>
      <c r="TO2995" s="537"/>
      <c r="TP2995" s="562"/>
      <c r="TQ2995" s="357"/>
      <c r="TR2995" s="81"/>
      <c r="TS2995" s="173"/>
      <c r="TT2995" s="710"/>
      <c r="TU2995" s="137"/>
      <c r="TV2995" s="580"/>
      <c r="TW2995" s="537"/>
      <c r="TX2995" s="562"/>
      <c r="TY2995" s="357"/>
      <c r="TZ2995" s="81"/>
      <c r="UA2995" s="173"/>
      <c r="UB2995" s="710"/>
      <c r="UC2995" s="137"/>
      <c r="UD2995" s="580"/>
      <c r="UE2995" s="537"/>
      <c r="UF2995" s="562"/>
      <c r="UG2995" s="357"/>
      <c r="UH2995" s="81"/>
      <c r="UI2995" s="173"/>
      <c r="UJ2995" s="710"/>
      <c r="UK2995" s="137"/>
      <c r="UL2995" s="580"/>
      <c r="UM2995" s="537"/>
      <c r="UN2995" s="562"/>
      <c r="UO2995" s="357"/>
      <c r="UP2995" s="81"/>
      <c r="UQ2995" s="173"/>
      <c r="UR2995" s="710"/>
      <c r="US2995" s="137"/>
      <c r="UT2995" s="580"/>
      <c r="UU2995" s="537"/>
      <c r="UV2995" s="562"/>
      <c r="UW2995" s="357"/>
      <c r="UX2995" s="81"/>
      <c r="UY2995" s="173"/>
      <c r="UZ2995" s="710"/>
      <c r="VA2995" s="137"/>
      <c r="VB2995" s="580"/>
      <c r="VC2995" s="537"/>
      <c r="VD2995" s="562"/>
      <c r="VE2995" s="357"/>
      <c r="VF2995" s="81"/>
      <c r="VG2995" s="173"/>
      <c r="VH2995" s="710"/>
      <c r="VI2995" s="137"/>
      <c r="VJ2995" s="580"/>
      <c r="VK2995" s="537"/>
      <c r="VL2995" s="562"/>
      <c r="VM2995" s="357"/>
      <c r="VN2995" s="81"/>
      <c r="VO2995" s="173"/>
      <c r="VP2995" s="710"/>
      <c r="VQ2995" s="137"/>
      <c r="VR2995" s="580"/>
      <c r="VS2995" s="537"/>
      <c r="VT2995" s="562"/>
      <c r="VU2995" s="357"/>
      <c r="VV2995" s="81"/>
      <c r="VW2995" s="173"/>
      <c r="VX2995" s="710"/>
      <c r="VY2995" s="137"/>
      <c r="VZ2995" s="580"/>
      <c r="WA2995" s="537"/>
      <c r="WB2995" s="562"/>
      <c r="WC2995" s="357"/>
      <c r="WD2995" s="81"/>
      <c r="WE2995" s="173"/>
      <c r="WF2995" s="710"/>
      <c r="WG2995" s="137"/>
      <c r="WH2995" s="580"/>
      <c r="WI2995" s="537"/>
      <c r="WJ2995" s="562"/>
      <c r="WK2995" s="357"/>
      <c r="WL2995" s="81"/>
      <c r="WM2995" s="173"/>
      <c r="WN2995" s="710"/>
      <c r="WO2995" s="137"/>
      <c r="WP2995" s="580"/>
      <c r="WQ2995" s="537"/>
      <c r="WR2995" s="562"/>
      <c r="WS2995" s="357"/>
      <c r="WT2995" s="81"/>
      <c r="WU2995" s="173"/>
      <c r="WV2995" s="710"/>
      <c r="WW2995" s="137"/>
      <c r="WX2995" s="580"/>
      <c r="WY2995" s="537"/>
      <c r="WZ2995" s="562"/>
      <c r="XA2995" s="357"/>
      <c r="XB2995" s="81"/>
      <c r="XC2995" s="173"/>
      <c r="XD2995" s="710"/>
      <c r="XE2995" s="137"/>
      <c r="XF2995" s="580"/>
      <c r="XG2995" s="537"/>
      <c r="XH2995" s="562"/>
      <c r="XI2995" s="357"/>
      <c r="XJ2995" s="81"/>
      <c r="XK2995" s="173"/>
      <c r="XL2995" s="710"/>
      <c r="XM2995" s="137"/>
      <c r="XN2995" s="580"/>
      <c r="XO2995" s="537"/>
      <c r="XP2995" s="562"/>
      <c r="XQ2995" s="357"/>
      <c r="XR2995" s="81"/>
      <c r="XS2995" s="173"/>
      <c r="XT2995" s="710"/>
      <c r="XU2995" s="137"/>
      <c r="XV2995" s="580"/>
      <c r="XW2995" s="537"/>
      <c r="XX2995" s="562"/>
      <c r="XY2995" s="357"/>
      <c r="XZ2995" s="81"/>
      <c r="YA2995" s="173"/>
      <c r="YB2995" s="710"/>
      <c r="YC2995" s="137"/>
      <c r="YD2995" s="580"/>
      <c r="YE2995" s="537"/>
      <c r="YF2995" s="562"/>
      <c r="YG2995" s="357"/>
      <c r="YH2995" s="81"/>
      <c r="YI2995" s="173"/>
      <c r="YJ2995" s="710"/>
      <c r="YK2995" s="137"/>
      <c r="YL2995" s="580"/>
      <c r="YM2995" s="537"/>
      <c r="YN2995" s="562"/>
      <c r="YO2995" s="357"/>
      <c r="YP2995" s="81"/>
      <c r="YQ2995" s="173"/>
      <c r="YR2995" s="710"/>
      <c r="YS2995" s="137"/>
      <c r="YT2995" s="580"/>
      <c r="YU2995" s="537"/>
      <c r="YV2995" s="562"/>
      <c r="YW2995" s="357"/>
      <c r="YX2995" s="81"/>
      <c r="YY2995" s="173"/>
      <c r="YZ2995" s="710"/>
      <c r="ZA2995" s="137"/>
      <c r="ZB2995" s="580"/>
      <c r="ZC2995" s="537"/>
      <c r="ZD2995" s="562"/>
      <c r="ZE2995" s="357"/>
      <c r="ZF2995" s="81"/>
      <c r="ZG2995" s="173"/>
      <c r="ZH2995" s="710"/>
      <c r="ZI2995" s="137"/>
      <c r="ZJ2995" s="580"/>
      <c r="ZK2995" s="537"/>
      <c r="ZL2995" s="562"/>
      <c r="ZM2995" s="357"/>
      <c r="ZN2995" s="81"/>
      <c r="ZO2995" s="173"/>
      <c r="ZP2995" s="710"/>
      <c r="ZQ2995" s="137"/>
      <c r="ZR2995" s="580"/>
      <c r="ZS2995" s="537"/>
      <c r="ZT2995" s="562"/>
      <c r="ZU2995" s="357"/>
      <c r="ZV2995" s="81"/>
      <c r="ZW2995" s="173"/>
      <c r="ZX2995" s="710"/>
      <c r="ZY2995" s="137"/>
      <c r="ZZ2995" s="580"/>
      <c r="AAA2995" s="537"/>
      <c r="AAB2995" s="562"/>
      <c r="AAC2995" s="357"/>
      <c r="AAD2995" s="81"/>
      <c r="AAE2995" s="173"/>
      <c r="AAF2995" s="710"/>
      <c r="AAG2995" s="137"/>
      <c r="AAH2995" s="580"/>
      <c r="AAI2995" s="537"/>
      <c r="AAJ2995" s="562"/>
      <c r="AAK2995" s="357"/>
      <c r="AAL2995" s="81"/>
      <c r="AAM2995" s="173"/>
      <c r="AAN2995" s="710"/>
      <c r="AAO2995" s="137"/>
      <c r="AAP2995" s="580"/>
      <c r="AAQ2995" s="537"/>
      <c r="AAR2995" s="562"/>
      <c r="AAS2995" s="357"/>
      <c r="AAT2995" s="81"/>
      <c r="AAU2995" s="173"/>
      <c r="AAV2995" s="710"/>
      <c r="AAW2995" s="137"/>
      <c r="AAX2995" s="580"/>
      <c r="AAY2995" s="537"/>
      <c r="AAZ2995" s="562"/>
      <c r="ABA2995" s="357"/>
      <c r="ABB2995" s="81"/>
      <c r="ABC2995" s="173"/>
      <c r="ABD2995" s="710"/>
      <c r="ABE2995" s="137"/>
      <c r="ABF2995" s="580"/>
      <c r="ABG2995" s="537"/>
      <c r="ABH2995" s="562"/>
      <c r="ABI2995" s="357"/>
      <c r="ABJ2995" s="81"/>
      <c r="ABK2995" s="173"/>
      <c r="ABL2995" s="710"/>
      <c r="ABM2995" s="137"/>
      <c r="ABN2995" s="580"/>
      <c r="ABO2995" s="537"/>
      <c r="ABP2995" s="562"/>
      <c r="ABQ2995" s="357"/>
      <c r="ABR2995" s="81"/>
      <c r="ABS2995" s="173"/>
      <c r="ABT2995" s="710"/>
      <c r="ABU2995" s="137"/>
      <c r="ABV2995" s="580"/>
      <c r="ABW2995" s="537"/>
      <c r="ABX2995" s="562"/>
      <c r="ABY2995" s="357"/>
      <c r="ABZ2995" s="81"/>
      <c r="ACA2995" s="173"/>
      <c r="ACB2995" s="710"/>
      <c r="ACC2995" s="137"/>
      <c r="ACD2995" s="580"/>
      <c r="ACE2995" s="537"/>
      <c r="ACF2995" s="562"/>
      <c r="ACG2995" s="357"/>
      <c r="ACH2995" s="81"/>
      <c r="ACI2995" s="173"/>
      <c r="ACJ2995" s="710"/>
      <c r="ACK2995" s="137"/>
      <c r="ACL2995" s="580"/>
      <c r="ACM2995" s="537"/>
      <c r="ACN2995" s="562"/>
      <c r="ACO2995" s="357"/>
      <c r="ACP2995" s="81"/>
      <c r="ACQ2995" s="173"/>
      <c r="ACR2995" s="710"/>
      <c r="ACS2995" s="137"/>
      <c r="ACT2995" s="580"/>
      <c r="ACU2995" s="537"/>
      <c r="ACV2995" s="562"/>
      <c r="ACW2995" s="357"/>
      <c r="ACX2995" s="81"/>
      <c r="ACY2995" s="173"/>
      <c r="ACZ2995" s="710"/>
      <c r="ADA2995" s="137"/>
      <c r="ADB2995" s="580"/>
      <c r="ADC2995" s="537"/>
      <c r="ADD2995" s="562"/>
      <c r="ADE2995" s="357"/>
      <c r="ADF2995" s="81"/>
      <c r="ADG2995" s="173"/>
      <c r="ADH2995" s="710"/>
      <c r="ADI2995" s="137"/>
      <c r="ADJ2995" s="580"/>
      <c r="ADK2995" s="537"/>
      <c r="ADL2995" s="562"/>
      <c r="ADM2995" s="357"/>
      <c r="ADN2995" s="81"/>
      <c r="ADO2995" s="173"/>
      <c r="ADP2995" s="710"/>
      <c r="ADQ2995" s="137"/>
      <c r="ADR2995" s="580"/>
      <c r="ADS2995" s="537"/>
      <c r="ADT2995" s="562"/>
      <c r="ADU2995" s="357"/>
      <c r="ADV2995" s="81"/>
      <c r="ADW2995" s="173"/>
      <c r="ADX2995" s="710"/>
      <c r="ADY2995" s="137"/>
      <c r="ADZ2995" s="580"/>
      <c r="AEA2995" s="537"/>
      <c r="AEB2995" s="562"/>
      <c r="AEC2995" s="357"/>
      <c r="AED2995" s="81"/>
      <c r="AEE2995" s="173"/>
      <c r="AEF2995" s="710"/>
      <c r="AEG2995" s="137"/>
      <c r="AEH2995" s="580"/>
      <c r="AEI2995" s="537"/>
      <c r="AEJ2995" s="562"/>
      <c r="AEK2995" s="357"/>
      <c r="AEL2995" s="81"/>
      <c r="AEM2995" s="173"/>
      <c r="AEN2995" s="710"/>
      <c r="AEO2995" s="137"/>
      <c r="AEP2995" s="580"/>
      <c r="AEQ2995" s="537"/>
      <c r="AER2995" s="562"/>
      <c r="AES2995" s="357"/>
      <c r="AET2995" s="81"/>
      <c r="AEU2995" s="173"/>
      <c r="AEV2995" s="710"/>
      <c r="AEW2995" s="137"/>
      <c r="AEX2995" s="580"/>
      <c r="AEY2995" s="537"/>
      <c r="AEZ2995" s="562"/>
      <c r="AFA2995" s="357"/>
      <c r="AFB2995" s="81"/>
      <c r="AFC2995" s="173"/>
      <c r="AFD2995" s="710"/>
      <c r="AFE2995" s="137"/>
      <c r="AFF2995" s="580"/>
      <c r="AFG2995" s="537"/>
      <c r="AFH2995" s="562"/>
      <c r="AFI2995" s="357"/>
      <c r="AFJ2995" s="81"/>
      <c r="AFK2995" s="173"/>
      <c r="AFL2995" s="710"/>
      <c r="AFM2995" s="137"/>
      <c r="AFN2995" s="580"/>
      <c r="AFO2995" s="537"/>
      <c r="AFP2995" s="562"/>
      <c r="AFQ2995" s="357"/>
      <c r="AFR2995" s="81"/>
      <c r="AFS2995" s="173"/>
      <c r="AFT2995" s="710"/>
      <c r="AFU2995" s="137"/>
      <c r="AFV2995" s="580"/>
      <c r="AFW2995" s="537"/>
      <c r="AFX2995" s="562"/>
      <c r="AFY2995" s="357"/>
      <c r="AFZ2995" s="81"/>
      <c r="AGA2995" s="173"/>
      <c r="AGB2995" s="710"/>
      <c r="AGC2995" s="137"/>
      <c r="AGD2995" s="580"/>
      <c r="AGE2995" s="537"/>
      <c r="AGF2995" s="562"/>
      <c r="AGG2995" s="357"/>
      <c r="AGH2995" s="81"/>
      <c r="AGI2995" s="173"/>
      <c r="AGJ2995" s="710"/>
      <c r="AGK2995" s="137"/>
      <c r="AGL2995" s="580"/>
      <c r="AGM2995" s="537"/>
      <c r="AGN2995" s="562"/>
      <c r="AGO2995" s="357"/>
      <c r="AGP2995" s="81"/>
      <c r="AGQ2995" s="173"/>
      <c r="AGR2995" s="710"/>
      <c r="AGS2995" s="137"/>
      <c r="AGT2995" s="580"/>
      <c r="AGU2995" s="537"/>
      <c r="AGV2995" s="562"/>
      <c r="AGW2995" s="357"/>
      <c r="AGX2995" s="81"/>
      <c r="AGY2995" s="173"/>
      <c r="AGZ2995" s="710"/>
      <c r="AHA2995" s="137"/>
      <c r="AHB2995" s="580"/>
      <c r="AHC2995" s="537"/>
      <c r="AHD2995" s="562"/>
      <c r="AHE2995" s="357"/>
      <c r="AHF2995" s="81"/>
      <c r="AHG2995" s="173"/>
      <c r="AHH2995" s="710"/>
      <c r="AHI2995" s="137"/>
      <c r="AHJ2995" s="580"/>
      <c r="AHK2995" s="537"/>
      <c r="AHL2995" s="562"/>
      <c r="AHM2995" s="357"/>
      <c r="AHN2995" s="81"/>
      <c r="AHO2995" s="173"/>
      <c r="AHP2995" s="710"/>
      <c r="AHQ2995" s="137"/>
      <c r="AHR2995" s="580"/>
      <c r="AHS2995" s="537"/>
      <c r="AHT2995" s="562"/>
      <c r="AHU2995" s="357"/>
      <c r="AHV2995" s="81"/>
      <c r="AHW2995" s="173"/>
      <c r="AHX2995" s="710"/>
      <c r="AHY2995" s="137"/>
      <c r="AHZ2995" s="580"/>
      <c r="AIA2995" s="537"/>
      <c r="AIB2995" s="562"/>
      <c r="AIC2995" s="357"/>
      <c r="AID2995" s="81"/>
      <c r="AIE2995" s="173"/>
      <c r="AIF2995" s="710"/>
      <c r="AIG2995" s="137"/>
      <c r="AIH2995" s="580"/>
      <c r="AII2995" s="537"/>
      <c r="AIJ2995" s="562"/>
      <c r="AIK2995" s="357"/>
      <c r="AIL2995" s="81"/>
      <c r="AIM2995" s="173"/>
      <c r="AIN2995" s="710"/>
      <c r="AIO2995" s="137"/>
      <c r="AIP2995" s="580"/>
      <c r="AIQ2995" s="537"/>
      <c r="AIR2995" s="562"/>
      <c r="AIS2995" s="357"/>
      <c r="AIT2995" s="81"/>
      <c r="AIU2995" s="173"/>
      <c r="AIV2995" s="710"/>
      <c r="AIW2995" s="137"/>
      <c r="AIX2995" s="580"/>
      <c r="AIY2995" s="537"/>
      <c r="AIZ2995" s="562"/>
      <c r="AJA2995" s="357"/>
      <c r="AJB2995" s="81"/>
      <c r="AJC2995" s="173"/>
      <c r="AJD2995" s="710"/>
      <c r="AJE2995" s="137"/>
      <c r="AJF2995" s="580"/>
      <c r="AJG2995" s="537"/>
      <c r="AJH2995" s="562"/>
      <c r="AJI2995" s="357"/>
      <c r="AJJ2995" s="81"/>
      <c r="AJK2995" s="173"/>
      <c r="AJL2995" s="710"/>
      <c r="AJM2995" s="137"/>
      <c r="AJN2995" s="580"/>
      <c r="AJO2995" s="537"/>
      <c r="AJP2995" s="562"/>
      <c r="AJQ2995" s="357"/>
      <c r="AJR2995" s="81"/>
      <c r="AJS2995" s="173"/>
      <c r="AJT2995" s="710"/>
      <c r="AJU2995" s="137"/>
      <c r="AJV2995" s="580"/>
      <c r="AJW2995" s="537"/>
      <c r="AJX2995" s="562"/>
      <c r="AJY2995" s="357"/>
      <c r="AJZ2995" s="81"/>
      <c r="AKA2995" s="173"/>
      <c r="AKB2995" s="710"/>
      <c r="AKC2995" s="137"/>
      <c r="AKD2995" s="580"/>
      <c r="AKE2995" s="537"/>
      <c r="AKF2995" s="562"/>
      <c r="AKG2995" s="357"/>
      <c r="AKH2995" s="81"/>
      <c r="AKI2995" s="173"/>
      <c r="AKJ2995" s="710"/>
      <c r="AKK2995" s="137"/>
      <c r="AKL2995" s="580"/>
      <c r="AKM2995" s="537"/>
      <c r="AKN2995" s="562"/>
      <c r="AKO2995" s="357"/>
      <c r="AKP2995" s="81"/>
      <c r="AKQ2995" s="173"/>
      <c r="AKR2995" s="710"/>
      <c r="AKS2995" s="137"/>
      <c r="AKT2995" s="580"/>
      <c r="AKU2995" s="537"/>
      <c r="AKV2995" s="562"/>
      <c r="AKW2995" s="357"/>
      <c r="AKX2995" s="81"/>
      <c r="AKY2995" s="173"/>
      <c r="AKZ2995" s="710"/>
      <c r="ALA2995" s="137"/>
      <c r="ALB2995" s="580"/>
      <c r="ALC2995" s="537"/>
      <c r="ALD2995" s="562"/>
      <c r="ALE2995" s="357"/>
      <c r="ALF2995" s="81"/>
      <c r="ALG2995" s="173"/>
      <c r="ALH2995" s="710"/>
      <c r="ALI2995" s="137"/>
      <c r="ALJ2995" s="580"/>
      <c r="ALK2995" s="537"/>
      <c r="ALL2995" s="562"/>
      <c r="ALM2995" s="357"/>
      <c r="ALN2995" s="81"/>
      <c r="ALO2995" s="173"/>
      <c r="ALP2995" s="710"/>
      <c r="ALQ2995" s="137"/>
      <c r="ALR2995" s="580"/>
      <c r="ALS2995" s="537"/>
      <c r="ALT2995" s="562"/>
      <c r="ALU2995" s="357"/>
      <c r="ALV2995" s="81"/>
      <c r="ALW2995" s="173"/>
      <c r="ALX2995" s="710"/>
      <c r="ALY2995" s="137"/>
      <c r="ALZ2995" s="580"/>
      <c r="AMA2995" s="537"/>
      <c r="AMB2995" s="562"/>
      <c r="AMC2995" s="357"/>
      <c r="AMD2995" s="81"/>
      <c r="AME2995" s="173"/>
      <c r="AMF2995" s="710"/>
      <c r="AMG2995" s="137"/>
      <c r="AMH2995" s="580"/>
      <c r="AMI2995" s="537"/>
      <c r="AMJ2995" s="562"/>
      <c r="AMK2995" s="357"/>
      <c r="AML2995" s="81"/>
      <c r="AMM2995" s="173"/>
      <c r="AMN2995" s="710"/>
      <c r="AMO2995" s="137"/>
      <c r="AMP2995" s="580"/>
      <c r="AMQ2995" s="537"/>
      <c r="AMR2995" s="562"/>
      <c r="AMS2995" s="357"/>
      <c r="AMT2995" s="81"/>
      <c r="AMU2995" s="173"/>
      <c r="AMV2995" s="710"/>
      <c r="AMW2995" s="137"/>
      <c r="AMX2995" s="580"/>
      <c r="AMY2995" s="537"/>
      <c r="AMZ2995" s="562"/>
      <c r="ANA2995" s="357"/>
      <c r="ANB2995" s="81"/>
      <c r="ANC2995" s="173"/>
      <c r="AND2995" s="710"/>
      <c r="ANE2995" s="137"/>
      <c r="ANF2995" s="580"/>
      <c r="ANG2995" s="537"/>
      <c r="ANH2995" s="562"/>
      <c r="ANI2995" s="357"/>
      <c r="ANJ2995" s="81"/>
      <c r="ANK2995" s="173"/>
      <c r="ANL2995" s="710"/>
      <c r="ANM2995" s="137"/>
      <c r="ANN2995" s="580"/>
      <c r="ANO2995" s="537"/>
      <c r="ANP2995" s="562"/>
      <c r="ANQ2995" s="357"/>
      <c r="ANR2995" s="81"/>
      <c r="ANS2995" s="173"/>
      <c r="ANT2995" s="710"/>
      <c r="ANU2995" s="137"/>
      <c r="ANV2995" s="580"/>
      <c r="ANW2995" s="537"/>
      <c r="ANX2995" s="562"/>
      <c r="ANY2995" s="357"/>
      <c r="ANZ2995" s="81"/>
      <c r="AOA2995" s="173"/>
      <c r="AOB2995" s="710"/>
      <c r="AOC2995" s="137"/>
      <c r="AOD2995" s="580"/>
      <c r="AOE2995" s="537"/>
      <c r="AOF2995" s="562"/>
      <c r="AOG2995" s="357"/>
      <c r="AOH2995" s="81"/>
      <c r="AOI2995" s="173"/>
      <c r="AOJ2995" s="710"/>
      <c r="AOK2995" s="137"/>
      <c r="AOL2995" s="580"/>
      <c r="AOM2995" s="537"/>
      <c r="AON2995" s="562"/>
      <c r="AOO2995" s="357"/>
      <c r="AOP2995" s="81"/>
      <c r="AOQ2995" s="173"/>
      <c r="AOR2995" s="710"/>
      <c r="AOS2995" s="137"/>
      <c r="AOT2995" s="580"/>
      <c r="AOU2995" s="537"/>
      <c r="AOV2995" s="562"/>
      <c r="AOW2995" s="357"/>
      <c r="AOX2995" s="81"/>
      <c r="AOY2995" s="173"/>
      <c r="AOZ2995" s="710"/>
      <c r="APA2995" s="137"/>
      <c r="APB2995" s="580"/>
      <c r="APC2995" s="537"/>
      <c r="APD2995" s="562"/>
      <c r="APE2995" s="357"/>
      <c r="APF2995" s="81"/>
      <c r="APG2995" s="173"/>
      <c r="APH2995" s="710"/>
      <c r="API2995" s="137"/>
      <c r="APJ2995" s="580"/>
      <c r="APK2995" s="537"/>
      <c r="APL2995" s="562"/>
      <c r="APM2995" s="357"/>
      <c r="APN2995" s="81"/>
      <c r="APO2995" s="173"/>
      <c r="APP2995" s="710"/>
      <c r="APQ2995" s="137"/>
      <c r="APR2995" s="580"/>
      <c r="APS2995" s="537"/>
      <c r="APT2995" s="562"/>
      <c r="APU2995" s="357"/>
      <c r="APV2995" s="81"/>
      <c r="APW2995" s="173"/>
      <c r="APX2995" s="710"/>
      <c r="APY2995" s="137"/>
      <c r="APZ2995" s="580"/>
      <c r="AQA2995" s="537"/>
      <c r="AQB2995" s="562"/>
      <c r="AQC2995" s="357"/>
      <c r="AQD2995" s="81"/>
      <c r="AQE2995" s="173"/>
      <c r="AQF2995" s="710"/>
      <c r="AQG2995" s="137"/>
      <c r="AQH2995" s="580"/>
      <c r="AQI2995" s="537"/>
      <c r="AQJ2995" s="562"/>
      <c r="AQK2995" s="357"/>
      <c r="AQL2995" s="81"/>
      <c r="AQM2995" s="173"/>
      <c r="AQN2995" s="710"/>
      <c r="AQO2995" s="137"/>
      <c r="AQP2995" s="580"/>
      <c r="AQQ2995" s="537"/>
      <c r="AQR2995" s="562"/>
      <c r="AQS2995" s="357"/>
      <c r="AQT2995" s="81"/>
      <c r="AQU2995" s="173"/>
      <c r="AQV2995" s="710"/>
      <c r="AQW2995" s="137"/>
      <c r="AQX2995" s="580"/>
      <c r="AQY2995" s="537"/>
      <c r="AQZ2995" s="562"/>
      <c r="ARA2995" s="357"/>
      <c r="ARB2995" s="81"/>
      <c r="ARC2995" s="173"/>
      <c r="ARD2995" s="710"/>
      <c r="ARE2995" s="137"/>
      <c r="ARF2995" s="580"/>
      <c r="ARG2995" s="537"/>
      <c r="ARH2995" s="562"/>
      <c r="ARI2995" s="357"/>
      <c r="ARJ2995" s="81"/>
      <c r="ARK2995" s="173"/>
      <c r="ARL2995" s="710"/>
      <c r="ARM2995" s="137"/>
      <c r="ARN2995" s="580"/>
      <c r="ARO2995" s="537"/>
      <c r="ARP2995" s="562"/>
      <c r="ARQ2995" s="357"/>
      <c r="ARR2995" s="81"/>
      <c r="ARS2995" s="173"/>
      <c r="ART2995" s="710"/>
      <c r="ARU2995" s="137"/>
      <c r="ARV2995" s="580"/>
      <c r="ARW2995" s="537"/>
      <c r="ARX2995" s="562"/>
      <c r="ARY2995" s="357"/>
      <c r="ARZ2995" s="81"/>
      <c r="ASA2995" s="173"/>
      <c r="ASB2995" s="710"/>
      <c r="ASC2995" s="137"/>
      <c r="ASD2995" s="580"/>
      <c r="ASE2995" s="537"/>
      <c r="ASF2995" s="562"/>
      <c r="ASG2995" s="357"/>
      <c r="ASH2995" s="81"/>
      <c r="ASI2995" s="173"/>
      <c r="ASJ2995" s="710"/>
      <c r="ASK2995" s="137"/>
      <c r="ASL2995" s="580"/>
      <c r="ASM2995" s="537"/>
      <c r="ASN2995" s="562"/>
      <c r="ASO2995" s="357"/>
      <c r="ASP2995" s="81"/>
      <c r="ASQ2995" s="173"/>
      <c r="ASR2995" s="710"/>
      <c r="ASS2995" s="137"/>
      <c r="AST2995" s="580"/>
      <c r="ASU2995" s="537"/>
      <c r="ASV2995" s="562"/>
      <c r="ASW2995" s="357"/>
      <c r="ASX2995" s="81"/>
      <c r="ASY2995" s="173"/>
      <c r="ASZ2995" s="710"/>
      <c r="ATA2995" s="137"/>
      <c r="ATB2995" s="580"/>
      <c r="ATC2995" s="537"/>
      <c r="ATD2995" s="562"/>
      <c r="ATE2995" s="357"/>
      <c r="ATF2995" s="81"/>
      <c r="ATG2995" s="173"/>
      <c r="ATH2995" s="710"/>
      <c r="ATI2995" s="137"/>
      <c r="ATJ2995" s="580"/>
      <c r="ATK2995" s="537"/>
      <c r="ATL2995" s="562"/>
      <c r="ATM2995" s="357"/>
      <c r="ATN2995" s="81"/>
      <c r="ATO2995" s="173"/>
      <c r="ATP2995" s="710"/>
      <c r="ATQ2995" s="137"/>
      <c r="ATR2995" s="580"/>
      <c r="ATS2995" s="537"/>
      <c r="ATT2995" s="562"/>
      <c r="ATU2995" s="357"/>
      <c r="ATV2995" s="81"/>
      <c r="ATW2995" s="173"/>
      <c r="ATX2995" s="710"/>
      <c r="ATY2995" s="137"/>
      <c r="ATZ2995" s="580"/>
      <c r="AUA2995" s="537"/>
      <c r="AUB2995" s="562"/>
      <c r="AUC2995" s="357"/>
      <c r="AUD2995" s="81"/>
      <c r="AUE2995" s="173"/>
      <c r="AUF2995" s="710"/>
      <c r="AUG2995" s="137"/>
      <c r="AUH2995" s="580"/>
      <c r="AUI2995" s="537"/>
      <c r="AUJ2995" s="562"/>
      <c r="AUK2995" s="357"/>
      <c r="AUL2995" s="81"/>
      <c r="AUM2995" s="173"/>
      <c r="AUN2995" s="710"/>
      <c r="AUO2995" s="137"/>
      <c r="AUP2995" s="580"/>
      <c r="AUQ2995" s="537"/>
      <c r="AUR2995" s="562"/>
      <c r="AUS2995" s="357"/>
      <c r="AUT2995" s="81"/>
      <c r="AUU2995" s="173"/>
      <c r="AUV2995" s="710"/>
      <c r="AUW2995" s="137"/>
      <c r="AUX2995" s="580"/>
      <c r="AUY2995" s="537"/>
      <c r="AUZ2995" s="562"/>
      <c r="AVA2995" s="357"/>
      <c r="AVB2995" s="81"/>
      <c r="AVC2995" s="173"/>
      <c r="AVD2995" s="710"/>
      <c r="AVE2995" s="137"/>
      <c r="AVF2995" s="580"/>
      <c r="AVG2995" s="537"/>
      <c r="AVH2995" s="562"/>
      <c r="AVI2995" s="357"/>
      <c r="AVJ2995" s="81"/>
      <c r="AVK2995" s="173"/>
      <c r="AVL2995" s="710"/>
      <c r="AVM2995" s="137"/>
      <c r="AVN2995" s="580"/>
      <c r="AVO2995" s="537"/>
      <c r="AVP2995" s="562"/>
      <c r="AVQ2995" s="357"/>
      <c r="AVR2995" s="81"/>
      <c r="AVS2995" s="173"/>
      <c r="AVT2995" s="710"/>
      <c r="AVU2995" s="137"/>
      <c r="AVV2995" s="580"/>
      <c r="AVW2995" s="537"/>
      <c r="AVX2995" s="562"/>
      <c r="AVY2995" s="357"/>
      <c r="AVZ2995" s="81"/>
      <c r="AWA2995" s="173"/>
      <c r="AWB2995" s="710"/>
      <c r="AWC2995" s="137"/>
      <c r="AWD2995" s="580"/>
      <c r="AWE2995" s="537"/>
      <c r="AWF2995" s="562"/>
      <c r="AWG2995" s="357"/>
      <c r="AWH2995" s="81"/>
      <c r="AWI2995" s="173"/>
      <c r="AWJ2995" s="710"/>
      <c r="AWK2995" s="137"/>
      <c r="AWL2995" s="580"/>
      <c r="AWM2995" s="537"/>
      <c r="AWN2995" s="562"/>
      <c r="AWO2995" s="357"/>
      <c r="AWP2995" s="81"/>
      <c r="AWQ2995" s="173"/>
      <c r="AWR2995" s="710"/>
      <c r="AWS2995" s="137"/>
      <c r="AWT2995" s="580"/>
      <c r="AWU2995" s="537"/>
      <c r="AWV2995" s="562"/>
      <c r="AWW2995" s="357"/>
      <c r="AWX2995" s="81"/>
      <c r="AWY2995" s="173"/>
      <c r="AWZ2995" s="710"/>
      <c r="AXA2995" s="137"/>
      <c r="AXB2995" s="580"/>
      <c r="AXC2995" s="537"/>
      <c r="AXD2995" s="562"/>
      <c r="AXE2995" s="357"/>
      <c r="AXF2995" s="81"/>
      <c r="AXG2995" s="173"/>
      <c r="AXH2995" s="710"/>
      <c r="AXI2995" s="137"/>
      <c r="AXJ2995" s="580"/>
      <c r="AXK2995" s="537"/>
      <c r="AXL2995" s="562"/>
      <c r="AXM2995" s="357"/>
      <c r="AXN2995" s="81"/>
      <c r="AXO2995" s="173"/>
      <c r="AXP2995" s="710"/>
      <c r="AXQ2995" s="137"/>
      <c r="AXR2995" s="580"/>
      <c r="AXS2995" s="537"/>
      <c r="AXT2995" s="562"/>
      <c r="AXU2995" s="357"/>
      <c r="AXV2995" s="81"/>
      <c r="AXW2995" s="173"/>
      <c r="AXX2995" s="710"/>
      <c r="AXY2995" s="137"/>
      <c r="AXZ2995" s="580"/>
      <c r="AYA2995" s="537"/>
      <c r="AYB2995" s="562"/>
      <c r="AYC2995" s="357"/>
      <c r="AYD2995" s="81"/>
      <c r="AYE2995" s="173"/>
      <c r="AYF2995" s="710"/>
      <c r="AYG2995" s="137"/>
      <c r="AYH2995" s="580"/>
      <c r="AYI2995" s="537"/>
      <c r="AYJ2995" s="562"/>
      <c r="AYK2995" s="357"/>
      <c r="AYL2995" s="81"/>
      <c r="AYM2995" s="173"/>
      <c r="AYN2995" s="710"/>
      <c r="AYO2995" s="137"/>
      <c r="AYP2995" s="580"/>
      <c r="AYQ2995" s="537"/>
      <c r="AYR2995" s="562"/>
      <c r="AYS2995" s="357"/>
      <c r="AYT2995" s="81"/>
      <c r="AYU2995" s="173"/>
      <c r="AYV2995" s="710"/>
      <c r="AYW2995" s="137"/>
      <c r="AYX2995" s="580"/>
      <c r="AYY2995" s="537"/>
      <c r="AYZ2995" s="562"/>
      <c r="AZA2995" s="357"/>
      <c r="AZB2995" s="81"/>
      <c r="AZC2995" s="173"/>
      <c r="AZD2995" s="710"/>
      <c r="AZE2995" s="137"/>
      <c r="AZF2995" s="580"/>
      <c r="AZG2995" s="537"/>
      <c r="AZH2995" s="562"/>
      <c r="AZI2995" s="357"/>
      <c r="AZJ2995" s="81"/>
      <c r="AZK2995" s="173"/>
      <c r="AZL2995" s="710"/>
      <c r="AZM2995" s="137"/>
      <c r="AZN2995" s="580"/>
      <c r="AZO2995" s="537"/>
      <c r="AZP2995" s="562"/>
      <c r="AZQ2995" s="357"/>
      <c r="AZR2995" s="81"/>
      <c r="AZS2995" s="173"/>
      <c r="AZT2995" s="710"/>
      <c r="AZU2995" s="137"/>
      <c r="AZV2995" s="580"/>
      <c r="AZW2995" s="537"/>
      <c r="AZX2995" s="562"/>
      <c r="AZY2995" s="357"/>
      <c r="AZZ2995" s="81"/>
      <c r="BAA2995" s="173"/>
      <c r="BAB2995" s="710"/>
      <c r="BAC2995" s="137"/>
      <c r="BAD2995" s="580"/>
      <c r="BAE2995" s="537"/>
      <c r="BAF2995" s="562"/>
      <c r="BAG2995" s="357"/>
      <c r="BAH2995" s="81"/>
      <c r="BAI2995" s="173"/>
      <c r="BAJ2995" s="710"/>
      <c r="BAK2995" s="137"/>
      <c r="BAL2995" s="580"/>
      <c r="BAM2995" s="537"/>
      <c r="BAN2995" s="562"/>
      <c r="BAO2995" s="357"/>
      <c r="BAP2995" s="81"/>
      <c r="BAQ2995" s="173"/>
      <c r="BAR2995" s="710"/>
      <c r="BAS2995" s="137"/>
      <c r="BAT2995" s="580"/>
      <c r="BAU2995" s="537"/>
      <c r="BAV2995" s="562"/>
      <c r="BAW2995" s="357"/>
      <c r="BAX2995" s="81"/>
      <c r="BAY2995" s="173"/>
      <c r="BAZ2995" s="710"/>
      <c r="BBA2995" s="137"/>
      <c r="BBB2995" s="580"/>
      <c r="BBC2995" s="537"/>
      <c r="BBD2995" s="562"/>
      <c r="BBE2995" s="357"/>
      <c r="BBF2995" s="81"/>
      <c r="BBG2995" s="173"/>
      <c r="BBH2995" s="710"/>
      <c r="BBI2995" s="137"/>
      <c r="BBJ2995" s="580"/>
      <c r="BBK2995" s="537"/>
      <c r="BBL2995" s="562"/>
      <c r="BBM2995" s="357"/>
      <c r="BBN2995" s="81"/>
      <c r="BBO2995" s="173"/>
      <c r="BBP2995" s="710"/>
      <c r="BBQ2995" s="137"/>
      <c r="BBR2995" s="580"/>
      <c r="BBS2995" s="537"/>
      <c r="BBT2995" s="562"/>
      <c r="BBU2995" s="357"/>
      <c r="BBV2995" s="81"/>
      <c r="BBW2995" s="173"/>
      <c r="BBX2995" s="710"/>
      <c r="BBY2995" s="137"/>
      <c r="BBZ2995" s="580"/>
      <c r="BCA2995" s="537"/>
      <c r="BCB2995" s="562"/>
      <c r="BCC2995" s="357"/>
      <c r="BCD2995" s="81"/>
      <c r="BCE2995" s="173"/>
      <c r="BCF2995" s="710"/>
      <c r="BCG2995" s="137"/>
      <c r="BCH2995" s="580"/>
      <c r="BCI2995" s="537"/>
      <c r="BCJ2995" s="562"/>
      <c r="BCK2995" s="357"/>
      <c r="BCL2995" s="81"/>
      <c r="BCM2995" s="173"/>
      <c r="BCN2995" s="710"/>
      <c r="BCO2995" s="137"/>
      <c r="BCP2995" s="580"/>
      <c r="BCQ2995" s="537"/>
      <c r="BCR2995" s="562"/>
      <c r="BCS2995" s="357"/>
      <c r="BCT2995" s="81"/>
      <c r="BCU2995" s="173"/>
      <c r="BCV2995" s="710"/>
      <c r="BCW2995" s="137"/>
      <c r="BCX2995" s="580"/>
      <c r="BCY2995" s="537"/>
      <c r="BCZ2995" s="562"/>
      <c r="BDA2995" s="357"/>
      <c r="BDB2995" s="81"/>
      <c r="BDC2995" s="173"/>
      <c r="BDD2995" s="710"/>
      <c r="BDE2995" s="137"/>
      <c r="BDF2995" s="580"/>
      <c r="BDG2995" s="537"/>
      <c r="BDH2995" s="562"/>
      <c r="BDI2995" s="357"/>
      <c r="BDJ2995" s="81"/>
      <c r="BDK2995" s="173"/>
      <c r="BDL2995" s="710"/>
      <c r="BDM2995" s="137"/>
      <c r="BDN2995" s="580"/>
      <c r="BDO2995" s="537"/>
      <c r="BDP2995" s="562"/>
      <c r="BDQ2995" s="357"/>
      <c r="BDR2995" s="81"/>
      <c r="BDS2995" s="173"/>
      <c r="BDT2995" s="710"/>
      <c r="BDU2995" s="137"/>
      <c r="BDV2995" s="580"/>
      <c r="BDW2995" s="537"/>
      <c r="BDX2995" s="562"/>
      <c r="BDY2995" s="357"/>
      <c r="BDZ2995" s="81"/>
      <c r="BEA2995" s="173"/>
      <c r="BEB2995" s="710"/>
      <c r="BEC2995" s="137"/>
      <c r="BED2995" s="580"/>
      <c r="BEE2995" s="537"/>
      <c r="BEF2995" s="562"/>
      <c r="BEG2995" s="357"/>
      <c r="BEH2995" s="81"/>
      <c r="BEI2995" s="173"/>
      <c r="BEJ2995" s="710"/>
      <c r="BEK2995" s="137"/>
      <c r="BEL2995" s="580"/>
      <c r="BEM2995" s="537"/>
      <c r="BEN2995" s="562"/>
      <c r="BEO2995" s="357"/>
      <c r="BEP2995" s="81"/>
      <c r="BEQ2995" s="173"/>
      <c r="BER2995" s="710"/>
      <c r="BES2995" s="137"/>
      <c r="BET2995" s="580"/>
      <c r="BEU2995" s="537"/>
      <c r="BEV2995" s="562"/>
      <c r="BEW2995" s="357"/>
      <c r="BEX2995" s="81"/>
      <c r="BEY2995" s="173"/>
      <c r="BEZ2995" s="710"/>
      <c r="BFA2995" s="137"/>
      <c r="BFB2995" s="580"/>
      <c r="BFC2995" s="537"/>
      <c r="BFD2995" s="562"/>
      <c r="BFE2995" s="357"/>
      <c r="BFF2995" s="81"/>
      <c r="BFG2995" s="173"/>
      <c r="BFH2995" s="710"/>
      <c r="BFI2995" s="137"/>
      <c r="BFJ2995" s="580"/>
      <c r="BFK2995" s="537"/>
      <c r="BFL2995" s="562"/>
      <c r="BFM2995" s="357"/>
      <c r="BFN2995" s="81"/>
      <c r="BFO2995" s="173"/>
      <c r="BFP2995" s="710"/>
      <c r="BFQ2995" s="137"/>
      <c r="BFR2995" s="580"/>
      <c r="BFS2995" s="537"/>
      <c r="BFT2995" s="562"/>
      <c r="BFU2995" s="357"/>
      <c r="BFV2995" s="81"/>
      <c r="BFW2995" s="173"/>
      <c r="BFX2995" s="710"/>
      <c r="BFY2995" s="137"/>
      <c r="BFZ2995" s="580"/>
      <c r="BGA2995" s="537"/>
      <c r="BGB2995" s="562"/>
      <c r="BGC2995" s="357"/>
      <c r="BGD2995" s="81"/>
      <c r="BGE2995" s="173"/>
      <c r="BGF2995" s="710"/>
      <c r="BGG2995" s="137"/>
      <c r="BGH2995" s="580"/>
      <c r="BGI2995" s="537"/>
      <c r="BGJ2995" s="562"/>
      <c r="BGK2995" s="357"/>
      <c r="BGL2995" s="81"/>
      <c r="BGM2995" s="173"/>
      <c r="BGN2995" s="710"/>
      <c r="BGO2995" s="137"/>
      <c r="BGP2995" s="580"/>
      <c r="BGQ2995" s="537"/>
      <c r="BGR2995" s="562"/>
      <c r="BGS2995" s="357"/>
      <c r="BGT2995" s="81"/>
      <c r="BGU2995" s="173"/>
      <c r="BGV2995" s="710"/>
      <c r="BGW2995" s="137"/>
      <c r="BGX2995" s="580"/>
      <c r="BGY2995" s="537"/>
      <c r="BGZ2995" s="562"/>
      <c r="BHA2995" s="357"/>
      <c r="BHB2995" s="81"/>
      <c r="BHC2995" s="173"/>
      <c r="BHD2995" s="710"/>
      <c r="BHE2995" s="137"/>
      <c r="BHF2995" s="580"/>
      <c r="BHG2995" s="537"/>
      <c r="BHH2995" s="562"/>
      <c r="BHI2995" s="357"/>
      <c r="BHJ2995" s="81"/>
      <c r="BHK2995" s="173"/>
      <c r="BHL2995" s="710"/>
      <c r="BHM2995" s="137"/>
      <c r="BHN2995" s="580"/>
      <c r="BHO2995" s="537"/>
      <c r="BHP2995" s="562"/>
      <c r="BHQ2995" s="357"/>
      <c r="BHR2995" s="81"/>
      <c r="BHS2995" s="173"/>
      <c r="BHT2995" s="710"/>
      <c r="BHU2995" s="137"/>
      <c r="BHV2995" s="580"/>
      <c r="BHW2995" s="537"/>
      <c r="BHX2995" s="562"/>
      <c r="BHY2995" s="357"/>
      <c r="BHZ2995" s="81"/>
      <c r="BIA2995" s="173"/>
      <c r="BIB2995" s="710"/>
      <c r="BIC2995" s="137"/>
      <c r="BID2995" s="580"/>
      <c r="BIE2995" s="537"/>
      <c r="BIF2995" s="562"/>
      <c r="BIG2995" s="357"/>
      <c r="BIH2995" s="81"/>
      <c r="BII2995" s="173"/>
      <c r="BIJ2995" s="710"/>
      <c r="BIK2995" s="137"/>
      <c r="BIL2995" s="580"/>
      <c r="BIM2995" s="537"/>
      <c r="BIN2995" s="562"/>
      <c r="BIO2995" s="357"/>
      <c r="BIP2995" s="81"/>
      <c r="BIQ2995" s="173"/>
      <c r="BIR2995" s="710"/>
      <c r="BIS2995" s="137"/>
      <c r="BIT2995" s="580"/>
      <c r="BIU2995" s="537"/>
      <c r="BIV2995" s="562"/>
      <c r="BIW2995" s="357"/>
      <c r="BIX2995" s="81"/>
      <c r="BIY2995" s="173"/>
      <c r="BIZ2995" s="710"/>
      <c r="BJA2995" s="137"/>
      <c r="BJB2995" s="580"/>
      <c r="BJC2995" s="537"/>
      <c r="BJD2995" s="562"/>
      <c r="BJE2995" s="357"/>
      <c r="BJF2995" s="81"/>
      <c r="BJG2995" s="173"/>
      <c r="BJH2995" s="710"/>
      <c r="BJI2995" s="137"/>
      <c r="BJJ2995" s="580"/>
      <c r="BJK2995" s="537"/>
      <c r="BJL2995" s="562"/>
      <c r="BJM2995" s="357"/>
      <c r="BJN2995" s="81"/>
      <c r="BJO2995" s="173"/>
      <c r="BJP2995" s="710"/>
      <c r="BJQ2995" s="137"/>
      <c r="BJR2995" s="580"/>
      <c r="BJS2995" s="537"/>
      <c r="BJT2995" s="562"/>
      <c r="BJU2995" s="357"/>
      <c r="BJV2995" s="81"/>
      <c r="BJW2995" s="173"/>
      <c r="BJX2995" s="710"/>
      <c r="BJY2995" s="137"/>
      <c r="BJZ2995" s="580"/>
      <c r="BKA2995" s="537"/>
      <c r="BKB2995" s="562"/>
      <c r="BKC2995" s="357"/>
      <c r="BKD2995" s="81"/>
      <c r="BKE2995" s="173"/>
      <c r="BKF2995" s="710"/>
      <c r="BKG2995" s="137"/>
      <c r="BKH2995" s="580"/>
      <c r="BKI2995" s="537"/>
      <c r="BKJ2995" s="562"/>
      <c r="BKK2995" s="357"/>
      <c r="BKL2995" s="81"/>
      <c r="BKM2995" s="173"/>
      <c r="BKN2995" s="710"/>
      <c r="BKO2995" s="137"/>
      <c r="BKP2995" s="580"/>
      <c r="BKQ2995" s="537"/>
      <c r="BKR2995" s="562"/>
      <c r="BKS2995" s="357"/>
      <c r="BKT2995" s="81"/>
      <c r="BKU2995" s="173"/>
      <c r="BKV2995" s="710"/>
      <c r="BKW2995" s="137"/>
      <c r="BKX2995" s="580"/>
      <c r="BKY2995" s="537"/>
      <c r="BKZ2995" s="562"/>
      <c r="BLA2995" s="357"/>
      <c r="BLB2995" s="81"/>
      <c r="BLC2995" s="173"/>
      <c r="BLD2995" s="710"/>
      <c r="BLE2995" s="137"/>
      <c r="BLF2995" s="580"/>
      <c r="BLG2995" s="537"/>
      <c r="BLH2995" s="562"/>
      <c r="BLI2995" s="357"/>
      <c r="BLJ2995" s="81"/>
      <c r="BLK2995" s="173"/>
      <c r="BLL2995" s="710"/>
      <c r="BLM2995" s="137"/>
      <c r="BLN2995" s="580"/>
      <c r="BLO2995" s="537"/>
      <c r="BLP2995" s="562"/>
      <c r="BLQ2995" s="357"/>
      <c r="BLR2995" s="81"/>
      <c r="BLS2995" s="173"/>
      <c r="BLT2995" s="710"/>
      <c r="BLU2995" s="137"/>
      <c r="BLV2995" s="580"/>
      <c r="BLW2995" s="537"/>
      <c r="BLX2995" s="562"/>
      <c r="BLY2995" s="357"/>
      <c r="BLZ2995" s="81"/>
      <c r="BMA2995" s="173"/>
      <c r="BMB2995" s="710"/>
      <c r="BMC2995" s="137"/>
      <c r="BMD2995" s="580"/>
      <c r="BME2995" s="537"/>
      <c r="BMF2995" s="562"/>
      <c r="BMG2995" s="357"/>
      <c r="BMH2995" s="81"/>
      <c r="BMI2995" s="173"/>
      <c r="BMJ2995" s="710"/>
      <c r="BMK2995" s="137"/>
      <c r="BML2995" s="580"/>
      <c r="BMM2995" s="537"/>
      <c r="BMN2995" s="562"/>
      <c r="BMO2995" s="357"/>
      <c r="BMP2995" s="81"/>
      <c r="BMQ2995" s="173"/>
      <c r="BMR2995" s="710"/>
      <c r="BMS2995" s="137"/>
      <c r="BMT2995" s="580"/>
      <c r="BMU2995" s="537"/>
      <c r="BMV2995" s="562"/>
      <c r="BMW2995" s="357"/>
      <c r="BMX2995" s="81"/>
      <c r="BMY2995" s="173"/>
      <c r="BMZ2995" s="710"/>
      <c r="BNA2995" s="137"/>
      <c r="BNB2995" s="580"/>
      <c r="BNC2995" s="537"/>
      <c r="BND2995" s="562"/>
      <c r="BNE2995" s="357"/>
      <c r="BNF2995" s="81"/>
      <c r="BNG2995" s="173"/>
      <c r="BNH2995" s="710"/>
      <c r="BNI2995" s="137"/>
      <c r="BNJ2995" s="580"/>
      <c r="BNK2995" s="537"/>
      <c r="BNL2995" s="562"/>
      <c r="BNM2995" s="357"/>
      <c r="BNN2995" s="81"/>
      <c r="BNO2995" s="173"/>
      <c r="BNP2995" s="710"/>
      <c r="BNQ2995" s="137"/>
      <c r="BNR2995" s="580"/>
      <c r="BNS2995" s="537"/>
      <c r="BNT2995" s="562"/>
      <c r="BNU2995" s="357"/>
      <c r="BNV2995" s="81"/>
      <c r="BNW2995" s="173"/>
      <c r="BNX2995" s="710"/>
      <c r="BNY2995" s="137"/>
      <c r="BNZ2995" s="580"/>
      <c r="BOA2995" s="537"/>
      <c r="BOB2995" s="562"/>
      <c r="BOC2995" s="357"/>
      <c r="BOD2995" s="81"/>
      <c r="BOE2995" s="173"/>
      <c r="BOF2995" s="710"/>
      <c r="BOG2995" s="137"/>
      <c r="BOH2995" s="580"/>
      <c r="BOI2995" s="537"/>
      <c r="BOJ2995" s="562"/>
      <c r="BOK2995" s="357"/>
      <c r="BOL2995" s="81"/>
      <c r="BOM2995" s="173"/>
      <c r="BON2995" s="710"/>
      <c r="BOO2995" s="137"/>
      <c r="BOP2995" s="580"/>
      <c r="BOQ2995" s="537"/>
      <c r="BOR2995" s="562"/>
      <c r="BOS2995" s="357"/>
      <c r="BOT2995" s="81"/>
      <c r="BOU2995" s="173"/>
      <c r="BOV2995" s="710"/>
      <c r="BOW2995" s="137"/>
      <c r="BOX2995" s="580"/>
      <c r="BOY2995" s="537"/>
      <c r="BOZ2995" s="562"/>
      <c r="BPA2995" s="357"/>
      <c r="BPB2995" s="81"/>
      <c r="BPC2995" s="173"/>
      <c r="BPD2995" s="710"/>
      <c r="BPE2995" s="137"/>
      <c r="BPF2995" s="580"/>
      <c r="BPG2995" s="537"/>
      <c r="BPH2995" s="562"/>
      <c r="BPI2995" s="357"/>
      <c r="BPJ2995" s="81"/>
      <c r="BPK2995" s="173"/>
      <c r="BPL2995" s="710"/>
      <c r="BPM2995" s="137"/>
      <c r="BPN2995" s="580"/>
      <c r="BPO2995" s="537"/>
      <c r="BPP2995" s="562"/>
      <c r="BPQ2995" s="357"/>
      <c r="BPR2995" s="81"/>
      <c r="BPS2995" s="173"/>
      <c r="BPT2995" s="710"/>
      <c r="BPU2995" s="137"/>
      <c r="BPV2995" s="580"/>
      <c r="BPW2995" s="537"/>
      <c r="BPX2995" s="562"/>
      <c r="BPY2995" s="357"/>
      <c r="BPZ2995" s="81"/>
      <c r="BQA2995" s="173"/>
      <c r="BQB2995" s="710"/>
      <c r="BQC2995" s="137"/>
      <c r="BQD2995" s="580"/>
      <c r="BQE2995" s="537"/>
      <c r="BQF2995" s="562"/>
      <c r="BQG2995" s="357"/>
      <c r="BQH2995" s="81"/>
      <c r="BQI2995" s="173"/>
      <c r="BQJ2995" s="710"/>
      <c r="BQK2995" s="137"/>
      <c r="BQL2995" s="580"/>
      <c r="BQM2995" s="537"/>
      <c r="BQN2995" s="562"/>
      <c r="BQO2995" s="357"/>
      <c r="BQP2995" s="81"/>
      <c r="BQQ2995" s="173"/>
      <c r="BQR2995" s="710"/>
      <c r="BQS2995" s="137"/>
      <c r="BQT2995" s="580"/>
      <c r="BQU2995" s="537"/>
      <c r="BQV2995" s="562"/>
      <c r="BQW2995" s="357"/>
      <c r="BQX2995" s="81"/>
      <c r="BQY2995" s="173"/>
      <c r="BQZ2995" s="710"/>
      <c r="BRA2995" s="137"/>
      <c r="BRB2995" s="580"/>
      <c r="BRC2995" s="537"/>
      <c r="BRD2995" s="562"/>
      <c r="BRE2995" s="357"/>
      <c r="BRF2995" s="81"/>
      <c r="BRG2995" s="173"/>
      <c r="BRH2995" s="710"/>
      <c r="BRI2995" s="137"/>
      <c r="BRJ2995" s="580"/>
      <c r="BRK2995" s="537"/>
      <c r="BRL2995" s="562"/>
      <c r="BRM2995" s="357"/>
      <c r="BRN2995" s="81"/>
      <c r="BRO2995" s="173"/>
      <c r="BRP2995" s="710"/>
      <c r="BRQ2995" s="137"/>
      <c r="BRR2995" s="580"/>
      <c r="BRS2995" s="537"/>
      <c r="BRT2995" s="562"/>
      <c r="BRU2995" s="357"/>
      <c r="BRV2995" s="81"/>
      <c r="BRW2995" s="173"/>
      <c r="BRX2995" s="710"/>
      <c r="BRY2995" s="137"/>
      <c r="BRZ2995" s="580"/>
      <c r="BSA2995" s="537"/>
      <c r="BSB2995" s="562"/>
      <c r="BSC2995" s="357"/>
      <c r="BSD2995" s="81"/>
      <c r="BSE2995" s="173"/>
      <c r="BSF2995" s="710"/>
      <c r="BSG2995" s="137"/>
      <c r="BSH2995" s="580"/>
      <c r="BSI2995" s="537"/>
      <c r="BSJ2995" s="562"/>
      <c r="BSK2995" s="357"/>
      <c r="BSL2995" s="81"/>
      <c r="BSM2995" s="173"/>
      <c r="BSN2995" s="710"/>
      <c r="BSO2995" s="137"/>
      <c r="BSP2995" s="580"/>
      <c r="BSQ2995" s="537"/>
      <c r="BSR2995" s="562"/>
      <c r="BSS2995" s="357"/>
      <c r="BST2995" s="81"/>
      <c r="BSU2995" s="173"/>
      <c r="BSV2995" s="710"/>
      <c r="BSW2995" s="137"/>
      <c r="BSX2995" s="580"/>
      <c r="BSY2995" s="537"/>
      <c r="BSZ2995" s="562"/>
      <c r="BTA2995" s="357"/>
      <c r="BTB2995" s="81"/>
      <c r="BTC2995" s="173"/>
      <c r="BTD2995" s="710"/>
      <c r="BTE2995" s="137"/>
      <c r="BTF2995" s="580"/>
      <c r="BTG2995" s="537"/>
      <c r="BTH2995" s="562"/>
      <c r="BTI2995" s="357"/>
      <c r="BTJ2995" s="81"/>
      <c r="BTK2995" s="173"/>
      <c r="BTL2995" s="710"/>
      <c r="BTM2995" s="137"/>
      <c r="BTN2995" s="580"/>
      <c r="BTO2995" s="537"/>
      <c r="BTP2995" s="562"/>
      <c r="BTQ2995" s="357"/>
      <c r="BTR2995" s="81"/>
      <c r="BTS2995" s="173"/>
      <c r="BTT2995" s="710"/>
      <c r="BTU2995" s="137"/>
      <c r="BTV2995" s="580"/>
      <c r="BTW2995" s="537"/>
      <c r="BTX2995" s="562"/>
      <c r="BTY2995" s="357"/>
      <c r="BTZ2995" s="81"/>
      <c r="BUA2995" s="173"/>
      <c r="BUB2995" s="710"/>
      <c r="BUC2995" s="137"/>
      <c r="BUD2995" s="580"/>
      <c r="BUE2995" s="537"/>
      <c r="BUF2995" s="562"/>
      <c r="BUG2995" s="357"/>
      <c r="BUH2995" s="81"/>
      <c r="BUI2995" s="173"/>
      <c r="BUJ2995" s="710"/>
      <c r="BUK2995" s="137"/>
      <c r="BUL2995" s="580"/>
      <c r="BUM2995" s="537"/>
      <c r="BUN2995" s="562"/>
      <c r="BUO2995" s="357"/>
      <c r="BUP2995" s="81"/>
      <c r="BUQ2995" s="173"/>
      <c r="BUR2995" s="710"/>
      <c r="BUS2995" s="137"/>
      <c r="BUT2995" s="580"/>
      <c r="BUU2995" s="537"/>
      <c r="BUV2995" s="562"/>
      <c r="BUW2995" s="357"/>
      <c r="BUX2995" s="81"/>
      <c r="BUY2995" s="173"/>
      <c r="BUZ2995" s="710"/>
      <c r="BVA2995" s="137"/>
      <c r="BVB2995" s="580"/>
      <c r="BVC2995" s="537"/>
      <c r="BVD2995" s="562"/>
      <c r="BVE2995" s="357"/>
      <c r="BVF2995" s="81"/>
      <c r="BVG2995" s="173"/>
      <c r="BVH2995" s="710"/>
      <c r="BVI2995" s="137"/>
      <c r="BVJ2995" s="580"/>
      <c r="BVK2995" s="537"/>
      <c r="BVL2995" s="562"/>
      <c r="BVM2995" s="357"/>
      <c r="BVN2995" s="81"/>
      <c r="BVO2995" s="173"/>
      <c r="BVP2995" s="710"/>
      <c r="BVQ2995" s="137"/>
      <c r="BVR2995" s="580"/>
      <c r="BVS2995" s="537"/>
      <c r="BVT2995" s="562"/>
      <c r="BVU2995" s="357"/>
      <c r="BVV2995" s="81"/>
      <c r="BVW2995" s="173"/>
      <c r="BVX2995" s="710"/>
      <c r="BVY2995" s="137"/>
      <c r="BVZ2995" s="580"/>
      <c r="BWA2995" s="537"/>
      <c r="BWB2995" s="562"/>
      <c r="BWC2995" s="357"/>
      <c r="BWD2995" s="81"/>
      <c r="BWE2995" s="173"/>
      <c r="BWF2995" s="710"/>
      <c r="BWG2995" s="137"/>
      <c r="BWH2995" s="580"/>
      <c r="BWI2995" s="537"/>
      <c r="BWJ2995" s="562"/>
      <c r="BWK2995" s="357"/>
      <c r="BWL2995" s="81"/>
      <c r="BWM2995" s="173"/>
      <c r="BWN2995" s="710"/>
      <c r="BWO2995" s="137"/>
      <c r="BWP2995" s="580"/>
      <c r="BWQ2995" s="537"/>
      <c r="BWR2995" s="562"/>
      <c r="BWS2995" s="357"/>
      <c r="BWT2995" s="81"/>
      <c r="BWU2995" s="173"/>
      <c r="BWV2995" s="710"/>
      <c r="BWW2995" s="137"/>
      <c r="BWX2995" s="580"/>
      <c r="BWY2995" s="537"/>
      <c r="BWZ2995" s="562"/>
      <c r="BXA2995" s="357"/>
      <c r="BXB2995" s="81"/>
      <c r="BXC2995" s="173"/>
      <c r="BXD2995" s="710"/>
      <c r="BXE2995" s="137"/>
      <c r="BXF2995" s="580"/>
      <c r="BXG2995" s="537"/>
      <c r="BXH2995" s="562"/>
      <c r="BXI2995" s="357"/>
      <c r="BXJ2995" s="81"/>
      <c r="BXK2995" s="173"/>
      <c r="BXL2995" s="710"/>
      <c r="BXM2995" s="137"/>
      <c r="BXN2995" s="580"/>
      <c r="BXO2995" s="537"/>
      <c r="BXP2995" s="562"/>
      <c r="BXQ2995" s="357"/>
      <c r="BXR2995" s="81"/>
      <c r="BXS2995" s="173"/>
      <c r="BXT2995" s="710"/>
      <c r="BXU2995" s="137"/>
      <c r="BXV2995" s="580"/>
      <c r="BXW2995" s="537"/>
      <c r="BXX2995" s="562"/>
      <c r="BXY2995" s="357"/>
      <c r="BXZ2995" s="81"/>
      <c r="BYA2995" s="173"/>
      <c r="BYB2995" s="710"/>
      <c r="BYC2995" s="137"/>
      <c r="BYD2995" s="580"/>
      <c r="BYE2995" s="537"/>
      <c r="BYF2995" s="562"/>
      <c r="BYG2995" s="357"/>
      <c r="BYH2995" s="81"/>
      <c r="BYI2995" s="173"/>
      <c r="BYJ2995" s="710"/>
      <c r="BYK2995" s="137"/>
      <c r="BYL2995" s="580"/>
      <c r="BYM2995" s="537"/>
      <c r="BYN2995" s="562"/>
      <c r="BYO2995" s="357"/>
      <c r="BYP2995" s="81"/>
      <c r="BYQ2995" s="173"/>
      <c r="BYR2995" s="710"/>
      <c r="BYS2995" s="137"/>
      <c r="BYT2995" s="580"/>
      <c r="BYU2995" s="537"/>
      <c r="BYV2995" s="562"/>
      <c r="BYW2995" s="357"/>
      <c r="BYX2995" s="81"/>
      <c r="BYY2995" s="173"/>
      <c r="BYZ2995" s="710"/>
      <c r="BZA2995" s="137"/>
      <c r="BZB2995" s="580"/>
      <c r="BZC2995" s="537"/>
      <c r="BZD2995" s="562"/>
      <c r="BZE2995" s="357"/>
      <c r="BZF2995" s="81"/>
      <c r="BZG2995" s="173"/>
      <c r="BZH2995" s="710"/>
      <c r="BZI2995" s="137"/>
      <c r="BZJ2995" s="580"/>
      <c r="BZK2995" s="537"/>
      <c r="BZL2995" s="562"/>
      <c r="BZM2995" s="357"/>
      <c r="BZN2995" s="81"/>
      <c r="BZO2995" s="173"/>
      <c r="BZP2995" s="710"/>
      <c r="BZQ2995" s="137"/>
      <c r="BZR2995" s="580"/>
      <c r="BZS2995" s="537"/>
      <c r="BZT2995" s="562"/>
      <c r="BZU2995" s="357"/>
      <c r="BZV2995" s="81"/>
      <c r="BZW2995" s="173"/>
      <c r="BZX2995" s="710"/>
      <c r="BZY2995" s="137"/>
      <c r="BZZ2995" s="580"/>
      <c r="CAA2995" s="537"/>
      <c r="CAB2995" s="562"/>
      <c r="CAC2995" s="357"/>
      <c r="CAD2995" s="81"/>
      <c r="CAE2995" s="173"/>
      <c r="CAF2995" s="710"/>
      <c r="CAG2995" s="137"/>
      <c r="CAH2995" s="580"/>
      <c r="CAI2995" s="537"/>
      <c r="CAJ2995" s="562"/>
      <c r="CAK2995" s="357"/>
      <c r="CAL2995" s="81"/>
      <c r="CAM2995" s="173"/>
      <c r="CAN2995" s="710"/>
      <c r="CAO2995" s="137"/>
      <c r="CAP2995" s="580"/>
      <c r="CAQ2995" s="537"/>
      <c r="CAR2995" s="562"/>
      <c r="CAS2995" s="357"/>
      <c r="CAT2995" s="81"/>
      <c r="CAU2995" s="173"/>
      <c r="CAV2995" s="710"/>
      <c r="CAW2995" s="137"/>
      <c r="CAX2995" s="580"/>
      <c r="CAY2995" s="537"/>
      <c r="CAZ2995" s="562"/>
      <c r="CBA2995" s="357"/>
      <c r="CBB2995" s="81"/>
      <c r="CBC2995" s="173"/>
      <c r="CBD2995" s="710"/>
      <c r="CBE2995" s="137"/>
      <c r="CBF2995" s="580"/>
      <c r="CBG2995" s="537"/>
      <c r="CBH2995" s="562"/>
      <c r="CBI2995" s="357"/>
      <c r="CBJ2995" s="81"/>
      <c r="CBK2995" s="173"/>
      <c r="CBL2995" s="710"/>
      <c r="CBM2995" s="137"/>
      <c r="CBN2995" s="580"/>
      <c r="CBO2995" s="537"/>
      <c r="CBP2995" s="562"/>
      <c r="CBQ2995" s="357"/>
      <c r="CBR2995" s="81"/>
      <c r="CBS2995" s="173"/>
      <c r="CBT2995" s="710"/>
      <c r="CBU2995" s="137"/>
      <c r="CBV2995" s="580"/>
      <c r="CBW2995" s="537"/>
      <c r="CBX2995" s="562"/>
      <c r="CBY2995" s="357"/>
      <c r="CBZ2995" s="81"/>
      <c r="CCA2995" s="173"/>
      <c r="CCB2995" s="710"/>
      <c r="CCC2995" s="137"/>
      <c r="CCD2995" s="580"/>
      <c r="CCE2995" s="537"/>
      <c r="CCF2995" s="562"/>
      <c r="CCG2995" s="357"/>
      <c r="CCH2995" s="81"/>
      <c r="CCI2995" s="173"/>
      <c r="CCJ2995" s="710"/>
      <c r="CCK2995" s="137"/>
      <c r="CCL2995" s="580"/>
      <c r="CCM2995" s="537"/>
      <c r="CCN2995" s="562"/>
      <c r="CCO2995" s="357"/>
      <c r="CCP2995" s="81"/>
      <c r="CCQ2995" s="173"/>
      <c r="CCR2995" s="710"/>
      <c r="CCS2995" s="137"/>
      <c r="CCT2995" s="580"/>
      <c r="CCU2995" s="537"/>
      <c r="CCV2995" s="562"/>
      <c r="CCW2995" s="357"/>
      <c r="CCX2995" s="81"/>
      <c r="CCY2995" s="173"/>
      <c r="CCZ2995" s="710"/>
      <c r="CDA2995" s="137"/>
      <c r="CDB2995" s="580"/>
      <c r="CDC2995" s="537"/>
      <c r="CDD2995" s="562"/>
      <c r="CDE2995" s="357"/>
      <c r="CDF2995" s="81"/>
      <c r="CDG2995" s="173"/>
      <c r="CDH2995" s="710"/>
      <c r="CDI2995" s="137"/>
      <c r="CDJ2995" s="580"/>
      <c r="CDK2995" s="537"/>
      <c r="CDL2995" s="562"/>
      <c r="CDM2995" s="357"/>
      <c r="CDN2995" s="81"/>
      <c r="CDO2995" s="173"/>
      <c r="CDP2995" s="710"/>
      <c r="CDQ2995" s="137"/>
      <c r="CDR2995" s="580"/>
      <c r="CDS2995" s="537"/>
      <c r="CDT2995" s="562"/>
      <c r="CDU2995" s="357"/>
      <c r="CDV2995" s="81"/>
      <c r="CDW2995" s="173"/>
      <c r="CDX2995" s="710"/>
      <c r="CDY2995" s="137"/>
      <c r="CDZ2995" s="580"/>
      <c r="CEA2995" s="537"/>
      <c r="CEB2995" s="562"/>
      <c r="CEC2995" s="357"/>
      <c r="CED2995" s="81"/>
      <c r="CEE2995" s="173"/>
      <c r="CEF2995" s="710"/>
      <c r="CEG2995" s="137"/>
      <c r="CEH2995" s="580"/>
      <c r="CEI2995" s="537"/>
      <c r="CEJ2995" s="562"/>
      <c r="CEK2995" s="357"/>
      <c r="CEL2995" s="81"/>
      <c r="CEM2995" s="173"/>
      <c r="CEN2995" s="710"/>
      <c r="CEO2995" s="137"/>
      <c r="CEP2995" s="580"/>
      <c r="CEQ2995" s="537"/>
      <c r="CER2995" s="562"/>
      <c r="CES2995" s="357"/>
      <c r="CET2995" s="81"/>
      <c r="CEU2995" s="173"/>
      <c r="CEV2995" s="710"/>
      <c r="CEW2995" s="137"/>
      <c r="CEX2995" s="580"/>
      <c r="CEY2995" s="537"/>
      <c r="CEZ2995" s="562"/>
      <c r="CFA2995" s="357"/>
      <c r="CFB2995" s="81"/>
      <c r="CFC2995" s="173"/>
      <c r="CFD2995" s="710"/>
      <c r="CFE2995" s="137"/>
      <c r="CFF2995" s="580"/>
      <c r="CFG2995" s="537"/>
      <c r="CFH2995" s="562"/>
      <c r="CFI2995" s="357"/>
      <c r="CFJ2995" s="81"/>
      <c r="CFK2995" s="173"/>
      <c r="CFL2995" s="710"/>
      <c r="CFM2995" s="137"/>
      <c r="CFN2995" s="580"/>
      <c r="CFO2995" s="537"/>
      <c r="CFP2995" s="562"/>
      <c r="CFQ2995" s="357"/>
      <c r="CFR2995" s="81"/>
      <c r="CFS2995" s="173"/>
      <c r="CFT2995" s="710"/>
      <c r="CFU2995" s="137"/>
      <c r="CFV2995" s="580"/>
      <c r="CFW2995" s="537"/>
      <c r="CFX2995" s="562"/>
      <c r="CFY2995" s="357"/>
      <c r="CFZ2995" s="81"/>
      <c r="CGA2995" s="173"/>
      <c r="CGB2995" s="710"/>
      <c r="CGC2995" s="137"/>
      <c r="CGD2995" s="580"/>
      <c r="CGE2995" s="537"/>
      <c r="CGF2995" s="562"/>
      <c r="CGG2995" s="357"/>
      <c r="CGH2995" s="81"/>
      <c r="CGI2995" s="173"/>
      <c r="CGJ2995" s="710"/>
      <c r="CGK2995" s="137"/>
      <c r="CGL2995" s="580"/>
      <c r="CGM2995" s="537"/>
      <c r="CGN2995" s="562"/>
      <c r="CGO2995" s="357"/>
      <c r="CGP2995" s="81"/>
      <c r="CGQ2995" s="173"/>
      <c r="CGR2995" s="710"/>
      <c r="CGS2995" s="137"/>
      <c r="CGT2995" s="580"/>
      <c r="CGU2995" s="537"/>
      <c r="CGV2995" s="562"/>
      <c r="CGW2995" s="357"/>
      <c r="CGX2995" s="81"/>
      <c r="CGY2995" s="173"/>
      <c r="CGZ2995" s="710"/>
      <c r="CHA2995" s="137"/>
      <c r="CHB2995" s="580"/>
      <c r="CHC2995" s="537"/>
      <c r="CHD2995" s="562"/>
      <c r="CHE2995" s="357"/>
      <c r="CHF2995" s="81"/>
      <c r="CHG2995" s="173"/>
      <c r="CHH2995" s="710"/>
      <c r="CHI2995" s="137"/>
      <c r="CHJ2995" s="580"/>
      <c r="CHK2995" s="537"/>
      <c r="CHL2995" s="562"/>
      <c r="CHM2995" s="357"/>
      <c r="CHN2995" s="81"/>
      <c r="CHO2995" s="173"/>
      <c r="CHP2995" s="710"/>
      <c r="CHQ2995" s="137"/>
      <c r="CHR2995" s="580"/>
      <c r="CHS2995" s="537"/>
      <c r="CHT2995" s="562"/>
      <c r="CHU2995" s="357"/>
      <c r="CHV2995" s="81"/>
      <c r="CHW2995" s="173"/>
      <c r="CHX2995" s="710"/>
      <c r="CHY2995" s="137"/>
      <c r="CHZ2995" s="580"/>
      <c r="CIA2995" s="537"/>
      <c r="CIB2995" s="562"/>
      <c r="CIC2995" s="357"/>
      <c r="CID2995" s="81"/>
      <c r="CIE2995" s="173"/>
      <c r="CIF2995" s="710"/>
      <c r="CIG2995" s="137"/>
      <c r="CIH2995" s="580"/>
      <c r="CII2995" s="537"/>
      <c r="CIJ2995" s="562"/>
      <c r="CIK2995" s="357"/>
      <c r="CIL2995" s="81"/>
      <c r="CIM2995" s="173"/>
      <c r="CIN2995" s="710"/>
      <c r="CIO2995" s="137"/>
      <c r="CIP2995" s="580"/>
      <c r="CIQ2995" s="537"/>
      <c r="CIR2995" s="562"/>
      <c r="CIS2995" s="357"/>
      <c r="CIT2995" s="81"/>
      <c r="CIU2995" s="173"/>
      <c r="CIV2995" s="710"/>
      <c r="CIW2995" s="137"/>
      <c r="CIX2995" s="580"/>
      <c r="CIY2995" s="537"/>
      <c r="CIZ2995" s="562"/>
      <c r="CJA2995" s="357"/>
      <c r="CJB2995" s="81"/>
      <c r="CJC2995" s="173"/>
      <c r="CJD2995" s="710"/>
      <c r="CJE2995" s="137"/>
      <c r="CJF2995" s="580"/>
      <c r="CJG2995" s="537"/>
      <c r="CJH2995" s="562"/>
      <c r="CJI2995" s="357"/>
      <c r="CJJ2995" s="81"/>
      <c r="CJK2995" s="173"/>
      <c r="CJL2995" s="710"/>
      <c r="CJM2995" s="137"/>
      <c r="CJN2995" s="580"/>
      <c r="CJO2995" s="537"/>
      <c r="CJP2995" s="562"/>
      <c r="CJQ2995" s="357"/>
      <c r="CJR2995" s="81"/>
      <c r="CJS2995" s="173"/>
      <c r="CJT2995" s="710"/>
      <c r="CJU2995" s="137"/>
      <c r="CJV2995" s="580"/>
      <c r="CJW2995" s="537"/>
      <c r="CJX2995" s="562"/>
      <c r="CJY2995" s="357"/>
      <c r="CJZ2995" s="81"/>
      <c r="CKA2995" s="173"/>
      <c r="CKB2995" s="710"/>
      <c r="CKC2995" s="137"/>
      <c r="CKD2995" s="580"/>
      <c r="CKE2995" s="537"/>
      <c r="CKF2995" s="562"/>
      <c r="CKG2995" s="357"/>
      <c r="CKH2995" s="81"/>
      <c r="CKI2995" s="173"/>
      <c r="CKJ2995" s="710"/>
      <c r="CKK2995" s="137"/>
      <c r="CKL2995" s="580"/>
      <c r="CKM2995" s="537"/>
      <c r="CKN2995" s="562"/>
      <c r="CKO2995" s="357"/>
      <c r="CKP2995" s="81"/>
      <c r="CKQ2995" s="173"/>
      <c r="CKR2995" s="710"/>
      <c r="CKS2995" s="137"/>
      <c r="CKT2995" s="580"/>
      <c r="CKU2995" s="537"/>
      <c r="CKV2995" s="562"/>
      <c r="CKW2995" s="357"/>
      <c r="CKX2995" s="81"/>
      <c r="CKY2995" s="173"/>
      <c r="CKZ2995" s="710"/>
      <c r="CLA2995" s="137"/>
      <c r="CLB2995" s="580"/>
      <c r="CLC2995" s="537"/>
      <c r="CLD2995" s="562"/>
      <c r="CLE2995" s="357"/>
      <c r="CLF2995" s="81"/>
      <c r="CLG2995" s="173"/>
      <c r="CLH2995" s="710"/>
      <c r="CLI2995" s="137"/>
      <c r="CLJ2995" s="580"/>
      <c r="CLK2995" s="537"/>
      <c r="CLL2995" s="562"/>
      <c r="CLM2995" s="357"/>
      <c r="CLN2995" s="81"/>
      <c r="CLO2995" s="173"/>
      <c r="CLP2995" s="710"/>
      <c r="CLQ2995" s="137"/>
      <c r="CLR2995" s="580"/>
      <c r="CLS2995" s="537"/>
      <c r="CLT2995" s="562"/>
      <c r="CLU2995" s="357"/>
      <c r="CLV2995" s="81"/>
      <c r="CLW2995" s="173"/>
      <c r="CLX2995" s="710"/>
      <c r="CLY2995" s="137"/>
      <c r="CLZ2995" s="580"/>
      <c r="CMA2995" s="537"/>
      <c r="CMB2995" s="562"/>
      <c r="CMC2995" s="357"/>
      <c r="CMD2995" s="81"/>
      <c r="CME2995" s="173"/>
      <c r="CMF2995" s="710"/>
      <c r="CMG2995" s="137"/>
      <c r="CMH2995" s="580"/>
      <c r="CMI2995" s="537"/>
      <c r="CMJ2995" s="562"/>
      <c r="CMK2995" s="357"/>
      <c r="CML2995" s="81"/>
      <c r="CMM2995" s="173"/>
      <c r="CMN2995" s="710"/>
      <c r="CMO2995" s="137"/>
      <c r="CMP2995" s="580"/>
      <c r="CMQ2995" s="537"/>
      <c r="CMR2995" s="562"/>
      <c r="CMS2995" s="357"/>
      <c r="CMT2995" s="81"/>
      <c r="CMU2995" s="173"/>
      <c r="CMV2995" s="710"/>
      <c r="CMW2995" s="137"/>
      <c r="CMX2995" s="580"/>
      <c r="CMY2995" s="537"/>
      <c r="CMZ2995" s="562"/>
      <c r="CNA2995" s="357"/>
      <c r="CNB2995" s="81"/>
      <c r="CNC2995" s="173"/>
      <c r="CND2995" s="710"/>
      <c r="CNE2995" s="137"/>
      <c r="CNF2995" s="580"/>
      <c r="CNG2995" s="537"/>
      <c r="CNH2995" s="562"/>
      <c r="CNI2995" s="357"/>
      <c r="CNJ2995" s="81"/>
      <c r="CNK2995" s="173"/>
      <c r="CNL2995" s="710"/>
      <c r="CNM2995" s="137"/>
      <c r="CNN2995" s="580"/>
      <c r="CNO2995" s="537"/>
      <c r="CNP2995" s="562"/>
      <c r="CNQ2995" s="357"/>
      <c r="CNR2995" s="81"/>
      <c r="CNS2995" s="173"/>
      <c r="CNT2995" s="710"/>
      <c r="CNU2995" s="137"/>
      <c r="CNV2995" s="580"/>
      <c r="CNW2995" s="537"/>
      <c r="CNX2995" s="562"/>
      <c r="CNY2995" s="357"/>
      <c r="CNZ2995" s="81"/>
      <c r="COA2995" s="173"/>
      <c r="COB2995" s="710"/>
      <c r="COC2995" s="137"/>
      <c r="COD2995" s="580"/>
      <c r="COE2995" s="537"/>
      <c r="COF2995" s="562"/>
      <c r="COG2995" s="357"/>
      <c r="COH2995" s="81"/>
      <c r="COI2995" s="173"/>
      <c r="COJ2995" s="710"/>
      <c r="COK2995" s="137"/>
      <c r="COL2995" s="580"/>
      <c r="COM2995" s="537"/>
      <c r="CON2995" s="562"/>
      <c r="COO2995" s="357"/>
      <c r="COP2995" s="81"/>
      <c r="COQ2995" s="173"/>
      <c r="COR2995" s="710"/>
      <c r="COS2995" s="137"/>
      <c r="COT2995" s="580"/>
      <c r="COU2995" s="537"/>
      <c r="COV2995" s="562"/>
      <c r="COW2995" s="357"/>
      <c r="COX2995" s="81"/>
      <c r="COY2995" s="173"/>
      <c r="COZ2995" s="710"/>
      <c r="CPA2995" s="137"/>
      <c r="CPB2995" s="580"/>
      <c r="CPC2995" s="537"/>
      <c r="CPD2995" s="562"/>
      <c r="CPE2995" s="357"/>
      <c r="CPF2995" s="81"/>
      <c r="CPG2995" s="173"/>
      <c r="CPH2995" s="710"/>
      <c r="CPI2995" s="137"/>
      <c r="CPJ2995" s="580"/>
      <c r="CPK2995" s="537"/>
      <c r="CPL2995" s="562"/>
      <c r="CPM2995" s="357"/>
      <c r="CPN2995" s="81"/>
      <c r="CPO2995" s="173"/>
      <c r="CPP2995" s="710"/>
      <c r="CPQ2995" s="137"/>
      <c r="CPR2995" s="580"/>
      <c r="CPS2995" s="537"/>
      <c r="CPT2995" s="562"/>
      <c r="CPU2995" s="357"/>
      <c r="CPV2995" s="81"/>
      <c r="CPW2995" s="173"/>
      <c r="CPX2995" s="710"/>
      <c r="CPY2995" s="137"/>
      <c r="CPZ2995" s="580"/>
      <c r="CQA2995" s="537"/>
      <c r="CQB2995" s="562"/>
      <c r="CQC2995" s="357"/>
      <c r="CQD2995" s="81"/>
      <c r="CQE2995" s="173"/>
      <c r="CQF2995" s="710"/>
      <c r="CQG2995" s="137"/>
      <c r="CQH2995" s="580"/>
      <c r="CQI2995" s="537"/>
      <c r="CQJ2995" s="562"/>
      <c r="CQK2995" s="357"/>
      <c r="CQL2995" s="81"/>
      <c r="CQM2995" s="173"/>
      <c r="CQN2995" s="710"/>
      <c r="CQO2995" s="137"/>
      <c r="CQP2995" s="580"/>
      <c r="CQQ2995" s="537"/>
      <c r="CQR2995" s="562"/>
      <c r="CQS2995" s="357"/>
      <c r="CQT2995" s="81"/>
      <c r="CQU2995" s="173"/>
      <c r="CQV2995" s="710"/>
      <c r="CQW2995" s="137"/>
      <c r="CQX2995" s="580"/>
      <c r="CQY2995" s="537"/>
      <c r="CQZ2995" s="562"/>
      <c r="CRA2995" s="357"/>
      <c r="CRB2995" s="81"/>
      <c r="CRC2995" s="173"/>
      <c r="CRD2995" s="710"/>
      <c r="CRE2995" s="137"/>
      <c r="CRF2995" s="580"/>
      <c r="CRG2995" s="537"/>
      <c r="CRH2995" s="562"/>
      <c r="CRI2995" s="357"/>
      <c r="CRJ2995" s="81"/>
      <c r="CRK2995" s="173"/>
      <c r="CRL2995" s="710"/>
      <c r="CRM2995" s="137"/>
      <c r="CRN2995" s="580"/>
      <c r="CRO2995" s="537"/>
      <c r="CRP2995" s="562"/>
      <c r="CRQ2995" s="357"/>
      <c r="CRR2995" s="81"/>
      <c r="CRS2995" s="173"/>
      <c r="CRT2995" s="710"/>
      <c r="CRU2995" s="137"/>
      <c r="CRV2995" s="580"/>
      <c r="CRW2995" s="537"/>
      <c r="CRX2995" s="562"/>
      <c r="CRY2995" s="357"/>
      <c r="CRZ2995" s="81"/>
      <c r="CSA2995" s="173"/>
      <c r="CSB2995" s="710"/>
      <c r="CSC2995" s="137"/>
      <c r="CSD2995" s="580"/>
      <c r="CSE2995" s="537"/>
      <c r="CSF2995" s="562"/>
      <c r="CSG2995" s="357"/>
      <c r="CSH2995" s="81"/>
      <c r="CSI2995" s="173"/>
      <c r="CSJ2995" s="710"/>
      <c r="CSK2995" s="137"/>
      <c r="CSL2995" s="580"/>
      <c r="CSM2995" s="537"/>
      <c r="CSN2995" s="562"/>
      <c r="CSO2995" s="357"/>
      <c r="CSP2995" s="81"/>
      <c r="CSQ2995" s="173"/>
      <c r="CSR2995" s="710"/>
      <c r="CSS2995" s="137"/>
      <c r="CST2995" s="580"/>
      <c r="CSU2995" s="537"/>
      <c r="CSV2995" s="562"/>
      <c r="CSW2995" s="357"/>
      <c r="CSX2995" s="81"/>
      <c r="CSY2995" s="173"/>
      <c r="CSZ2995" s="710"/>
      <c r="CTA2995" s="137"/>
      <c r="CTB2995" s="580"/>
      <c r="CTC2995" s="537"/>
      <c r="CTD2995" s="562"/>
      <c r="CTE2995" s="357"/>
      <c r="CTF2995" s="81"/>
      <c r="CTG2995" s="173"/>
      <c r="CTH2995" s="710"/>
      <c r="CTI2995" s="137"/>
      <c r="CTJ2995" s="580"/>
      <c r="CTK2995" s="537"/>
      <c r="CTL2995" s="562"/>
      <c r="CTM2995" s="357"/>
      <c r="CTN2995" s="81"/>
      <c r="CTO2995" s="173"/>
      <c r="CTP2995" s="710"/>
      <c r="CTQ2995" s="137"/>
      <c r="CTR2995" s="580"/>
      <c r="CTS2995" s="537"/>
      <c r="CTT2995" s="562"/>
      <c r="CTU2995" s="357"/>
      <c r="CTV2995" s="81"/>
      <c r="CTW2995" s="173"/>
      <c r="CTX2995" s="710"/>
      <c r="CTY2995" s="137"/>
      <c r="CTZ2995" s="580"/>
      <c r="CUA2995" s="537"/>
      <c r="CUB2995" s="562"/>
      <c r="CUC2995" s="357"/>
      <c r="CUD2995" s="81"/>
      <c r="CUE2995" s="173"/>
      <c r="CUF2995" s="710"/>
      <c r="CUG2995" s="137"/>
      <c r="CUH2995" s="580"/>
      <c r="CUI2995" s="537"/>
      <c r="CUJ2995" s="562"/>
      <c r="CUK2995" s="357"/>
      <c r="CUL2995" s="81"/>
      <c r="CUM2995" s="173"/>
      <c r="CUN2995" s="710"/>
      <c r="CUO2995" s="137"/>
      <c r="CUP2995" s="580"/>
      <c r="CUQ2995" s="537"/>
      <c r="CUR2995" s="562"/>
      <c r="CUS2995" s="357"/>
      <c r="CUT2995" s="81"/>
      <c r="CUU2995" s="173"/>
      <c r="CUV2995" s="710"/>
      <c r="CUW2995" s="137"/>
      <c r="CUX2995" s="580"/>
      <c r="CUY2995" s="537"/>
      <c r="CUZ2995" s="562"/>
      <c r="CVA2995" s="357"/>
      <c r="CVB2995" s="81"/>
      <c r="CVC2995" s="173"/>
      <c r="CVD2995" s="710"/>
      <c r="CVE2995" s="137"/>
      <c r="CVF2995" s="580"/>
      <c r="CVG2995" s="537"/>
      <c r="CVH2995" s="562"/>
      <c r="CVI2995" s="357"/>
      <c r="CVJ2995" s="81"/>
      <c r="CVK2995" s="173"/>
      <c r="CVL2995" s="710"/>
      <c r="CVM2995" s="137"/>
      <c r="CVN2995" s="580"/>
      <c r="CVO2995" s="537"/>
      <c r="CVP2995" s="562"/>
      <c r="CVQ2995" s="357"/>
      <c r="CVR2995" s="81"/>
      <c r="CVS2995" s="173"/>
      <c r="CVT2995" s="710"/>
      <c r="CVU2995" s="137"/>
      <c r="CVV2995" s="580"/>
      <c r="CVW2995" s="537"/>
      <c r="CVX2995" s="562"/>
      <c r="CVY2995" s="357"/>
      <c r="CVZ2995" s="81"/>
      <c r="CWA2995" s="173"/>
      <c r="CWB2995" s="710"/>
      <c r="CWC2995" s="137"/>
      <c r="CWD2995" s="580"/>
      <c r="CWE2995" s="537"/>
      <c r="CWF2995" s="562"/>
      <c r="CWG2995" s="357"/>
      <c r="CWH2995" s="81"/>
      <c r="CWI2995" s="173"/>
      <c r="CWJ2995" s="710"/>
      <c r="CWK2995" s="137"/>
      <c r="CWL2995" s="580"/>
      <c r="CWM2995" s="537"/>
      <c r="CWN2995" s="562"/>
      <c r="CWO2995" s="357"/>
      <c r="CWP2995" s="81"/>
      <c r="CWQ2995" s="173"/>
      <c r="CWR2995" s="710"/>
      <c r="CWS2995" s="137"/>
      <c r="CWT2995" s="580"/>
      <c r="CWU2995" s="537"/>
      <c r="CWV2995" s="562"/>
      <c r="CWW2995" s="357"/>
      <c r="CWX2995" s="81"/>
      <c r="CWY2995" s="173"/>
      <c r="CWZ2995" s="710"/>
      <c r="CXA2995" s="137"/>
      <c r="CXB2995" s="580"/>
      <c r="CXC2995" s="537"/>
      <c r="CXD2995" s="562"/>
      <c r="CXE2995" s="357"/>
      <c r="CXF2995" s="81"/>
      <c r="CXG2995" s="173"/>
      <c r="CXH2995" s="710"/>
      <c r="CXI2995" s="137"/>
      <c r="CXJ2995" s="580"/>
      <c r="CXK2995" s="537"/>
      <c r="CXL2995" s="562"/>
      <c r="CXM2995" s="357"/>
      <c r="CXN2995" s="81"/>
      <c r="CXO2995" s="173"/>
      <c r="CXP2995" s="710"/>
      <c r="CXQ2995" s="137"/>
      <c r="CXR2995" s="580"/>
      <c r="CXS2995" s="537"/>
      <c r="CXT2995" s="562"/>
      <c r="CXU2995" s="357"/>
      <c r="CXV2995" s="81"/>
      <c r="CXW2995" s="173"/>
      <c r="CXX2995" s="710"/>
      <c r="CXY2995" s="137"/>
      <c r="CXZ2995" s="580"/>
      <c r="CYA2995" s="537"/>
      <c r="CYB2995" s="562"/>
      <c r="CYC2995" s="357"/>
      <c r="CYD2995" s="81"/>
      <c r="CYE2995" s="173"/>
      <c r="CYF2995" s="710"/>
      <c r="CYG2995" s="137"/>
      <c r="CYH2995" s="580"/>
      <c r="CYI2995" s="537"/>
      <c r="CYJ2995" s="562"/>
      <c r="CYK2995" s="357"/>
      <c r="CYL2995" s="81"/>
      <c r="CYM2995" s="173"/>
      <c r="CYN2995" s="710"/>
      <c r="CYO2995" s="137"/>
      <c r="CYP2995" s="580"/>
      <c r="CYQ2995" s="537"/>
      <c r="CYR2995" s="562"/>
      <c r="CYS2995" s="357"/>
      <c r="CYT2995" s="81"/>
      <c r="CYU2995" s="173"/>
      <c r="CYV2995" s="710"/>
      <c r="CYW2995" s="137"/>
      <c r="CYX2995" s="580"/>
      <c r="CYY2995" s="537"/>
      <c r="CYZ2995" s="562"/>
      <c r="CZA2995" s="357"/>
      <c r="CZB2995" s="81"/>
      <c r="CZC2995" s="173"/>
      <c r="CZD2995" s="710"/>
      <c r="CZE2995" s="137"/>
      <c r="CZF2995" s="580"/>
      <c r="CZG2995" s="537"/>
      <c r="CZH2995" s="562"/>
      <c r="CZI2995" s="357"/>
      <c r="CZJ2995" s="81"/>
      <c r="CZK2995" s="173"/>
      <c r="CZL2995" s="710"/>
      <c r="CZM2995" s="137"/>
      <c r="CZN2995" s="580"/>
      <c r="CZO2995" s="537"/>
      <c r="CZP2995" s="562"/>
      <c r="CZQ2995" s="357"/>
      <c r="CZR2995" s="81"/>
      <c r="CZS2995" s="173"/>
      <c r="CZT2995" s="710"/>
      <c r="CZU2995" s="137"/>
      <c r="CZV2995" s="580"/>
      <c r="CZW2995" s="537"/>
      <c r="CZX2995" s="562"/>
      <c r="CZY2995" s="357"/>
      <c r="CZZ2995" s="81"/>
      <c r="DAA2995" s="173"/>
      <c r="DAB2995" s="710"/>
      <c r="DAC2995" s="137"/>
      <c r="DAD2995" s="580"/>
      <c r="DAE2995" s="537"/>
      <c r="DAF2995" s="562"/>
      <c r="DAG2995" s="357"/>
      <c r="DAH2995" s="81"/>
      <c r="DAI2995" s="173"/>
      <c r="DAJ2995" s="710"/>
      <c r="DAK2995" s="137"/>
      <c r="DAL2995" s="580"/>
      <c r="DAM2995" s="537"/>
      <c r="DAN2995" s="562"/>
      <c r="DAO2995" s="357"/>
      <c r="DAP2995" s="81"/>
      <c r="DAQ2995" s="173"/>
      <c r="DAR2995" s="710"/>
      <c r="DAS2995" s="137"/>
      <c r="DAT2995" s="580"/>
      <c r="DAU2995" s="537"/>
      <c r="DAV2995" s="562"/>
      <c r="DAW2995" s="357"/>
      <c r="DAX2995" s="81"/>
      <c r="DAY2995" s="173"/>
      <c r="DAZ2995" s="710"/>
      <c r="DBA2995" s="137"/>
      <c r="DBB2995" s="580"/>
      <c r="DBC2995" s="537"/>
      <c r="DBD2995" s="562"/>
      <c r="DBE2995" s="357"/>
      <c r="DBF2995" s="81"/>
      <c r="DBG2995" s="173"/>
      <c r="DBH2995" s="710"/>
      <c r="DBI2995" s="137"/>
      <c r="DBJ2995" s="580"/>
      <c r="DBK2995" s="537"/>
      <c r="DBL2995" s="562"/>
      <c r="DBM2995" s="357"/>
      <c r="DBN2995" s="81"/>
      <c r="DBO2995" s="173"/>
      <c r="DBP2995" s="710"/>
      <c r="DBQ2995" s="137"/>
      <c r="DBR2995" s="580"/>
      <c r="DBS2995" s="537"/>
      <c r="DBT2995" s="562"/>
      <c r="DBU2995" s="357"/>
      <c r="DBV2995" s="81"/>
      <c r="DBW2995" s="173"/>
      <c r="DBX2995" s="710"/>
      <c r="DBY2995" s="137"/>
      <c r="DBZ2995" s="580"/>
      <c r="DCA2995" s="537"/>
      <c r="DCB2995" s="562"/>
      <c r="DCC2995" s="357"/>
      <c r="DCD2995" s="81"/>
      <c r="DCE2995" s="173"/>
      <c r="DCF2995" s="710"/>
      <c r="DCG2995" s="137"/>
      <c r="DCH2995" s="580"/>
      <c r="DCI2995" s="537"/>
      <c r="DCJ2995" s="562"/>
      <c r="DCK2995" s="357"/>
      <c r="DCL2995" s="81"/>
      <c r="DCM2995" s="173"/>
      <c r="DCN2995" s="710"/>
      <c r="DCO2995" s="137"/>
      <c r="DCP2995" s="580"/>
      <c r="DCQ2995" s="537"/>
      <c r="DCR2995" s="562"/>
      <c r="DCS2995" s="357"/>
      <c r="DCT2995" s="81"/>
      <c r="DCU2995" s="173"/>
      <c r="DCV2995" s="710"/>
      <c r="DCW2995" s="137"/>
      <c r="DCX2995" s="580"/>
      <c r="DCY2995" s="537"/>
      <c r="DCZ2995" s="562"/>
      <c r="DDA2995" s="357"/>
      <c r="DDB2995" s="81"/>
      <c r="DDC2995" s="173"/>
      <c r="DDD2995" s="710"/>
      <c r="DDE2995" s="137"/>
      <c r="DDF2995" s="580"/>
      <c r="DDG2995" s="537"/>
      <c r="DDH2995" s="562"/>
      <c r="DDI2995" s="357"/>
      <c r="DDJ2995" s="81"/>
      <c r="DDK2995" s="173"/>
      <c r="DDL2995" s="710"/>
      <c r="DDM2995" s="137"/>
      <c r="DDN2995" s="580"/>
      <c r="DDO2995" s="537"/>
      <c r="DDP2995" s="562"/>
      <c r="DDQ2995" s="357"/>
      <c r="DDR2995" s="81"/>
      <c r="DDS2995" s="173"/>
      <c r="DDT2995" s="710"/>
      <c r="DDU2995" s="137"/>
      <c r="DDV2995" s="580"/>
      <c r="DDW2995" s="537"/>
      <c r="DDX2995" s="562"/>
      <c r="DDY2995" s="357"/>
      <c r="DDZ2995" s="81"/>
      <c r="DEA2995" s="173"/>
      <c r="DEB2995" s="710"/>
      <c r="DEC2995" s="137"/>
      <c r="DED2995" s="580"/>
      <c r="DEE2995" s="537"/>
      <c r="DEF2995" s="562"/>
      <c r="DEG2995" s="357"/>
      <c r="DEH2995" s="81"/>
      <c r="DEI2995" s="173"/>
      <c r="DEJ2995" s="710"/>
      <c r="DEK2995" s="137"/>
      <c r="DEL2995" s="580"/>
      <c r="DEM2995" s="537"/>
      <c r="DEN2995" s="562"/>
      <c r="DEO2995" s="357"/>
      <c r="DEP2995" s="81"/>
      <c r="DEQ2995" s="173"/>
      <c r="DER2995" s="710"/>
      <c r="DES2995" s="137"/>
      <c r="DET2995" s="580"/>
      <c r="DEU2995" s="537"/>
      <c r="DEV2995" s="562"/>
      <c r="DEW2995" s="357"/>
      <c r="DEX2995" s="81"/>
      <c r="DEY2995" s="173"/>
      <c r="DEZ2995" s="710"/>
      <c r="DFA2995" s="137"/>
      <c r="DFB2995" s="580"/>
      <c r="DFC2995" s="537"/>
      <c r="DFD2995" s="562"/>
      <c r="DFE2995" s="357"/>
      <c r="DFF2995" s="81"/>
      <c r="DFG2995" s="173"/>
      <c r="DFH2995" s="710"/>
      <c r="DFI2995" s="137"/>
      <c r="DFJ2995" s="580"/>
      <c r="DFK2995" s="537"/>
      <c r="DFL2995" s="562"/>
      <c r="DFM2995" s="357"/>
      <c r="DFN2995" s="81"/>
      <c r="DFO2995" s="173"/>
      <c r="DFP2995" s="710"/>
      <c r="DFQ2995" s="137"/>
      <c r="DFR2995" s="580"/>
      <c r="DFS2995" s="537"/>
      <c r="DFT2995" s="562"/>
      <c r="DFU2995" s="357"/>
      <c r="DFV2995" s="81"/>
      <c r="DFW2995" s="173"/>
      <c r="DFX2995" s="710"/>
      <c r="DFY2995" s="137"/>
      <c r="DFZ2995" s="580"/>
      <c r="DGA2995" s="537"/>
      <c r="DGB2995" s="562"/>
      <c r="DGC2995" s="357"/>
      <c r="DGD2995" s="81"/>
      <c r="DGE2995" s="173"/>
      <c r="DGF2995" s="710"/>
      <c r="DGG2995" s="137"/>
      <c r="DGH2995" s="580"/>
      <c r="DGI2995" s="537"/>
      <c r="DGJ2995" s="562"/>
      <c r="DGK2995" s="357"/>
      <c r="DGL2995" s="81"/>
      <c r="DGM2995" s="173"/>
      <c r="DGN2995" s="710"/>
      <c r="DGO2995" s="137"/>
      <c r="DGP2995" s="580"/>
      <c r="DGQ2995" s="537"/>
      <c r="DGR2995" s="562"/>
      <c r="DGS2995" s="357"/>
      <c r="DGT2995" s="81"/>
      <c r="DGU2995" s="173"/>
      <c r="DGV2995" s="710"/>
      <c r="DGW2995" s="137"/>
      <c r="DGX2995" s="580"/>
      <c r="DGY2995" s="537"/>
      <c r="DGZ2995" s="562"/>
      <c r="DHA2995" s="357"/>
      <c r="DHB2995" s="81"/>
      <c r="DHC2995" s="173"/>
      <c r="DHD2995" s="710"/>
      <c r="DHE2995" s="137"/>
      <c r="DHF2995" s="580"/>
      <c r="DHG2995" s="537"/>
      <c r="DHH2995" s="562"/>
      <c r="DHI2995" s="357"/>
      <c r="DHJ2995" s="81"/>
      <c r="DHK2995" s="173"/>
      <c r="DHL2995" s="710"/>
      <c r="DHM2995" s="137"/>
      <c r="DHN2995" s="580"/>
      <c r="DHO2995" s="537"/>
      <c r="DHP2995" s="562"/>
      <c r="DHQ2995" s="357"/>
      <c r="DHR2995" s="81"/>
      <c r="DHS2995" s="173"/>
      <c r="DHT2995" s="710"/>
      <c r="DHU2995" s="137"/>
      <c r="DHV2995" s="580"/>
      <c r="DHW2995" s="537"/>
      <c r="DHX2995" s="562"/>
      <c r="DHY2995" s="357"/>
      <c r="DHZ2995" s="81"/>
      <c r="DIA2995" s="173"/>
      <c r="DIB2995" s="710"/>
      <c r="DIC2995" s="137"/>
      <c r="DID2995" s="580"/>
      <c r="DIE2995" s="537"/>
      <c r="DIF2995" s="562"/>
      <c r="DIG2995" s="357"/>
      <c r="DIH2995" s="81"/>
      <c r="DII2995" s="173"/>
      <c r="DIJ2995" s="710"/>
      <c r="DIK2995" s="137"/>
      <c r="DIL2995" s="580"/>
      <c r="DIM2995" s="537"/>
      <c r="DIN2995" s="562"/>
      <c r="DIO2995" s="357"/>
      <c r="DIP2995" s="81"/>
      <c r="DIQ2995" s="173"/>
      <c r="DIR2995" s="710"/>
      <c r="DIS2995" s="137"/>
      <c r="DIT2995" s="580"/>
      <c r="DIU2995" s="537"/>
      <c r="DIV2995" s="562"/>
      <c r="DIW2995" s="357"/>
      <c r="DIX2995" s="81"/>
      <c r="DIY2995" s="173"/>
      <c r="DIZ2995" s="710"/>
      <c r="DJA2995" s="137"/>
      <c r="DJB2995" s="580"/>
      <c r="DJC2995" s="537"/>
      <c r="DJD2995" s="562"/>
      <c r="DJE2995" s="357"/>
      <c r="DJF2995" s="81"/>
      <c r="DJG2995" s="173"/>
      <c r="DJH2995" s="710"/>
      <c r="DJI2995" s="137"/>
      <c r="DJJ2995" s="580"/>
      <c r="DJK2995" s="537"/>
      <c r="DJL2995" s="562"/>
      <c r="DJM2995" s="357"/>
      <c r="DJN2995" s="81"/>
      <c r="DJO2995" s="173"/>
      <c r="DJP2995" s="710"/>
      <c r="DJQ2995" s="137"/>
      <c r="DJR2995" s="580"/>
      <c r="DJS2995" s="537"/>
      <c r="DJT2995" s="562"/>
      <c r="DJU2995" s="357"/>
      <c r="DJV2995" s="81"/>
      <c r="DJW2995" s="173"/>
      <c r="DJX2995" s="710"/>
      <c r="DJY2995" s="137"/>
      <c r="DJZ2995" s="580"/>
      <c r="DKA2995" s="537"/>
      <c r="DKB2995" s="562"/>
      <c r="DKC2995" s="357"/>
      <c r="DKD2995" s="81"/>
      <c r="DKE2995" s="173"/>
      <c r="DKF2995" s="710"/>
      <c r="DKG2995" s="137"/>
      <c r="DKH2995" s="580"/>
      <c r="DKI2995" s="537"/>
      <c r="DKJ2995" s="562"/>
      <c r="DKK2995" s="357"/>
      <c r="DKL2995" s="81"/>
      <c r="DKM2995" s="173"/>
      <c r="DKN2995" s="710"/>
      <c r="DKO2995" s="137"/>
      <c r="DKP2995" s="580"/>
      <c r="DKQ2995" s="537"/>
      <c r="DKR2995" s="562"/>
      <c r="DKS2995" s="357"/>
      <c r="DKT2995" s="81"/>
      <c r="DKU2995" s="173"/>
      <c r="DKV2995" s="710"/>
      <c r="DKW2995" s="137"/>
      <c r="DKX2995" s="580"/>
      <c r="DKY2995" s="537"/>
      <c r="DKZ2995" s="562"/>
      <c r="DLA2995" s="357"/>
      <c r="DLB2995" s="81"/>
      <c r="DLC2995" s="173"/>
      <c r="DLD2995" s="710"/>
      <c r="DLE2995" s="137"/>
      <c r="DLF2995" s="580"/>
      <c r="DLG2995" s="537"/>
      <c r="DLH2995" s="562"/>
      <c r="DLI2995" s="357"/>
      <c r="DLJ2995" s="81"/>
      <c r="DLK2995" s="173"/>
      <c r="DLL2995" s="710"/>
      <c r="DLM2995" s="137"/>
      <c r="DLN2995" s="580"/>
      <c r="DLO2995" s="537"/>
      <c r="DLP2995" s="562"/>
      <c r="DLQ2995" s="357"/>
      <c r="DLR2995" s="81"/>
      <c r="DLS2995" s="173"/>
      <c r="DLT2995" s="710"/>
      <c r="DLU2995" s="137"/>
      <c r="DLV2995" s="580"/>
      <c r="DLW2995" s="537"/>
      <c r="DLX2995" s="562"/>
      <c r="DLY2995" s="357"/>
      <c r="DLZ2995" s="81"/>
      <c r="DMA2995" s="173"/>
      <c r="DMB2995" s="710"/>
      <c r="DMC2995" s="137"/>
      <c r="DMD2995" s="580"/>
      <c r="DME2995" s="537"/>
      <c r="DMF2995" s="562"/>
      <c r="DMG2995" s="357"/>
      <c r="DMH2995" s="81"/>
      <c r="DMI2995" s="173"/>
      <c r="DMJ2995" s="710"/>
      <c r="DMK2995" s="137"/>
      <c r="DML2995" s="580"/>
      <c r="DMM2995" s="537"/>
      <c r="DMN2995" s="562"/>
      <c r="DMO2995" s="357"/>
      <c r="DMP2995" s="81"/>
      <c r="DMQ2995" s="173"/>
      <c r="DMR2995" s="710"/>
      <c r="DMS2995" s="137"/>
      <c r="DMT2995" s="580"/>
      <c r="DMU2995" s="537"/>
      <c r="DMV2995" s="562"/>
      <c r="DMW2995" s="357"/>
      <c r="DMX2995" s="81"/>
      <c r="DMY2995" s="173"/>
      <c r="DMZ2995" s="710"/>
      <c r="DNA2995" s="137"/>
      <c r="DNB2995" s="580"/>
      <c r="DNC2995" s="537"/>
      <c r="DND2995" s="562"/>
      <c r="DNE2995" s="357"/>
      <c r="DNF2995" s="81"/>
      <c r="DNG2995" s="173"/>
      <c r="DNH2995" s="710"/>
      <c r="DNI2995" s="137"/>
      <c r="DNJ2995" s="580"/>
      <c r="DNK2995" s="537"/>
      <c r="DNL2995" s="562"/>
      <c r="DNM2995" s="357"/>
      <c r="DNN2995" s="81"/>
      <c r="DNO2995" s="173"/>
      <c r="DNP2995" s="710"/>
      <c r="DNQ2995" s="137"/>
      <c r="DNR2995" s="580"/>
      <c r="DNS2995" s="537"/>
      <c r="DNT2995" s="562"/>
      <c r="DNU2995" s="357"/>
      <c r="DNV2995" s="81"/>
      <c r="DNW2995" s="173"/>
      <c r="DNX2995" s="710"/>
      <c r="DNY2995" s="137"/>
      <c r="DNZ2995" s="580"/>
      <c r="DOA2995" s="537"/>
      <c r="DOB2995" s="562"/>
      <c r="DOC2995" s="357"/>
      <c r="DOD2995" s="81"/>
      <c r="DOE2995" s="173"/>
      <c r="DOF2995" s="710"/>
      <c r="DOG2995" s="137"/>
      <c r="DOH2995" s="580"/>
      <c r="DOI2995" s="537"/>
      <c r="DOJ2995" s="562"/>
      <c r="DOK2995" s="357"/>
      <c r="DOL2995" s="81"/>
      <c r="DOM2995" s="173"/>
      <c r="DON2995" s="710"/>
      <c r="DOO2995" s="137"/>
      <c r="DOP2995" s="580"/>
      <c r="DOQ2995" s="537"/>
      <c r="DOR2995" s="562"/>
      <c r="DOS2995" s="357"/>
      <c r="DOT2995" s="81"/>
      <c r="DOU2995" s="173"/>
      <c r="DOV2995" s="710"/>
      <c r="DOW2995" s="137"/>
      <c r="DOX2995" s="580"/>
      <c r="DOY2995" s="537"/>
      <c r="DOZ2995" s="562"/>
      <c r="DPA2995" s="357"/>
      <c r="DPB2995" s="81"/>
      <c r="DPC2995" s="173"/>
      <c r="DPD2995" s="710"/>
      <c r="DPE2995" s="137"/>
      <c r="DPF2995" s="580"/>
      <c r="DPG2995" s="537"/>
      <c r="DPH2995" s="562"/>
      <c r="DPI2995" s="357"/>
      <c r="DPJ2995" s="81"/>
      <c r="DPK2995" s="173"/>
      <c r="DPL2995" s="710"/>
      <c r="DPM2995" s="137"/>
      <c r="DPN2995" s="580"/>
      <c r="DPO2995" s="537"/>
      <c r="DPP2995" s="562"/>
      <c r="DPQ2995" s="357"/>
      <c r="DPR2995" s="81"/>
      <c r="DPS2995" s="173"/>
      <c r="DPT2995" s="710"/>
      <c r="DPU2995" s="137"/>
      <c r="DPV2995" s="580"/>
      <c r="DPW2995" s="537"/>
      <c r="DPX2995" s="562"/>
      <c r="DPY2995" s="357"/>
      <c r="DPZ2995" s="81"/>
      <c r="DQA2995" s="173"/>
      <c r="DQB2995" s="710"/>
      <c r="DQC2995" s="137"/>
      <c r="DQD2995" s="580"/>
      <c r="DQE2995" s="537"/>
      <c r="DQF2995" s="562"/>
      <c r="DQG2995" s="357"/>
      <c r="DQH2995" s="81"/>
      <c r="DQI2995" s="173"/>
      <c r="DQJ2995" s="710"/>
      <c r="DQK2995" s="137"/>
      <c r="DQL2995" s="580"/>
      <c r="DQM2995" s="537"/>
      <c r="DQN2995" s="562"/>
      <c r="DQO2995" s="357"/>
      <c r="DQP2995" s="81"/>
      <c r="DQQ2995" s="173"/>
      <c r="DQR2995" s="710"/>
      <c r="DQS2995" s="137"/>
      <c r="DQT2995" s="580"/>
      <c r="DQU2995" s="537"/>
      <c r="DQV2995" s="562"/>
      <c r="DQW2995" s="357"/>
      <c r="DQX2995" s="81"/>
      <c r="DQY2995" s="173"/>
      <c r="DQZ2995" s="710"/>
      <c r="DRA2995" s="137"/>
      <c r="DRB2995" s="580"/>
      <c r="DRC2995" s="537"/>
      <c r="DRD2995" s="562"/>
      <c r="DRE2995" s="357"/>
      <c r="DRF2995" s="81"/>
      <c r="DRG2995" s="173"/>
      <c r="DRH2995" s="710"/>
      <c r="DRI2995" s="137"/>
      <c r="DRJ2995" s="580"/>
      <c r="DRK2995" s="537"/>
      <c r="DRL2995" s="562"/>
      <c r="DRM2995" s="357"/>
      <c r="DRN2995" s="81"/>
      <c r="DRO2995" s="173"/>
      <c r="DRP2995" s="710"/>
      <c r="DRQ2995" s="137"/>
      <c r="DRR2995" s="580"/>
      <c r="DRS2995" s="537"/>
      <c r="DRT2995" s="562"/>
      <c r="DRU2995" s="357"/>
      <c r="DRV2995" s="81"/>
      <c r="DRW2995" s="173"/>
      <c r="DRX2995" s="710"/>
      <c r="DRY2995" s="137"/>
      <c r="DRZ2995" s="580"/>
      <c r="DSA2995" s="537"/>
      <c r="DSB2995" s="562"/>
      <c r="DSC2995" s="357"/>
      <c r="DSD2995" s="81"/>
      <c r="DSE2995" s="173"/>
      <c r="DSF2995" s="710"/>
      <c r="DSG2995" s="137"/>
      <c r="DSH2995" s="580"/>
      <c r="DSI2995" s="537"/>
      <c r="DSJ2995" s="562"/>
      <c r="DSK2995" s="357"/>
      <c r="DSL2995" s="81"/>
      <c r="DSM2995" s="173"/>
      <c r="DSN2995" s="710"/>
      <c r="DSO2995" s="137"/>
      <c r="DSP2995" s="580"/>
      <c r="DSQ2995" s="537"/>
      <c r="DSR2995" s="562"/>
      <c r="DSS2995" s="357"/>
      <c r="DST2995" s="81"/>
      <c r="DSU2995" s="173"/>
      <c r="DSV2995" s="710"/>
      <c r="DSW2995" s="137"/>
      <c r="DSX2995" s="580"/>
      <c r="DSY2995" s="537"/>
      <c r="DSZ2995" s="562"/>
      <c r="DTA2995" s="357"/>
      <c r="DTB2995" s="81"/>
      <c r="DTC2995" s="173"/>
      <c r="DTD2995" s="710"/>
      <c r="DTE2995" s="137"/>
      <c r="DTF2995" s="580"/>
      <c r="DTG2995" s="537"/>
      <c r="DTH2995" s="562"/>
      <c r="DTI2995" s="357"/>
      <c r="DTJ2995" s="81"/>
      <c r="DTK2995" s="173"/>
      <c r="DTL2995" s="710"/>
      <c r="DTM2995" s="137"/>
      <c r="DTN2995" s="580"/>
      <c r="DTO2995" s="537"/>
      <c r="DTP2995" s="562"/>
      <c r="DTQ2995" s="357"/>
      <c r="DTR2995" s="81"/>
      <c r="DTS2995" s="173"/>
      <c r="DTT2995" s="710"/>
      <c r="DTU2995" s="137"/>
      <c r="DTV2995" s="580"/>
      <c r="DTW2995" s="537"/>
      <c r="DTX2995" s="562"/>
      <c r="DTY2995" s="357"/>
      <c r="DTZ2995" s="81"/>
      <c r="DUA2995" s="173"/>
      <c r="DUB2995" s="710"/>
      <c r="DUC2995" s="137"/>
      <c r="DUD2995" s="580"/>
      <c r="DUE2995" s="537"/>
      <c r="DUF2995" s="562"/>
      <c r="DUG2995" s="357"/>
      <c r="DUH2995" s="81"/>
      <c r="DUI2995" s="173"/>
      <c r="DUJ2995" s="710"/>
      <c r="DUK2995" s="137"/>
      <c r="DUL2995" s="580"/>
      <c r="DUM2995" s="537"/>
      <c r="DUN2995" s="562"/>
      <c r="DUO2995" s="357"/>
      <c r="DUP2995" s="81"/>
      <c r="DUQ2995" s="173"/>
      <c r="DUR2995" s="710"/>
      <c r="DUS2995" s="137"/>
      <c r="DUT2995" s="580"/>
      <c r="DUU2995" s="537"/>
      <c r="DUV2995" s="562"/>
      <c r="DUW2995" s="357"/>
      <c r="DUX2995" s="81"/>
      <c r="DUY2995" s="173"/>
      <c r="DUZ2995" s="710"/>
      <c r="DVA2995" s="137"/>
      <c r="DVB2995" s="580"/>
      <c r="DVC2995" s="537"/>
      <c r="DVD2995" s="562"/>
      <c r="DVE2995" s="357"/>
      <c r="DVF2995" s="81"/>
      <c r="DVG2995" s="173"/>
      <c r="DVH2995" s="710"/>
      <c r="DVI2995" s="137"/>
      <c r="DVJ2995" s="580"/>
      <c r="DVK2995" s="537"/>
      <c r="DVL2995" s="562"/>
      <c r="DVM2995" s="357"/>
      <c r="DVN2995" s="81"/>
      <c r="DVO2995" s="173"/>
      <c r="DVP2995" s="710"/>
      <c r="DVQ2995" s="137"/>
      <c r="DVR2995" s="580"/>
      <c r="DVS2995" s="537"/>
      <c r="DVT2995" s="562"/>
      <c r="DVU2995" s="357"/>
      <c r="DVV2995" s="81"/>
      <c r="DVW2995" s="173"/>
      <c r="DVX2995" s="710"/>
      <c r="DVY2995" s="137"/>
      <c r="DVZ2995" s="580"/>
      <c r="DWA2995" s="537"/>
      <c r="DWB2995" s="562"/>
      <c r="DWC2995" s="357"/>
      <c r="DWD2995" s="81"/>
      <c r="DWE2995" s="173"/>
      <c r="DWF2995" s="710"/>
      <c r="DWG2995" s="137"/>
      <c r="DWH2995" s="580"/>
      <c r="DWI2995" s="537"/>
      <c r="DWJ2995" s="562"/>
      <c r="DWK2995" s="357"/>
      <c r="DWL2995" s="81"/>
      <c r="DWM2995" s="173"/>
      <c r="DWN2995" s="710"/>
      <c r="DWO2995" s="137"/>
      <c r="DWP2995" s="580"/>
      <c r="DWQ2995" s="537"/>
      <c r="DWR2995" s="562"/>
      <c r="DWS2995" s="357"/>
      <c r="DWT2995" s="81"/>
      <c r="DWU2995" s="173"/>
      <c r="DWV2995" s="710"/>
      <c r="DWW2995" s="137"/>
      <c r="DWX2995" s="580"/>
      <c r="DWY2995" s="537"/>
      <c r="DWZ2995" s="562"/>
      <c r="DXA2995" s="357"/>
      <c r="DXB2995" s="81"/>
      <c r="DXC2995" s="173"/>
      <c r="DXD2995" s="710"/>
      <c r="DXE2995" s="137"/>
      <c r="DXF2995" s="580"/>
      <c r="DXG2995" s="537"/>
      <c r="DXH2995" s="562"/>
      <c r="DXI2995" s="357"/>
      <c r="DXJ2995" s="81"/>
      <c r="DXK2995" s="173"/>
      <c r="DXL2995" s="710"/>
      <c r="DXM2995" s="137"/>
      <c r="DXN2995" s="580"/>
      <c r="DXO2995" s="537"/>
      <c r="DXP2995" s="562"/>
      <c r="DXQ2995" s="357"/>
      <c r="DXR2995" s="81"/>
      <c r="DXS2995" s="173"/>
      <c r="DXT2995" s="710"/>
      <c r="DXU2995" s="137"/>
      <c r="DXV2995" s="580"/>
      <c r="DXW2995" s="537"/>
      <c r="DXX2995" s="562"/>
      <c r="DXY2995" s="357"/>
      <c r="DXZ2995" s="81"/>
      <c r="DYA2995" s="173"/>
      <c r="DYB2995" s="710"/>
      <c r="DYC2995" s="137"/>
      <c r="DYD2995" s="580"/>
      <c r="DYE2995" s="537"/>
      <c r="DYF2995" s="562"/>
      <c r="DYG2995" s="357"/>
      <c r="DYH2995" s="81"/>
      <c r="DYI2995" s="173"/>
      <c r="DYJ2995" s="710"/>
      <c r="DYK2995" s="137"/>
      <c r="DYL2995" s="580"/>
      <c r="DYM2995" s="537"/>
      <c r="DYN2995" s="562"/>
      <c r="DYO2995" s="357"/>
      <c r="DYP2995" s="81"/>
      <c r="DYQ2995" s="173"/>
      <c r="DYR2995" s="710"/>
      <c r="DYS2995" s="137"/>
      <c r="DYT2995" s="580"/>
      <c r="DYU2995" s="537"/>
      <c r="DYV2995" s="562"/>
      <c r="DYW2995" s="357"/>
      <c r="DYX2995" s="81"/>
      <c r="DYY2995" s="173"/>
      <c r="DYZ2995" s="710"/>
      <c r="DZA2995" s="137"/>
      <c r="DZB2995" s="580"/>
      <c r="DZC2995" s="537"/>
      <c r="DZD2995" s="562"/>
      <c r="DZE2995" s="357"/>
      <c r="DZF2995" s="81"/>
      <c r="DZG2995" s="173"/>
      <c r="DZH2995" s="710"/>
      <c r="DZI2995" s="137"/>
      <c r="DZJ2995" s="580"/>
      <c r="DZK2995" s="537"/>
      <c r="DZL2995" s="562"/>
      <c r="DZM2995" s="357"/>
      <c r="DZN2995" s="81"/>
      <c r="DZO2995" s="173"/>
      <c r="DZP2995" s="710"/>
      <c r="DZQ2995" s="137"/>
      <c r="DZR2995" s="580"/>
      <c r="DZS2995" s="537"/>
      <c r="DZT2995" s="562"/>
      <c r="DZU2995" s="357"/>
      <c r="DZV2995" s="81"/>
      <c r="DZW2995" s="173"/>
      <c r="DZX2995" s="710"/>
      <c r="DZY2995" s="137"/>
      <c r="DZZ2995" s="580"/>
      <c r="EAA2995" s="537"/>
      <c r="EAB2995" s="562"/>
      <c r="EAC2995" s="357"/>
      <c r="EAD2995" s="81"/>
      <c r="EAE2995" s="173"/>
      <c r="EAF2995" s="710"/>
      <c r="EAG2995" s="137"/>
      <c r="EAH2995" s="580"/>
      <c r="EAI2995" s="537"/>
      <c r="EAJ2995" s="562"/>
      <c r="EAK2995" s="357"/>
      <c r="EAL2995" s="81"/>
      <c r="EAM2995" s="173"/>
      <c r="EAN2995" s="710"/>
      <c r="EAO2995" s="137"/>
      <c r="EAP2995" s="580"/>
      <c r="EAQ2995" s="537"/>
      <c r="EAR2995" s="562"/>
      <c r="EAS2995" s="357"/>
      <c r="EAT2995" s="81"/>
      <c r="EAU2995" s="173"/>
      <c r="EAV2995" s="710"/>
      <c r="EAW2995" s="137"/>
      <c r="EAX2995" s="580"/>
      <c r="EAY2995" s="537"/>
      <c r="EAZ2995" s="562"/>
      <c r="EBA2995" s="357"/>
      <c r="EBB2995" s="81"/>
      <c r="EBC2995" s="173"/>
      <c r="EBD2995" s="710"/>
      <c r="EBE2995" s="137"/>
      <c r="EBF2995" s="580"/>
      <c r="EBG2995" s="537"/>
      <c r="EBH2995" s="562"/>
      <c r="EBI2995" s="357"/>
      <c r="EBJ2995" s="81"/>
      <c r="EBK2995" s="173"/>
      <c r="EBL2995" s="710"/>
      <c r="EBM2995" s="137"/>
      <c r="EBN2995" s="580"/>
      <c r="EBO2995" s="537"/>
      <c r="EBP2995" s="562"/>
      <c r="EBQ2995" s="357"/>
      <c r="EBR2995" s="81"/>
      <c r="EBS2995" s="173"/>
      <c r="EBT2995" s="710"/>
      <c r="EBU2995" s="137"/>
      <c r="EBV2995" s="580"/>
      <c r="EBW2995" s="537"/>
      <c r="EBX2995" s="562"/>
      <c r="EBY2995" s="357"/>
      <c r="EBZ2995" s="81"/>
      <c r="ECA2995" s="173"/>
      <c r="ECB2995" s="710"/>
      <c r="ECC2995" s="137"/>
      <c r="ECD2995" s="580"/>
      <c r="ECE2995" s="537"/>
      <c r="ECF2995" s="562"/>
      <c r="ECG2995" s="357"/>
      <c r="ECH2995" s="81"/>
      <c r="ECI2995" s="173"/>
      <c r="ECJ2995" s="710"/>
      <c r="ECK2995" s="137"/>
      <c r="ECL2995" s="580"/>
      <c r="ECM2995" s="537"/>
      <c r="ECN2995" s="562"/>
      <c r="ECO2995" s="357"/>
      <c r="ECP2995" s="81"/>
      <c r="ECQ2995" s="173"/>
      <c r="ECR2995" s="710"/>
      <c r="ECS2995" s="137"/>
      <c r="ECT2995" s="580"/>
      <c r="ECU2995" s="537"/>
      <c r="ECV2995" s="562"/>
      <c r="ECW2995" s="357"/>
      <c r="ECX2995" s="81"/>
      <c r="ECY2995" s="173"/>
      <c r="ECZ2995" s="710"/>
      <c r="EDA2995" s="137"/>
      <c r="EDB2995" s="580"/>
      <c r="EDC2995" s="537"/>
      <c r="EDD2995" s="562"/>
      <c r="EDE2995" s="357"/>
      <c r="EDF2995" s="81"/>
      <c r="EDG2995" s="173"/>
      <c r="EDH2995" s="710"/>
      <c r="EDI2995" s="137"/>
      <c r="EDJ2995" s="580"/>
      <c r="EDK2995" s="537"/>
      <c r="EDL2995" s="562"/>
      <c r="EDM2995" s="357"/>
      <c r="EDN2995" s="81"/>
      <c r="EDO2995" s="173"/>
      <c r="EDP2995" s="710"/>
      <c r="EDQ2995" s="137"/>
      <c r="EDR2995" s="580"/>
      <c r="EDS2995" s="537"/>
      <c r="EDT2995" s="562"/>
      <c r="EDU2995" s="357"/>
      <c r="EDV2995" s="81"/>
      <c r="EDW2995" s="173"/>
      <c r="EDX2995" s="710"/>
      <c r="EDY2995" s="137"/>
      <c r="EDZ2995" s="580"/>
      <c r="EEA2995" s="537"/>
      <c r="EEB2995" s="562"/>
      <c r="EEC2995" s="357"/>
      <c r="EED2995" s="81"/>
      <c r="EEE2995" s="173"/>
      <c r="EEF2995" s="710"/>
      <c r="EEG2995" s="137"/>
      <c r="EEH2995" s="580"/>
      <c r="EEI2995" s="537"/>
      <c r="EEJ2995" s="562"/>
      <c r="EEK2995" s="357"/>
      <c r="EEL2995" s="81"/>
      <c r="EEM2995" s="173"/>
      <c r="EEN2995" s="710"/>
      <c r="EEO2995" s="137"/>
      <c r="EEP2995" s="580"/>
      <c r="EEQ2995" s="537"/>
      <c r="EER2995" s="562"/>
      <c r="EES2995" s="357"/>
      <c r="EET2995" s="81"/>
      <c r="EEU2995" s="173"/>
      <c r="EEV2995" s="710"/>
      <c r="EEW2995" s="137"/>
      <c r="EEX2995" s="580"/>
      <c r="EEY2995" s="537"/>
      <c r="EEZ2995" s="562"/>
      <c r="EFA2995" s="357"/>
      <c r="EFB2995" s="81"/>
      <c r="EFC2995" s="173"/>
      <c r="EFD2995" s="710"/>
      <c r="EFE2995" s="137"/>
      <c r="EFF2995" s="580"/>
      <c r="EFG2995" s="537"/>
      <c r="EFH2995" s="562"/>
      <c r="EFI2995" s="357"/>
      <c r="EFJ2995" s="81"/>
      <c r="EFK2995" s="173"/>
      <c r="EFL2995" s="710"/>
      <c r="EFM2995" s="137"/>
      <c r="EFN2995" s="580"/>
      <c r="EFO2995" s="537"/>
      <c r="EFP2995" s="562"/>
      <c r="EFQ2995" s="357"/>
      <c r="EFR2995" s="81"/>
      <c r="EFS2995" s="173"/>
      <c r="EFT2995" s="710"/>
      <c r="EFU2995" s="137"/>
      <c r="EFV2995" s="580"/>
      <c r="EFW2995" s="537"/>
      <c r="EFX2995" s="562"/>
      <c r="EFY2995" s="357"/>
      <c r="EFZ2995" s="81"/>
      <c r="EGA2995" s="173"/>
      <c r="EGB2995" s="710"/>
      <c r="EGC2995" s="137"/>
      <c r="EGD2995" s="580"/>
      <c r="EGE2995" s="537"/>
      <c r="EGF2995" s="562"/>
      <c r="EGG2995" s="357"/>
      <c r="EGH2995" s="81"/>
      <c r="EGI2995" s="173"/>
      <c r="EGJ2995" s="710"/>
      <c r="EGK2995" s="137"/>
      <c r="EGL2995" s="580"/>
      <c r="EGM2995" s="537"/>
      <c r="EGN2995" s="562"/>
      <c r="EGO2995" s="357"/>
      <c r="EGP2995" s="81"/>
      <c r="EGQ2995" s="173"/>
      <c r="EGR2995" s="710"/>
      <c r="EGS2995" s="137"/>
      <c r="EGT2995" s="580"/>
      <c r="EGU2995" s="537"/>
      <c r="EGV2995" s="562"/>
      <c r="EGW2995" s="357"/>
      <c r="EGX2995" s="81"/>
      <c r="EGY2995" s="173"/>
      <c r="EGZ2995" s="710"/>
      <c r="EHA2995" s="137"/>
      <c r="EHB2995" s="580"/>
      <c r="EHC2995" s="537"/>
      <c r="EHD2995" s="562"/>
      <c r="EHE2995" s="357"/>
      <c r="EHF2995" s="81"/>
      <c r="EHG2995" s="173"/>
      <c r="EHH2995" s="710"/>
      <c r="EHI2995" s="137"/>
      <c r="EHJ2995" s="580"/>
      <c r="EHK2995" s="537"/>
      <c r="EHL2995" s="562"/>
      <c r="EHM2995" s="357"/>
      <c r="EHN2995" s="81"/>
      <c r="EHO2995" s="173"/>
      <c r="EHP2995" s="710"/>
      <c r="EHQ2995" s="137"/>
      <c r="EHR2995" s="580"/>
      <c r="EHS2995" s="537"/>
      <c r="EHT2995" s="562"/>
      <c r="EHU2995" s="357"/>
      <c r="EHV2995" s="81"/>
      <c r="EHW2995" s="173"/>
      <c r="EHX2995" s="710"/>
      <c r="EHY2995" s="137"/>
      <c r="EHZ2995" s="580"/>
      <c r="EIA2995" s="537"/>
      <c r="EIB2995" s="562"/>
      <c r="EIC2995" s="357"/>
      <c r="EID2995" s="81"/>
      <c r="EIE2995" s="173"/>
      <c r="EIF2995" s="710"/>
      <c r="EIG2995" s="137"/>
      <c r="EIH2995" s="580"/>
      <c r="EII2995" s="537"/>
      <c r="EIJ2995" s="562"/>
      <c r="EIK2995" s="357"/>
      <c r="EIL2995" s="81"/>
      <c r="EIM2995" s="173"/>
      <c r="EIN2995" s="710"/>
      <c r="EIO2995" s="137"/>
      <c r="EIP2995" s="580"/>
      <c r="EIQ2995" s="537"/>
      <c r="EIR2995" s="562"/>
      <c r="EIS2995" s="357"/>
      <c r="EIT2995" s="81"/>
      <c r="EIU2995" s="173"/>
      <c r="EIV2995" s="710"/>
      <c r="EIW2995" s="137"/>
      <c r="EIX2995" s="580"/>
      <c r="EIY2995" s="537"/>
      <c r="EIZ2995" s="562"/>
      <c r="EJA2995" s="357"/>
      <c r="EJB2995" s="81"/>
      <c r="EJC2995" s="173"/>
      <c r="EJD2995" s="710"/>
      <c r="EJE2995" s="137"/>
      <c r="EJF2995" s="580"/>
      <c r="EJG2995" s="537"/>
      <c r="EJH2995" s="562"/>
      <c r="EJI2995" s="357"/>
      <c r="EJJ2995" s="81"/>
      <c r="EJK2995" s="173"/>
      <c r="EJL2995" s="710"/>
      <c r="EJM2995" s="137"/>
      <c r="EJN2995" s="580"/>
      <c r="EJO2995" s="537"/>
      <c r="EJP2995" s="562"/>
      <c r="EJQ2995" s="357"/>
      <c r="EJR2995" s="81"/>
      <c r="EJS2995" s="173"/>
      <c r="EJT2995" s="710"/>
      <c r="EJU2995" s="137"/>
      <c r="EJV2995" s="580"/>
      <c r="EJW2995" s="537"/>
      <c r="EJX2995" s="562"/>
      <c r="EJY2995" s="357"/>
      <c r="EJZ2995" s="81"/>
      <c r="EKA2995" s="173"/>
      <c r="EKB2995" s="710"/>
      <c r="EKC2995" s="137"/>
      <c r="EKD2995" s="580"/>
      <c r="EKE2995" s="537"/>
      <c r="EKF2995" s="562"/>
      <c r="EKG2995" s="357"/>
      <c r="EKH2995" s="81"/>
      <c r="EKI2995" s="173"/>
      <c r="EKJ2995" s="710"/>
      <c r="EKK2995" s="137"/>
      <c r="EKL2995" s="580"/>
      <c r="EKM2995" s="537"/>
      <c r="EKN2995" s="562"/>
      <c r="EKO2995" s="357"/>
      <c r="EKP2995" s="81"/>
      <c r="EKQ2995" s="173"/>
      <c r="EKR2995" s="710"/>
      <c r="EKS2995" s="137"/>
      <c r="EKT2995" s="580"/>
      <c r="EKU2995" s="537"/>
      <c r="EKV2995" s="562"/>
      <c r="EKW2995" s="357"/>
      <c r="EKX2995" s="81"/>
      <c r="EKY2995" s="173"/>
      <c r="EKZ2995" s="710"/>
      <c r="ELA2995" s="137"/>
      <c r="ELB2995" s="580"/>
      <c r="ELC2995" s="537"/>
      <c r="ELD2995" s="562"/>
      <c r="ELE2995" s="357"/>
      <c r="ELF2995" s="81"/>
      <c r="ELG2995" s="173"/>
      <c r="ELH2995" s="710"/>
      <c r="ELI2995" s="137"/>
      <c r="ELJ2995" s="580"/>
      <c r="ELK2995" s="537"/>
      <c r="ELL2995" s="562"/>
      <c r="ELM2995" s="357"/>
      <c r="ELN2995" s="81"/>
      <c r="ELO2995" s="173"/>
      <c r="ELP2995" s="710"/>
      <c r="ELQ2995" s="137"/>
      <c r="ELR2995" s="580"/>
      <c r="ELS2995" s="537"/>
      <c r="ELT2995" s="562"/>
      <c r="ELU2995" s="357"/>
      <c r="ELV2995" s="81"/>
      <c r="ELW2995" s="173"/>
      <c r="ELX2995" s="710"/>
      <c r="ELY2995" s="137"/>
      <c r="ELZ2995" s="580"/>
      <c r="EMA2995" s="537"/>
      <c r="EMB2995" s="562"/>
      <c r="EMC2995" s="357"/>
      <c r="EMD2995" s="81"/>
      <c r="EME2995" s="173"/>
      <c r="EMF2995" s="710"/>
      <c r="EMG2995" s="137"/>
      <c r="EMH2995" s="580"/>
      <c r="EMI2995" s="537"/>
      <c r="EMJ2995" s="562"/>
      <c r="EMK2995" s="357"/>
      <c r="EML2995" s="81"/>
      <c r="EMM2995" s="173"/>
      <c r="EMN2995" s="710"/>
      <c r="EMO2995" s="137"/>
      <c r="EMP2995" s="580"/>
      <c r="EMQ2995" s="537"/>
      <c r="EMR2995" s="562"/>
      <c r="EMS2995" s="357"/>
      <c r="EMT2995" s="81"/>
      <c r="EMU2995" s="173"/>
      <c r="EMV2995" s="710"/>
      <c r="EMW2995" s="137"/>
      <c r="EMX2995" s="580"/>
      <c r="EMY2995" s="537"/>
      <c r="EMZ2995" s="562"/>
      <c r="ENA2995" s="357"/>
      <c r="ENB2995" s="81"/>
      <c r="ENC2995" s="173"/>
      <c r="END2995" s="710"/>
      <c r="ENE2995" s="137"/>
      <c r="ENF2995" s="580"/>
      <c r="ENG2995" s="537"/>
      <c r="ENH2995" s="562"/>
      <c r="ENI2995" s="357"/>
      <c r="ENJ2995" s="81"/>
      <c r="ENK2995" s="173"/>
      <c r="ENL2995" s="710"/>
      <c r="ENM2995" s="137"/>
      <c r="ENN2995" s="580"/>
      <c r="ENO2995" s="537"/>
      <c r="ENP2995" s="562"/>
      <c r="ENQ2995" s="357"/>
      <c r="ENR2995" s="81"/>
      <c r="ENS2995" s="173"/>
      <c r="ENT2995" s="710"/>
      <c r="ENU2995" s="137"/>
      <c r="ENV2995" s="580"/>
      <c r="ENW2995" s="537"/>
      <c r="ENX2995" s="562"/>
      <c r="ENY2995" s="357"/>
      <c r="ENZ2995" s="81"/>
      <c r="EOA2995" s="173"/>
      <c r="EOB2995" s="710"/>
      <c r="EOC2995" s="137"/>
      <c r="EOD2995" s="580"/>
      <c r="EOE2995" s="537"/>
      <c r="EOF2995" s="562"/>
      <c r="EOG2995" s="357"/>
      <c r="EOH2995" s="81"/>
      <c r="EOI2995" s="173"/>
      <c r="EOJ2995" s="710"/>
      <c r="EOK2995" s="137"/>
      <c r="EOL2995" s="580"/>
      <c r="EOM2995" s="537"/>
      <c r="EON2995" s="562"/>
      <c r="EOO2995" s="357"/>
      <c r="EOP2995" s="81"/>
      <c r="EOQ2995" s="173"/>
      <c r="EOR2995" s="710"/>
      <c r="EOS2995" s="137"/>
      <c r="EOT2995" s="580"/>
      <c r="EOU2995" s="537"/>
      <c r="EOV2995" s="562"/>
      <c r="EOW2995" s="357"/>
      <c r="EOX2995" s="81"/>
      <c r="EOY2995" s="173"/>
      <c r="EOZ2995" s="710"/>
      <c r="EPA2995" s="137"/>
      <c r="EPB2995" s="580"/>
      <c r="EPC2995" s="537"/>
      <c r="EPD2995" s="562"/>
      <c r="EPE2995" s="357"/>
      <c r="EPF2995" s="81"/>
      <c r="EPG2995" s="173"/>
      <c r="EPH2995" s="710"/>
      <c r="EPI2995" s="137"/>
      <c r="EPJ2995" s="580"/>
      <c r="EPK2995" s="537"/>
      <c r="EPL2995" s="562"/>
      <c r="EPM2995" s="357"/>
      <c r="EPN2995" s="81"/>
      <c r="EPO2995" s="173"/>
      <c r="EPP2995" s="710"/>
      <c r="EPQ2995" s="137"/>
      <c r="EPR2995" s="580"/>
      <c r="EPS2995" s="537"/>
      <c r="EPT2995" s="562"/>
      <c r="EPU2995" s="357"/>
      <c r="EPV2995" s="81"/>
      <c r="EPW2995" s="173"/>
      <c r="EPX2995" s="710"/>
      <c r="EPY2995" s="137"/>
      <c r="EPZ2995" s="580"/>
      <c r="EQA2995" s="537"/>
      <c r="EQB2995" s="562"/>
      <c r="EQC2995" s="357"/>
      <c r="EQD2995" s="81"/>
      <c r="EQE2995" s="173"/>
      <c r="EQF2995" s="710"/>
      <c r="EQG2995" s="137"/>
      <c r="EQH2995" s="580"/>
      <c r="EQI2995" s="537"/>
      <c r="EQJ2995" s="562"/>
      <c r="EQK2995" s="357"/>
      <c r="EQL2995" s="81"/>
      <c r="EQM2995" s="173"/>
      <c r="EQN2995" s="710"/>
      <c r="EQO2995" s="137"/>
      <c r="EQP2995" s="580"/>
      <c r="EQQ2995" s="537"/>
      <c r="EQR2995" s="562"/>
      <c r="EQS2995" s="357"/>
      <c r="EQT2995" s="81"/>
      <c r="EQU2995" s="173"/>
      <c r="EQV2995" s="710"/>
      <c r="EQW2995" s="137"/>
      <c r="EQX2995" s="580"/>
      <c r="EQY2995" s="537"/>
      <c r="EQZ2995" s="562"/>
      <c r="ERA2995" s="357"/>
      <c r="ERB2995" s="81"/>
      <c r="ERC2995" s="173"/>
      <c r="ERD2995" s="710"/>
      <c r="ERE2995" s="137"/>
      <c r="ERF2995" s="580"/>
      <c r="ERG2995" s="537"/>
      <c r="ERH2995" s="562"/>
      <c r="ERI2995" s="357"/>
      <c r="ERJ2995" s="81"/>
      <c r="ERK2995" s="173"/>
      <c r="ERL2995" s="710"/>
      <c r="ERM2995" s="137"/>
      <c r="ERN2995" s="580"/>
      <c r="ERO2995" s="537"/>
      <c r="ERP2995" s="562"/>
      <c r="ERQ2995" s="357"/>
      <c r="ERR2995" s="81"/>
      <c r="ERS2995" s="173"/>
      <c r="ERT2995" s="710"/>
      <c r="ERU2995" s="137"/>
      <c r="ERV2995" s="580"/>
      <c r="ERW2995" s="537"/>
      <c r="ERX2995" s="562"/>
      <c r="ERY2995" s="357"/>
      <c r="ERZ2995" s="81"/>
      <c r="ESA2995" s="173"/>
      <c r="ESB2995" s="710"/>
      <c r="ESC2995" s="137"/>
      <c r="ESD2995" s="580"/>
      <c r="ESE2995" s="537"/>
      <c r="ESF2995" s="562"/>
      <c r="ESG2995" s="357"/>
      <c r="ESH2995" s="81"/>
      <c r="ESI2995" s="173"/>
      <c r="ESJ2995" s="710"/>
      <c r="ESK2995" s="137"/>
      <c r="ESL2995" s="580"/>
      <c r="ESM2995" s="537"/>
      <c r="ESN2995" s="562"/>
      <c r="ESO2995" s="357"/>
      <c r="ESP2995" s="81"/>
      <c r="ESQ2995" s="173"/>
      <c r="ESR2995" s="710"/>
      <c r="ESS2995" s="137"/>
      <c r="EST2995" s="580"/>
      <c r="ESU2995" s="537"/>
      <c r="ESV2995" s="562"/>
      <c r="ESW2995" s="357"/>
      <c r="ESX2995" s="81"/>
      <c r="ESY2995" s="173"/>
      <c r="ESZ2995" s="710"/>
      <c r="ETA2995" s="137"/>
      <c r="ETB2995" s="580"/>
      <c r="ETC2995" s="537"/>
      <c r="ETD2995" s="562"/>
      <c r="ETE2995" s="357"/>
      <c r="ETF2995" s="81"/>
      <c r="ETG2995" s="173"/>
      <c r="ETH2995" s="710"/>
      <c r="ETI2995" s="137"/>
      <c r="ETJ2995" s="580"/>
      <c r="ETK2995" s="537"/>
      <c r="ETL2995" s="562"/>
      <c r="ETM2995" s="357"/>
      <c r="ETN2995" s="81"/>
      <c r="ETO2995" s="173"/>
      <c r="ETP2995" s="710"/>
      <c r="ETQ2995" s="137"/>
      <c r="ETR2995" s="580"/>
      <c r="ETS2995" s="537"/>
      <c r="ETT2995" s="562"/>
      <c r="ETU2995" s="357"/>
      <c r="ETV2995" s="81"/>
      <c r="ETW2995" s="173"/>
      <c r="ETX2995" s="710"/>
      <c r="ETY2995" s="137"/>
      <c r="ETZ2995" s="580"/>
      <c r="EUA2995" s="537"/>
      <c r="EUB2995" s="562"/>
      <c r="EUC2995" s="357"/>
      <c r="EUD2995" s="81"/>
      <c r="EUE2995" s="173"/>
      <c r="EUF2995" s="710"/>
      <c r="EUG2995" s="137"/>
      <c r="EUH2995" s="580"/>
      <c r="EUI2995" s="537"/>
      <c r="EUJ2995" s="562"/>
      <c r="EUK2995" s="357"/>
      <c r="EUL2995" s="81"/>
      <c r="EUM2995" s="173"/>
      <c r="EUN2995" s="710"/>
      <c r="EUO2995" s="137"/>
      <c r="EUP2995" s="580"/>
      <c r="EUQ2995" s="537"/>
      <c r="EUR2995" s="562"/>
      <c r="EUS2995" s="357"/>
      <c r="EUT2995" s="81"/>
      <c r="EUU2995" s="173"/>
      <c r="EUV2995" s="710"/>
      <c r="EUW2995" s="137"/>
      <c r="EUX2995" s="580"/>
      <c r="EUY2995" s="537"/>
      <c r="EUZ2995" s="562"/>
      <c r="EVA2995" s="357"/>
      <c r="EVB2995" s="81"/>
      <c r="EVC2995" s="173"/>
      <c r="EVD2995" s="710"/>
      <c r="EVE2995" s="137"/>
      <c r="EVF2995" s="580"/>
      <c r="EVG2995" s="537"/>
      <c r="EVH2995" s="562"/>
      <c r="EVI2995" s="357"/>
      <c r="EVJ2995" s="81"/>
      <c r="EVK2995" s="173"/>
      <c r="EVL2995" s="710"/>
      <c r="EVM2995" s="137"/>
      <c r="EVN2995" s="580"/>
      <c r="EVO2995" s="537"/>
      <c r="EVP2995" s="562"/>
      <c r="EVQ2995" s="357"/>
      <c r="EVR2995" s="81"/>
      <c r="EVS2995" s="173"/>
      <c r="EVT2995" s="710"/>
      <c r="EVU2995" s="137"/>
      <c r="EVV2995" s="580"/>
      <c r="EVW2995" s="537"/>
      <c r="EVX2995" s="562"/>
      <c r="EVY2995" s="357"/>
      <c r="EVZ2995" s="81"/>
      <c r="EWA2995" s="173"/>
      <c r="EWB2995" s="710"/>
      <c r="EWC2995" s="137"/>
      <c r="EWD2995" s="580"/>
      <c r="EWE2995" s="537"/>
      <c r="EWF2995" s="562"/>
      <c r="EWG2995" s="357"/>
      <c r="EWH2995" s="81"/>
      <c r="EWI2995" s="173"/>
      <c r="EWJ2995" s="710"/>
      <c r="EWK2995" s="137"/>
      <c r="EWL2995" s="580"/>
      <c r="EWM2995" s="537"/>
      <c r="EWN2995" s="562"/>
      <c r="EWO2995" s="357"/>
      <c r="EWP2995" s="81"/>
      <c r="EWQ2995" s="173"/>
      <c r="EWR2995" s="710"/>
      <c r="EWS2995" s="137"/>
      <c r="EWT2995" s="580"/>
      <c r="EWU2995" s="537"/>
      <c r="EWV2995" s="562"/>
      <c r="EWW2995" s="357"/>
      <c r="EWX2995" s="81"/>
      <c r="EWY2995" s="173"/>
      <c r="EWZ2995" s="710"/>
      <c r="EXA2995" s="137"/>
      <c r="EXB2995" s="580"/>
      <c r="EXC2995" s="537"/>
      <c r="EXD2995" s="562"/>
      <c r="EXE2995" s="357"/>
      <c r="EXF2995" s="81"/>
      <c r="EXG2995" s="173"/>
      <c r="EXH2995" s="710"/>
      <c r="EXI2995" s="137"/>
      <c r="EXJ2995" s="580"/>
      <c r="EXK2995" s="537"/>
      <c r="EXL2995" s="562"/>
      <c r="EXM2995" s="357"/>
      <c r="EXN2995" s="81"/>
      <c r="EXO2995" s="173"/>
      <c r="EXP2995" s="710"/>
      <c r="EXQ2995" s="137"/>
      <c r="EXR2995" s="580"/>
      <c r="EXS2995" s="537"/>
      <c r="EXT2995" s="562"/>
      <c r="EXU2995" s="357"/>
      <c r="EXV2995" s="81"/>
      <c r="EXW2995" s="173"/>
      <c r="EXX2995" s="710"/>
      <c r="EXY2995" s="137"/>
      <c r="EXZ2995" s="580"/>
      <c r="EYA2995" s="537"/>
      <c r="EYB2995" s="562"/>
      <c r="EYC2995" s="357"/>
      <c r="EYD2995" s="81"/>
      <c r="EYE2995" s="173"/>
      <c r="EYF2995" s="710"/>
      <c r="EYG2995" s="137"/>
      <c r="EYH2995" s="580"/>
      <c r="EYI2995" s="537"/>
      <c r="EYJ2995" s="562"/>
      <c r="EYK2995" s="357"/>
      <c r="EYL2995" s="81"/>
      <c r="EYM2995" s="173"/>
      <c r="EYN2995" s="710"/>
      <c r="EYO2995" s="137"/>
      <c r="EYP2995" s="580"/>
      <c r="EYQ2995" s="537"/>
      <c r="EYR2995" s="562"/>
      <c r="EYS2995" s="357"/>
      <c r="EYT2995" s="81"/>
      <c r="EYU2995" s="173"/>
      <c r="EYV2995" s="710"/>
      <c r="EYW2995" s="137"/>
      <c r="EYX2995" s="580"/>
      <c r="EYY2995" s="537"/>
      <c r="EYZ2995" s="562"/>
      <c r="EZA2995" s="357"/>
      <c r="EZB2995" s="81"/>
      <c r="EZC2995" s="173"/>
      <c r="EZD2995" s="710"/>
      <c r="EZE2995" s="137"/>
      <c r="EZF2995" s="580"/>
      <c r="EZG2995" s="537"/>
      <c r="EZH2995" s="562"/>
      <c r="EZI2995" s="357"/>
      <c r="EZJ2995" s="81"/>
      <c r="EZK2995" s="173"/>
      <c r="EZL2995" s="710"/>
      <c r="EZM2995" s="137"/>
      <c r="EZN2995" s="580"/>
      <c r="EZO2995" s="537"/>
      <c r="EZP2995" s="562"/>
      <c r="EZQ2995" s="357"/>
      <c r="EZR2995" s="81"/>
      <c r="EZS2995" s="173"/>
      <c r="EZT2995" s="710"/>
      <c r="EZU2995" s="137"/>
      <c r="EZV2995" s="580"/>
      <c r="EZW2995" s="537"/>
      <c r="EZX2995" s="562"/>
      <c r="EZY2995" s="357"/>
      <c r="EZZ2995" s="81"/>
      <c r="FAA2995" s="173"/>
      <c r="FAB2995" s="710"/>
      <c r="FAC2995" s="137"/>
      <c r="FAD2995" s="580"/>
      <c r="FAE2995" s="537"/>
      <c r="FAF2995" s="562"/>
      <c r="FAG2995" s="357"/>
      <c r="FAH2995" s="81"/>
      <c r="FAI2995" s="173"/>
      <c r="FAJ2995" s="710"/>
      <c r="FAK2995" s="137"/>
      <c r="FAL2995" s="580"/>
      <c r="FAM2995" s="537"/>
      <c r="FAN2995" s="562"/>
      <c r="FAO2995" s="357"/>
      <c r="FAP2995" s="81"/>
      <c r="FAQ2995" s="173"/>
      <c r="FAR2995" s="710"/>
      <c r="FAS2995" s="137"/>
      <c r="FAT2995" s="580"/>
      <c r="FAU2995" s="537"/>
      <c r="FAV2995" s="562"/>
      <c r="FAW2995" s="357"/>
      <c r="FAX2995" s="81"/>
      <c r="FAY2995" s="173"/>
      <c r="FAZ2995" s="710"/>
      <c r="FBA2995" s="137"/>
      <c r="FBB2995" s="580"/>
      <c r="FBC2995" s="537"/>
      <c r="FBD2995" s="562"/>
      <c r="FBE2995" s="357"/>
      <c r="FBF2995" s="81"/>
      <c r="FBG2995" s="173"/>
      <c r="FBH2995" s="710"/>
      <c r="FBI2995" s="137"/>
      <c r="FBJ2995" s="580"/>
      <c r="FBK2995" s="537"/>
      <c r="FBL2995" s="562"/>
      <c r="FBM2995" s="357"/>
      <c r="FBN2995" s="81"/>
      <c r="FBO2995" s="173"/>
      <c r="FBP2995" s="710"/>
      <c r="FBQ2995" s="137"/>
      <c r="FBR2995" s="580"/>
      <c r="FBS2995" s="537"/>
      <c r="FBT2995" s="562"/>
      <c r="FBU2995" s="357"/>
      <c r="FBV2995" s="81"/>
      <c r="FBW2995" s="173"/>
      <c r="FBX2995" s="710"/>
      <c r="FBY2995" s="137"/>
      <c r="FBZ2995" s="580"/>
      <c r="FCA2995" s="537"/>
      <c r="FCB2995" s="562"/>
      <c r="FCC2995" s="357"/>
      <c r="FCD2995" s="81"/>
      <c r="FCE2995" s="173"/>
      <c r="FCF2995" s="710"/>
      <c r="FCG2995" s="137"/>
      <c r="FCH2995" s="580"/>
      <c r="FCI2995" s="537"/>
      <c r="FCJ2995" s="562"/>
      <c r="FCK2995" s="357"/>
      <c r="FCL2995" s="81"/>
      <c r="FCM2995" s="173"/>
      <c r="FCN2995" s="710"/>
      <c r="FCO2995" s="137"/>
      <c r="FCP2995" s="580"/>
      <c r="FCQ2995" s="537"/>
      <c r="FCR2995" s="562"/>
      <c r="FCS2995" s="357"/>
      <c r="FCT2995" s="81"/>
      <c r="FCU2995" s="173"/>
      <c r="FCV2995" s="710"/>
      <c r="FCW2995" s="137"/>
      <c r="FCX2995" s="580"/>
      <c r="FCY2995" s="537"/>
      <c r="FCZ2995" s="562"/>
      <c r="FDA2995" s="357"/>
      <c r="FDB2995" s="81"/>
      <c r="FDC2995" s="173"/>
      <c r="FDD2995" s="710"/>
      <c r="FDE2995" s="137"/>
      <c r="FDF2995" s="580"/>
      <c r="FDG2995" s="537"/>
      <c r="FDH2995" s="562"/>
      <c r="FDI2995" s="357"/>
      <c r="FDJ2995" s="81"/>
      <c r="FDK2995" s="173"/>
      <c r="FDL2995" s="710"/>
      <c r="FDM2995" s="137"/>
      <c r="FDN2995" s="580"/>
      <c r="FDO2995" s="537"/>
      <c r="FDP2995" s="562"/>
      <c r="FDQ2995" s="357"/>
      <c r="FDR2995" s="81"/>
      <c r="FDS2995" s="173"/>
      <c r="FDT2995" s="710"/>
      <c r="FDU2995" s="137"/>
      <c r="FDV2995" s="580"/>
      <c r="FDW2995" s="537"/>
      <c r="FDX2995" s="562"/>
      <c r="FDY2995" s="357"/>
      <c r="FDZ2995" s="81"/>
      <c r="FEA2995" s="173"/>
      <c r="FEB2995" s="710"/>
      <c r="FEC2995" s="137"/>
      <c r="FED2995" s="580"/>
      <c r="FEE2995" s="537"/>
      <c r="FEF2995" s="562"/>
      <c r="FEG2995" s="357"/>
      <c r="FEH2995" s="81"/>
      <c r="FEI2995" s="173"/>
      <c r="FEJ2995" s="710"/>
      <c r="FEK2995" s="137"/>
      <c r="FEL2995" s="580"/>
      <c r="FEM2995" s="537"/>
      <c r="FEN2995" s="562"/>
      <c r="FEO2995" s="357"/>
      <c r="FEP2995" s="81"/>
      <c r="FEQ2995" s="173"/>
      <c r="FER2995" s="710"/>
      <c r="FES2995" s="137"/>
      <c r="FET2995" s="580"/>
      <c r="FEU2995" s="537"/>
      <c r="FEV2995" s="562"/>
      <c r="FEW2995" s="357"/>
      <c r="FEX2995" s="81"/>
      <c r="FEY2995" s="173"/>
      <c r="FEZ2995" s="710"/>
      <c r="FFA2995" s="137"/>
      <c r="FFB2995" s="580"/>
      <c r="FFC2995" s="537"/>
      <c r="FFD2995" s="562"/>
      <c r="FFE2995" s="357"/>
      <c r="FFF2995" s="81"/>
      <c r="FFG2995" s="173"/>
      <c r="FFH2995" s="710"/>
      <c r="FFI2995" s="137"/>
      <c r="FFJ2995" s="580"/>
      <c r="FFK2995" s="537"/>
      <c r="FFL2995" s="562"/>
      <c r="FFM2995" s="357"/>
      <c r="FFN2995" s="81"/>
      <c r="FFO2995" s="173"/>
      <c r="FFP2995" s="710"/>
      <c r="FFQ2995" s="137"/>
      <c r="FFR2995" s="580"/>
      <c r="FFS2995" s="537"/>
      <c r="FFT2995" s="562"/>
      <c r="FFU2995" s="357"/>
      <c r="FFV2995" s="81"/>
      <c r="FFW2995" s="173"/>
      <c r="FFX2995" s="710"/>
      <c r="FFY2995" s="137"/>
      <c r="FFZ2995" s="580"/>
      <c r="FGA2995" s="537"/>
      <c r="FGB2995" s="562"/>
      <c r="FGC2995" s="357"/>
      <c r="FGD2995" s="81"/>
      <c r="FGE2995" s="173"/>
      <c r="FGF2995" s="710"/>
      <c r="FGG2995" s="137"/>
      <c r="FGH2995" s="580"/>
      <c r="FGI2995" s="537"/>
      <c r="FGJ2995" s="562"/>
      <c r="FGK2995" s="357"/>
      <c r="FGL2995" s="81"/>
      <c r="FGM2995" s="173"/>
      <c r="FGN2995" s="710"/>
      <c r="FGO2995" s="137"/>
      <c r="FGP2995" s="580"/>
      <c r="FGQ2995" s="537"/>
      <c r="FGR2995" s="562"/>
      <c r="FGS2995" s="357"/>
      <c r="FGT2995" s="81"/>
      <c r="FGU2995" s="173"/>
      <c r="FGV2995" s="710"/>
      <c r="FGW2995" s="137"/>
      <c r="FGX2995" s="580"/>
      <c r="FGY2995" s="537"/>
      <c r="FGZ2995" s="562"/>
      <c r="FHA2995" s="357"/>
      <c r="FHB2995" s="81"/>
      <c r="FHC2995" s="173"/>
      <c r="FHD2995" s="710"/>
      <c r="FHE2995" s="137"/>
      <c r="FHF2995" s="580"/>
      <c r="FHG2995" s="537"/>
      <c r="FHH2995" s="562"/>
      <c r="FHI2995" s="357"/>
      <c r="FHJ2995" s="81"/>
      <c r="FHK2995" s="173"/>
      <c r="FHL2995" s="710"/>
      <c r="FHM2995" s="137"/>
      <c r="FHN2995" s="580"/>
      <c r="FHO2995" s="537"/>
      <c r="FHP2995" s="562"/>
      <c r="FHQ2995" s="357"/>
      <c r="FHR2995" s="81"/>
      <c r="FHS2995" s="173"/>
      <c r="FHT2995" s="710"/>
      <c r="FHU2995" s="137"/>
      <c r="FHV2995" s="580"/>
      <c r="FHW2995" s="537"/>
      <c r="FHX2995" s="562"/>
      <c r="FHY2995" s="357"/>
      <c r="FHZ2995" s="81"/>
      <c r="FIA2995" s="173"/>
      <c r="FIB2995" s="710"/>
      <c r="FIC2995" s="137"/>
      <c r="FID2995" s="580"/>
      <c r="FIE2995" s="537"/>
      <c r="FIF2995" s="562"/>
      <c r="FIG2995" s="357"/>
      <c r="FIH2995" s="81"/>
      <c r="FII2995" s="173"/>
      <c r="FIJ2995" s="710"/>
      <c r="FIK2995" s="137"/>
      <c r="FIL2995" s="580"/>
      <c r="FIM2995" s="537"/>
      <c r="FIN2995" s="562"/>
      <c r="FIO2995" s="357"/>
      <c r="FIP2995" s="81"/>
      <c r="FIQ2995" s="173"/>
      <c r="FIR2995" s="710"/>
      <c r="FIS2995" s="137"/>
      <c r="FIT2995" s="580"/>
      <c r="FIU2995" s="537"/>
      <c r="FIV2995" s="562"/>
      <c r="FIW2995" s="357"/>
      <c r="FIX2995" s="81"/>
      <c r="FIY2995" s="173"/>
      <c r="FIZ2995" s="710"/>
      <c r="FJA2995" s="137"/>
      <c r="FJB2995" s="580"/>
      <c r="FJC2995" s="537"/>
      <c r="FJD2995" s="562"/>
      <c r="FJE2995" s="357"/>
      <c r="FJF2995" s="81"/>
      <c r="FJG2995" s="173"/>
      <c r="FJH2995" s="710"/>
      <c r="FJI2995" s="137"/>
      <c r="FJJ2995" s="580"/>
      <c r="FJK2995" s="537"/>
      <c r="FJL2995" s="562"/>
      <c r="FJM2995" s="357"/>
      <c r="FJN2995" s="81"/>
      <c r="FJO2995" s="173"/>
      <c r="FJP2995" s="710"/>
      <c r="FJQ2995" s="137"/>
      <c r="FJR2995" s="580"/>
      <c r="FJS2995" s="537"/>
      <c r="FJT2995" s="562"/>
      <c r="FJU2995" s="357"/>
      <c r="FJV2995" s="81"/>
      <c r="FJW2995" s="173"/>
      <c r="FJX2995" s="710"/>
      <c r="FJY2995" s="137"/>
      <c r="FJZ2995" s="580"/>
      <c r="FKA2995" s="537"/>
      <c r="FKB2995" s="562"/>
      <c r="FKC2995" s="357"/>
      <c r="FKD2995" s="81"/>
      <c r="FKE2995" s="173"/>
      <c r="FKF2995" s="710"/>
      <c r="FKG2995" s="137"/>
      <c r="FKH2995" s="580"/>
      <c r="FKI2995" s="537"/>
      <c r="FKJ2995" s="562"/>
      <c r="FKK2995" s="357"/>
      <c r="FKL2995" s="81"/>
      <c r="FKM2995" s="173"/>
      <c r="FKN2995" s="710"/>
      <c r="FKO2995" s="137"/>
      <c r="FKP2995" s="580"/>
      <c r="FKQ2995" s="537"/>
      <c r="FKR2995" s="562"/>
      <c r="FKS2995" s="357"/>
      <c r="FKT2995" s="81"/>
      <c r="FKU2995" s="173"/>
      <c r="FKV2995" s="710"/>
      <c r="FKW2995" s="137"/>
      <c r="FKX2995" s="580"/>
      <c r="FKY2995" s="537"/>
      <c r="FKZ2995" s="562"/>
      <c r="FLA2995" s="357"/>
      <c r="FLB2995" s="81"/>
      <c r="FLC2995" s="173"/>
      <c r="FLD2995" s="710"/>
      <c r="FLE2995" s="137"/>
      <c r="FLF2995" s="580"/>
      <c r="FLG2995" s="537"/>
      <c r="FLH2995" s="562"/>
      <c r="FLI2995" s="357"/>
      <c r="FLJ2995" s="81"/>
      <c r="FLK2995" s="173"/>
      <c r="FLL2995" s="710"/>
      <c r="FLM2995" s="137"/>
      <c r="FLN2995" s="580"/>
      <c r="FLO2995" s="537"/>
      <c r="FLP2995" s="562"/>
      <c r="FLQ2995" s="357"/>
      <c r="FLR2995" s="81"/>
      <c r="FLS2995" s="173"/>
      <c r="FLT2995" s="710"/>
      <c r="FLU2995" s="137"/>
      <c r="FLV2995" s="580"/>
      <c r="FLW2995" s="537"/>
      <c r="FLX2995" s="562"/>
      <c r="FLY2995" s="357"/>
      <c r="FLZ2995" s="81"/>
      <c r="FMA2995" s="173"/>
      <c r="FMB2995" s="710"/>
      <c r="FMC2995" s="137"/>
      <c r="FMD2995" s="580"/>
      <c r="FME2995" s="537"/>
      <c r="FMF2995" s="562"/>
      <c r="FMG2995" s="357"/>
      <c r="FMH2995" s="81"/>
      <c r="FMI2995" s="173"/>
      <c r="FMJ2995" s="710"/>
      <c r="FMK2995" s="137"/>
      <c r="FML2995" s="580"/>
      <c r="FMM2995" s="537"/>
      <c r="FMN2995" s="562"/>
      <c r="FMO2995" s="357"/>
      <c r="FMP2995" s="81"/>
      <c r="FMQ2995" s="173"/>
      <c r="FMR2995" s="710"/>
      <c r="FMS2995" s="137"/>
      <c r="FMT2995" s="580"/>
      <c r="FMU2995" s="537"/>
      <c r="FMV2995" s="562"/>
      <c r="FMW2995" s="357"/>
      <c r="FMX2995" s="81"/>
      <c r="FMY2995" s="173"/>
      <c r="FMZ2995" s="710"/>
      <c r="FNA2995" s="137"/>
      <c r="FNB2995" s="580"/>
      <c r="FNC2995" s="537"/>
      <c r="FND2995" s="562"/>
      <c r="FNE2995" s="357"/>
      <c r="FNF2995" s="81"/>
      <c r="FNG2995" s="173"/>
      <c r="FNH2995" s="710"/>
      <c r="FNI2995" s="137"/>
      <c r="FNJ2995" s="580"/>
      <c r="FNK2995" s="537"/>
      <c r="FNL2995" s="562"/>
      <c r="FNM2995" s="357"/>
      <c r="FNN2995" s="81"/>
      <c r="FNO2995" s="173"/>
      <c r="FNP2995" s="710"/>
      <c r="FNQ2995" s="137"/>
      <c r="FNR2995" s="580"/>
      <c r="FNS2995" s="537"/>
      <c r="FNT2995" s="562"/>
      <c r="FNU2995" s="357"/>
      <c r="FNV2995" s="81"/>
      <c r="FNW2995" s="173"/>
      <c r="FNX2995" s="710"/>
      <c r="FNY2995" s="137"/>
      <c r="FNZ2995" s="580"/>
      <c r="FOA2995" s="537"/>
      <c r="FOB2995" s="562"/>
      <c r="FOC2995" s="357"/>
      <c r="FOD2995" s="81"/>
      <c r="FOE2995" s="173"/>
      <c r="FOF2995" s="710"/>
      <c r="FOG2995" s="137"/>
      <c r="FOH2995" s="580"/>
      <c r="FOI2995" s="537"/>
      <c r="FOJ2995" s="562"/>
      <c r="FOK2995" s="357"/>
      <c r="FOL2995" s="81"/>
      <c r="FOM2995" s="173"/>
      <c r="FON2995" s="710"/>
      <c r="FOO2995" s="137"/>
      <c r="FOP2995" s="580"/>
      <c r="FOQ2995" s="537"/>
      <c r="FOR2995" s="562"/>
      <c r="FOS2995" s="357"/>
      <c r="FOT2995" s="81"/>
      <c r="FOU2995" s="173"/>
      <c r="FOV2995" s="710"/>
      <c r="FOW2995" s="137"/>
      <c r="FOX2995" s="580"/>
      <c r="FOY2995" s="537"/>
      <c r="FOZ2995" s="562"/>
      <c r="FPA2995" s="357"/>
      <c r="FPB2995" s="81"/>
      <c r="FPC2995" s="173"/>
      <c r="FPD2995" s="710"/>
      <c r="FPE2995" s="137"/>
      <c r="FPF2995" s="580"/>
      <c r="FPG2995" s="537"/>
      <c r="FPH2995" s="562"/>
      <c r="FPI2995" s="357"/>
      <c r="FPJ2995" s="81"/>
      <c r="FPK2995" s="173"/>
      <c r="FPL2995" s="710"/>
      <c r="FPM2995" s="137"/>
      <c r="FPN2995" s="580"/>
      <c r="FPO2995" s="537"/>
      <c r="FPP2995" s="562"/>
      <c r="FPQ2995" s="357"/>
      <c r="FPR2995" s="81"/>
      <c r="FPS2995" s="173"/>
      <c r="FPT2995" s="710"/>
      <c r="FPU2995" s="137"/>
      <c r="FPV2995" s="580"/>
      <c r="FPW2995" s="537"/>
      <c r="FPX2995" s="562"/>
      <c r="FPY2995" s="357"/>
      <c r="FPZ2995" s="81"/>
      <c r="FQA2995" s="173"/>
      <c r="FQB2995" s="710"/>
      <c r="FQC2995" s="137"/>
      <c r="FQD2995" s="580"/>
      <c r="FQE2995" s="537"/>
      <c r="FQF2995" s="562"/>
      <c r="FQG2995" s="357"/>
      <c r="FQH2995" s="81"/>
      <c r="FQI2995" s="173"/>
      <c r="FQJ2995" s="710"/>
      <c r="FQK2995" s="137"/>
      <c r="FQL2995" s="580"/>
      <c r="FQM2995" s="537"/>
      <c r="FQN2995" s="562"/>
      <c r="FQO2995" s="357"/>
      <c r="FQP2995" s="81"/>
      <c r="FQQ2995" s="173"/>
      <c r="FQR2995" s="710"/>
      <c r="FQS2995" s="137"/>
      <c r="FQT2995" s="580"/>
      <c r="FQU2995" s="537"/>
      <c r="FQV2995" s="562"/>
      <c r="FQW2995" s="357"/>
      <c r="FQX2995" s="81"/>
      <c r="FQY2995" s="173"/>
      <c r="FQZ2995" s="710"/>
      <c r="FRA2995" s="137"/>
      <c r="FRB2995" s="580"/>
      <c r="FRC2995" s="537"/>
      <c r="FRD2995" s="562"/>
      <c r="FRE2995" s="357"/>
      <c r="FRF2995" s="81"/>
      <c r="FRG2995" s="173"/>
      <c r="FRH2995" s="710"/>
      <c r="FRI2995" s="137"/>
      <c r="FRJ2995" s="580"/>
      <c r="FRK2995" s="537"/>
      <c r="FRL2995" s="562"/>
      <c r="FRM2995" s="357"/>
      <c r="FRN2995" s="81"/>
      <c r="FRO2995" s="173"/>
      <c r="FRP2995" s="710"/>
      <c r="FRQ2995" s="137"/>
      <c r="FRR2995" s="580"/>
      <c r="FRS2995" s="537"/>
      <c r="FRT2995" s="562"/>
      <c r="FRU2995" s="357"/>
      <c r="FRV2995" s="81"/>
      <c r="FRW2995" s="173"/>
      <c r="FRX2995" s="710"/>
      <c r="FRY2995" s="137"/>
      <c r="FRZ2995" s="580"/>
      <c r="FSA2995" s="537"/>
      <c r="FSB2995" s="562"/>
      <c r="FSC2995" s="357"/>
      <c r="FSD2995" s="81"/>
      <c r="FSE2995" s="173"/>
      <c r="FSF2995" s="710"/>
      <c r="FSG2995" s="137"/>
      <c r="FSH2995" s="580"/>
      <c r="FSI2995" s="537"/>
      <c r="FSJ2995" s="562"/>
      <c r="FSK2995" s="357"/>
      <c r="FSL2995" s="81"/>
      <c r="FSM2995" s="173"/>
      <c r="FSN2995" s="710"/>
      <c r="FSO2995" s="137"/>
      <c r="FSP2995" s="580"/>
      <c r="FSQ2995" s="537"/>
      <c r="FSR2995" s="562"/>
      <c r="FSS2995" s="357"/>
      <c r="FST2995" s="81"/>
      <c r="FSU2995" s="173"/>
      <c r="FSV2995" s="710"/>
      <c r="FSW2995" s="137"/>
      <c r="FSX2995" s="580"/>
      <c r="FSY2995" s="537"/>
      <c r="FSZ2995" s="562"/>
      <c r="FTA2995" s="357"/>
      <c r="FTB2995" s="81"/>
      <c r="FTC2995" s="173"/>
      <c r="FTD2995" s="710"/>
      <c r="FTE2995" s="137"/>
      <c r="FTF2995" s="580"/>
      <c r="FTG2995" s="537"/>
      <c r="FTH2995" s="562"/>
      <c r="FTI2995" s="357"/>
      <c r="FTJ2995" s="81"/>
      <c r="FTK2995" s="173"/>
      <c r="FTL2995" s="710"/>
      <c r="FTM2995" s="137"/>
      <c r="FTN2995" s="580"/>
      <c r="FTO2995" s="537"/>
      <c r="FTP2995" s="562"/>
      <c r="FTQ2995" s="357"/>
      <c r="FTR2995" s="81"/>
      <c r="FTS2995" s="173"/>
      <c r="FTT2995" s="710"/>
      <c r="FTU2995" s="137"/>
      <c r="FTV2995" s="580"/>
      <c r="FTW2995" s="537"/>
      <c r="FTX2995" s="562"/>
      <c r="FTY2995" s="357"/>
      <c r="FTZ2995" s="81"/>
      <c r="FUA2995" s="173"/>
      <c r="FUB2995" s="710"/>
      <c r="FUC2995" s="137"/>
      <c r="FUD2995" s="580"/>
      <c r="FUE2995" s="537"/>
      <c r="FUF2995" s="562"/>
      <c r="FUG2995" s="357"/>
      <c r="FUH2995" s="81"/>
      <c r="FUI2995" s="173"/>
      <c r="FUJ2995" s="710"/>
      <c r="FUK2995" s="137"/>
      <c r="FUL2995" s="580"/>
      <c r="FUM2995" s="537"/>
      <c r="FUN2995" s="562"/>
      <c r="FUO2995" s="357"/>
      <c r="FUP2995" s="81"/>
      <c r="FUQ2995" s="173"/>
      <c r="FUR2995" s="710"/>
      <c r="FUS2995" s="137"/>
      <c r="FUT2995" s="580"/>
      <c r="FUU2995" s="537"/>
      <c r="FUV2995" s="562"/>
      <c r="FUW2995" s="357"/>
      <c r="FUX2995" s="81"/>
      <c r="FUY2995" s="173"/>
      <c r="FUZ2995" s="710"/>
      <c r="FVA2995" s="137"/>
      <c r="FVB2995" s="580"/>
      <c r="FVC2995" s="537"/>
      <c r="FVD2995" s="562"/>
      <c r="FVE2995" s="357"/>
      <c r="FVF2995" s="81"/>
      <c r="FVG2995" s="173"/>
      <c r="FVH2995" s="710"/>
      <c r="FVI2995" s="137"/>
      <c r="FVJ2995" s="580"/>
      <c r="FVK2995" s="537"/>
      <c r="FVL2995" s="562"/>
      <c r="FVM2995" s="357"/>
      <c r="FVN2995" s="81"/>
      <c r="FVO2995" s="173"/>
      <c r="FVP2995" s="710"/>
      <c r="FVQ2995" s="137"/>
      <c r="FVR2995" s="580"/>
      <c r="FVS2995" s="537"/>
      <c r="FVT2995" s="562"/>
      <c r="FVU2995" s="357"/>
      <c r="FVV2995" s="81"/>
      <c r="FVW2995" s="173"/>
      <c r="FVX2995" s="710"/>
      <c r="FVY2995" s="137"/>
      <c r="FVZ2995" s="580"/>
      <c r="FWA2995" s="537"/>
      <c r="FWB2995" s="562"/>
      <c r="FWC2995" s="357"/>
      <c r="FWD2995" s="81"/>
      <c r="FWE2995" s="173"/>
      <c r="FWF2995" s="710"/>
      <c r="FWG2995" s="137"/>
      <c r="FWH2995" s="580"/>
      <c r="FWI2995" s="537"/>
      <c r="FWJ2995" s="562"/>
      <c r="FWK2995" s="357"/>
      <c r="FWL2995" s="81"/>
      <c r="FWM2995" s="173"/>
      <c r="FWN2995" s="710"/>
      <c r="FWO2995" s="137"/>
      <c r="FWP2995" s="580"/>
      <c r="FWQ2995" s="537"/>
      <c r="FWR2995" s="562"/>
      <c r="FWS2995" s="357"/>
      <c r="FWT2995" s="81"/>
      <c r="FWU2995" s="173"/>
      <c r="FWV2995" s="710"/>
      <c r="FWW2995" s="137"/>
      <c r="FWX2995" s="580"/>
      <c r="FWY2995" s="537"/>
      <c r="FWZ2995" s="562"/>
      <c r="FXA2995" s="357"/>
      <c r="FXB2995" s="81"/>
      <c r="FXC2995" s="173"/>
      <c r="FXD2995" s="710"/>
      <c r="FXE2995" s="137"/>
      <c r="FXF2995" s="580"/>
      <c r="FXG2995" s="537"/>
      <c r="FXH2995" s="562"/>
      <c r="FXI2995" s="357"/>
      <c r="FXJ2995" s="81"/>
      <c r="FXK2995" s="173"/>
      <c r="FXL2995" s="710"/>
      <c r="FXM2995" s="137"/>
      <c r="FXN2995" s="580"/>
      <c r="FXO2995" s="537"/>
      <c r="FXP2995" s="562"/>
      <c r="FXQ2995" s="357"/>
      <c r="FXR2995" s="81"/>
      <c r="FXS2995" s="173"/>
      <c r="FXT2995" s="710"/>
      <c r="FXU2995" s="137"/>
      <c r="FXV2995" s="580"/>
      <c r="FXW2995" s="537"/>
      <c r="FXX2995" s="562"/>
      <c r="FXY2995" s="357"/>
      <c r="FXZ2995" s="81"/>
      <c r="FYA2995" s="173"/>
      <c r="FYB2995" s="710"/>
      <c r="FYC2995" s="137"/>
      <c r="FYD2995" s="580"/>
      <c r="FYE2995" s="537"/>
      <c r="FYF2995" s="562"/>
      <c r="FYG2995" s="357"/>
      <c r="FYH2995" s="81"/>
      <c r="FYI2995" s="173"/>
      <c r="FYJ2995" s="710"/>
      <c r="FYK2995" s="137"/>
      <c r="FYL2995" s="580"/>
      <c r="FYM2995" s="537"/>
      <c r="FYN2995" s="562"/>
      <c r="FYO2995" s="357"/>
      <c r="FYP2995" s="81"/>
      <c r="FYQ2995" s="173"/>
      <c r="FYR2995" s="710"/>
      <c r="FYS2995" s="137"/>
      <c r="FYT2995" s="580"/>
      <c r="FYU2995" s="537"/>
      <c r="FYV2995" s="562"/>
      <c r="FYW2995" s="357"/>
      <c r="FYX2995" s="81"/>
      <c r="FYY2995" s="173"/>
      <c r="FYZ2995" s="710"/>
      <c r="FZA2995" s="137"/>
      <c r="FZB2995" s="580"/>
      <c r="FZC2995" s="537"/>
      <c r="FZD2995" s="562"/>
      <c r="FZE2995" s="357"/>
      <c r="FZF2995" s="81"/>
      <c r="FZG2995" s="173"/>
      <c r="FZH2995" s="710"/>
      <c r="FZI2995" s="137"/>
      <c r="FZJ2995" s="580"/>
      <c r="FZK2995" s="537"/>
      <c r="FZL2995" s="562"/>
      <c r="FZM2995" s="357"/>
      <c r="FZN2995" s="81"/>
      <c r="FZO2995" s="173"/>
      <c r="FZP2995" s="710"/>
      <c r="FZQ2995" s="137"/>
      <c r="FZR2995" s="580"/>
      <c r="FZS2995" s="537"/>
      <c r="FZT2995" s="562"/>
      <c r="FZU2995" s="357"/>
      <c r="FZV2995" s="81"/>
      <c r="FZW2995" s="173"/>
      <c r="FZX2995" s="710"/>
      <c r="FZY2995" s="137"/>
      <c r="FZZ2995" s="580"/>
      <c r="GAA2995" s="537"/>
      <c r="GAB2995" s="562"/>
      <c r="GAC2995" s="357"/>
      <c r="GAD2995" s="81"/>
      <c r="GAE2995" s="173"/>
      <c r="GAF2995" s="710"/>
      <c r="GAG2995" s="137"/>
      <c r="GAH2995" s="580"/>
      <c r="GAI2995" s="537"/>
      <c r="GAJ2995" s="562"/>
      <c r="GAK2995" s="357"/>
      <c r="GAL2995" s="81"/>
      <c r="GAM2995" s="173"/>
      <c r="GAN2995" s="710"/>
      <c r="GAO2995" s="137"/>
      <c r="GAP2995" s="580"/>
      <c r="GAQ2995" s="537"/>
      <c r="GAR2995" s="562"/>
      <c r="GAS2995" s="357"/>
      <c r="GAT2995" s="81"/>
      <c r="GAU2995" s="173"/>
      <c r="GAV2995" s="710"/>
      <c r="GAW2995" s="137"/>
      <c r="GAX2995" s="580"/>
      <c r="GAY2995" s="537"/>
      <c r="GAZ2995" s="562"/>
      <c r="GBA2995" s="357"/>
      <c r="GBB2995" s="81"/>
      <c r="GBC2995" s="173"/>
      <c r="GBD2995" s="710"/>
      <c r="GBE2995" s="137"/>
      <c r="GBF2995" s="580"/>
      <c r="GBG2995" s="537"/>
      <c r="GBH2995" s="562"/>
      <c r="GBI2995" s="357"/>
      <c r="GBJ2995" s="81"/>
      <c r="GBK2995" s="173"/>
      <c r="GBL2995" s="710"/>
      <c r="GBM2995" s="137"/>
      <c r="GBN2995" s="580"/>
      <c r="GBO2995" s="537"/>
      <c r="GBP2995" s="562"/>
      <c r="GBQ2995" s="357"/>
      <c r="GBR2995" s="81"/>
      <c r="GBS2995" s="173"/>
      <c r="GBT2995" s="710"/>
      <c r="GBU2995" s="137"/>
      <c r="GBV2995" s="580"/>
      <c r="GBW2995" s="537"/>
      <c r="GBX2995" s="562"/>
      <c r="GBY2995" s="357"/>
      <c r="GBZ2995" s="81"/>
      <c r="GCA2995" s="173"/>
      <c r="GCB2995" s="710"/>
      <c r="GCC2995" s="137"/>
      <c r="GCD2995" s="580"/>
      <c r="GCE2995" s="537"/>
      <c r="GCF2995" s="562"/>
      <c r="GCG2995" s="357"/>
      <c r="GCH2995" s="81"/>
      <c r="GCI2995" s="173"/>
      <c r="GCJ2995" s="710"/>
      <c r="GCK2995" s="137"/>
      <c r="GCL2995" s="580"/>
      <c r="GCM2995" s="537"/>
      <c r="GCN2995" s="562"/>
      <c r="GCO2995" s="357"/>
      <c r="GCP2995" s="81"/>
      <c r="GCQ2995" s="173"/>
      <c r="GCR2995" s="710"/>
      <c r="GCS2995" s="137"/>
      <c r="GCT2995" s="580"/>
      <c r="GCU2995" s="537"/>
      <c r="GCV2995" s="562"/>
      <c r="GCW2995" s="357"/>
      <c r="GCX2995" s="81"/>
      <c r="GCY2995" s="173"/>
      <c r="GCZ2995" s="710"/>
      <c r="GDA2995" s="137"/>
      <c r="GDB2995" s="580"/>
      <c r="GDC2995" s="537"/>
      <c r="GDD2995" s="562"/>
      <c r="GDE2995" s="357"/>
      <c r="GDF2995" s="81"/>
      <c r="GDG2995" s="173"/>
      <c r="GDH2995" s="710"/>
      <c r="GDI2995" s="137"/>
      <c r="GDJ2995" s="580"/>
      <c r="GDK2995" s="537"/>
      <c r="GDL2995" s="562"/>
      <c r="GDM2995" s="357"/>
      <c r="GDN2995" s="81"/>
      <c r="GDO2995" s="173"/>
      <c r="GDP2995" s="710"/>
      <c r="GDQ2995" s="137"/>
      <c r="GDR2995" s="580"/>
      <c r="GDS2995" s="537"/>
      <c r="GDT2995" s="562"/>
      <c r="GDU2995" s="357"/>
      <c r="GDV2995" s="81"/>
      <c r="GDW2995" s="173"/>
      <c r="GDX2995" s="710"/>
      <c r="GDY2995" s="137"/>
      <c r="GDZ2995" s="580"/>
      <c r="GEA2995" s="537"/>
      <c r="GEB2995" s="562"/>
      <c r="GEC2995" s="357"/>
      <c r="GED2995" s="81"/>
      <c r="GEE2995" s="173"/>
      <c r="GEF2995" s="710"/>
      <c r="GEG2995" s="137"/>
      <c r="GEH2995" s="580"/>
      <c r="GEI2995" s="537"/>
      <c r="GEJ2995" s="562"/>
      <c r="GEK2995" s="357"/>
      <c r="GEL2995" s="81"/>
      <c r="GEM2995" s="173"/>
      <c r="GEN2995" s="710"/>
      <c r="GEO2995" s="137"/>
      <c r="GEP2995" s="580"/>
      <c r="GEQ2995" s="537"/>
      <c r="GER2995" s="562"/>
      <c r="GES2995" s="357"/>
      <c r="GET2995" s="81"/>
      <c r="GEU2995" s="173"/>
      <c r="GEV2995" s="710"/>
      <c r="GEW2995" s="137"/>
      <c r="GEX2995" s="580"/>
      <c r="GEY2995" s="537"/>
      <c r="GEZ2995" s="562"/>
      <c r="GFA2995" s="357"/>
      <c r="GFB2995" s="81"/>
      <c r="GFC2995" s="173"/>
      <c r="GFD2995" s="710"/>
      <c r="GFE2995" s="137"/>
      <c r="GFF2995" s="580"/>
      <c r="GFG2995" s="537"/>
      <c r="GFH2995" s="562"/>
      <c r="GFI2995" s="357"/>
      <c r="GFJ2995" s="81"/>
      <c r="GFK2995" s="173"/>
      <c r="GFL2995" s="710"/>
      <c r="GFM2995" s="137"/>
      <c r="GFN2995" s="580"/>
      <c r="GFO2995" s="537"/>
      <c r="GFP2995" s="562"/>
      <c r="GFQ2995" s="357"/>
      <c r="GFR2995" s="81"/>
      <c r="GFS2995" s="173"/>
      <c r="GFT2995" s="710"/>
      <c r="GFU2995" s="137"/>
      <c r="GFV2995" s="580"/>
      <c r="GFW2995" s="537"/>
      <c r="GFX2995" s="562"/>
      <c r="GFY2995" s="357"/>
      <c r="GFZ2995" s="81"/>
      <c r="GGA2995" s="173"/>
      <c r="GGB2995" s="710"/>
      <c r="GGC2995" s="137"/>
      <c r="GGD2995" s="580"/>
      <c r="GGE2995" s="537"/>
      <c r="GGF2995" s="562"/>
      <c r="GGG2995" s="357"/>
      <c r="GGH2995" s="81"/>
      <c r="GGI2995" s="173"/>
      <c r="GGJ2995" s="710"/>
      <c r="GGK2995" s="137"/>
      <c r="GGL2995" s="580"/>
      <c r="GGM2995" s="537"/>
      <c r="GGN2995" s="562"/>
      <c r="GGO2995" s="357"/>
      <c r="GGP2995" s="81"/>
      <c r="GGQ2995" s="173"/>
      <c r="GGR2995" s="710"/>
      <c r="GGS2995" s="137"/>
      <c r="GGT2995" s="580"/>
      <c r="GGU2995" s="537"/>
      <c r="GGV2995" s="562"/>
      <c r="GGW2995" s="357"/>
      <c r="GGX2995" s="81"/>
      <c r="GGY2995" s="173"/>
      <c r="GGZ2995" s="710"/>
      <c r="GHA2995" s="137"/>
      <c r="GHB2995" s="580"/>
      <c r="GHC2995" s="537"/>
      <c r="GHD2995" s="562"/>
      <c r="GHE2995" s="357"/>
      <c r="GHF2995" s="81"/>
      <c r="GHG2995" s="173"/>
      <c r="GHH2995" s="710"/>
      <c r="GHI2995" s="137"/>
      <c r="GHJ2995" s="580"/>
      <c r="GHK2995" s="537"/>
      <c r="GHL2995" s="562"/>
      <c r="GHM2995" s="357"/>
      <c r="GHN2995" s="81"/>
      <c r="GHO2995" s="173"/>
      <c r="GHP2995" s="710"/>
      <c r="GHQ2995" s="137"/>
      <c r="GHR2995" s="580"/>
      <c r="GHS2995" s="537"/>
      <c r="GHT2995" s="562"/>
      <c r="GHU2995" s="357"/>
      <c r="GHV2995" s="81"/>
      <c r="GHW2995" s="173"/>
      <c r="GHX2995" s="710"/>
      <c r="GHY2995" s="137"/>
      <c r="GHZ2995" s="580"/>
      <c r="GIA2995" s="537"/>
      <c r="GIB2995" s="562"/>
      <c r="GIC2995" s="357"/>
      <c r="GID2995" s="81"/>
      <c r="GIE2995" s="173"/>
      <c r="GIF2995" s="710"/>
      <c r="GIG2995" s="137"/>
      <c r="GIH2995" s="580"/>
      <c r="GII2995" s="537"/>
      <c r="GIJ2995" s="562"/>
      <c r="GIK2995" s="357"/>
      <c r="GIL2995" s="81"/>
      <c r="GIM2995" s="173"/>
      <c r="GIN2995" s="710"/>
      <c r="GIO2995" s="137"/>
      <c r="GIP2995" s="580"/>
      <c r="GIQ2995" s="537"/>
      <c r="GIR2995" s="562"/>
      <c r="GIS2995" s="357"/>
      <c r="GIT2995" s="81"/>
      <c r="GIU2995" s="173"/>
      <c r="GIV2995" s="710"/>
      <c r="GIW2995" s="137"/>
      <c r="GIX2995" s="580"/>
      <c r="GIY2995" s="537"/>
      <c r="GIZ2995" s="562"/>
      <c r="GJA2995" s="357"/>
      <c r="GJB2995" s="81"/>
      <c r="GJC2995" s="173"/>
      <c r="GJD2995" s="710"/>
      <c r="GJE2995" s="137"/>
      <c r="GJF2995" s="580"/>
      <c r="GJG2995" s="537"/>
      <c r="GJH2995" s="562"/>
      <c r="GJI2995" s="357"/>
      <c r="GJJ2995" s="81"/>
      <c r="GJK2995" s="173"/>
      <c r="GJL2995" s="710"/>
      <c r="GJM2995" s="137"/>
      <c r="GJN2995" s="580"/>
      <c r="GJO2995" s="537"/>
      <c r="GJP2995" s="562"/>
      <c r="GJQ2995" s="357"/>
      <c r="GJR2995" s="81"/>
      <c r="GJS2995" s="173"/>
      <c r="GJT2995" s="710"/>
      <c r="GJU2995" s="137"/>
      <c r="GJV2995" s="580"/>
      <c r="GJW2995" s="537"/>
      <c r="GJX2995" s="562"/>
      <c r="GJY2995" s="357"/>
      <c r="GJZ2995" s="81"/>
      <c r="GKA2995" s="173"/>
      <c r="GKB2995" s="710"/>
      <c r="GKC2995" s="137"/>
      <c r="GKD2995" s="580"/>
      <c r="GKE2995" s="537"/>
      <c r="GKF2995" s="562"/>
      <c r="GKG2995" s="357"/>
      <c r="GKH2995" s="81"/>
      <c r="GKI2995" s="173"/>
      <c r="GKJ2995" s="710"/>
      <c r="GKK2995" s="137"/>
      <c r="GKL2995" s="580"/>
      <c r="GKM2995" s="537"/>
      <c r="GKN2995" s="562"/>
      <c r="GKO2995" s="357"/>
      <c r="GKP2995" s="81"/>
      <c r="GKQ2995" s="173"/>
      <c r="GKR2995" s="710"/>
      <c r="GKS2995" s="137"/>
      <c r="GKT2995" s="580"/>
      <c r="GKU2995" s="537"/>
      <c r="GKV2995" s="562"/>
      <c r="GKW2995" s="357"/>
      <c r="GKX2995" s="81"/>
      <c r="GKY2995" s="173"/>
      <c r="GKZ2995" s="710"/>
      <c r="GLA2995" s="137"/>
      <c r="GLB2995" s="580"/>
      <c r="GLC2995" s="537"/>
      <c r="GLD2995" s="562"/>
      <c r="GLE2995" s="357"/>
      <c r="GLF2995" s="81"/>
      <c r="GLG2995" s="173"/>
      <c r="GLH2995" s="710"/>
      <c r="GLI2995" s="137"/>
      <c r="GLJ2995" s="580"/>
      <c r="GLK2995" s="537"/>
      <c r="GLL2995" s="562"/>
      <c r="GLM2995" s="357"/>
      <c r="GLN2995" s="81"/>
      <c r="GLO2995" s="173"/>
      <c r="GLP2995" s="710"/>
      <c r="GLQ2995" s="137"/>
      <c r="GLR2995" s="580"/>
      <c r="GLS2995" s="537"/>
      <c r="GLT2995" s="562"/>
      <c r="GLU2995" s="357"/>
      <c r="GLV2995" s="81"/>
      <c r="GLW2995" s="173"/>
      <c r="GLX2995" s="710"/>
      <c r="GLY2995" s="137"/>
      <c r="GLZ2995" s="580"/>
      <c r="GMA2995" s="537"/>
      <c r="GMB2995" s="562"/>
      <c r="GMC2995" s="357"/>
      <c r="GMD2995" s="81"/>
      <c r="GME2995" s="173"/>
      <c r="GMF2995" s="710"/>
      <c r="GMG2995" s="137"/>
      <c r="GMH2995" s="580"/>
      <c r="GMI2995" s="537"/>
      <c r="GMJ2995" s="562"/>
      <c r="GMK2995" s="357"/>
      <c r="GML2995" s="81"/>
      <c r="GMM2995" s="173"/>
      <c r="GMN2995" s="710"/>
      <c r="GMO2995" s="137"/>
      <c r="GMP2995" s="580"/>
      <c r="GMQ2995" s="537"/>
      <c r="GMR2995" s="562"/>
      <c r="GMS2995" s="357"/>
      <c r="GMT2995" s="81"/>
      <c r="GMU2995" s="173"/>
      <c r="GMV2995" s="710"/>
      <c r="GMW2995" s="137"/>
      <c r="GMX2995" s="580"/>
      <c r="GMY2995" s="537"/>
      <c r="GMZ2995" s="562"/>
      <c r="GNA2995" s="357"/>
      <c r="GNB2995" s="81"/>
      <c r="GNC2995" s="173"/>
      <c r="GND2995" s="710"/>
      <c r="GNE2995" s="137"/>
      <c r="GNF2995" s="580"/>
      <c r="GNG2995" s="537"/>
      <c r="GNH2995" s="562"/>
      <c r="GNI2995" s="357"/>
      <c r="GNJ2995" s="81"/>
      <c r="GNK2995" s="173"/>
      <c r="GNL2995" s="710"/>
      <c r="GNM2995" s="137"/>
      <c r="GNN2995" s="580"/>
      <c r="GNO2995" s="537"/>
      <c r="GNP2995" s="562"/>
      <c r="GNQ2995" s="357"/>
      <c r="GNR2995" s="81"/>
      <c r="GNS2995" s="173"/>
      <c r="GNT2995" s="710"/>
      <c r="GNU2995" s="137"/>
      <c r="GNV2995" s="580"/>
      <c r="GNW2995" s="537"/>
      <c r="GNX2995" s="562"/>
      <c r="GNY2995" s="357"/>
      <c r="GNZ2995" s="81"/>
      <c r="GOA2995" s="173"/>
      <c r="GOB2995" s="710"/>
      <c r="GOC2995" s="137"/>
      <c r="GOD2995" s="580"/>
      <c r="GOE2995" s="537"/>
      <c r="GOF2995" s="562"/>
      <c r="GOG2995" s="357"/>
      <c r="GOH2995" s="81"/>
      <c r="GOI2995" s="173"/>
      <c r="GOJ2995" s="710"/>
      <c r="GOK2995" s="137"/>
      <c r="GOL2995" s="580"/>
      <c r="GOM2995" s="537"/>
      <c r="GON2995" s="562"/>
      <c r="GOO2995" s="357"/>
      <c r="GOP2995" s="81"/>
      <c r="GOQ2995" s="173"/>
      <c r="GOR2995" s="710"/>
      <c r="GOS2995" s="137"/>
      <c r="GOT2995" s="580"/>
      <c r="GOU2995" s="537"/>
      <c r="GOV2995" s="562"/>
      <c r="GOW2995" s="357"/>
      <c r="GOX2995" s="81"/>
      <c r="GOY2995" s="173"/>
      <c r="GOZ2995" s="710"/>
      <c r="GPA2995" s="137"/>
      <c r="GPB2995" s="580"/>
      <c r="GPC2995" s="537"/>
      <c r="GPD2995" s="562"/>
      <c r="GPE2995" s="357"/>
      <c r="GPF2995" s="81"/>
      <c r="GPG2995" s="173"/>
      <c r="GPH2995" s="710"/>
      <c r="GPI2995" s="137"/>
      <c r="GPJ2995" s="580"/>
      <c r="GPK2995" s="537"/>
      <c r="GPL2995" s="562"/>
      <c r="GPM2995" s="357"/>
      <c r="GPN2995" s="81"/>
      <c r="GPO2995" s="173"/>
      <c r="GPP2995" s="710"/>
      <c r="GPQ2995" s="137"/>
      <c r="GPR2995" s="580"/>
      <c r="GPS2995" s="537"/>
      <c r="GPT2995" s="562"/>
      <c r="GPU2995" s="357"/>
      <c r="GPV2995" s="81"/>
      <c r="GPW2995" s="173"/>
      <c r="GPX2995" s="710"/>
      <c r="GPY2995" s="137"/>
      <c r="GPZ2995" s="580"/>
      <c r="GQA2995" s="537"/>
      <c r="GQB2995" s="562"/>
      <c r="GQC2995" s="357"/>
      <c r="GQD2995" s="81"/>
      <c r="GQE2995" s="173"/>
      <c r="GQF2995" s="710"/>
      <c r="GQG2995" s="137"/>
      <c r="GQH2995" s="580"/>
      <c r="GQI2995" s="537"/>
      <c r="GQJ2995" s="562"/>
      <c r="GQK2995" s="357"/>
      <c r="GQL2995" s="81"/>
      <c r="GQM2995" s="173"/>
      <c r="GQN2995" s="710"/>
      <c r="GQO2995" s="137"/>
      <c r="GQP2995" s="580"/>
      <c r="GQQ2995" s="537"/>
      <c r="GQR2995" s="562"/>
      <c r="GQS2995" s="357"/>
      <c r="GQT2995" s="81"/>
      <c r="GQU2995" s="173"/>
      <c r="GQV2995" s="710"/>
      <c r="GQW2995" s="137"/>
      <c r="GQX2995" s="580"/>
      <c r="GQY2995" s="537"/>
      <c r="GQZ2995" s="562"/>
      <c r="GRA2995" s="357"/>
      <c r="GRB2995" s="81"/>
      <c r="GRC2995" s="173"/>
      <c r="GRD2995" s="710"/>
      <c r="GRE2995" s="137"/>
      <c r="GRF2995" s="580"/>
      <c r="GRG2995" s="537"/>
      <c r="GRH2995" s="562"/>
      <c r="GRI2995" s="357"/>
      <c r="GRJ2995" s="81"/>
      <c r="GRK2995" s="173"/>
      <c r="GRL2995" s="710"/>
      <c r="GRM2995" s="137"/>
      <c r="GRN2995" s="580"/>
      <c r="GRO2995" s="537"/>
      <c r="GRP2995" s="562"/>
      <c r="GRQ2995" s="357"/>
      <c r="GRR2995" s="81"/>
      <c r="GRS2995" s="173"/>
      <c r="GRT2995" s="710"/>
      <c r="GRU2995" s="137"/>
      <c r="GRV2995" s="580"/>
      <c r="GRW2995" s="537"/>
      <c r="GRX2995" s="562"/>
      <c r="GRY2995" s="357"/>
      <c r="GRZ2995" s="81"/>
      <c r="GSA2995" s="173"/>
      <c r="GSB2995" s="710"/>
      <c r="GSC2995" s="137"/>
      <c r="GSD2995" s="580"/>
      <c r="GSE2995" s="537"/>
      <c r="GSF2995" s="562"/>
      <c r="GSG2995" s="357"/>
      <c r="GSH2995" s="81"/>
      <c r="GSI2995" s="173"/>
      <c r="GSJ2995" s="710"/>
      <c r="GSK2995" s="137"/>
      <c r="GSL2995" s="580"/>
      <c r="GSM2995" s="537"/>
      <c r="GSN2995" s="562"/>
      <c r="GSO2995" s="357"/>
      <c r="GSP2995" s="81"/>
      <c r="GSQ2995" s="173"/>
      <c r="GSR2995" s="710"/>
      <c r="GSS2995" s="137"/>
      <c r="GST2995" s="580"/>
      <c r="GSU2995" s="537"/>
      <c r="GSV2995" s="562"/>
      <c r="GSW2995" s="357"/>
      <c r="GSX2995" s="81"/>
      <c r="GSY2995" s="173"/>
      <c r="GSZ2995" s="710"/>
      <c r="GTA2995" s="137"/>
      <c r="GTB2995" s="580"/>
      <c r="GTC2995" s="537"/>
      <c r="GTD2995" s="562"/>
      <c r="GTE2995" s="357"/>
      <c r="GTF2995" s="81"/>
      <c r="GTG2995" s="173"/>
      <c r="GTH2995" s="710"/>
      <c r="GTI2995" s="137"/>
      <c r="GTJ2995" s="580"/>
      <c r="GTK2995" s="537"/>
      <c r="GTL2995" s="562"/>
      <c r="GTM2995" s="357"/>
      <c r="GTN2995" s="81"/>
      <c r="GTO2995" s="173"/>
      <c r="GTP2995" s="710"/>
      <c r="GTQ2995" s="137"/>
      <c r="GTR2995" s="580"/>
      <c r="GTS2995" s="537"/>
      <c r="GTT2995" s="562"/>
      <c r="GTU2995" s="357"/>
      <c r="GTV2995" s="81"/>
      <c r="GTW2995" s="173"/>
      <c r="GTX2995" s="710"/>
      <c r="GTY2995" s="137"/>
      <c r="GTZ2995" s="580"/>
      <c r="GUA2995" s="537"/>
      <c r="GUB2995" s="562"/>
      <c r="GUC2995" s="357"/>
      <c r="GUD2995" s="81"/>
      <c r="GUE2995" s="173"/>
      <c r="GUF2995" s="710"/>
      <c r="GUG2995" s="137"/>
      <c r="GUH2995" s="580"/>
      <c r="GUI2995" s="537"/>
      <c r="GUJ2995" s="562"/>
      <c r="GUK2995" s="357"/>
      <c r="GUL2995" s="81"/>
      <c r="GUM2995" s="173"/>
      <c r="GUN2995" s="710"/>
      <c r="GUO2995" s="137"/>
      <c r="GUP2995" s="580"/>
      <c r="GUQ2995" s="537"/>
      <c r="GUR2995" s="562"/>
      <c r="GUS2995" s="357"/>
      <c r="GUT2995" s="81"/>
      <c r="GUU2995" s="173"/>
      <c r="GUV2995" s="710"/>
      <c r="GUW2995" s="137"/>
      <c r="GUX2995" s="580"/>
      <c r="GUY2995" s="537"/>
      <c r="GUZ2995" s="562"/>
      <c r="GVA2995" s="357"/>
      <c r="GVB2995" s="81"/>
      <c r="GVC2995" s="173"/>
      <c r="GVD2995" s="710"/>
      <c r="GVE2995" s="137"/>
      <c r="GVF2995" s="580"/>
      <c r="GVG2995" s="537"/>
      <c r="GVH2995" s="562"/>
      <c r="GVI2995" s="357"/>
      <c r="GVJ2995" s="81"/>
      <c r="GVK2995" s="173"/>
      <c r="GVL2995" s="710"/>
      <c r="GVM2995" s="137"/>
      <c r="GVN2995" s="580"/>
      <c r="GVO2995" s="537"/>
      <c r="GVP2995" s="562"/>
      <c r="GVQ2995" s="357"/>
      <c r="GVR2995" s="81"/>
      <c r="GVS2995" s="173"/>
      <c r="GVT2995" s="710"/>
      <c r="GVU2995" s="137"/>
      <c r="GVV2995" s="580"/>
      <c r="GVW2995" s="537"/>
      <c r="GVX2995" s="562"/>
      <c r="GVY2995" s="357"/>
      <c r="GVZ2995" s="81"/>
      <c r="GWA2995" s="173"/>
      <c r="GWB2995" s="710"/>
      <c r="GWC2995" s="137"/>
      <c r="GWD2995" s="580"/>
      <c r="GWE2995" s="537"/>
      <c r="GWF2995" s="562"/>
      <c r="GWG2995" s="357"/>
      <c r="GWH2995" s="81"/>
      <c r="GWI2995" s="173"/>
      <c r="GWJ2995" s="710"/>
      <c r="GWK2995" s="137"/>
      <c r="GWL2995" s="580"/>
      <c r="GWM2995" s="537"/>
      <c r="GWN2995" s="562"/>
      <c r="GWO2995" s="357"/>
      <c r="GWP2995" s="81"/>
      <c r="GWQ2995" s="173"/>
      <c r="GWR2995" s="710"/>
      <c r="GWS2995" s="137"/>
      <c r="GWT2995" s="580"/>
      <c r="GWU2995" s="537"/>
      <c r="GWV2995" s="562"/>
      <c r="GWW2995" s="357"/>
      <c r="GWX2995" s="81"/>
      <c r="GWY2995" s="173"/>
      <c r="GWZ2995" s="710"/>
      <c r="GXA2995" s="137"/>
      <c r="GXB2995" s="580"/>
      <c r="GXC2995" s="537"/>
      <c r="GXD2995" s="562"/>
      <c r="GXE2995" s="357"/>
      <c r="GXF2995" s="81"/>
      <c r="GXG2995" s="173"/>
      <c r="GXH2995" s="710"/>
      <c r="GXI2995" s="137"/>
      <c r="GXJ2995" s="580"/>
      <c r="GXK2995" s="537"/>
      <c r="GXL2995" s="562"/>
      <c r="GXM2995" s="357"/>
      <c r="GXN2995" s="81"/>
      <c r="GXO2995" s="173"/>
      <c r="GXP2995" s="710"/>
      <c r="GXQ2995" s="137"/>
      <c r="GXR2995" s="580"/>
      <c r="GXS2995" s="537"/>
      <c r="GXT2995" s="562"/>
      <c r="GXU2995" s="357"/>
      <c r="GXV2995" s="81"/>
      <c r="GXW2995" s="173"/>
      <c r="GXX2995" s="710"/>
      <c r="GXY2995" s="137"/>
      <c r="GXZ2995" s="580"/>
      <c r="GYA2995" s="537"/>
      <c r="GYB2995" s="562"/>
      <c r="GYC2995" s="357"/>
      <c r="GYD2995" s="81"/>
      <c r="GYE2995" s="173"/>
      <c r="GYF2995" s="710"/>
      <c r="GYG2995" s="137"/>
      <c r="GYH2995" s="580"/>
      <c r="GYI2995" s="537"/>
      <c r="GYJ2995" s="562"/>
      <c r="GYK2995" s="357"/>
      <c r="GYL2995" s="81"/>
      <c r="GYM2995" s="173"/>
      <c r="GYN2995" s="710"/>
      <c r="GYO2995" s="137"/>
      <c r="GYP2995" s="580"/>
      <c r="GYQ2995" s="537"/>
      <c r="GYR2995" s="562"/>
      <c r="GYS2995" s="357"/>
      <c r="GYT2995" s="81"/>
      <c r="GYU2995" s="173"/>
      <c r="GYV2995" s="710"/>
      <c r="GYW2995" s="137"/>
      <c r="GYX2995" s="580"/>
      <c r="GYY2995" s="537"/>
      <c r="GYZ2995" s="562"/>
      <c r="GZA2995" s="357"/>
      <c r="GZB2995" s="81"/>
      <c r="GZC2995" s="173"/>
      <c r="GZD2995" s="710"/>
      <c r="GZE2995" s="137"/>
      <c r="GZF2995" s="580"/>
      <c r="GZG2995" s="537"/>
      <c r="GZH2995" s="562"/>
      <c r="GZI2995" s="357"/>
      <c r="GZJ2995" s="81"/>
      <c r="GZK2995" s="173"/>
      <c r="GZL2995" s="710"/>
      <c r="GZM2995" s="137"/>
      <c r="GZN2995" s="580"/>
      <c r="GZO2995" s="537"/>
      <c r="GZP2995" s="562"/>
      <c r="GZQ2995" s="357"/>
      <c r="GZR2995" s="81"/>
      <c r="GZS2995" s="173"/>
      <c r="GZT2995" s="710"/>
      <c r="GZU2995" s="137"/>
      <c r="GZV2995" s="580"/>
      <c r="GZW2995" s="537"/>
      <c r="GZX2995" s="562"/>
      <c r="GZY2995" s="357"/>
      <c r="GZZ2995" s="81"/>
      <c r="HAA2995" s="173"/>
      <c r="HAB2995" s="710"/>
      <c r="HAC2995" s="137"/>
      <c r="HAD2995" s="580"/>
      <c r="HAE2995" s="537"/>
      <c r="HAF2995" s="562"/>
      <c r="HAG2995" s="357"/>
      <c r="HAH2995" s="81"/>
      <c r="HAI2995" s="173"/>
      <c r="HAJ2995" s="710"/>
      <c r="HAK2995" s="137"/>
      <c r="HAL2995" s="580"/>
      <c r="HAM2995" s="537"/>
      <c r="HAN2995" s="562"/>
      <c r="HAO2995" s="357"/>
      <c r="HAP2995" s="81"/>
      <c r="HAQ2995" s="173"/>
      <c r="HAR2995" s="710"/>
      <c r="HAS2995" s="137"/>
      <c r="HAT2995" s="580"/>
      <c r="HAU2995" s="537"/>
      <c r="HAV2995" s="562"/>
      <c r="HAW2995" s="357"/>
      <c r="HAX2995" s="81"/>
      <c r="HAY2995" s="173"/>
      <c r="HAZ2995" s="710"/>
      <c r="HBA2995" s="137"/>
      <c r="HBB2995" s="580"/>
      <c r="HBC2995" s="537"/>
      <c r="HBD2995" s="562"/>
      <c r="HBE2995" s="357"/>
      <c r="HBF2995" s="81"/>
      <c r="HBG2995" s="173"/>
      <c r="HBH2995" s="710"/>
      <c r="HBI2995" s="137"/>
      <c r="HBJ2995" s="580"/>
      <c r="HBK2995" s="537"/>
      <c r="HBL2995" s="562"/>
      <c r="HBM2995" s="357"/>
      <c r="HBN2995" s="81"/>
      <c r="HBO2995" s="173"/>
      <c r="HBP2995" s="710"/>
      <c r="HBQ2995" s="137"/>
      <c r="HBR2995" s="580"/>
      <c r="HBS2995" s="537"/>
      <c r="HBT2995" s="562"/>
      <c r="HBU2995" s="357"/>
      <c r="HBV2995" s="81"/>
      <c r="HBW2995" s="173"/>
      <c r="HBX2995" s="710"/>
      <c r="HBY2995" s="137"/>
      <c r="HBZ2995" s="580"/>
      <c r="HCA2995" s="537"/>
      <c r="HCB2995" s="562"/>
      <c r="HCC2995" s="357"/>
      <c r="HCD2995" s="81"/>
      <c r="HCE2995" s="173"/>
      <c r="HCF2995" s="710"/>
      <c r="HCG2995" s="137"/>
      <c r="HCH2995" s="580"/>
      <c r="HCI2995" s="537"/>
      <c r="HCJ2995" s="562"/>
      <c r="HCK2995" s="357"/>
      <c r="HCL2995" s="81"/>
      <c r="HCM2995" s="173"/>
      <c r="HCN2995" s="710"/>
      <c r="HCO2995" s="137"/>
      <c r="HCP2995" s="580"/>
      <c r="HCQ2995" s="537"/>
      <c r="HCR2995" s="562"/>
      <c r="HCS2995" s="357"/>
      <c r="HCT2995" s="81"/>
      <c r="HCU2995" s="173"/>
      <c r="HCV2995" s="710"/>
      <c r="HCW2995" s="137"/>
      <c r="HCX2995" s="580"/>
      <c r="HCY2995" s="537"/>
      <c r="HCZ2995" s="562"/>
      <c r="HDA2995" s="357"/>
      <c r="HDB2995" s="81"/>
      <c r="HDC2995" s="173"/>
      <c r="HDD2995" s="710"/>
      <c r="HDE2995" s="137"/>
      <c r="HDF2995" s="580"/>
      <c r="HDG2995" s="537"/>
      <c r="HDH2995" s="562"/>
      <c r="HDI2995" s="357"/>
      <c r="HDJ2995" s="81"/>
      <c r="HDK2995" s="173"/>
      <c r="HDL2995" s="710"/>
      <c r="HDM2995" s="137"/>
      <c r="HDN2995" s="580"/>
      <c r="HDO2995" s="537"/>
      <c r="HDP2995" s="562"/>
      <c r="HDQ2995" s="357"/>
      <c r="HDR2995" s="81"/>
      <c r="HDS2995" s="173"/>
      <c r="HDT2995" s="710"/>
      <c r="HDU2995" s="137"/>
      <c r="HDV2995" s="580"/>
      <c r="HDW2995" s="537"/>
      <c r="HDX2995" s="562"/>
      <c r="HDY2995" s="357"/>
      <c r="HDZ2995" s="81"/>
      <c r="HEA2995" s="173"/>
      <c r="HEB2995" s="710"/>
      <c r="HEC2995" s="137"/>
      <c r="HED2995" s="580"/>
      <c r="HEE2995" s="537"/>
      <c r="HEF2995" s="562"/>
      <c r="HEG2995" s="357"/>
      <c r="HEH2995" s="81"/>
      <c r="HEI2995" s="173"/>
      <c r="HEJ2995" s="710"/>
      <c r="HEK2995" s="137"/>
      <c r="HEL2995" s="580"/>
      <c r="HEM2995" s="537"/>
      <c r="HEN2995" s="562"/>
      <c r="HEO2995" s="357"/>
      <c r="HEP2995" s="81"/>
      <c r="HEQ2995" s="173"/>
      <c r="HER2995" s="710"/>
      <c r="HES2995" s="137"/>
      <c r="HET2995" s="580"/>
      <c r="HEU2995" s="537"/>
      <c r="HEV2995" s="562"/>
      <c r="HEW2995" s="357"/>
      <c r="HEX2995" s="81"/>
      <c r="HEY2995" s="173"/>
      <c r="HEZ2995" s="710"/>
      <c r="HFA2995" s="137"/>
      <c r="HFB2995" s="580"/>
      <c r="HFC2995" s="537"/>
      <c r="HFD2995" s="562"/>
      <c r="HFE2995" s="357"/>
      <c r="HFF2995" s="81"/>
      <c r="HFG2995" s="173"/>
      <c r="HFH2995" s="710"/>
      <c r="HFI2995" s="137"/>
      <c r="HFJ2995" s="580"/>
      <c r="HFK2995" s="537"/>
      <c r="HFL2995" s="562"/>
      <c r="HFM2995" s="357"/>
      <c r="HFN2995" s="81"/>
      <c r="HFO2995" s="173"/>
      <c r="HFP2995" s="710"/>
      <c r="HFQ2995" s="137"/>
      <c r="HFR2995" s="580"/>
      <c r="HFS2995" s="537"/>
      <c r="HFT2995" s="562"/>
      <c r="HFU2995" s="357"/>
      <c r="HFV2995" s="81"/>
      <c r="HFW2995" s="173"/>
      <c r="HFX2995" s="710"/>
      <c r="HFY2995" s="137"/>
      <c r="HFZ2995" s="580"/>
      <c r="HGA2995" s="537"/>
      <c r="HGB2995" s="562"/>
      <c r="HGC2995" s="357"/>
      <c r="HGD2995" s="81"/>
      <c r="HGE2995" s="173"/>
      <c r="HGF2995" s="710"/>
      <c r="HGG2995" s="137"/>
      <c r="HGH2995" s="580"/>
      <c r="HGI2995" s="537"/>
      <c r="HGJ2995" s="562"/>
      <c r="HGK2995" s="357"/>
      <c r="HGL2995" s="81"/>
      <c r="HGM2995" s="173"/>
      <c r="HGN2995" s="710"/>
      <c r="HGO2995" s="137"/>
      <c r="HGP2995" s="580"/>
      <c r="HGQ2995" s="537"/>
      <c r="HGR2995" s="562"/>
      <c r="HGS2995" s="357"/>
      <c r="HGT2995" s="81"/>
      <c r="HGU2995" s="173"/>
      <c r="HGV2995" s="710"/>
      <c r="HGW2995" s="137"/>
      <c r="HGX2995" s="580"/>
      <c r="HGY2995" s="537"/>
      <c r="HGZ2995" s="562"/>
      <c r="HHA2995" s="357"/>
      <c r="HHB2995" s="81"/>
      <c r="HHC2995" s="173"/>
      <c r="HHD2995" s="710"/>
      <c r="HHE2995" s="137"/>
      <c r="HHF2995" s="580"/>
      <c r="HHG2995" s="537"/>
      <c r="HHH2995" s="562"/>
      <c r="HHI2995" s="357"/>
      <c r="HHJ2995" s="81"/>
      <c r="HHK2995" s="173"/>
      <c r="HHL2995" s="710"/>
      <c r="HHM2995" s="137"/>
      <c r="HHN2995" s="580"/>
      <c r="HHO2995" s="537"/>
      <c r="HHP2995" s="562"/>
      <c r="HHQ2995" s="357"/>
      <c r="HHR2995" s="81"/>
      <c r="HHS2995" s="173"/>
      <c r="HHT2995" s="710"/>
      <c r="HHU2995" s="137"/>
      <c r="HHV2995" s="580"/>
      <c r="HHW2995" s="537"/>
      <c r="HHX2995" s="562"/>
      <c r="HHY2995" s="357"/>
      <c r="HHZ2995" s="81"/>
      <c r="HIA2995" s="173"/>
      <c r="HIB2995" s="710"/>
      <c r="HIC2995" s="137"/>
      <c r="HID2995" s="580"/>
      <c r="HIE2995" s="537"/>
      <c r="HIF2995" s="562"/>
      <c r="HIG2995" s="357"/>
      <c r="HIH2995" s="81"/>
      <c r="HII2995" s="173"/>
      <c r="HIJ2995" s="710"/>
      <c r="HIK2995" s="137"/>
      <c r="HIL2995" s="580"/>
      <c r="HIM2995" s="537"/>
      <c r="HIN2995" s="562"/>
      <c r="HIO2995" s="357"/>
      <c r="HIP2995" s="81"/>
      <c r="HIQ2995" s="173"/>
      <c r="HIR2995" s="710"/>
      <c r="HIS2995" s="137"/>
      <c r="HIT2995" s="580"/>
      <c r="HIU2995" s="537"/>
      <c r="HIV2995" s="562"/>
      <c r="HIW2995" s="357"/>
      <c r="HIX2995" s="81"/>
      <c r="HIY2995" s="173"/>
      <c r="HIZ2995" s="710"/>
      <c r="HJA2995" s="137"/>
      <c r="HJB2995" s="580"/>
      <c r="HJC2995" s="537"/>
      <c r="HJD2995" s="562"/>
      <c r="HJE2995" s="357"/>
      <c r="HJF2995" s="81"/>
      <c r="HJG2995" s="173"/>
      <c r="HJH2995" s="710"/>
      <c r="HJI2995" s="137"/>
      <c r="HJJ2995" s="580"/>
      <c r="HJK2995" s="537"/>
      <c r="HJL2995" s="562"/>
      <c r="HJM2995" s="357"/>
      <c r="HJN2995" s="81"/>
      <c r="HJO2995" s="173"/>
      <c r="HJP2995" s="710"/>
      <c r="HJQ2995" s="137"/>
      <c r="HJR2995" s="580"/>
      <c r="HJS2995" s="537"/>
      <c r="HJT2995" s="562"/>
      <c r="HJU2995" s="357"/>
      <c r="HJV2995" s="81"/>
      <c r="HJW2995" s="173"/>
      <c r="HJX2995" s="710"/>
      <c r="HJY2995" s="137"/>
      <c r="HJZ2995" s="580"/>
      <c r="HKA2995" s="537"/>
      <c r="HKB2995" s="562"/>
      <c r="HKC2995" s="357"/>
      <c r="HKD2995" s="81"/>
      <c r="HKE2995" s="173"/>
      <c r="HKF2995" s="710"/>
      <c r="HKG2995" s="137"/>
      <c r="HKH2995" s="580"/>
      <c r="HKI2995" s="537"/>
      <c r="HKJ2995" s="562"/>
      <c r="HKK2995" s="357"/>
      <c r="HKL2995" s="81"/>
      <c r="HKM2995" s="173"/>
      <c r="HKN2995" s="710"/>
      <c r="HKO2995" s="137"/>
      <c r="HKP2995" s="580"/>
      <c r="HKQ2995" s="537"/>
      <c r="HKR2995" s="562"/>
      <c r="HKS2995" s="357"/>
      <c r="HKT2995" s="81"/>
      <c r="HKU2995" s="173"/>
      <c r="HKV2995" s="710"/>
      <c r="HKW2995" s="137"/>
      <c r="HKX2995" s="580"/>
      <c r="HKY2995" s="537"/>
      <c r="HKZ2995" s="562"/>
      <c r="HLA2995" s="357"/>
      <c r="HLB2995" s="81"/>
      <c r="HLC2995" s="173"/>
      <c r="HLD2995" s="710"/>
      <c r="HLE2995" s="137"/>
      <c r="HLF2995" s="580"/>
      <c r="HLG2995" s="537"/>
      <c r="HLH2995" s="562"/>
      <c r="HLI2995" s="357"/>
      <c r="HLJ2995" s="81"/>
      <c r="HLK2995" s="173"/>
      <c r="HLL2995" s="710"/>
      <c r="HLM2995" s="137"/>
      <c r="HLN2995" s="580"/>
      <c r="HLO2995" s="537"/>
      <c r="HLP2995" s="562"/>
      <c r="HLQ2995" s="357"/>
      <c r="HLR2995" s="81"/>
      <c r="HLS2995" s="173"/>
      <c r="HLT2995" s="710"/>
      <c r="HLU2995" s="137"/>
      <c r="HLV2995" s="580"/>
      <c r="HLW2995" s="537"/>
      <c r="HLX2995" s="562"/>
      <c r="HLY2995" s="357"/>
      <c r="HLZ2995" s="81"/>
      <c r="HMA2995" s="173"/>
      <c r="HMB2995" s="710"/>
      <c r="HMC2995" s="137"/>
      <c r="HMD2995" s="580"/>
      <c r="HME2995" s="537"/>
      <c r="HMF2995" s="562"/>
      <c r="HMG2995" s="357"/>
      <c r="HMH2995" s="81"/>
      <c r="HMI2995" s="173"/>
      <c r="HMJ2995" s="710"/>
      <c r="HMK2995" s="137"/>
      <c r="HML2995" s="580"/>
      <c r="HMM2995" s="537"/>
      <c r="HMN2995" s="562"/>
      <c r="HMO2995" s="357"/>
      <c r="HMP2995" s="81"/>
      <c r="HMQ2995" s="173"/>
      <c r="HMR2995" s="710"/>
      <c r="HMS2995" s="137"/>
      <c r="HMT2995" s="580"/>
      <c r="HMU2995" s="537"/>
      <c r="HMV2995" s="562"/>
      <c r="HMW2995" s="357"/>
      <c r="HMX2995" s="81"/>
      <c r="HMY2995" s="173"/>
      <c r="HMZ2995" s="710"/>
      <c r="HNA2995" s="137"/>
      <c r="HNB2995" s="580"/>
      <c r="HNC2995" s="537"/>
      <c r="HND2995" s="562"/>
      <c r="HNE2995" s="357"/>
      <c r="HNF2995" s="81"/>
      <c r="HNG2995" s="173"/>
      <c r="HNH2995" s="710"/>
      <c r="HNI2995" s="137"/>
      <c r="HNJ2995" s="580"/>
      <c r="HNK2995" s="537"/>
      <c r="HNL2995" s="562"/>
      <c r="HNM2995" s="357"/>
      <c r="HNN2995" s="81"/>
      <c r="HNO2995" s="173"/>
      <c r="HNP2995" s="710"/>
      <c r="HNQ2995" s="137"/>
      <c r="HNR2995" s="580"/>
      <c r="HNS2995" s="537"/>
      <c r="HNT2995" s="562"/>
      <c r="HNU2995" s="357"/>
      <c r="HNV2995" s="81"/>
      <c r="HNW2995" s="173"/>
      <c r="HNX2995" s="710"/>
      <c r="HNY2995" s="137"/>
      <c r="HNZ2995" s="580"/>
      <c r="HOA2995" s="537"/>
      <c r="HOB2995" s="562"/>
      <c r="HOC2995" s="357"/>
      <c r="HOD2995" s="81"/>
      <c r="HOE2995" s="173"/>
      <c r="HOF2995" s="710"/>
      <c r="HOG2995" s="137"/>
      <c r="HOH2995" s="580"/>
      <c r="HOI2995" s="537"/>
      <c r="HOJ2995" s="562"/>
      <c r="HOK2995" s="357"/>
      <c r="HOL2995" s="81"/>
      <c r="HOM2995" s="173"/>
      <c r="HON2995" s="710"/>
      <c r="HOO2995" s="137"/>
      <c r="HOP2995" s="580"/>
      <c r="HOQ2995" s="537"/>
      <c r="HOR2995" s="562"/>
      <c r="HOS2995" s="357"/>
      <c r="HOT2995" s="81"/>
      <c r="HOU2995" s="173"/>
      <c r="HOV2995" s="710"/>
      <c r="HOW2995" s="137"/>
      <c r="HOX2995" s="580"/>
      <c r="HOY2995" s="537"/>
      <c r="HOZ2995" s="562"/>
      <c r="HPA2995" s="357"/>
      <c r="HPB2995" s="81"/>
      <c r="HPC2995" s="173"/>
      <c r="HPD2995" s="710"/>
      <c r="HPE2995" s="137"/>
      <c r="HPF2995" s="580"/>
      <c r="HPG2995" s="537"/>
      <c r="HPH2995" s="562"/>
      <c r="HPI2995" s="357"/>
      <c r="HPJ2995" s="81"/>
      <c r="HPK2995" s="173"/>
      <c r="HPL2995" s="710"/>
      <c r="HPM2995" s="137"/>
      <c r="HPN2995" s="580"/>
      <c r="HPO2995" s="537"/>
      <c r="HPP2995" s="562"/>
      <c r="HPQ2995" s="357"/>
      <c r="HPR2995" s="81"/>
      <c r="HPS2995" s="173"/>
      <c r="HPT2995" s="710"/>
      <c r="HPU2995" s="137"/>
      <c r="HPV2995" s="580"/>
      <c r="HPW2995" s="537"/>
      <c r="HPX2995" s="562"/>
      <c r="HPY2995" s="357"/>
      <c r="HPZ2995" s="81"/>
      <c r="HQA2995" s="173"/>
      <c r="HQB2995" s="710"/>
      <c r="HQC2995" s="137"/>
      <c r="HQD2995" s="580"/>
      <c r="HQE2995" s="537"/>
      <c r="HQF2995" s="562"/>
      <c r="HQG2995" s="357"/>
      <c r="HQH2995" s="81"/>
      <c r="HQI2995" s="173"/>
      <c r="HQJ2995" s="710"/>
      <c r="HQK2995" s="137"/>
      <c r="HQL2995" s="580"/>
      <c r="HQM2995" s="537"/>
      <c r="HQN2995" s="562"/>
      <c r="HQO2995" s="357"/>
      <c r="HQP2995" s="81"/>
      <c r="HQQ2995" s="173"/>
      <c r="HQR2995" s="710"/>
      <c r="HQS2995" s="137"/>
      <c r="HQT2995" s="580"/>
      <c r="HQU2995" s="537"/>
      <c r="HQV2995" s="562"/>
      <c r="HQW2995" s="357"/>
      <c r="HQX2995" s="81"/>
      <c r="HQY2995" s="173"/>
      <c r="HQZ2995" s="710"/>
      <c r="HRA2995" s="137"/>
      <c r="HRB2995" s="580"/>
      <c r="HRC2995" s="537"/>
      <c r="HRD2995" s="562"/>
      <c r="HRE2995" s="357"/>
      <c r="HRF2995" s="81"/>
      <c r="HRG2995" s="173"/>
      <c r="HRH2995" s="710"/>
      <c r="HRI2995" s="137"/>
      <c r="HRJ2995" s="580"/>
      <c r="HRK2995" s="537"/>
      <c r="HRL2995" s="562"/>
      <c r="HRM2995" s="357"/>
      <c r="HRN2995" s="81"/>
      <c r="HRO2995" s="173"/>
      <c r="HRP2995" s="710"/>
      <c r="HRQ2995" s="137"/>
      <c r="HRR2995" s="580"/>
      <c r="HRS2995" s="537"/>
      <c r="HRT2995" s="562"/>
      <c r="HRU2995" s="357"/>
      <c r="HRV2995" s="81"/>
      <c r="HRW2995" s="173"/>
      <c r="HRX2995" s="710"/>
      <c r="HRY2995" s="137"/>
      <c r="HRZ2995" s="580"/>
      <c r="HSA2995" s="537"/>
      <c r="HSB2995" s="562"/>
      <c r="HSC2995" s="357"/>
      <c r="HSD2995" s="81"/>
      <c r="HSE2995" s="173"/>
      <c r="HSF2995" s="710"/>
      <c r="HSG2995" s="137"/>
      <c r="HSH2995" s="580"/>
      <c r="HSI2995" s="537"/>
      <c r="HSJ2995" s="562"/>
      <c r="HSK2995" s="357"/>
      <c r="HSL2995" s="81"/>
      <c r="HSM2995" s="173"/>
      <c r="HSN2995" s="710"/>
      <c r="HSO2995" s="137"/>
      <c r="HSP2995" s="580"/>
      <c r="HSQ2995" s="537"/>
      <c r="HSR2995" s="562"/>
      <c r="HSS2995" s="357"/>
      <c r="HST2995" s="81"/>
      <c r="HSU2995" s="173"/>
      <c r="HSV2995" s="710"/>
      <c r="HSW2995" s="137"/>
      <c r="HSX2995" s="580"/>
      <c r="HSY2995" s="537"/>
      <c r="HSZ2995" s="562"/>
      <c r="HTA2995" s="357"/>
      <c r="HTB2995" s="81"/>
      <c r="HTC2995" s="173"/>
      <c r="HTD2995" s="710"/>
      <c r="HTE2995" s="137"/>
      <c r="HTF2995" s="580"/>
      <c r="HTG2995" s="537"/>
      <c r="HTH2995" s="562"/>
      <c r="HTI2995" s="357"/>
      <c r="HTJ2995" s="81"/>
      <c r="HTK2995" s="173"/>
      <c r="HTL2995" s="710"/>
      <c r="HTM2995" s="137"/>
      <c r="HTN2995" s="580"/>
      <c r="HTO2995" s="537"/>
      <c r="HTP2995" s="562"/>
      <c r="HTQ2995" s="357"/>
      <c r="HTR2995" s="81"/>
      <c r="HTS2995" s="173"/>
      <c r="HTT2995" s="710"/>
      <c r="HTU2995" s="137"/>
      <c r="HTV2995" s="580"/>
      <c r="HTW2995" s="537"/>
      <c r="HTX2995" s="562"/>
      <c r="HTY2995" s="357"/>
      <c r="HTZ2995" s="81"/>
      <c r="HUA2995" s="173"/>
      <c r="HUB2995" s="710"/>
      <c r="HUC2995" s="137"/>
      <c r="HUD2995" s="580"/>
      <c r="HUE2995" s="537"/>
      <c r="HUF2995" s="562"/>
      <c r="HUG2995" s="357"/>
      <c r="HUH2995" s="81"/>
      <c r="HUI2995" s="173"/>
      <c r="HUJ2995" s="710"/>
      <c r="HUK2995" s="137"/>
      <c r="HUL2995" s="580"/>
      <c r="HUM2995" s="537"/>
      <c r="HUN2995" s="562"/>
      <c r="HUO2995" s="357"/>
      <c r="HUP2995" s="81"/>
      <c r="HUQ2995" s="173"/>
      <c r="HUR2995" s="710"/>
      <c r="HUS2995" s="137"/>
      <c r="HUT2995" s="580"/>
      <c r="HUU2995" s="537"/>
      <c r="HUV2995" s="562"/>
      <c r="HUW2995" s="357"/>
      <c r="HUX2995" s="81"/>
      <c r="HUY2995" s="173"/>
      <c r="HUZ2995" s="710"/>
      <c r="HVA2995" s="137"/>
      <c r="HVB2995" s="580"/>
      <c r="HVC2995" s="537"/>
      <c r="HVD2995" s="562"/>
      <c r="HVE2995" s="357"/>
      <c r="HVF2995" s="81"/>
      <c r="HVG2995" s="173"/>
      <c r="HVH2995" s="710"/>
      <c r="HVI2995" s="137"/>
      <c r="HVJ2995" s="580"/>
      <c r="HVK2995" s="537"/>
      <c r="HVL2995" s="562"/>
      <c r="HVM2995" s="357"/>
      <c r="HVN2995" s="81"/>
      <c r="HVO2995" s="173"/>
      <c r="HVP2995" s="710"/>
      <c r="HVQ2995" s="137"/>
      <c r="HVR2995" s="580"/>
      <c r="HVS2995" s="537"/>
      <c r="HVT2995" s="562"/>
      <c r="HVU2995" s="357"/>
      <c r="HVV2995" s="81"/>
      <c r="HVW2995" s="173"/>
      <c r="HVX2995" s="710"/>
      <c r="HVY2995" s="137"/>
      <c r="HVZ2995" s="580"/>
      <c r="HWA2995" s="537"/>
      <c r="HWB2995" s="562"/>
      <c r="HWC2995" s="357"/>
      <c r="HWD2995" s="81"/>
      <c r="HWE2995" s="173"/>
      <c r="HWF2995" s="710"/>
      <c r="HWG2995" s="137"/>
      <c r="HWH2995" s="580"/>
      <c r="HWI2995" s="537"/>
      <c r="HWJ2995" s="562"/>
      <c r="HWK2995" s="357"/>
      <c r="HWL2995" s="81"/>
      <c r="HWM2995" s="173"/>
      <c r="HWN2995" s="710"/>
      <c r="HWO2995" s="137"/>
      <c r="HWP2995" s="580"/>
      <c r="HWQ2995" s="537"/>
      <c r="HWR2995" s="562"/>
      <c r="HWS2995" s="357"/>
      <c r="HWT2995" s="81"/>
      <c r="HWU2995" s="173"/>
      <c r="HWV2995" s="710"/>
      <c r="HWW2995" s="137"/>
      <c r="HWX2995" s="580"/>
      <c r="HWY2995" s="537"/>
      <c r="HWZ2995" s="562"/>
      <c r="HXA2995" s="357"/>
      <c r="HXB2995" s="81"/>
      <c r="HXC2995" s="173"/>
      <c r="HXD2995" s="710"/>
      <c r="HXE2995" s="137"/>
      <c r="HXF2995" s="580"/>
      <c r="HXG2995" s="537"/>
      <c r="HXH2995" s="562"/>
      <c r="HXI2995" s="357"/>
      <c r="HXJ2995" s="81"/>
      <c r="HXK2995" s="173"/>
      <c r="HXL2995" s="710"/>
      <c r="HXM2995" s="137"/>
      <c r="HXN2995" s="580"/>
      <c r="HXO2995" s="537"/>
      <c r="HXP2995" s="562"/>
      <c r="HXQ2995" s="357"/>
      <c r="HXR2995" s="81"/>
      <c r="HXS2995" s="173"/>
      <c r="HXT2995" s="710"/>
      <c r="HXU2995" s="137"/>
      <c r="HXV2995" s="580"/>
      <c r="HXW2995" s="537"/>
      <c r="HXX2995" s="562"/>
      <c r="HXY2995" s="357"/>
      <c r="HXZ2995" s="81"/>
      <c r="HYA2995" s="173"/>
      <c r="HYB2995" s="710"/>
      <c r="HYC2995" s="137"/>
      <c r="HYD2995" s="580"/>
      <c r="HYE2995" s="537"/>
      <c r="HYF2995" s="562"/>
      <c r="HYG2995" s="357"/>
      <c r="HYH2995" s="81"/>
      <c r="HYI2995" s="173"/>
      <c r="HYJ2995" s="710"/>
      <c r="HYK2995" s="137"/>
      <c r="HYL2995" s="580"/>
      <c r="HYM2995" s="537"/>
      <c r="HYN2995" s="562"/>
      <c r="HYO2995" s="357"/>
      <c r="HYP2995" s="81"/>
      <c r="HYQ2995" s="173"/>
      <c r="HYR2995" s="710"/>
      <c r="HYS2995" s="137"/>
      <c r="HYT2995" s="580"/>
      <c r="HYU2995" s="537"/>
      <c r="HYV2995" s="562"/>
      <c r="HYW2995" s="357"/>
      <c r="HYX2995" s="81"/>
      <c r="HYY2995" s="173"/>
      <c r="HYZ2995" s="710"/>
      <c r="HZA2995" s="137"/>
      <c r="HZB2995" s="580"/>
      <c r="HZC2995" s="537"/>
      <c r="HZD2995" s="562"/>
      <c r="HZE2995" s="357"/>
      <c r="HZF2995" s="81"/>
      <c r="HZG2995" s="173"/>
      <c r="HZH2995" s="710"/>
      <c r="HZI2995" s="137"/>
      <c r="HZJ2995" s="580"/>
      <c r="HZK2995" s="537"/>
      <c r="HZL2995" s="562"/>
      <c r="HZM2995" s="357"/>
      <c r="HZN2995" s="81"/>
      <c r="HZO2995" s="173"/>
      <c r="HZP2995" s="710"/>
      <c r="HZQ2995" s="137"/>
      <c r="HZR2995" s="580"/>
      <c r="HZS2995" s="537"/>
      <c r="HZT2995" s="562"/>
      <c r="HZU2995" s="357"/>
      <c r="HZV2995" s="81"/>
      <c r="HZW2995" s="173"/>
      <c r="HZX2995" s="710"/>
      <c r="HZY2995" s="137"/>
      <c r="HZZ2995" s="580"/>
      <c r="IAA2995" s="537"/>
      <c r="IAB2995" s="562"/>
      <c r="IAC2995" s="357"/>
      <c r="IAD2995" s="81"/>
      <c r="IAE2995" s="173"/>
      <c r="IAF2995" s="710"/>
      <c r="IAG2995" s="137"/>
      <c r="IAH2995" s="580"/>
      <c r="IAI2995" s="537"/>
      <c r="IAJ2995" s="562"/>
      <c r="IAK2995" s="357"/>
      <c r="IAL2995" s="81"/>
      <c r="IAM2995" s="173"/>
      <c r="IAN2995" s="710"/>
      <c r="IAO2995" s="137"/>
      <c r="IAP2995" s="580"/>
      <c r="IAQ2995" s="537"/>
      <c r="IAR2995" s="562"/>
      <c r="IAS2995" s="357"/>
      <c r="IAT2995" s="81"/>
      <c r="IAU2995" s="173"/>
      <c r="IAV2995" s="710"/>
      <c r="IAW2995" s="137"/>
      <c r="IAX2995" s="580"/>
      <c r="IAY2995" s="537"/>
      <c r="IAZ2995" s="562"/>
      <c r="IBA2995" s="357"/>
      <c r="IBB2995" s="81"/>
      <c r="IBC2995" s="173"/>
      <c r="IBD2995" s="710"/>
      <c r="IBE2995" s="137"/>
      <c r="IBF2995" s="580"/>
      <c r="IBG2995" s="537"/>
      <c r="IBH2995" s="562"/>
      <c r="IBI2995" s="357"/>
      <c r="IBJ2995" s="81"/>
      <c r="IBK2995" s="173"/>
      <c r="IBL2995" s="710"/>
      <c r="IBM2995" s="137"/>
      <c r="IBN2995" s="580"/>
      <c r="IBO2995" s="537"/>
      <c r="IBP2995" s="562"/>
      <c r="IBQ2995" s="357"/>
      <c r="IBR2995" s="81"/>
      <c r="IBS2995" s="173"/>
      <c r="IBT2995" s="710"/>
      <c r="IBU2995" s="137"/>
      <c r="IBV2995" s="580"/>
      <c r="IBW2995" s="537"/>
      <c r="IBX2995" s="562"/>
      <c r="IBY2995" s="357"/>
      <c r="IBZ2995" s="81"/>
      <c r="ICA2995" s="173"/>
      <c r="ICB2995" s="710"/>
      <c r="ICC2995" s="137"/>
      <c r="ICD2995" s="580"/>
      <c r="ICE2995" s="537"/>
      <c r="ICF2995" s="562"/>
      <c r="ICG2995" s="357"/>
      <c r="ICH2995" s="81"/>
      <c r="ICI2995" s="173"/>
      <c r="ICJ2995" s="710"/>
      <c r="ICK2995" s="137"/>
      <c r="ICL2995" s="580"/>
      <c r="ICM2995" s="537"/>
      <c r="ICN2995" s="562"/>
      <c r="ICO2995" s="357"/>
      <c r="ICP2995" s="81"/>
      <c r="ICQ2995" s="173"/>
      <c r="ICR2995" s="710"/>
      <c r="ICS2995" s="137"/>
      <c r="ICT2995" s="580"/>
      <c r="ICU2995" s="537"/>
      <c r="ICV2995" s="562"/>
      <c r="ICW2995" s="357"/>
      <c r="ICX2995" s="81"/>
      <c r="ICY2995" s="173"/>
      <c r="ICZ2995" s="710"/>
      <c r="IDA2995" s="137"/>
      <c r="IDB2995" s="580"/>
      <c r="IDC2995" s="537"/>
      <c r="IDD2995" s="562"/>
      <c r="IDE2995" s="357"/>
      <c r="IDF2995" s="81"/>
      <c r="IDG2995" s="173"/>
      <c r="IDH2995" s="710"/>
      <c r="IDI2995" s="137"/>
      <c r="IDJ2995" s="580"/>
      <c r="IDK2995" s="537"/>
      <c r="IDL2995" s="562"/>
      <c r="IDM2995" s="357"/>
      <c r="IDN2995" s="81"/>
      <c r="IDO2995" s="173"/>
      <c r="IDP2995" s="710"/>
      <c r="IDQ2995" s="137"/>
      <c r="IDR2995" s="580"/>
      <c r="IDS2995" s="537"/>
      <c r="IDT2995" s="562"/>
      <c r="IDU2995" s="357"/>
      <c r="IDV2995" s="81"/>
      <c r="IDW2995" s="173"/>
      <c r="IDX2995" s="710"/>
      <c r="IDY2995" s="137"/>
      <c r="IDZ2995" s="580"/>
      <c r="IEA2995" s="537"/>
      <c r="IEB2995" s="562"/>
      <c r="IEC2995" s="357"/>
      <c r="IED2995" s="81"/>
      <c r="IEE2995" s="173"/>
      <c r="IEF2995" s="710"/>
      <c r="IEG2995" s="137"/>
      <c r="IEH2995" s="580"/>
      <c r="IEI2995" s="537"/>
      <c r="IEJ2995" s="562"/>
      <c r="IEK2995" s="357"/>
      <c r="IEL2995" s="81"/>
      <c r="IEM2995" s="173"/>
      <c r="IEN2995" s="710"/>
      <c r="IEO2995" s="137"/>
      <c r="IEP2995" s="580"/>
      <c r="IEQ2995" s="537"/>
      <c r="IER2995" s="562"/>
      <c r="IES2995" s="357"/>
      <c r="IET2995" s="81"/>
      <c r="IEU2995" s="173"/>
      <c r="IEV2995" s="710"/>
      <c r="IEW2995" s="137"/>
      <c r="IEX2995" s="580"/>
      <c r="IEY2995" s="537"/>
      <c r="IEZ2995" s="562"/>
      <c r="IFA2995" s="357"/>
      <c r="IFB2995" s="81"/>
      <c r="IFC2995" s="173"/>
      <c r="IFD2995" s="710"/>
      <c r="IFE2995" s="137"/>
      <c r="IFF2995" s="580"/>
      <c r="IFG2995" s="537"/>
      <c r="IFH2995" s="562"/>
      <c r="IFI2995" s="357"/>
      <c r="IFJ2995" s="81"/>
      <c r="IFK2995" s="173"/>
      <c r="IFL2995" s="710"/>
      <c r="IFM2995" s="137"/>
      <c r="IFN2995" s="580"/>
      <c r="IFO2995" s="537"/>
      <c r="IFP2995" s="562"/>
      <c r="IFQ2995" s="357"/>
      <c r="IFR2995" s="81"/>
      <c r="IFS2995" s="173"/>
      <c r="IFT2995" s="710"/>
      <c r="IFU2995" s="137"/>
      <c r="IFV2995" s="580"/>
      <c r="IFW2995" s="537"/>
      <c r="IFX2995" s="562"/>
      <c r="IFY2995" s="357"/>
      <c r="IFZ2995" s="81"/>
      <c r="IGA2995" s="173"/>
      <c r="IGB2995" s="710"/>
      <c r="IGC2995" s="137"/>
      <c r="IGD2995" s="580"/>
      <c r="IGE2995" s="537"/>
      <c r="IGF2995" s="562"/>
      <c r="IGG2995" s="357"/>
      <c r="IGH2995" s="81"/>
      <c r="IGI2995" s="173"/>
      <c r="IGJ2995" s="710"/>
      <c r="IGK2995" s="137"/>
      <c r="IGL2995" s="580"/>
      <c r="IGM2995" s="537"/>
      <c r="IGN2995" s="562"/>
      <c r="IGO2995" s="357"/>
      <c r="IGP2995" s="81"/>
      <c r="IGQ2995" s="173"/>
      <c r="IGR2995" s="710"/>
      <c r="IGS2995" s="137"/>
      <c r="IGT2995" s="580"/>
      <c r="IGU2995" s="537"/>
      <c r="IGV2995" s="562"/>
      <c r="IGW2995" s="357"/>
      <c r="IGX2995" s="81"/>
      <c r="IGY2995" s="173"/>
      <c r="IGZ2995" s="710"/>
      <c r="IHA2995" s="137"/>
      <c r="IHB2995" s="580"/>
      <c r="IHC2995" s="537"/>
      <c r="IHD2995" s="562"/>
      <c r="IHE2995" s="357"/>
      <c r="IHF2995" s="81"/>
      <c r="IHG2995" s="173"/>
      <c r="IHH2995" s="710"/>
      <c r="IHI2995" s="137"/>
      <c r="IHJ2995" s="580"/>
      <c r="IHK2995" s="537"/>
      <c r="IHL2995" s="562"/>
      <c r="IHM2995" s="357"/>
      <c r="IHN2995" s="81"/>
      <c r="IHO2995" s="173"/>
      <c r="IHP2995" s="710"/>
      <c r="IHQ2995" s="137"/>
      <c r="IHR2995" s="580"/>
      <c r="IHS2995" s="537"/>
      <c r="IHT2995" s="562"/>
      <c r="IHU2995" s="357"/>
      <c r="IHV2995" s="81"/>
      <c r="IHW2995" s="173"/>
      <c r="IHX2995" s="710"/>
      <c r="IHY2995" s="137"/>
      <c r="IHZ2995" s="580"/>
      <c r="IIA2995" s="537"/>
      <c r="IIB2995" s="562"/>
      <c r="IIC2995" s="357"/>
      <c r="IID2995" s="81"/>
      <c r="IIE2995" s="173"/>
      <c r="IIF2995" s="710"/>
      <c r="IIG2995" s="137"/>
      <c r="IIH2995" s="580"/>
      <c r="III2995" s="537"/>
      <c r="IIJ2995" s="562"/>
      <c r="IIK2995" s="357"/>
      <c r="IIL2995" s="81"/>
      <c r="IIM2995" s="173"/>
      <c r="IIN2995" s="710"/>
      <c r="IIO2995" s="137"/>
      <c r="IIP2995" s="580"/>
      <c r="IIQ2995" s="537"/>
      <c r="IIR2995" s="562"/>
      <c r="IIS2995" s="357"/>
      <c r="IIT2995" s="81"/>
      <c r="IIU2995" s="173"/>
      <c r="IIV2995" s="710"/>
      <c r="IIW2995" s="137"/>
      <c r="IIX2995" s="580"/>
      <c r="IIY2995" s="537"/>
      <c r="IIZ2995" s="562"/>
      <c r="IJA2995" s="357"/>
      <c r="IJB2995" s="81"/>
      <c r="IJC2995" s="173"/>
      <c r="IJD2995" s="710"/>
      <c r="IJE2995" s="137"/>
      <c r="IJF2995" s="580"/>
      <c r="IJG2995" s="537"/>
      <c r="IJH2995" s="562"/>
      <c r="IJI2995" s="357"/>
      <c r="IJJ2995" s="81"/>
      <c r="IJK2995" s="173"/>
      <c r="IJL2995" s="710"/>
      <c r="IJM2995" s="137"/>
      <c r="IJN2995" s="580"/>
      <c r="IJO2995" s="537"/>
      <c r="IJP2995" s="562"/>
      <c r="IJQ2995" s="357"/>
      <c r="IJR2995" s="81"/>
      <c r="IJS2995" s="173"/>
      <c r="IJT2995" s="710"/>
      <c r="IJU2995" s="137"/>
      <c r="IJV2995" s="580"/>
      <c r="IJW2995" s="537"/>
      <c r="IJX2995" s="562"/>
      <c r="IJY2995" s="357"/>
      <c r="IJZ2995" s="81"/>
      <c r="IKA2995" s="173"/>
      <c r="IKB2995" s="710"/>
      <c r="IKC2995" s="137"/>
      <c r="IKD2995" s="580"/>
      <c r="IKE2995" s="537"/>
      <c r="IKF2995" s="562"/>
      <c r="IKG2995" s="357"/>
      <c r="IKH2995" s="81"/>
      <c r="IKI2995" s="173"/>
      <c r="IKJ2995" s="710"/>
      <c r="IKK2995" s="137"/>
      <c r="IKL2995" s="580"/>
      <c r="IKM2995" s="537"/>
      <c r="IKN2995" s="562"/>
      <c r="IKO2995" s="357"/>
      <c r="IKP2995" s="81"/>
      <c r="IKQ2995" s="173"/>
      <c r="IKR2995" s="710"/>
      <c r="IKS2995" s="137"/>
      <c r="IKT2995" s="580"/>
      <c r="IKU2995" s="537"/>
      <c r="IKV2995" s="562"/>
      <c r="IKW2995" s="357"/>
      <c r="IKX2995" s="81"/>
      <c r="IKY2995" s="173"/>
      <c r="IKZ2995" s="710"/>
      <c r="ILA2995" s="137"/>
      <c r="ILB2995" s="580"/>
      <c r="ILC2995" s="537"/>
      <c r="ILD2995" s="562"/>
      <c r="ILE2995" s="357"/>
      <c r="ILF2995" s="81"/>
      <c r="ILG2995" s="173"/>
      <c r="ILH2995" s="710"/>
      <c r="ILI2995" s="137"/>
      <c r="ILJ2995" s="580"/>
      <c r="ILK2995" s="537"/>
      <c r="ILL2995" s="562"/>
      <c r="ILM2995" s="357"/>
      <c r="ILN2995" s="81"/>
      <c r="ILO2995" s="173"/>
      <c r="ILP2995" s="710"/>
      <c r="ILQ2995" s="137"/>
      <c r="ILR2995" s="580"/>
      <c r="ILS2995" s="537"/>
      <c r="ILT2995" s="562"/>
      <c r="ILU2995" s="357"/>
      <c r="ILV2995" s="81"/>
      <c r="ILW2995" s="173"/>
      <c r="ILX2995" s="710"/>
      <c r="ILY2995" s="137"/>
      <c r="ILZ2995" s="580"/>
      <c r="IMA2995" s="537"/>
      <c r="IMB2995" s="562"/>
      <c r="IMC2995" s="357"/>
      <c r="IMD2995" s="81"/>
      <c r="IME2995" s="173"/>
      <c r="IMF2995" s="710"/>
      <c r="IMG2995" s="137"/>
      <c r="IMH2995" s="580"/>
      <c r="IMI2995" s="537"/>
      <c r="IMJ2995" s="562"/>
      <c r="IMK2995" s="357"/>
      <c r="IML2995" s="81"/>
      <c r="IMM2995" s="173"/>
      <c r="IMN2995" s="710"/>
      <c r="IMO2995" s="137"/>
      <c r="IMP2995" s="580"/>
      <c r="IMQ2995" s="537"/>
      <c r="IMR2995" s="562"/>
      <c r="IMS2995" s="357"/>
      <c r="IMT2995" s="81"/>
      <c r="IMU2995" s="173"/>
      <c r="IMV2995" s="710"/>
      <c r="IMW2995" s="137"/>
      <c r="IMX2995" s="580"/>
      <c r="IMY2995" s="537"/>
      <c r="IMZ2995" s="562"/>
      <c r="INA2995" s="357"/>
      <c r="INB2995" s="81"/>
      <c r="INC2995" s="173"/>
      <c r="IND2995" s="710"/>
      <c r="INE2995" s="137"/>
      <c r="INF2995" s="580"/>
      <c r="ING2995" s="537"/>
      <c r="INH2995" s="562"/>
      <c r="INI2995" s="357"/>
      <c r="INJ2995" s="81"/>
      <c r="INK2995" s="173"/>
      <c r="INL2995" s="710"/>
      <c r="INM2995" s="137"/>
      <c r="INN2995" s="580"/>
      <c r="INO2995" s="537"/>
      <c r="INP2995" s="562"/>
      <c r="INQ2995" s="357"/>
      <c r="INR2995" s="81"/>
      <c r="INS2995" s="173"/>
      <c r="INT2995" s="710"/>
      <c r="INU2995" s="137"/>
      <c r="INV2995" s="580"/>
      <c r="INW2995" s="537"/>
      <c r="INX2995" s="562"/>
      <c r="INY2995" s="357"/>
      <c r="INZ2995" s="81"/>
      <c r="IOA2995" s="173"/>
      <c r="IOB2995" s="710"/>
      <c r="IOC2995" s="137"/>
      <c r="IOD2995" s="580"/>
      <c r="IOE2995" s="537"/>
      <c r="IOF2995" s="562"/>
      <c r="IOG2995" s="357"/>
      <c r="IOH2995" s="81"/>
      <c r="IOI2995" s="173"/>
      <c r="IOJ2995" s="710"/>
      <c r="IOK2995" s="137"/>
      <c r="IOL2995" s="580"/>
      <c r="IOM2995" s="537"/>
      <c r="ION2995" s="562"/>
      <c r="IOO2995" s="357"/>
      <c r="IOP2995" s="81"/>
      <c r="IOQ2995" s="173"/>
      <c r="IOR2995" s="710"/>
      <c r="IOS2995" s="137"/>
      <c r="IOT2995" s="580"/>
      <c r="IOU2995" s="537"/>
      <c r="IOV2995" s="562"/>
      <c r="IOW2995" s="357"/>
      <c r="IOX2995" s="81"/>
      <c r="IOY2995" s="173"/>
      <c r="IOZ2995" s="710"/>
      <c r="IPA2995" s="137"/>
      <c r="IPB2995" s="580"/>
      <c r="IPC2995" s="537"/>
      <c r="IPD2995" s="562"/>
      <c r="IPE2995" s="357"/>
      <c r="IPF2995" s="81"/>
      <c r="IPG2995" s="173"/>
      <c r="IPH2995" s="710"/>
      <c r="IPI2995" s="137"/>
      <c r="IPJ2995" s="580"/>
      <c r="IPK2995" s="537"/>
      <c r="IPL2995" s="562"/>
      <c r="IPM2995" s="357"/>
      <c r="IPN2995" s="81"/>
      <c r="IPO2995" s="173"/>
      <c r="IPP2995" s="710"/>
      <c r="IPQ2995" s="137"/>
      <c r="IPR2995" s="580"/>
      <c r="IPS2995" s="537"/>
      <c r="IPT2995" s="562"/>
      <c r="IPU2995" s="357"/>
      <c r="IPV2995" s="81"/>
      <c r="IPW2995" s="173"/>
      <c r="IPX2995" s="710"/>
      <c r="IPY2995" s="137"/>
      <c r="IPZ2995" s="580"/>
      <c r="IQA2995" s="537"/>
      <c r="IQB2995" s="562"/>
      <c r="IQC2995" s="357"/>
      <c r="IQD2995" s="81"/>
      <c r="IQE2995" s="173"/>
      <c r="IQF2995" s="710"/>
      <c r="IQG2995" s="137"/>
      <c r="IQH2995" s="580"/>
      <c r="IQI2995" s="537"/>
      <c r="IQJ2995" s="562"/>
      <c r="IQK2995" s="357"/>
      <c r="IQL2995" s="81"/>
      <c r="IQM2995" s="173"/>
      <c r="IQN2995" s="710"/>
      <c r="IQO2995" s="137"/>
      <c r="IQP2995" s="580"/>
      <c r="IQQ2995" s="537"/>
      <c r="IQR2995" s="562"/>
      <c r="IQS2995" s="357"/>
      <c r="IQT2995" s="81"/>
      <c r="IQU2995" s="173"/>
      <c r="IQV2995" s="710"/>
      <c r="IQW2995" s="137"/>
      <c r="IQX2995" s="580"/>
      <c r="IQY2995" s="537"/>
      <c r="IQZ2995" s="562"/>
      <c r="IRA2995" s="357"/>
      <c r="IRB2995" s="81"/>
      <c r="IRC2995" s="173"/>
      <c r="IRD2995" s="710"/>
      <c r="IRE2995" s="137"/>
      <c r="IRF2995" s="580"/>
      <c r="IRG2995" s="537"/>
      <c r="IRH2995" s="562"/>
      <c r="IRI2995" s="357"/>
      <c r="IRJ2995" s="81"/>
      <c r="IRK2995" s="173"/>
      <c r="IRL2995" s="710"/>
      <c r="IRM2995" s="137"/>
      <c r="IRN2995" s="580"/>
      <c r="IRO2995" s="537"/>
      <c r="IRP2995" s="562"/>
      <c r="IRQ2995" s="357"/>
      <c r="IRR2995" s="81"/>
      <c r="IRS2995" s="173"/>
      <c r="IRT2995" s="710"/>
      <c r="IRU2995" s="137"/>
      <c r="IRV2995" s="580"/>
      <c r="IRW2995" s="537"/>
      <c r="IRX2995" s="562"/>
      <c r="IRY2995" s="357"/>
      <c r="IRZ2995" s="81"/>
      <c r="ISA2995" s="173"/>
      <c r="ISB2995" s="710"/>
      <c r="ISC2995" s="137"/>
      <c r="ISD2995" s="580"/>
      <c r="ISE2995" s="537"/>
      <c r="ISF2995" s="562"/>
      <c r="ISG2995" s="357"/>
      <c r="ISH2995" s="81"/>
      <c r="ISI2995" s="173"/>
      <c r="ISJ2995" s="710"/>
      <c r="ISK2995" s="137"/>
      <c r="ISL2995" s="580"/>
      <c r="ISM2995" s="537"/>
      <c r="ISN2995" s="562"/>
      <c r="ISO2995" s="357"/>
      <c r="ISP2995" s="81"/>
      <c r="ISQ2995" s="173"/>
      <c r="ISR2995" s="710"/>
      <c r="ISS2995" s="137"/>
      <c r="IST2995" s="580"/>
      <c r="ISU2995" s="537"/>
      <c r="ISV2995" s="562"/>
      <c r="ISW2995" s="357"/>
      <c r="ISX2995" s="81"/>
      <c r="ISY2995" s="173"/>
      <c r="ISZ2995" s="710"/>
      <c r="ITA2995" s="137"/>
      <c r="ITB2995" s="580"/>
      <c r="ITC2995" s="537"/>
      <c r="ITD2995" s="562"/>
      <c r="ITE2995" s="357"/>
      <c r="ITF2995" s="81"/>
      <c r="ITG2995" s="173"/>
      <c r="ITH2995" s="710"/>
      <c r="ITI2995" s="137"/>
      <c r="ITJ2995" s="580"/>
      <c r="ITK2995" s="537"/>
      <c r="ITL2995" s="562"/>
      <c r="ITM2995" s="357"/>
      <c r="ITN2995" s="81"/>
      <c r="ITO2995" s="173"/>
      <c r="ITP2995" s="710"/>
      <c r="ITQ2995" s="137"/>
      <c r="ITR2995" s="580"/>
      <c r="ITS2995" s="537"/>
      <c r="ITT2995" s="562"/>
      <c r="ITU2995" s="357"/>
      <c r="ITV2995" s="81"/>
      <c r="ITW2995" s="173"/>
      <c r="ITX2995" s="710"/>
      <c r="ITY2995" s="137"/>
      <c r="ITZ2995" s="580"/>
      <c r="IUA2995" s="537"/>
      <c r="IUB2995" s="562"/>
      <c r="IUC2995" s="357"/>
      <c r="IUD2995" s="81"/>
      <c r="IUE2995" s="173"/>
      <c r="IUF2995" s="710"/>
      <c r="IUG2995" s="137"/>
      <c r="IUH2995" s="580"/>
      <c r="IUI2995" s="537"/>
      <c r="IUJ2995" s="562"/>
      <c r="IUK2995" s="357"/>
      <c r="IUL2995" s="81"/>
      <c r="IUM2995" s="173"/>
      <c r="IUN2995" s="710"/>
      <c r="IUO2995" s="137"/>
      <c r="IUP2995" s="580"/>
      <c r="IUQ2995" s="537"/>
      <c r="IUR2995" s="562"/>
      <c r="IUS2995" s="357"/>
      <c r="IUT2995" s="81"/>
      <c r="IUU2995" s="173"/>
      <c r="IUV2995" s="710"/>
      <c r="IUW2995" s="137"/>
      <c r="IUX2995" s="580"/>
      <c r="IUY2995" s="537"/>
      <c r="IUZ2995" s="562"/>
      <c r="IVA2995" s="357"/>
      <c r="IVB2995" s="81"/>
      <c r="IVC2995" s="173"/>
      <c r="IVD2995" s="710"/>
      <c r="IVE2995" s="137"/>
      <c r="IVF2995" s="580"/>
      <c r="IVG2995" s="537"/>
      <c r="IVH2995" s="562"/>
      <c r="IVI2995" s="357"/>
      <c r="IVJ2995" s="81"/>
      <c r="IVK2995" s="173"/>
      <c r="IVL2995" s="710"/>
      <c r="IVM2995" s="137"/>
      <c r="IVN2995" s="580"/>
      <c r="IVO2995" s="537"/>
      <c r="IVP2995" s="562"/>
      <c r="IVQ2995" s="357"/>
      <c r="IVR2995" s="81"/>
      <c r="IVS2995" s="173"/>
      <c r="IVT2995" s="710"/>
      <c r="IVU2995" s="137"/>
      <c r="IVV2995" s="580"/>
      <c r="IVW2995" s="537"/>
      <c r="IVX2995" s="562"/>
      <c r="IVY2995" s="357"/>
      <c r="IVZ2995" s="81"/>
      <c r="IWA2995" s="173"/>
      <c r="IWB2995" s="710"/>
      <c r="IWC2995" s="137"/>
      <c r="IWD2995" s="580"/>
      <c r="IWE2995" s="537"/>
      <c r="IWF2995" s="562"/>
      <c r="IWG2995" s="357"/>
      <c r="IWH2995" s="81"/>
      <c r="IWI2995" s="173"/>
      <c r="IWJ2995" s="710"/>
      <c r="IWK2995" s="137"/>
      <c r="IWL2995" s="580"/>
      <c r="IWM2995" s="537"/>
      <c r="IWN2995" s="562"/>
      <c r="IWO2995" s="357"/>
      <c r="IWP2995" s="81"/>
      <c r="IWQ2995" s="173"/>
      <c r="IWR2995" s="710"/>
      <c r="IWS2995" s="137"/>
      <c r="IWT2995" s="580"/>
      <c r="IWU2995" s="537"/>
      <c r="IWV2995" s="562"/>
      <c r="IWW2995" s="357"/>
      <c r="IWX2995" s="81"/>
      <c r="IWY2995" s="173"/>
      <c r="IWZ2995" s="710"/>
      <c r="IXA2995" s="137"/>
      <c r="IXB2995" s="580"/>
      <c r="IXC2995" s="537"/>
      <c r="IXD2995" s="562"/>
      <c r="IXE2995" s="357"/>
      <c r="IXF2995" s="81"/>
      <c r="IXG2995" s="173"/>
      <c r="IXH2995" s="710"/>
      <c r="IXI2995" s="137"/>
      <c r="IXJ2995" s="580"/>
      <c r="IXK2995" s="537"/>
      <c r="IXL2995" s="562"/>
      <c r="IXM2995" s="357"/>
      <c r="IXN2995" s="81"/>
      <c r="IXO2995" s="173"/>
      <c r="IXP2995" s="710"/>
      <c r="IXQ2995" s="137"/>
      <c r="IXR2995" s="580"/>
      <c r="IXS2995" s="537"/>
      <c r="IXT2995" s="562"/>
      <c r="IXU2995" s="357"/>
      <c r="IXV2995" s="81"/>
      <c r="IXW2995" s="173"/>
      <c r="IXX2995" s="710"/>
      <c r="IXY2995" s="137"/>
      <c r="IXZ2995" s="580"/>
      <c r="IYA2995" s="537"/>
      <c r="IYB2995" s="562"/>
      <c r="IYC2995" s="357"/>
      <c r="IYD2995" s="81"/>
      <c r="IYE2995" s="173"/>
      <c r="IYF2995" s="710"/>
      <c r="IYG2995" s="137"/>
      <c r="IYH2995" s="580"/>
      <c r="IYI2995" s="537"/>
      <c r="IYJ2995" s="562"/>
      <c r="IYK2995" s="357"/>
      <c r="IYL2995" s="81"/>
      <c r="IYM2995" s="173"/>
      <c r="IYN2995" s="710"/>
      <c r="IYO2995" s="137"/>
      <c r="IYP2995" s="580"/>
      <c r="IYQ2995" s="537"/>
      <c r="IYR2995" s="562"/>
      <c r="IYS2995" s="357"/>
      <c r="IYT2995" s="81"/>
      <c r="IYU2995" s="173"/>
      <c r="IYV2995" s="710"/>
      <c r="IYW2995" s="137"/>
      <c r="IYX2995" s="580"/>
      <c r="IYY2995" s="537"/>
      <c r="IYZ2995" s="562"/>
      <c r="IZA2995" s="357"/>
      <c r="IZB2995" s="81"/>
      <c r="IZC2995" s="173"/>
      <c r="IZD2995" s="710"/>
      <c r="IZE2995" s="137"/>
      <c r="IZF2995" s="580"/>
      <c r="IZG2995" s="537"/>
      <c r="IZH2995" s="562"/>
      <c r="IZI2995" s="357"/>
      <c r="IZJ2995" s="81"/>
      <c r="IZK2995" s="173"/>
      <c r="IZL2995" s="710"/>
      <c r="IZM2995" s="137"/>
      <c r="IZN2995" s="580"/>
      <c r="IZO2995" s="537"/>
      <c r="IZP2995" s="562"/>
      <c r="IZQ2995" s="357"/>
      <c r="IZR2995" s="81"/>
      <c r="IZS2995" s="173"/>
      <c r="IZT2995" s="710"/>
      <c r="IZU2995" s="137"/>
      <c r="IZV2995" s="580"/>
      <c r="IZW2995" s="537"/>
      <c r="IZX2995" s="562"/>
      <c r="IZY2995" s="357"/>
      <c r="IZZ2995" s="81"/>
      <c r="JAA2995" s="173"/>
      <c r="JAB2995" s="710"/>
      <c r="JAC2995" s="137"/>
      <c r="JAD2995" s="580"/>
      <c r="JAE2995" s="537"/>
      <c r="JAF2995" s="562"/>
      <c r="JAG2995" s="357"/>
      <c r="JAH2995" s="81"/>
      <c r="JAI2995" s="173"/>
      <c r="JAJ2995" s="710"/>
      <c r="JAK2995" s="137"/>
      <c r="JAL2995" s="580"/>
      <c r="JAM2995" s="537"/>
      <c r="JAN2995" s="562"/>
      <c r="JAO2995" s="357"/>
      <c r="JAP2995" s="81"/>
      <c r="JAQ2995" s="173"/>
      <c r="JAR2995" s="710"/>
      <c r="JAS2995" s="137"/>
      <c r="JAT2995" s="580"/>
      <c r="JAU2995" s="537"/>
      <c r="JAV2995" s="562"/>
      <c r="JAW2995" s="357"/>
      <c r="JAX2995" s="81"/>
      <c r="JAY2995" s="173"/>
      <c r="JAZ2995" s="710"/>
      <c r="JBA2995" s="137"/>
      <c r="JBB2995" s="580"/>
      <c r="JBC2995" s="537"/>
      <c r="JBD2995" s="562"/>
      <c r="JBE2995" s="357"/>
      <c r="JBF2995" s="81"/>
      <c r="JBG2995" s="173"/>
      <c r="JBH2995" s="710"/>
      <c r="JBI2995" s="137"/>
      <c r="JBJ2995" s="580"/>
      <c r="JBK2995" s="537"/>
      <c r="JBL2995" s="562"/>
      <c r="JBM2995" s="357"/>
      <c r="JBN2995" s="81"/>
      <c r="JBO2995" s="173"/>
      <c r="JBP2995" s="710"/>
      <c r="JBQ2995" s="137"/>
      <c r="JBR2995" s="580"/>
      <c r="JBS2995" s="537"/>
      <c r="JBT2995" s="562"/>
      <c r="JBU2995" s="357"/>
      <c r="JBV2995" s="81"/>
      <c r="JBW2995" s="173"/>
      <c r="JBX2995" s="710"/>
      <c r="JBY2995" s="137"/>
      <c r="JBZ2995" s="580"/>
      <c r="JCA2995" s="537"/>
      <c r="JCB2995" s="562"/>
      <c r="JCC2995" s="357"/>
      <c r="JCD2995" s="81"/>
      <c r="JCE2995" s="173"/>
      <c r="JCF2995" s="710"/>
      <c r="JCG2995" s="137"/>
      <c r="JCH2995" s="580"/>
      <c r="JCI2995" s="537"/>
      <c r="JCJ2995" s="562"/>
      <c r="JCK2995" s="357"/>
      <c r="JCL2995" s="81"/>
      <c r="JCM2995" s="173"/>
      <c r="JCN2995" s="710"/>
      <c r="JCO2995" s="137"/>
      <c r="JCP2995" s="580"/>
      <c r="JCQ2995" s="537"/>
      <c r="JCR2995" s="562"/>
      <c r="JCS2995" s="357"/>
      <c r="JCT2995" s="81"/>
      <c r="JCU2995" s="173"/>
      <c r="JCV2995" s="710"/>
      <c r="JCW2995" s="137"/>
      <c r="JCX2995" s="580"/>
      <c r="JCY2995" s="537"/>
      <c r="JCZ2995" s="562"/>
      <c r="JDA2995" s="357"/>
      <c r="JDB2995" s="81"/>
      <c r="JDC2995" s="173"/>
      <c r="JDD2995" s="710"/>
      <c r="JDE2995" s="137"/>
      <c r="JDF2995" s="580"/>
      <c r="JDG2995" s="537"/>
      <c r="JDH2995" s="562"/>
      <c r="JDI2995" s="357"/>
      <c r="JDJ2995" s="81"/>
      <c r="JDK2995" s="173"/>
      <c r="JDL2995" s="710"/>
      <c r="JDM2995" s="137"/>
      <c r="JDN2995" s="580"/>
      <c r="JDO2995" s="537"/>
      <c r="JDP2995" s="562"/>
      <c r="JDQ2995" s="357"/>
      <c r="JDR2995" s="81"/>
      <c r="JDS2995" s="173"/>
      <c r="JDT2995" s="710"/>
      <c r="JDU2995" s="137"/>
      <c r="JDV2995" s="580"/>
      <c r="JDW2995" s="537"/>
      <c r="JDX2995" s="562"/>
      <c r="JDY2995" s="357"/>
      <c r="JDZ2995" s="81"/>
      <c r="JEA2995" s="173"/>
      <c r="JEB2995" s="710"/>
      <c r="JEC2995" s="137"/>
      <c r="JED2995" s="580"/>
      <c r="JEE2995" s="537"/>
      <c r="JEF2995" s="562"/>
      <c r="JEG2995" s="357"/>
      <c r="JEH2995" s="81"/>
      <c r="JEI2995" s="173"/>
      <c r="JEJ2995" s="710"/>
      <c r="JEK2995" s="137"/>
      <c r="JEL2995" s="580"/>
      <c r="JEM2995" s="537"/>
      <c r="JEN2995" s="562"/>
      <c r="JEO2995" s="357"/>
      <c r="JEP2995" s="81"/>
      <c r="JEQ2995" s="173"/>
      <c r="JER2995" s="710"/>
      <c r="JES2995" s="137"/>
      <c r="JET2995" s="580"/>
      <c r="JEU2995" s="537"/>
      <c r="JEV2995" s="562"/>
      <c r="JEW2995" s="357"/>
      <c r="JEX2995" s="81"/>
      <c r="JEY2995" s="173"/>
      <c r="JEZ2995" s="710"/>
      <c r="JFA2995" s="137"/>
      <c r="JFB2995" s="580"/>
      <c r="JFC2995" s="537"/>
      <c r="JFD2995" s="562"/>
      <c r="JFE2995" s="357"/>
      <c r="JFF2995" s="81"/>
      <c r="JFG2995" s="173"/>
      <c r="JFH2995" s="710"/>
      <c r="JFI2995" s="137"/>
      <c r="JFJ2995" s="580"/>
      <c r="JFK2995" s="537"/>
      <c r="JFL2995" s="562"/>
      <c r="JFM2995" s="357"/>
      <c r="JFN2995" s="81"/>
      <c r="JFO2995" s="173"/>
      <c r="JFP2995" s="710"/>
      <c r="JFQ2995" s="137"/>
      <c r="JFR2995" s="580"/>
      <c r="JFS2995" s="537"/>
      <c r="JFT2995" s="562"/>
      <c r="JFU2995" s="357"/>
      <c r="JFV2995" s="81"/>
      <c r="JFW2995" s="173"/>
      <c r="JFX2995" s="710"/>
      <c r="JFY2995" s="137"/>
      <c r="JFZ2995" s="580"/>
      <c r="JGA2995" s="537"/>
      <c r="JGB2995" s="562"/>
      <c r="JGC2995" s="357"/>
      <c r="JGD2995" s="81"/>
      <c r="JGE2995" s="173"/>
      <c r="JGF2995" s="710"/>
      <c r="JGG2995" s="137"/>
      <c r="JGH2995" s="580"/>
      <c r="JGI2995" s="537"/>
      <c r="JGJ2995" s="562"/>
      <c r="JGK2995" s="357"/>
      <c r="JGL2995" s="81"/>
      <c r="JGM2995" s="173"/>
      <c r="JGN2995" s="710"/>
      <c r="JGO2995" s="137"/>
      <c r="JGP2995" s="580"/>
      <c r="JGQ2995" s="537"/>
      <c r="JGR2995" s="562"/>
      <c r="JGS2995" s="357"/>
      <c r="JGT2995" s="81"/>
      <c r="JGU2995" s="173"/>
      <c r="JGV2995" s="710"/>
      <c r="JGW2995" s="137"/>
      <c r="JGX2995" s="580"/>
      <c r="JGY2995" s="537"/>
      <c r="JGZ2995" s="562"/>
      <c r="JHA2995" s="357"/>
      <c r="JHB2995" s="81"/>
      <c r="JHC2995" s="173"/>
      <c r="JHD2995" s="710"/>
      <c r="JHE2995" s="137"/>
      <c r="JHF2995" s="580"/>
      <c r="JHG2995" s="537"/>
      <c r="JHH2995" s="562"/>
      <c r="JHI2995" s="357"/>
      <c r="JHJ2995" s="81"/>
      <c r="JHK2995" s="173"/>
      <c r="JHL2995" s="710"/>
      <c r="JHM2995" s="137"/>
      <c r="JHN2995" s="580"/>
      <c r="JHO2995" s="537"/>
      <c r="JHP2995" s="562"/>
      <c r="JHQ2995" s="357"/>
      <c r="JHR2995" s="81"/>
      <c r="JHS2995" s="173"/>
      <c r="JHT2995" s="710"/>
      <c r="JHU2995" s="137"/>
      <c r="JHV2995" s="580"/>
      <c r="JHW2995" s="537"/>
      <c r="JHX2995" s="562"/>
      <c r="JHY2995" s="357"/>
      <c r="JHZ2995" s="81"/>
      <c r="JIA2995" s="173"/>
      <c r="JIB2995" s="710"/>
      <c r="JIC2995" s="137"/>
      <c r="JID2995" s="580"/>
      <c r="JIE2995" s="537"/>
      <c r="JIF2995" s="562"/>
      <c r="JIG2995" s="357"/>
      <c r="JIH2995" s="81"/>
      <c r="JII2995" s="173"/>
      <c r="JIJ2995" s="710"/>
      <c r="JIK2995" s="137"/>
      <c r="JIL2995" s="580"/>
      <c r="JIM2995" s="537"/>
      <c r="JIN2995" s="562"/>
      <c r="JIO2995" s="357"/>
      <c r="JIP2995" s="81"/>
      <c r="JIQ2995" s="173"/>
      <c r="JIR2995" s="710"/>
      <c r="JIS2995" s="137"/>
      <c r="JIT2995" s="580"/>
      <c r="JIU2995" s="537"/>
      <c r="JIV2995" s="562"/>
      <c r="JIW2995" s="357"/>
      <c r="JIX2995" s="81"/>
      <c r="JIY2995" s="173"/>
      <c r="JIZ2995" s="710"/>
      <c r="JJA2995" s="137"/>
      <c r="JJB2995" s="580"/>
      <c r="JJC2995" s="537"/>
      <c r="JJD2995" s="562"/>
      <c r="JJE2995" s="357"/>
      <c r="JJF2995" s="81"/>
      <c r="JJG2995" s="173"/>
      <c r="JJH2995" s="710"/>
      <c r="JJI2995" s="137"/>
      <c r="JJJ2995" s="580"/>
      <c r="JJK2995" s="537"/>
      <c r="JJL2995" s="562"/>
      <c r="JJM2995" s="357"/>
      <c r="JJN2995" s="81"/>
      <c r="JJO2995" s="173"/>
      <c r="JJP2995" s="710"/>
      <c r="JJQ2995" s="137"/>
      <c r="JJR2995" s="580"/>
      <c r="JJS2995" s="537"/>
      <c r="JJT2995" s="562"/>
      <c r="JJU2995" s="357"/>
      <c r="JJV2995" s="81"/>
      <c r="JJW2995" s="173"/>
      <c r="JJX2995" s="710"/>
      <c r="JJY2995" s="137"/>
      <c r="JJZ2995" s="580"/>
      <c r="JKA2995" s="537"/>
      <c r="JKB2995" s="562"/>
      <c r="JKC2995" s="357"/>
      <c r="JKD2995" s="81"/>
      <c r="JKE2995" s="173"/>
      <c r="JKF2995" s="710"/>
      <c r="JKG2995" s="137"/>
      <c r="JKH2995" s="580"/>
      <c r="JKI2995" s="537"/>
      <c r="JKJ2995" s="562"/>
      <c r="JKK2995" s="357"/>
      <c r="JKL2995" s="81"/>
      <c r="JKM2995" s="173"/>
      <c r="JKN2995" s="710"/>
      <c r="JKO2995" s="137"/>
      <c r="JKP2995" s="580"/>
      <c r="JKQ2995" s="537"/>
      <c r="JKR2995" s="562"/>
      <c r="JKS2995" s="357"/>
      <c r="JKT2995" s="81"/>
      <c r="JKU2995" s="173"/>
      <c r="JKV2995" s="710"/>
      <c r="JKW2995" s="137"/>
      <c r="JKX2995" s="580"/>
      <c r="JKY2995" s="537"/>
      <c r="JKZ2995" s="562"/>
      <c r="JLA2995" s="357"/>
      <c r="JLB2995" s="81"/>
      <c r="JLC2995" s="173"/>
      <c r="JLD2995" s="710"/>
      <c r="JLE2995" s="137"/>
      <c r="JLF2995" s="580"/>
      <c r="JLG2995" s="537"/>
      <c r="JLH2995" s="562"/>
      <c r="JLI2995" s="357"/>
      <c r="JLJ2995" s="81"/>
      <c r="JLK2995" s="173"/>
      <c r="JLL2995" s="710"/>
      <c r="JLM2995" s="137"/>
      <c r="JLN2995" s="580"/>
      <c r="JLO2995" s="537"/>
      <c r="JLP2995" s="562"/>
      <c r="JLQ2995" s="357"/>
      <c r="JLR2995" s="81"/>
      <c r="JLS2995" s="173"/>
      <c r="JLT2995" s="710"/>
      <c r="JLU2995" s="137"/>
      <c r="JLV2995" s="580"/>
      <c r="JLW2995" s="537"/>
      <c r="JLX2995" s="562"/>
      <c r="JLY2995" s="357"/>
      <c r="JLZ2995" s="81"/>
      <c r="JMA2995" s="173"/>
      <c r="JMB2995" s="710"/>
      <c r="JMC2995" s="137"/>
      <c r="JMD2995" s="580"/>
      <c r="JME2995" s="537"/>
      <c r="JMF2995" s="562"/>
      <c r="JMG2995" s="357"/>
      <c r="JMH2995" s="81"/>
      <c r="JMI2995" s="173"/>
      <c r="JMJ2995" s="710"/>
      <c r="JMK2995" s="137"/>
      <c r="JML2995" s="580"/>
      <c r="JMM2995" s="537"/>
      <c r="JMN2995" s="562"/>
      <c r="JMO2995" s="357"/>
      <c r="JMP2995" s="81"/>
      <c r="JMQ2995" s="173"/>
      <c r="JMR2995" s="710"/>
      <c r="JMS2995" s="137"/>
      <c r="JMT2995" s="580"/>
      <c r="JMU2995" s="537"/>
      <c r="JMV2995" s="562"/>
      <c r="JMW2995" s="357"/>
      <c r="JMX2995" s="81"/>
      <c r="JMY2995" s="173"/>
      <c r="JMZ2995" s="710"/>
      <c r="JNA2995" s="137"/>
      <c r="JNB2995" s="580"/>
      <c r="JNC2995" s="537"/>
      <c r="JND2995" s="562"/>
      <c r="JNE2995" s="357"/>
      <c r="JNF2995" s="81"/>
      <c r="JNG2995" s="173"/>
      <c r="JNH2995" s="710"/>
      <c r="JNI2995" s="137"/>
      <c r="JNJ2995" s="580"/>
      <c r="JNK2995" s="537"/>
      <c r="JNL2995" s="562"/>
      <c r="JNM2995" s="357"/>
      <c r="JNN2995" s="81"/>
      <c r="JNO2995" s="173"/>
      <c r="JNP2995" s="710"/>
      <c r="JNQ2995" s="137"/>
      <c r="JNR2995" s="580"/>
      <c r="JNS2995" s="537"/>
      <c r="JNT2995" s="562"/>
      <c r="JNU2995" s="357"/>
      <c r="JNV2995" s="81"/>
      <c r="JNW2995" s="173"/>
      <c r="JNX2995" s="710"/>
      <c r="JNY2995" s="137"/>
      <c r="JNZ2995" s="580"/>
      <c r="JOA2995" s="537"/>
      <c r="JOB2995" s="562"/>
      <c r="JOC2995" s="357"/>
      <c r="JOD2995" s="81"/>
      <c r="JOE2995" s="173"/>
      <c r="JOF2995" s="710"/>
      <c r="JOG2995" s="137"/>
      <c r="JOH2995" s="580"/>
      <c r="JOI2995" s="537"/>
      <c r="JOJ2995" s="562"/>
      <c r="JOK2995" s="357"/>
      <c r="JOL2995" s="81"/>
      <c r="JOM2995" s="173"/>
      <c r="JON2995" s="710"/>
      <c r="JOO2995" s="137"/>
      <c r="JOP2995" s="580"/>
      <c r="JOQ2995" s="537"/>
      <c r="JOR2995" s="562"/>
      <c r="JOS2995" s="357"/>
      <c r="JOT2995" s="81"/>
      <c r="JOU2995" s="173"/>
      <c r="JOV2995" s="710"/>
      <c r="JOW2995" s="137"/>
      <c r="JOX2995" s="580"/>
      <c r="JOY2995" s="537"/>
      <c r="JOZ2995" s="562"/>
      <c r="JPA2995" s="357"/>
      <c r="JPB2995" s="81"/>
      <c r="JPC2995" s="173"/>
      <c r="JPD2995" s="710"/>
      <c r="JPE2995" s="137"/>
      <c r="JPF2995" s="580"/>
      <c r="JPG2995" s="537"/>
      <c r="JPH2995" s="562"/>
      <c r="JPI2995" s="357"/>
      <c r="JPJ2995" s="81"/>
      <c r="JPK2995" s="173"/>
      <c r="JPL2995" s="710"/>
      <c r="JPM2995" s="137"/>
      <c r="JPN2995" s="580"/>
      <c r="JPO2995" s="537"/>
      <c r="JPP2995" s="562"/>
      <c r="JPQ2995" s="357"/>
      <c r="JPR2995" s="81"/>
      <c r="JPS2995" s="173"/>
      <c r="JPT2995" s="710"/>
      <c r="JPU2995" s="137"/>
      <c r="JPV2995" s="580"/>
      <c r="JPW2995" s="537"/>
      <c r="JPX2995" s="562"/>
      <c r="JPY2995" s="357"/>
      <c r="JPZ2995" s="81"/>
      <c r="JQA2995" s="173"/>
      <c r="JQB2995" s="710"/>
      <c r="JQC2995" s="137"/>
      <c r="JQD2995" s="580"/>
      <c r="JQE2995" s="537"/>
      <c r="JQF2995" s="562"/>
      <c r="JQG2995" s="357"/>
      <c r="JQH2995" s="81"/>
      <c r="JQI2995" s="173"/>
      <c r="JQJ2995" s="710"/>
      <c r="JQK2995" s="137"/>
      <c r="JQL2995" s="580"/>
      <c r="JQM2995" s="537"/>
      <c r="JQN2995" s="562"/>
      <c r="JQO2995" s="357"/>
      <c r="JQP2995" s="81"/>
      <c r="JQQ2995" s="173"/>
      <c r="JQR2995" s="710"/>
      <c r="JQS2995" s="137"/>
      <c r="JQT2995" s="580"/>
      <c r="JQU2995" s="537"/>
      <c r="JQV2995" s="562"/>
      <c r="JQW2995" s="357"/>
      <c r="JQX2995" s="81"/>
      <c r="JQY2995" s="173"/>
      <c r="JQZ2995" s="710"/>
      <c r="JRA2995" s="137"/>
      <c r="JRB2995" s="580"/>
      <c r="JRC2995" s="537"/>
      <c r="JRD2995" s="562"/>
      <c r="JRE2995" s="357"/>
      <c r="JRF2995" s="81"/>
      <c r="JRG2995" s="173"/>
      <c r="JRH2995" s="710"/>
      <c r="JRI2995" s="137"/>
      <c r="JRJ2995" s="580"/>
      <c r="JRK2995" s="537"/>
      <c r="JRL2995" s="562"/>
      <c r="JRM2995" s="357"/>
      <c r="JRN2995" s="81"/>
      <c r="JRO2995" s="173"/>
      <c r="JRP2995" s="710"/>
      <c r="JRQ2995" s="137"/>
      <c r="JRR2995" s="580"/>
      <c r="JRS2995" s="537"/>
      <c r="JRT2995" s="562"/>
      <c r="JRU2995" s="357"/>
      <c r="JRV2995" s="81"/>
      <c r="JRW2995" s="173"/>
      <c r="JRX2995" s="710"/>
      <c r="JRY2995" s="137"/>
      <c r="JRZ2995" s="580"/>
      <c r="JSA2995" s="537"/>
      <c r="JSB2995" s="562"/>
      <c r="JSC2995" s="357"/>
      <c r="JSD2995" s="81"/>
      <c r="JSE2995" s="173"/>
      <c r="JSF2995" s="710"/>
      <c r="JSG2995" s="137"/>
      <c r="JSH2995" s="580"/>
      <c r="JSI2995" s="537"/>
      <c r="JSJ2995" s="562"/>
      <c r="JSK2995" s="357"/>
      <c r="JSL2995" s="81"/>
      <c r="JSM2995" s="173"/>
      <c r="JSN2995" s="710"/>
      <c r="JSO2995" s="137"/>
      <c r="JSP2995" s="580"/>
      <c r="JSQ2995" s="537"/>
      <c r="JSR2995" s="562"/>
      <c r="JSS2995" s="357"/>
      <c r="JST2995" s="81"/>
      <c r="JSU2995" s="173"/>
      <c r="JSV2995" s="710"/>
      <c r="JSW2995" s="137"/>
      <c r="JSX2995" s="580"/>
      <c r="JSY2995" s="537"/>
      <c r="JSZ2995" s="562"/>
      <c r="JTA2995" s="357"/>
      <c r="JTB2995" s="81"/>
      <c r="JTC2995" s="173"/>
      <c r="JTD2995" s="710"/>
      <c r="JTE2995" s="137"/>
      <c r="JTF2995" s="580"/>
      <c r="JTG2995" s="537"/>
      <c r="JTH2995" s="562"/>
      <c r="JTI2995" s="357"/>
      <c r="JTJ2995" s="81"/>
      <c r="JTK2995" s="173"/>
      <c r="JTL2995" s="710"/>
      <c r="JTM2995" s="137"/>
      <c r="JTN2995" s="580"/>
      <c r="JTO2995" s="537"/>
      <c r="JTP2995" s="562"/>
      <c r="JTQ2995" s="357"/>
      <c r="JTR2995" s="81"/>
      <c r="JTS2995" s="173"/>
      <c r="JTT2995" s="710"/>
      <c r="JTU2995" s="137"/>
      <c r="JTV2995" s="580"/>
      <c r="JTW2995" s="537"/>
      <c r="JTX2995" s="562"/>
      <c r="JTY2995" s="357"/>
      <c r="JTZ2995" s="81"/>
      <c r="JUA2995" s="173"/>
      <c r="JUB2995" s="710"/>
      <c r="JUC2995" s="137"/>
      <c r="JUD2995" s="580"/>
      <c r="JUE2995" s="537"/>
      <c r="JUF2995" s="562"/>
      <c r="JUG2995" s="357"/>
      <c r="JUH2995" s="81"/>
      <c r="JUI2995" s="173"/>
      <c r="JUJ2995" s="710"/>
      <c r="JUK2995" s="137"/>
      <c r="JUL2995" s="580"/>
      <c r="JUM2995" s="537"/>
      <c r="JUN2995" s="562"/>
      <c r="JUO2995" s="357"/>
      <c r="JUP2995" s="81"/>
      <c r="JUQ2995" s="173"/>
      <c r="JUR2995" s="710"/>
      <c r="JUS2995" s="137"/>
      <c r="JUT2995" s="580"/>
      <c r="JUU2995" s="537"/>
      <c r="JUV2995" s="562"/>
      <c r="JUW2995" s="357"/>
      <c r="JUX2995" s="81"/>
      <c r="JUY2995" s="173"/>
      <c r="JUZ2995" s="710"/>
      <c r="JVA2995" s="137"/>
      <c r="JVB2995" s="580"/>
      <c r="JVC2995" s="537"/>
      <c r="JVD2995" s="562"/>
      <c r="JVE2995" s="357"/>
      <c r="JVF2995" s="81"/>
      <c r="JVG2995" s="173"/>
      <c r="JVH2995" s="710"/>
      <c r="JVI2995" s="137"/>
      <c r="JVJ2995" s="580"/>
      <c r="JVK2995" s="537"/>
      <c r="JVL2995" s="562"/>
      <c r="JVM2995" s="357"/>
      <c r="JVN2995" s="81"/>
      <c r="JVO2995" s="173"/>
      <c r="JVP2995" s="710"/>
      <c r="JVQ2995" s="137"/>
      <c r="JVR2995" s="580"/>
      <c r="JVS2995" s="537"/>
      <c r="JVT2995" s="562"/>
      <c r="JVU2995" s="357"/>
      <c r="JVV2995" s="81"/>
      <c r="JVW2995" s="173"/>
      <c r="JVX2995" s="710"/>
      <c r="JVY2995" s="137"/>
      <c r="JVZ2995" s="580"/>
      <c r="JWA2995" s="537"/>
      <c r="JWB2995" s="562"/>
      <c r="JWC2995" s="357"/>
      <c r="JWD2995" s="81"/>
      <c r="JWE2995" s="173"/>
      <c r="JWF2995" s="710"/>
      <c r="JWG2995" s="137"/>
      <c r="JWH2995" s="580"/>
      <c r="JWI2995" s="537"/>
      <c r="JWJ2995" s="562"/>
      <c r="JWK2995" s="357"/>
      <c r="JWL2995" s="81"/>
      <c r="JWM2995" s="173"/>
      <c r="JWN2995" s="710"/>
      <c r="JWO2995" s="137"/>
      <c r="JWP2995" s="580"/>
      <c r="JWQ2995" s="537"/>
      <c r="JWR2995" s="562"/>
      <c r="JWS2995" s="357"/>
      <c r="JWT2995" s="81"/>
      <c r="JWU2995" s="173"/>
      <c r="JWV2995" s="710"/>
      <c r="JWW2995" s="137"/>
      <c r="JWX2995" s="580"/>
      <c r="JWY2995" s="537"/>
      <c r="JWZ2995" s="562"/>
      <c r="JXA2995" s="357"/>
      <c r="JXB2995" s="81"/>
      <c r="JXC2995" s="173"/>
      <c r="JXD2995" s="710"/>
      <c r="JXE2995" s="137"/>
      <c r="JXF2995" s="580"/>
      <c r="JXG2995" s="537"/>
      <c r="JXH2995" s="562"/>
      <c r="JXI2995" s="357"/>
      <c r="JXJ2995" s="81"/>
      <c r="JXK2995" s="173"/>
      <c r="JXL2995" s="710"/>
      <c r="JXM2995" s="137"/>
      <c r="JXN2995" s="580"/>
      <c r="JXO2995" s="537"/>
      <c r="JXP2995" s="562"/>
      <c r="JXQ2995" s="357"/>
      <c r="JXR2995" s="81"/>
      <c r="JXS2995" s="173"/>
      <c r="JXT2995" s="710"/>
      <c r="JXU2995" s="137"/>
      <c r="JXV2995" s="580"/>
      <c r="JXW2995" s="537"/>
      <c r="JXX2995" s="562"/>
      <c r="JXY2995" s="357"/>
      <c r="JXZ2995" s="81"/>
      <c r="JYA2995" s="173"/>
      <c r="JYB2995" s="710"/>
      <c r="JYC2995" s="137"/>
      <c r="JYD2995" s="580"/>
      <c r="JYE2995" s="537"/>
      <c r="JYF2995" s="562"/>
      <c r="JYG2995" s="357"/>
      <c r="JYH2995" s="81"/>
      <c r="JYI2995" s="173"/>
      <c r="JYJ2995" s="710"/>
      <c r="JYK2995" s="137"/>
      <c r="JYL2995" s="580"/>
      <c r="JYM2995" s="537"/>
      <c r="JYN2995" s="562"/>
      <c r="JYO2995" s="357"/>
      <c r="JYP2995" s="81"/>
      <c r="JYQ2995" s="173"/>
      <c r="JYR2995" s="710"/>
      <c r="JYS2995" s="137"/>
      <c r="JYT2995" s="580"/>
      <c r="JYU2995" s="537"/>
      <c r="JYV2995" s="562"/>
      <c r="JYW2995" s="357"/>
      <c r="JYX2995" s="81"/>
      <c r="JYY2995" s="173"/>
      <c r="JYZ2995" s="710"/>
      <c r="JZA2995" s="137"/>
      <c r="JZB2995" s="580"/>
      <c r="JZC2995" s="537"/>
      <c r="JZD2995" s="562"/>
      <c r="JZE2995" s="357"/>
      <c r="JZF2995" s="81"/>
      <c r="JZG2995" s="173"/>
      <c r="JZH2995" s="710"/>
      <c r="JZI2995" s="137"/>
      <c r="JZJ2995" s="580"/>
      <c r="JZK2995" s="537"/>
      <c r="JZL2995" s="562"/>
      <c r="JZM2995" s="357"/>
      <c r="JZN2995" s="81"/>
      <c r="JZO2995" s="173"/>
      <c r="JZP2995" s="710"/>
      <c r="JZQ2995" s="137"/>
      <c r="JZR2995" s="580"/>
      <c r="JZS2995" s="537"/>
      <c r="JZT2995" s="562"/>
      <c r="JZU2995" s="357"/>
      <c r="JZV2995" s="81"/>
      <c r="JZW2995" s="173"/>
      <c r="JZX2995" s="710"/>
      <c r="JZY2995" s="137"/>
      <c r="JZZ2995" s="580"/>
      <c r="KAA2995" s="537"/>
      <c r="KAB2995" s="562"/>
      <c r="KAC2995" s="357"/>
      <c r="KAD2995" s="81"/>
      <c r="KAE2995" s="173"/>
      <c r="KAF2995" s="710"/>
      <c r="KAG2995" s="137"/>
      <c r="KAH2995" s="580"/>
      <c r="KAI2995" s="537"/>
      <c r="KAJ2995" s="562"/>
      <c r="KAK2995" s="357"/>
      <c r="KAL2995" s="81"/>
      <c r="KAM2995" s="173"/>
      <c r="KAN2995" s="710"/>
      <c r="KAO2995" s="137"/>
      <c r="KAP2995" s="580"/>
      <c r="KAQ2995" s="537"/>
      <c r="KAR2995" s="562"/>
      <c r="KAS2995" s="357"/>
      <c r="KAT2995" s="81"/>
      <c r="KAU2995" s="173"/>
      <c r="KAV2995" s="710"/>
      <c r="KAW2995" s="137"/>
      <c r="KAX2995" s="580"/>
      <c r="KAY2995" s="537"/>
      <c r="KAZ2995" s="562"/>
      <c r="KBA2995" s="357"/>
      <c r="KBB2995" s="81"/>
      <c r="KBC2995" s="173"/>
      <c r="KBD2995" s="710"/>
      <c r="KBE2995" s="137"/>
      <c r="KBF2995" s="580"/>
      <c r="KBG2995" s="537"/>
      <c r="KBH2995" s="562"/>
      <c r="KBI2995" s="357"/>
      <c r="KBJ2995" s="81"/>
      <c r="KBK2995" s="173"/>
      <c r="KBL2995" s="710"/>
      <c r="KBM2995" s="137"/>
      <c r="KBN2995" s="580"/>
      <c r="KBO2995" s="537"/>
      <c r="KBP2995" s="562"/>
      <c r="KBQ2995" s="357"/>
      <c r="KBR2995" s="81"/>
      <c r="KBS2995" s="173"/>
      <c r="KBT2995" s="710"/>
      <c r="KBU2995" s="137"/>
      <c r="KBV2995" s="580"/>
      <c r="KBW2995" s="537"/>
      <c r="KBX2995" s="562"/>
      <c r="KBY2995" s="357"/>
      <c r="KBZ2995" s="81"/>
      <c r="KCA2995" s="173"/>
      <c r="KCB2995" s="710"/>
      <c r="KCC2995" s="137"/>
      <c r="KCD2995" s="580"/>
      <c r="KCE2995" s="537"/>
      <c r="KCF2995" s="562"/>
      <c r="KCG2995" s="357"/>
      <c r="KCH2995" s="81"/>
      <c r="KCI2995" s="173"/>
      <c r="KCJ2995" s="710"/>
      <c r="KCK2995" s="137"/>
      <c r="KCL2995" s="580"/>
      <c r="KCM2995" s="537"/>
      <c r="KCN2995" s="562"/>
      <c r="KCO2995" s="357"/>
      <c r="KCP2995" s="81"/>
      <c r="KCQ2995" s="173"/>
      <c r="KCR2995" s="710"/>
      <c r="KCS2995" s="137"/>
      <c r="KCT2995" s="580"/>
      <c r="KCU2995" s="537"/>
      <c r="KCV2995" s="562"/>
      <c r="KCW2995" s="357"/>
      <c r="KCX2995" s="81"/>
      <c r="KCY2995" s="173"/>
      <c r="KCZ2995" s="710"/>
      <c r="KDA2995" s="137"/>
      <c r="KDB2995" s="580"/>
      <c r="KDC2995" s="537"/>
      <c r="KDD2995" s="562"/>
      <c r="KDE2995" s="357"/>
      <c r="KDF2995" s="81"/>
      <c r="KDG2995" s="173"/>
      <c r="KDH2995" s="710"/>
      <c r="KDI2995" s="137"/>
      <c r="KDJ2995" s="580"/>
      <c r="KDK2995" s="537"/>
      <c r="KDL2995" s="562"/>
      <c r="KDM2995" s="357"/>
      <c r="KDN2995" s="81"/>
      <c r="KDO2995" s="173"/>
      <c r="KDP2995" s="710"/>
      <c r="KDQ2995" s="137"/>
      <c r="KDR2995" s="580"/>
      <c r="KDS2995" s="537"/>
      <c r="KDT2995" s="562"/>
      <c r="KDU2995" s="357"/>
      <c r="KDV2995" s="81"/>
      <c r="KDW2995" s="173"/>
      <c r="KDX2995" s="710"/>
      <c r="KDY2995" s="137"/>
      <c r="KDZ2995" s="580"/>
      <c r="KEA2995" s="537"/>
      <c r="KEB2995" s="562"/>
      <c r="KEC2995" s="357"/>
      <c r="KED2995" s="81"/>
      <c r="KEE2995" s="173"/>
      <c r="KEF2995" s="710"/>
      <c r="KEG2995" s="137"/>
      <c r="KEH2995" s="580"/>
      <c r="KEI2995" s="537"/>
      <c r="KEJ2995" s="562"/>
      <c r="KEK2995" s="357"/>
      <c r="KEL2995" s="81"/>
      <c r="KEM2995" s="173"/>
      <c r="KEN2995" s="710"/>
      <c r="KEO2995" s="137"/>
      <c r="KEP2995" s="580"/>
      <c r="KEQ2995" s="537"/>
      <c r="KER2995" s="562"/>
      <c r="KES2995" s="357"/>
      <c r="KET2995" s="81"/>
      <c r="KEU2995" s="173"/>
      <c r="KEV2995" s="710"/>
      <c r="KEW2995" s="137"/>
      <c r="KEX2995" s="580"/>
      <c r="KEY2995" s="537"/>
      <c r="KEZ2995" s="562"/>
      <c r="KFA2995" s="357"/>
      <c r="KFB2995" s="81"/>
      <c r="KFC2995" s="173"/>
      <c r="KFD2995" s="710"/>
      <c r="KFE2995" s="137"/>
      <c r="KFF2995" s="580"/>
      <c r="KFG2995" s="537"/>
      <c r="KFH2995" s="562"/>
      <c r="KFI2995" s="357"/>
      <c r="KFJ2995" s="81"/>
      <c r="KFK2995" s="173"/>
      <c r="KFL2995" s="710"/>
      <c r="KFM2995" s="137"/>
      <c r="KFN2995" s="580"/>
      <c r="KFO2995" s="537"/>
      <c r="KFP2995" s="562"/>
      <c r="KFQ2995" s="357"/>
      <c r="KFR2995" s="81"/>
      <c r="KFS2995" s="173"/>
      <c r="KFT2995" s="710"/>
      <c r="KFU2995" s="137"/>
      <c r="KFV2995" s="580"/>
      <c r="KFW2995" s="537"/>
      <c r="KFX2995" s="562"/>
      <c r="KFY2995" s="357"/>
      <c r="KFZ2995" s="81"/>
      <c r="KGA2995" s="173"/>
      <c r="KGB2995" s="710"/>
      <c r="KGC2995" s="137"/>
      <c r="KGD2995" s="580"/>
      <c r="KGE2995" s="537"/>
      <c r="KGF2995" s="562"/>
      <c r="KGG2995" s="357"/>
      <c r="KGH2995" s="81"/>
      <c r="KGI2995" s="173"/>
      <c r="KGJ2995" s="710"/>
      <c r="KGK2995" s="137"/>
      <c r="KGL2995" s="580"/>
      <c r="KGM2995" s="537"/>
      <c r="KGN2995" s="562"/>
      <c r="KGO2995" s="357"/>
      <c r="KGP2995" s="81"/>
      <c r="KGQ2995" s="173"/>
      <c r="KGR2995" s="710"/>
      <c r="KGS2995" s="137"/>
      <c r="KGT2995" s="580"/>
      <c r="KGU2995" s="537"/>
      <c r="KGV2995" s="562"/>
      <c r="KGW2995" s="357"/>
      <c r="KGX2995" s="81"/>
      <c r="KGY2995" s="173"/>
      <c r="KGZ2995" s="710"/>
      <c r="KHA2995" s="137"/>
      <c r="KHB2995" s="580"/>
      <c r="KHC2995" s="537"/>
      <c r="KHD2995" s="562"/>
      <c r="KHE2995" s="357"/>
      <c r="KHF2995" s="81"/>
      <c r="KHG2995" s="173"/>
      <c r="KHH2995" s="710"/>
      <c r="KHI2995" s="137"/>
      <c r="KHJ2995" s="580"/>
      <c r="KHK2995" s="537"/>
      <c r="KHL2995" s="562"/>
      <c r="KHM2995" s="357"/>
      <c r="KHN2995" s="81"/>
      <c r="KHO2995" s="173"/>
      <c r="KHP2995" s="710"/>
      <c r="KHQ2995" s="137"/>
      <c r="KHR2995" s="580"/>
      <c r="KHS2995" s="537"/>
      <c r="KHT2995" s="562"/>
      <c r="KHU2995" s="357"/>
      <c r="KHV2995" s="81"/>
      <c r="KHW2995" s="173"/>
      <c r="KHX2995" s="710"/>
      <c r="KHY2995" s="137"/>
      <c r="KHZ2995" s="580"/>
      <c r="KIA2995" s="537"/>
      <c r="KIB2995" s="562"/>
      <c r="KIC2995" s="357"/>
      <c r="KID2995" s="81"/>
      <c r="KIE2995" s="173"/>
      <c r="KIF2995" s="710"/>
      <c r="KIG2995" s="137"/>
      <c r="KIH2995" s="580"/>
      <c r="KII2995" s="537"/>
      <c r="KIJ2995" s="562"/>
      <c r="KIK2995" s="357"/>
      <c r="KIL2995" s="81"/>
      <c r="KIM2995" s="173"/>
      <c r="KIN2995" s="710"/>
      <c r="KIO2995" s="137"/>
      <c r="KIP2995" s="580"/>
      <c r="KIQ2995" s="537"/>
      <c r="KIR2995" s="562"/>
      <c r="KIS2995" s="357"/>
      <c r="KIT2995" s="81"/>
      <c r="KIU2995" s="173"/>
      <c r="KIV2995" s="710"/>
      <c r="KIW2995" s="137"/>
      <c r="KIX2995" s="580"/>
      <c r="KIY2995" s="537"/>
      <c r="KIZ2995" s="562"/>
      <c r="KJA2995" s="357"/>
      <c r="KJB2995" s="81"/>
      <c r="KJC2995" s="173"/>
      <c r="KJD2995" s="710"/>
      <c r="KJE2995" s="137"/>
      <c r="KJF2995" s="580"/>
      <c r="KJG2995" s="537"/>
      <c r="KJH2995" s="562"/>
      <c r="KJI2995" s="357"/>
      <c r="KJJ2995" s="81"/>
      <c r="KJK2995" s="173"/>
      <c r="KJL2995" s="710"/>
      <c r="KJM2995" s="137"/>
      <c r="KJN2995" s="580"/>
      <c r="KJO2995" s="537"/>
      <c r="KJP2995" s="562"/>
      <c r="KJQ2995" s="357"/>
      <c r="KJR2995" s="81"/>
      <c r="KJS2995" s="173"/>
      <c r="KJT2995" s="710"/>
      <c r="KJU2995" s="137"/>
      <c r="KJV2995" s="580"/>
      <c r="KJW2995" s="537"/>
      <c r="KJX2995" s="562"/>
      <c r="KJY2995" s="357"/>
      <c r="KJZ2995" s="81"/>
      <c r="KKA2995" s="173"/>
      <c r="KKB2995" s="710"/>
      <c r="KKC2995" s="137"/>
      <c r="KKD2995" s="580"/>
      <c r="KKE2995" s="537"/>
      <c r="KKF2995" s="562"/>
      <c r="KKG2995" s="357"/>
      <c r="KKH2995" s="81"/>
      <c r="KKI2995" s="173"/>
      <c r="KKJ2995" s="710"/>
      <c r="KKK2995" s="137"/>
      <c r="KKL2995" s="580"/>
      <c r="KKM2995" s="537"/>
      <c r="KKN2995" s="562"/>
      <c r="KKO2995" s="357"/>
      <c r="KKP2995" s="81"/>
      <c r="KKQ2995" s="173"/>
      <c r="KKR2995" s="710"/>
      <c r="KKS2995" s="137"/>
      <c r="KKT2995" s="580"/>
      <c r="KKU2995" s="537"/>
      <c r="KKV2995" s="562"/>
      <c r="KKW2995" s="357"/>
      <c r="KKX2995" s="81"/>
      <c r="KKY2995" s="173"/>
      <c r="KKZ2995" s="710"/>
      <c r="KLA2995" s="137"/>
      <c r="KLB2995" s="580"/>
      <c r="KLC2995" s="537"/>
      <c r="KLD2995" s="562"/>
      <c r="KLE2995" s="357"/>
      <c r="KLF2995" s="81"/>
      <c r="KLG2995" s="173"/>
      <c r="KLH2995" s="710"/>
      <c r="KLI2995" s="137"/>
      <c r="KLJ2995" s="580"/>
      <c r="KLK2995" s="537"/>
      <c r="KLL2995" s="562"/>
      <c r="KLM2995" s="357"/>
      <c r="KLN2995" s="81"/>
      <c r="KLO2995" s="173"/>
      <c r="KLP2995" s="710"/>
      <c r="KLQ2995" s="137"/>
      <c r="KLR2995" s="580"/>
      <c r="KLS2995" s="537"/>
      <c r="KLT2995" s="562"/>
      <c r="KLU2995" s="357"/>
      <c r="KLV2995" s="81"/>
      <c r="KLW2995" s="173"/>
      <c r="KLX2995" s="710"/>
      <c r="KLY2995" s="137"/>
      <c r="KLZ2995" s="580"/>
      <c r="KMA2995" s="537"/>
      <c r="KMB2995" s="562"/>
      <c r="KMC2995" s="357"/>
      <c r="KMD2995" s="81"/>
      <c r="KME2995" s="173"/>
      <c r="KMF2995" s="710"/>
      <c r="KMG2995" s="137"/>
      <c r="KMH2995" s="580"/>
      <c r="KMI2995" s="537"/>
      <c r="KMJ2995" s="562"/>
      <c r="KMK2995" s="357"/>
      <c r="KML2995" s="81"/>
      <c r="KMM2995" s="173"/>
      <c r="KMN2995" s="710"/>
      <c r="KMO2995" s="137"/>
      <c r="KMP2995" s="580"/>
      <c r="KMQ2995" s="537"/>
      <c r="KMR2995" s="562"/>
      <c r="KMS2995" s="357"/>
      <c r="KMT2995" s="81"/>
      <c r="KMU2995" s="173"/>
      <c r="KMV2995" s="710"/>
      <c r="KMW2995" s="137"/>
      <c r="KMX2995" s="580"/>
      <c r="KMY2995" s="537"/>
      <c r="KMZ2995" s="562"/>
      <c r="KNA2995" s="357"/>
      <c r="KNB2995" s="81"/>
      <c r="KNC2995" s="173"/>
      <c r="KND2995" s="710"/>
      <c r="KNE2995" s="137"/>
      <c r="KNF2995" s="580"/>
      <c r="KNG2995" s="537"/>
      <c r="KNH2995" s="562"/>
      <c r="KNI2995" s="357"/>
      <c r="KNJ2995" s="81"/>
      <c r="KNK2995" s="173"/>
      <c r="KNL2995" s="710"/>
      <c r="KNM2995" s="137"/>
      <c r="KNN2995" s="580"/>
      <c r="KNO2995" s="537"/>
      <c r="KNP2995" s="562"/>
      <c r="KNQ2995" s="357"/>
      <c r="KNR2995" s="81"/>
      <c r="KNS2995" s="173"/>
      <c r="KNT2995" s="710"/>
      <c r="KNU2995" s="137"/>
      <c r="KNV2995" s="580"/>
      <c r="KNW2995" s="537"/>
      <c r="KNX2995" s="562"/>
      <c r="KNY2995" s="357"/>
      <c r="KNZ2995" s="81"/>
      <c r="KOA2995" s="173"/>
      <c r="KOB2995" s="710"/>
      <c r="KOC2995" s="137"/>
      <c r="KOD2995" s="580"/>
      <c r="KOE2995" s="537"/>
      <c r="KOF2995" s="562"/>
      <c r="KOG2995" s="357"/>
      <c r="KOH2995" s="81"/>
      <c r="KOI2995" s="173"/>
      <c r="KOJ2995" s="710"/>
      <c r="KOK2995" s="137"/>
      <c r="KOL2995" s="580"/>
      <c r="KOM2995" s="537"/>
      <c r="KON2995" s="562"/>
      <c r="KOO2995" s="357"/>
      <c r="KOP2995" s="81"/>
      <c r="KOQ2995" s="173"/>
      <c r="KOR2995" s="710"/>
      <c r="KOS2995" s="137"/>
      <c r="KOT2995" s="580"/>
      <c r="KOU2995" s="537"/>
      <c r="KOV2995" s="562"/>
      <c r="KOW2995" s="357"/>
      <c r="KOX2995" s="81"/>
      <c r="KOY2995" s="173"/>
      <c r="KOZ2995" s="710"/>
      <c r="KPA2995" s="137"/>
      <c r="KPB2995" s="580"/>
      <c r="KPC2995" s="537"/>
      <c r="KPD2995" s="562"/>
      <c r="KPE2995" s="357"/>
      <c r="KPF2995" s="81"/>
      <c r="KPG2995" s="173"/>
      <c r="KPH2995" s="710"/>
      <c r="KPI2995" s="137"/>
      <c r="KPJ2995" s="580"/>
      <c r="KPK2995" s="537"/>
      <c r="KPL2995" s="562"/>
      <c r="KPM2995" s="357"/>
      <c r="KPN2995" s="81"/>
      <c r="KPO2995" s="173"/>
      <c r="KPP2995" s="710"/>
      <c r="KPQ2995" s="137"/>
      <c r="KPR2995" s="580"/>
      <c r="KPS2995" s="537"/>
      <c r="KPT2995" s="562"/>
      <c r="KPU2995" s="357"/>
      <c r="KPV2995" s="81"/>
      <c r="KPW2995" s="173"/>
      <c r="KPX2995" s="710"/>
      <c r="KPY2995" s="137"/>
      <c r="KPZ2995" s="580"/>
      <c r="KQA2995" s="537"/>
      <c r="KQB2995" s="562"/>
      <c r="KQC2995" s="357"/>
      <c r="KQD2995" s="81"/>
      <c r="KQE2995" s="173"/>
      <c r="KQF2995" s="710"/>
      <c r="KQG2995" s="137"/>
      <c r="KQH2995" s="580"/>
      <c r="KQI2995" s="537"/>
      <c r="KQJ2995" s="562"/>
      <c r="KQK2995" s="357"/>
      <c r="KQL2995" s="81"/>
      <c r="KQM2995" s="173"/>
      <c r="KQN2995" s="710"/>
      <c r="KQO2995" s="137"/>
      <c r="KQP2995" s="580"/>
      <c r="KQQ2995" s="537"/>
      <c r="KQR2995" s="562"/>
      <c r="KQS2995" s="357"/>
      <c r="KQT2995" s="81"/>
      <c r="KQU2995" s="173"/>
      <c r="KQV2995" s="710"/>
      <c r="KQW2995" s="137"/>
      <c r="KQX2995" s="580"/>
      <c r="KQY2995" s="537"/>
      <c r="KQZ2995" s="562"/>
      <c r="KRA2995" s="357"/>
      <c r="KRB2995" s="81"/>
      <c r="KRC2995" s="173"/>
      <c r="KRD2995" s="710"/>
      <c r="KRE2995" s="137"/>
      <c r="KRF2995" s="580"/>
      <c r="KRG2995" s="537"/>
      <c r="KRH2995" s="562"/>
      <c r="KRI2995" s="357"/>
      <c r="KRJ2995" s="81"/>
      <c r="KRK2995" s="173"/>
      <c r="KRL2995" s="710"/>
      <c r="KRM2995" s="137"/>
      <c r="KRN2995" s="580"/>
      <c r="KRO2995" s="537"/>
      <c r="KRP2995" s="562"/>
      <c r="KRQ2995" s="357"/>
      <c r="KRR2995" s="81"/>
      <c r="KRS2995" s="173"/>
      <c r="KRT2995" s="710"/>
      <c r="KRU2995" s="137"/>
      <c r="KRV2995" s="580"/>
      <c r="KRW2995" s="537"/>
      <c r="KRX2995" s="562"/>
      <c r="KRY2995" s="357"/>
      <c r="KRZ2995" s="81"/>
      <c r="KSA2995" s="173"/>
      <c r="KSB2995" s="710"/>
      <c r="KSC2995" s="137"/>
      <c r="KSD2995" s="580"/>
      <c r="KSE2995" s="537"/>
      <c r="KSF2995" s="562"/>
      <c r="KSG2995" s="357"/>
      <c r="KSH2995" s="81"/>
      <c r="KSI2995" s="173"/>
      <c r="KSJ2995" s="710"/>
      <c r="KSK2995" s="137"/>
      <c r="KSL2995" s="580"/>
      <c r="KSM2995" s="537"/>
      <c r="KSN2995" s="562"/>
      <c r="KSO2995" s="357"/>
      <c r="KSP2995" s="81"/>
      <c r="KSQ2995" s="173"/>
      <c r="KSR2995" s="710"/>
      <c r="KSS2995" s="137"/>
      <c r="KST2995" s="580"/>
      <c r="KSU2995" s="537"/>
      <c r="KSV2995" s="562"/>
      <c r="KSW2995" s="357"/>
      <c r="KSX2995" s="81"/>
      <c r="KSY2995" s="173"/>
      <c r="KSZ2995" s="710"/>
      <c r="KTA2995" s="137"/>
      <c r="KTB2995" s="580"/>
      <c r="KTC2995" s="537"/>
      <c r="KTD2995" s="562"/>
      <c r="KTE2995" s="357"/>
      <c r="KTF2995" s="81"/>
      <c r="KTG2995" s="173"/>
      <c r="KTH2995" s="710"/>
      <c r="KTI2995" s="137"/>
      <c r="KTJ2995" s="580"/>
      <c r="KTK2995" s="537"/>
      <c r="KTL2995" s="562"/>
      <c r="KTM2995" s="357"/>
      <c r="KTN2995" s="81"/>
      <c r="KTO2995" s="173"/>
      <c r="KTP2995" s="710"/>
      <c r="KTQ2995" s="137"/>
      <c r="KTR2995" s="580"/>
      <c r="KTS2995" s="537"/>
      <c r="KTT2995" s="562"/>
      <c r="KTU2995" s="357"/>
      <c r="KTV2995" s="81"/>
      <c r="KTW2995" s="173"/>
      <c r="KTX2995" s="710"/>
      <c r="KTY2995" s="137"/>
      <c r="KTZ2995" s="580"/>
      <c r="KUA2995" s="537"/>
      <c r="KUB2995" s="562"/>
      <c r="KUC2995" s="357"/>
      <c r="KUD2995" s="81"/>
      <c r="KUE2995" s="173"/>
      <c r="KUF2995" s="710"/>
      <c r="KUG2995" s="137"/>
      <c r="KUH2995" s="580"/>
      <c r="KUI2995" s="537"/>
      <c r="KUJ2995" s="562"/>
      <c r="KUK2995" s="357"/>
      <c r="KUL2995" s="81"/>
      <c r="KUM2995" s="173"/>
      <c r="KUN2995" s="710"/>
      <c r="KUO2995" s="137"/>
      <c r="KUP2995" s="580"/>
      <c r="KUQ2995" s="537"/>
      <c r="KUR2995" s="562"/>
      <c r="KUS2995" s="357"/>
      <c r="KUT2995" s="81"/>
      <c r="KUU2995" s="173"/>
      <c r="KUV2995" s="710"/>
      <c r="KUW2995" s="137"/>
      <c r="KUX2995" s="580"/>
      <c r="KUY2995" s="537"/>
      <c r="KUZ2995" s="562"/>
      <c r="KVA2995" s="357"/>
      <c r="KVB2995" s="81"/>
      <c r="KVC2995" s="173"/>
      <c r="KVD2995" s="710"/>
      <c r="KVE2995" s="137"/>
      <c r="KVF2995" s="580"/>
      <c r="KVG2995" s="537"/>
      <c r="KVH2995" s="562"/>
      <c r="KVI2995" s="357"/>
      <c r="KVJ2995" s="81"/>
      <c r="KVK2995" s="173"/>
      <c r="KVL2995" s="710"/>
      <c r="KVM2995" s="137"/>
      <c r="KVN2995" s="580"/>
      <c r="KVO2995" s="537"/>
      <c r="KVP2995" s="562"/>
      <c r="KVQ2995" s="357"/>
      <c r="KVR2995" s="81"/>
      <c r="KVS2995" s="173"/>
      <c r="KVT2995" s="710"/>
      <c r="KVU2995" s="137"/>
      <c r="KVV2995" s="580"/>
      <c r="KVW2995" s="537"/>
      <c r="KVX2995" s="562"/>
      <c r="KVY2995" s="357"/>
      <c r="KVZ2995" s="81"/>
      <c r="KWA2995" s="173"/>
      <c r="KWB2995" s="710"/>
      <c r="KWC2995" s="137"/>
      <c r="KWD2995" s="580"/>
      <c r="KWE2995" s="537"/>
      <c r="KWF2995" s="562"/>
      <c r="KWG2995" s="357"/>
      <c r="KWH2995" s="81"/>
      <c r="KWI2995" s="173"/>
      <c r="KWJ2995" s="710"/>
      <c r="KWK2995" s="137"/>
      <c r="KWL2995" s="580"/>
      <c r="KWM2995" s="537"/>
      <c r="KWN2995" s="562"/>
      <c r="KWO2995" s="357"/>
      <c r="KWP2995" s="81"/>
      <c r="KWQ2995" s="173"/>
      <c r="KWR2995" s="710"/>
      <c r="KWS2995" s="137"/>
      <c r="KWT2995" s="580"/>
      <c r="KWU2995" s="537"/>
      <c r="KWV2995" s="562"/>
      <c r="KWW2995" s="357"/>
      <c r="KWX2995" s="81"/>
      <c r="KWY2995" s="173"/>
      <c r="KWZ2995" s="710"/>
      <c r="KXA2995" s="137"/>
      <c r="KXB2995" s="580"/>
      <c r="KXC2995" s="537"/>
      <c r="KXD2995" s="562"/>
      <c r="KXE2995" s="357"/>
      <c r="KXF2995" s="81"/>
      <c r="KXG2995" s="173"/>
      <c r="KXH2995" s="710"/>
      <c r="KXI2995" s="137"/>
      <c r="KXJ2995" s="580"/>
      <c r="KXK2995" s="537"/>
      <c r="KXL2995" s="562"/>
      <c r="KXM2995" s="357"/>
      <c r="KXN2995" s="81"/>
      <c r="KXO2995" s="173"/>
      <c r="KXP2995" s="710"/>
      <c r="KXQ2995" s="137"/>
      <c r="KXR2995" s="580"/>
      <c r="KXS2995" s="537"/>
      <c r="KXT2995" s="562"/>
      <c r="KXU2995" s="357"/>
      <c r="KXV2995" s="81"/>
      <c r="KXW2995" s="173"/>
      <c r="KXX2995" s="710"/>
      <c r="KXY2995" s="137"/>
      <c r="KXZ2995" s="580"/>
      <c r="KYA2995" s="537"/>
      <c r="KYB2995" s="562"/>
      <c r="KYC2995" s="357"/>
      <c r="KYD2995" s="81"/>
      <c r="KYE2995" s="173"/>
      <c r="KYF2995" s="710"/>
      <c r="KYG2995" s="137"/>
      <c r="KYH2995" s="580"/>
      <c r="KYI2995" s="537"/>
      <c r="KYJ2995" s="562"/>
      <c r="KYK2995" s="357"/>
      <c r="KYL2995" s="81"/>
      <c r="KYM2995" s="173"/>
      <c r="KYN2995" s="710"/>
      <c r="KYO2995" s="137"/>
      <c r="KYP2995" s="580"/>
      <c r="KYQ2995" s="537"/>
      <c r="KYR2995" s="562"/>
      <c r="KYS2995" s="357"/>
      <c r="KYT2995" s="81"/>
      <c r="KYU2995" s="173"/>
      <c r="KYV2995" s="710"/>
      <c r="KYW2995" s="137"/>
      <c r="KYX2995" s="580"/>
      <c r="KYY2995" s="537"/>
      <c r="KYZ2995" s="562"/>
      <c r="KZA2995" s="357"/>
      <c r="KZB2995" s="81"/>
      <c r="KZC2995" s="173"/>
      <c r="KZD2995" s="710"/>
      <c r="KZE2995" s="137"/>
      <c r="KZF2995" s="580"/>
      <c r="KZG2995" s="537"/>
      <c r="KZH2995" s="562"/>
      <c r="KZI2995" s="357"/>
      <c r="KZJ2995" s="81"/>
      <c r="KZK2995" s="173"/>
      <c r="KZL2995" s="710"/>
      <c r="KZM2995" s="137"/>
      <c r="KZN2995" s="580"/>
      <c r="KZO2995" s="537"/>
      <c r="KZP2995" s="562"/>
      <c r="KZQ2995" s="357"/>
      <c r="KZR2995" s="81"/>
      <c r="KZS2995" s="173"/>
      <c r="KZT2995" s="710"/>
      <c r="KZU2995" s="137"/>
      <c r="KZV2995" s="580"/>
      <c r="KZW2995" s="537"/>
      <c r="KZX2995" s="562"/>
      <c r="KZY2995" s="357"/>
      <c r="KZZ2995" s="81"/>
      <c r="LAA2995" s="173"/>
      <c r="LAB2995" s="710"/>
      <c r="LAC2995" s="137"/>
      <c r="LAD2995" s="580"/>
      <c r="LAE2995" s="537"/>
      <c r="LAF2995" s="562"/>
      <c r="LAG2995" s="357"/>
      <c r="LAH2995" s="81"/>
      <c r="LAI2995" s="173"/>
      <c r="LAJ2995" s="710"/>
      <c r="LAK2995" s="137"/>
      <c r="LAL2995" s="580"/>
      <c r="LAM2995" s="537"/>
      <c r="LAN2995" s="562"/>
      <c r="LAO2995" s="357"/>
      <c r="LAP2995" s="81"/>
      <c r="LAQ2995" s="173"/>
      <c r="LAR2995" s="710"/>
      <c r="LAS2995" s="137"/>
      <c r="LAT2995" s="580"/>
      <c r="LAU2995" s="537"/>
      <c r="LAV2995" s="562"/>
      <c r="LAW2995" s="357"/>
      <c r="LAX2995" s="81"/>
      <c r="LAY2995" s="173"/>
      <c r="LAZ2995" s="710"/>
      <c r="LBA2995" s="137"/>
      <c r="LBB2995" s="580"/>
      <c r="LBC2995" s="537"/>
      <c r="LBD2995" s="562"/>
      <c r="LBE2995" s="357"/>
      <c r="LBF2995" s="81"/>
      <c r="LBG2995" s="173"/>
      <c r="LBH2995" s="710"/>
      <c r="LBI2995" s="137"/>
      <c r="LBJ2995" s="580"/>
      <c r="LBK2995" s="537"/>
      <c r="LBL2995" s="562"/>
      <c r="LBM2995" s="357"/>
      <c r="LBN2995" s="81"/>
      <c r="LBO2995" s="173"/>
      <c r="LBP2995" s="710"/>
      <c r="LBQ2995" s="137"/>
      <c r="LBR2995" s="580"/>
      <c r="LBS2995" s="537"/>
      <c r="LBT2995" s="562"/>
      <c r="LBU2995" s="357"/>
      <c r="LBV2995" s="81"/>
      <c r="LBW2995" s="173"/>
      <c r="LBX2995" s="710"/>
      <c r="LBY2995" s="137"/>
      <c r="LBZ2995" s="580"/>
      <c r="LCA2995" s="537"/>
      <c r="LCB2995" s="562"/>
      <c r="LCC2995" s="357"/>
      <c r="LCD2995" s="81"/>
      <c r="LCE2995" s="173"/>
      <c r="LCF2995" s="710"/>
      <c r="LCG2995" s="137"/>
      <c r="LCH2995" s="580"/>
      <c r="LCI2995" s="537"/>
      <c r="LCJ2995" s="562"/>
      <c r="LCK2995" s="357"/>
      <c r="LCL2995" s="81"/>
      <c r="LCM2995" s="173"/>
      <c r="LCN2995" s="710"/>
      <c r="LCO2995" s="137"/>
      <c r="LCP2995" s="580"/>
      <c r="LCQ2995" s="537"/>
      <c r="LCR2995" s="562"/>
      <c r="LCS2995" s="357"/>
      <c r="LCT2995" s="81"/>
      <c r="LCU2995" s="173"/>
      <c r="LCV2995" s="710"/>
      <c r="LCW2995" s="137"/>
      <c r="LCX2995" s="580"/>
      <c r="LCY2995" s="537"/>
      <c r="LCZ2995" s="562"/>
      <c r="LDA2995" s="357"/>
      <c r="LDB2995" s="81"/>
      <c r="LDC2995" s="173"/>
      <c r="LDD2995" s="710"/>
      <c r="LDE2995" s="137"/>
      <c r="LDF2995" s="580"/>
      <c r="LDG2995" s="537"/>
      <c r="LDH2995" s="562"/>
      <c r="LDI2995" s="357"/>
      <c r="LDJ2995" s="81"/>
      <c r="LDK2995" s="173"/>
      <c r="LDL2995" s="710"/>
      <c r="LDM2995" s="137"/>
      <c r="LDN2995" s="580"/>
      <c r="LDO2995" s="537"/>
      <c r="LDP2995" s="562"/>
      <c r="LDQ2995" s="357"/>
      <c r="LDR2995" s="81"/>
      <c r="LDS2995" s="173"/>
      <c r="LDT2995" s="710"/>
      <c r="LDU2995" s="137"/>
      <c r="LDV2995" s="580"/>
      <c r="LDW2995" s="537"/>
      <c r="LDX2995" s="562"/>
      <c r="LDY2995" s="357"/>
      <c r="LDZ2995" s="81"/>
      <c r="LEA2995" s="173"/>
      <c r="LEB2995" s="710"/>
      <c r="LEC2995" s="137"/>
      <c r="LED2995" s="580"/>
      <c r="LEE2995" s="537"/>
      <c r="LEF2995" s="562"/>
      <c r="LEG2995" s="357"/>
      <c r="LEH2995" s="81"/>
      <c r="LEI2995" s="173"/>
      <c r="LEJ2995" s="710"/>
      <c r="LEK2995" s="137"/>
      <c r="LEL2995" s="580"/>
      <c r="LEM2995" s="537"/>
      <c r="LEN2995" s="562"/>
      <c r="LEO2995" s="357"/>
      <c r="LEP2995" s="81"/>
      <c r="LEQ2995" s="173"/>
      <c r="LER2995" s="710"/>
      <c r="LES2995" s="137"/>
      <c r="LET2995" s="580"/>
      <c r="LEU2995" s="537"/>
      <c r="LEV2995" s="562"/>
      <c r="LEW2995" s="357"/>
      <c r="LEX2995" s="81"/>
      <c r="LEY2995" s="173"/>
      <c r="LEZ2995" s="710"/>
      <c r="LFA2995" s="137"/>
      <c r="LFB2995" s="580"/>
      <c r="LFC2995" s="537"/>
      <c r="LFD2995" s="562"/>
      <c r="LFE2995" s="357"/>
      <c r="LFF2995" s="81"/>
      <c r="LFG2995" s="173"/>
      <c r="LFH2995" s="710"/>
      <c r="LFI2995" s="137"/>
      <c r="LFJ2995" s="580"/>
      <c r="LFK2995" s="537"/>
      <c r="LFL2995" s="562"/>
      <c r="LFM2995" s="357"/>
      <c r="LFN2995" s="81"/>
      <c r="LFO2995" s="173"/>
      <c r="LFP2995" s="710"/>
      <c r="LFQ2995" s="137"/>
      <c r="LFR2995" s="580"/>
      <c r="LFS2995" s="537"/>
      <c r="LFT2995" s="562"/>
      <c r="LFU2995" s="357"/>
      <c r="LFV2995" s="81"/>
      <c r="LFW2995" s="173"/>
      <c r="LFX2995" s="710"/>
      <c r="LFY2995" s="137"/>
      <c r="LFZ2995" s="580"/>
      <c r="LGA2995" s="537"/>
      <c r="LGB2995" s="562"/>
      <c r="LGC2995" s="357"/>
      <c r="LGD2995" s="81"/>
      <c r="LGE2995" s="173"/>
      <c r="LGF2995" s="710"/>
      <c r="LGG2995" s="137"/>
      <c r="LGH2995" s="580"/>
      <c r="LGI2995" s="537"/>
      <c r="LGJ2995" s="562"/>
      <c r="LGK2995" s="357"/>
      <c r="LGL2995" s="81"/>
      <c r="LGM2995" s="173"/>
      <c r="LGN2995" s="710"/>
      <c r="LGO2995" s="137"/>
      <c r="LGP2995" s="580"/>
      <c r="LGQ2995" s="537"/>
      <c r="LGR2995" s="562"/>
      <c r="LGS2995" s="357"/>
      <c r="LGT2995" s="81"/>
      <c r="LGU2995" s="173"/>
      <c r="LGV2995" s="710"/>
      <c r="LGW2995" s="137"/>
      <c r="LGX2995" s="580"/>
      <c r="LGY2995" s="537"/>
      <c r="LGZ2995" s="562"/>
      <c r="LHA2995" s="357"/>
      <c r="LHB2995" s="81"/>
      <c r="LHC2995" s="173"/>
      <c r="LHD2995" s="710"/>
      <c r="LHE2995" s="137"/>
      <c r="LHF2995" s="580"/>
      <c r="LHG2995" s="537"/>
      <c r="LHH2995" s="562"/>
      <c r="LHI2995" s="357"/>
      <c r="LHJ2995" s="81"/>
      <c r="LHK2995" s="173"/>
      <c r="LHL2995" s="710"/>
      <c r="LHM2995" s="137"/>
      <c r="LHN2995" s="580"/>
      <c r="LHO2995" s="537"/>
      <c r="LHP2995" s="562"/>
      <c r="LHQ2995" s="357"/>
      <c r="LHR2995" s="81"/>
      <c r="LHS2995" s="173"/>
      <c r="LHT2995" s="710"/>
      <c r="LHU2995" s="137"/>
      <c r="LHV2995" s="580"/>
      <c r="LHW2995" s="537"/>
      <c r="LHX2995" s="562"/>
      <c r="LHY2995" s="357"/>
      <c r="LHZ2995" s="81"/>
      <c r="LIA2995" s="173"/>
      <c r="LIB2995" s="710"/>
      <c r="LIC2995" s="137"/>
      <c r="LID2995" s="580"/>
      <c r="LIE2995" s="537"/>
      <c r="LIF2995" s="562"/>
      <c r="LIG2995" s="357"/>
      <c r="LIH2995" s="81"/>
      <c r="LII2995" s="173"/>
      <c r="LIJ2995" s="710"/>
      <c r="LIK2995" s="137"/>
      <c r="LIL2995" s="580"/>
      <c r="LIM2995" s="537"/>
      <c r="LIN2995" s="562"/>
      <c r="LIO2995" s="357"/>
      <c r="LIP2995" s="81"/>
      <c r="LIQ2995" s="173"/>
      <c r="LIR2995" s="710"/>
      <c r="LIS2995" s="137"/>
      <c r="LIT2995" s="580"/>
      <c r="LIU2995" s="537"/>
      <c r="LIV2995" s="562"/>
      <c r="LIW2995" s="357"/>
      <c r="LIX2995" s="81"/>
      <c r="LIY2995" s="173"/>
      <c r="LIZ2995" s="710"/>
      <c r="LJA2995" s="137"/>
      <c r="LJB2995" s="580"/>
      <c r="LJC2995" s="537"/>
      <c r="LJD2995" s="562"/>
      <c r="LJE2995" s="357"/>
      <c r="LJF2995" s="81"/>
      <c r="LJG2995" s="173"/>
      <c r="LJH2995" s="710"/>
      <c r="LJI2995" s="137"/>
      <c r="LJJ2995" s="580"/>
      <c r="LJK2995" s="537"/>
      <c r="LJL2995" s="562"/>
      <c r="LJM2995" s="357"/>
      <c r="LJN2995" s="81"/>
      <c r="LJO2995" s="173"/>
      <c r="LJP2995" s="710"/>
      <c r="LJQ2995" s="137"/>
      <c r="LJR2995" s="580"/>
      <c r="LJS2995" s="537"/>
      <c r="LJT2995" s="562"/>
      <c r="LJU2995" s="357"/>
      <c r="LJV2995" s="81"/>
      <c r="LJW2995" s="173"/>
      <c r="LJX2995" s="710"/>
      <c r="LJY2995" s="137"/>
      <c r="LJZ2995" s="580"/>
      <c r="LKA2995" s="537"/>
      <c r="LKB2995" s="562"/>
      <c r="LKC2995" s="357"/>
      <c r="LKD2995" s="81"/>
      <c r="LKE2995" s="173"/>
      <c r="LKF2995" s="710"/>
      <c r="LKG2995" s="137"/>
      <c r="LKH2995" s="580"/>
      <c r="LKI2995" s="537"/>
      <c r="LKJ2995" s="562"/>
      <c r="LKK2995" s="357"/>
      <c r="LKL2995" s="81"/>
      <c r="LKM2995" s="173"/>
      <c r="LKN2995" s="710"/>
      <c r="LKO2995" s="137"/>
      <c r="LKP2995" s="580"/>
      <c r="LKQ2995" s="537"/>
      <c r="LKR2995" s="562"/>
      <c r="LKS2995" s="357"/>
      <c r="LKT2995" s="81"/>
      <c r="LKU2995" s="173"/>
      <c r="LKV2995" s="710"/>
      <c r="LKW2995" s="137"/>
      <c r="LKX2995" s="580"/>
      <c r="LKY2995" s="537"/>
      <c r="LKZ2995" s="562"/>
      <c r="LLA2995" s="357"/>
      <c r="LLB2995" s="81"/>
      <c r="LLC2995" s="173"/>
      <c r="LLD2995" s="710"/>
      <c r="LLE2995" s="137"/>
      <c r="LLF2995" s="580"/>
      <c r="LLG2995" s="537"/>
      <c r="LLH2995" s="562"/>
      <c r="LLI2995" s="357"/>
      <c r="LLJ2995" s="81"/>
      <c r="LLK2995" s="173"/>
      <c r="LLL2995" s="710"/>
      <c r="LLM2995" s="137"/>
      <c r="LLN2995" s="580"/>
      <c r="LLO2995" s="537"/>
      <c r="LLP2995" s="562"/>
      <c r="LLQ2995" s="357"/>
      <c r="LLR2995" s="81"/>
      <c r="LLS2995" s="173"/>
      <c r="LLT2995" s="710"/>
      <c r="LLU2995" s="137"/>
      <c r="LLV2995" s="580"/>
      <c r="LLW2995" s="537"/>
      <c r="LLX2995" s="562"/>
      <c r="LLY2995" s="357"/>
      <c r="LLZ2995" s="81"/>
      <c r="LMA2995" s="173"/>
      <c r="LMB2995" s="710"/>
      <c r="LMC2995" s="137"/>
      <c r="LMD2995" s="580"/>
      <c r="LME2995" s="537"/>
      <c r="LMF2995" s="562"/>
      <c r="LMG2995" s="357"/>
      <c r="LMH2995" s="81"/>
      <c r="LMI2995" s="173"/>
      <c r="LMJ2995" s="710"/>
      <c r="LMK2995" s="137"/>
      <c r="LML2995" s="580"/>
      <c r="LMM2995" s="537"/>
      <c r="LMN2995" s="562"/>
      <c r="LMO2995" s="357"/>
      <c r="LMP2995" s="81"/>
      <c r="LMQ2995" s="173"/>
      <c r="LMR2995" s="710"/>
      <c r="LMS2995" s="137"/>
      <c r="LMT2995" s="580"/>
      <c r="LMU2995" s="537"/>
      <c r="LMV2995" s="562"/>
      <c r="LMW2995" s="357"/>
      <c r="LMX2995" s="81"/>
      <c r="LMY2995" s="173"/>
      <c r="LMZ2995" s="710"/>
      <c r="LNA2995" s="137"/>
      <c r="LNB2995" s="580"/>
      <c r="LNC2995" s="537"/>
      <c r="LND2995" s="562"/>
      <c r="LNE2995" s="357"/>
      <c r="LNF2995" s="81"/>
      <c r="LNG2995" s="173"/>
      <c r="LNH2995" s="710"/>
      <c r="LNI2995" s="137"/>
      <c r="LNJ2995" s="580"/>
      <c r="LNK2995" s="537"/>
      <c r="LNL2995" s="562"/>
      <c r="LNM2995" s="357"/>
      <c r="LNN2995" s="81"/>
      <c r="LNO2995" s="173"/>
      <c r="LNP2995" s="710"/>
      <c r="LNQ2995" s="137"/>
      <c r="LNR2995" s="580"/>
      <c r="LNS2995" s="537"/>
      <c r="LNT2995" s="562"/>
      <c r="LNU2995" s="357"/>
      <c r="LNV2995" s="81"/>
      <c r="LNW2995" s="173"/>
      <c r="LNX2995" s="710"/>
      <c r="LNY2995" s="137"/>
      <c r="LNZ2995" s="580"/>
      <c r="LOA2995" s="537"/>
      <c r="LOB2995" s="562"/>
      <c r="LOC2995" s="357"/>
      <c r="LOD2995" s="81"/>
      <c r="LOE2995" s="173"/>
      <c r="LOF2995" s="710"/>
      <c r="LOG2995" s="137"/>
      <c r="LOH2995" s="580"/>
      <c r="LOI2995" s="537"/>
      <c r="LOJ2995" s="562"/>
      <c r="LOK2995" s="357"/>
      <c r="LOL2995" s="81"/>
      <c r="LOM2995" s="173"/>
      <c r="LON2995" s="710"/>
      <c r="LOO2995" s="137"/>
      <c r="LOP2995" s="580"/>
      <c r="LOQ2995" s="537"/>
      <c r="LOR2995" s="562"/>
      <c r="LOS2995" s="357"/>
      <c r="LOT2995" s="81"/>
      <c r="LOU2995" s="173"/>
      <c r="LOV2995" s="710"/>
      <c r="LOW2995" s="137"/>
      <c r="LOX2995" s="580"/>
      <c r="LOY2995" s="537"/>
      <c r="LOZ2995" s="562"/>
      <c r="LPA2995" s="357"/>
      <c r="LPB2995" s="81"/>
      <c r="LPC2995" s="173"/>
      <c r="LPD2995" s="710"/>
      <c r="LPE2995" s="137"/>
      <c r="LPF2995" s="580"/>
      <c r="LPG2995" s="537"/>
      <c r="LPH2995" s="562"/>
      <c r="LPI2995" s="357"/>
      <c r="LPJ2995" s="81"/>
      <c r="LPK2995" s="173"/>
      <c r="LPL2995" s="710"/>
      <c r="LPM2995" s="137"/>
      <c r="LPN2995" s="580"/>
      <c r="LPO2995" s="537"/>
      <c r="LPP2995" s="562"/>
      <c r="LPQ2995" s="357"/>
      <c r="LPR2995" s="81"/>
      <c r="LPS2995" s="173"/>
      <c r="LPT2995" s="710"/>
      <c r="LPU2995" s="137"/>
      <c r="LPV2995" s="580"/>
      <c r="LPW2995" s="537"/>
      <c r="LPX2995" s="562"/>
      <c r="LPY2995" s="357"/>
      <c r="LPZ2995" s="81"/>
      <c r="LQA2995" s="173"/>
      <c r="LQB2995" s="710"/>
      <c r="LQC2995" s="137"/>
      <c r="LQD2995" s="580"/>
      <c r="LQE2995" s="537"/>
      <c r="LQF2995" s="562"/>
      <c r="LQG2995" s="357"/>
      <c r="LQH2995" s="81"/>
      <c r="LQI2995" s="173"/>
      <c r="LQJ2995" s="710"/>
      <c r="LQK2995" s="137"/>
      <c r="LQL2995" s="580"/>
      <c r="LQM2995" s="537"/>
      <c r="LQN2995" s="562"/>
      <c r="LQO2995" s="357"/>
      <c r="LQP2995" s="81"/>
      <c r="LQQ2995" s="173"/>
      <c r="LQR2995" s="710"/>
      <c r="LQS2995" s="137"/>
      <c r="LQT2995" s="580"/>
      <c r="LQU2995" s="537"/>
      <c r="LQV2995" s="562"/>
      <c r="LQW2995" s="357"/>
      <c r="LQX2995" s="81"/>
      <c r="LQY2995" s="173"/>
      <c r="LQZ2995" s="710"/>
      <c r="LRA2995" s="137"/>
      <c r="LRB2995" s="580"/>
      <c r="LRC2995" s="537"/>
      <c r="LRD2995" s="562"/>
      <c r="LRE2995" s="357"/>
      <c r="LRF2995" s="81"/>
      <c r="LRG2995" s="173"/>
      <c r="LRH2995" s="710"/>
      <c r="LRI2995" s="137"/>
      <c r="LRJ2995" s="580"/>
      <c r="LRK2995" s="537"/>
      <c r="LRL2995" s="562"/>
      <c r="LRM2995" s="357"/>
      <c r="LRN2995" s="81"/>
      <c r="LRO2995" s="173"/>
      <c r="LRP2995" s="710"/>
      <c r="LRQ2995" s="137"/>
      <c r="LRR2995" s="580"/>
      <c r="LRS2995" s="537"/>
      <c r="LRT2995" s="562"/>
      <c r="LRU2995" s="357"/>
      <c r="LRV2995" s="81"/>
      <c r="LRW2995" s="173"/>
      <c r="LRX2995" s="710"/>
      <c r="LRY2995" s="137"/>
      <c r="LRZ2995" s="580"/>
      <c r="LSA2995" s="537"/>
      <c r="LSB2995" s="562"/>
      <c r="LSC2995" s="357"/>
      <c r="LSD2995" s="81"/>
      <c r="LSE2995" s="173"/>
      <c r="LSF2995" s="710"/>
      <c r="LSG2995" s="137"/>
      <c r="LSH2995" s="580"/>
      <c r="LSI2995" s="537"/>
      <c r="LSJ2995" s="562"/>
      <c r="LSK2995" s="357"/>
      <c r="LSL2995" s="81"/>
      <c r="LSM2995" s="173"/>
      <c r="LSN2995" s="710"/>
      <c r="LSO2995" s="137"/>
      <c r="LSP2995" s="580"/>
      <c r="LSQ2995" s="537"/>
      <c r="LSR2995" s="562"/>
      <c r="LSS2995" s="357"/>
      <c r="LST2995" s="81"/>
      <c r="LSU2995" s="173"/>
      <c r="LSV2995" s="710"/>
      <c r="LSW2995" s="137"/>
      <c r="LSX2995" s="580"/>
      <c r="LSY2995" s="537"/>
      <c r="LSZ2995" s="562"/>
      <c r="LTA2995" s="357"/>
      <c r="LTB2995" s="81"/>
      <c r="LTC2995" s="173"/>
      <c r="LTD2995" s="710"/>
      <c r="LTE2995" s="137"/>
      <c r="LTF2995" s="580"/>
      <c r="LTG2995" s="537"/>
      <c r="LTH2995" s="562"/>
      <c r="LTI2995" s="357"/>
      <c r="LTJ2995" s="81"/>
      <c r="LTK2995" s="173"/>
      <c r="LTL2995" s="710"/>
      <c r="LTM2995" s="137"/>
      <c r="LTN2995" s="580"/>
      <c r="LTO2995" s="537"/>
      <c r="LTP2995" s="562"/>
      <c r="LTQ2995" s="357"/>
      <c r="LTR2995" s="81"/>
      <c r="LTS2995" s="173"/>
      <c r="LTT2995" s="710"/>
      <c r="LTU2995" s="137"/>
      <c r="LTV2995" s="580"/>
      <c r="LTW2995" s="537"/>
      <c r="LTX2995" s="562"/>
      <c r="LTY2995" s="357"/>
      <c r="LTZ2995" s="81"/>
      <c r="LUA2995" s="173"/>
      <c r="LUB2995" s="710"/>
      <c r="LUC2995" s="137"/>
      <c r="LUD2995" s="580"/>
      <c r="LUE2995" s="537"/>
      <c r="LUF2995" s="562"/>
      <c r="LUG2995" s="357"/>
      <c r="LUH2995" s="81"/>
      <c r="LUI2995" s="173"/>
      <c r="LUJ2995" s="710"/>
      <c r="LUK2995" s="137"/>
      <c r="LUL2995" s="580"/>
      <c r="LUM2995" s="537"/>
      <c r="LUN2995" s="562"/>
      <c r="LUO2995" s="357"/>
      <c r="LUP2995" s="81"/>
      <c r="LUQ2995" s="173"/>
      <c r="LUR2995" s="710"/>
      <c r="LUS2995" s="137"/>
      <c r="LUT2995" s="580"/>
      <c r="LUU2995" s="537"/>
      <c r="LUV2995" s="562"/>
      <c r="LUW2995" s="357"/>
      <c r="LUX2995" s="81"/>
      <c r="LUY2995" s="173"/>
      <c r="LUZ2995" s="710"/>
      <c r="LVA2995" s="137"/>
      <c r="LVB2995" s="580"/>
      <c r="LVC2995" s="537"/>
      <c r="LVD2995" s="562"/>
      <c r="LVE2995" s="357"/>
      <c r="LVF2995" s="81"/>
      <c r="LVG2995" s="173"/>
      <c r="LVH2995" s="710"/>
      <c r="LVI2995" s="137"/>
      <c r="LVJ2995" s="580"/>
      <c r="LVK2995" s="537"/>
      <c r="LVL2995" s="562"/>
      <c r="LVM2995" s="357"/>
      <c r="LVN2995" s="81"/>
      <c r="LVO2995" s="173"/>
      <c r="LVP2995" s="710"/>
      <c r="LVQ2995" s="137"/>
      <c r="LVR2995" s="580"/>
      <c r="LVS2995" s="537"/>
      <c r="LVT2995" s="562"/>
      <c r="LVU2995" s="357"/>
      <c r="LVV2995" s="81"/>
      <c r="LVW2995" s="173"/>
      <c r="LVX2995" s="710"/>
      <c r="LVY2995" s="137"/>
      <c r="LVZ2995" s="580"/>
      <c r="LWA2995" s="537"/>
      <c r="LWB2995" s="562"/>
      <c r="LWC2995" s="357"/>
      <c r="LWD2995" s="81"/>
      <c r="LWE2995" s="173"/>
      <c r="LWF2995" s="710"/>
      <c r="LWG2995" s="137"/>
      <c r="LWH2995" s="580"/>
      <c r="LWI2995" s="537"/>
      <c r="LWJ2995" s="562"/>
      <c r="LWK2995" s="357"/>
      <c r="LWL2995" s="81"/>
      <c r="LWM2995" s="173"/>
      <c r="LWN2995" s="710"/>
      <c r="LWO2995" s="137"/>
      <c r="LWP2995" s="580"/>
      <c r="LWQ2995" s="537"/>
      <c r="LWR2995" s="562"/>
      <c r="LWS2995" s="357"/>
      <c r="LWT2995" s="81"/>
      <c r="LWU2995" s="173"/>
      <c r="LWV2995" s="710"/>
      <c r="LWW2995" s="137"/>
      <c r="LWX2995" s="580"/>
      <c r="LWY2995" s="537"/>
      <c r="LWZ2995" s="562"/>
      <c r="LXA2995" s="357"/>
      <c r="LXB2995" s="81"/>
      <c r="LXC2995" s="173"/>
      <c r="LXD2995" s="710"/>
      <c r="LXE2995" s="137"/>
      <c r="LXF2995" s="580"/>
      <c r="LXG2995" s="537"/>
      <c r="LXH2995" s="562"/>
      <c r="LXI2995" s="357"/>
      <c r="LXJ2995" s="81"/>
      <c r="LXK2995" s="173"/>
      <c r="LXL2995" s="710"/>
      <c r="LXM2995" s="137"/>
      <c r="LXN2995" s="580"/>
      <c r="LXO2995" s="537"/>
      <c r="LXP2995" s="562"/>
      <c r="LXQ2995" s="357"/>
      <c r="LXR2995" s="81"/>
      <c r="LXS2995" s="173"/>
      <c r="LXT2995" s="710"/>
      <c r="LXU2995" s="137"/>
      <c r="LXV2995" s="580"/>
      <c r="LXW2995" s="537"/>
      <c r="LXX2995" s="562"/>
      <c r="LXY2995" s="357"/>
      <c r="LXZ2995" s="81"/>
      <c r="LYA2995" s="173"/>
      <c r="LYB2995" s="710"/>
      <c r="LYC2995" s="137"/>
      <c r="LYD2995" s="580"/>
      <c r="LYE2995" s="537"/>
      <c r="LYF2995" s="562"/>
      <c r="LYG2995" s="357"/>
      <c r="LYH2995" s="81"/>
      <c r="LYI2995" s="173"/>
      <c r="LYJ2995" s="710"/>
      <c r="LYK2995" s="137"/>
      <c r="LYL2995" s="580"/>
      <c r="LYM2995" s="537"/>
      <c r="LYN2995" s="562"/>
      <c r="LYO2995" s="357"/>
      <c r="LYP2995" s="81"/>
      <c r="LYQ2995" s="173"/>
      <c r="LYR2995" s="710"/>
      <c r="LYS2995" s="137"/>
      <c r="LYT2995" s="580"/>
      <c r="LYU2995" s="537"/>
      <c r="LYV2995" s="562"/>
      <c r="LYW2995" s="357"/>
      <c r="LYX2995" s="81"/>
      <c r="LYY2995" s="173"/>
      <c r="LYZ2995" s="710"/>
      <c r="LZA2995" s="137"/>
      <c r="LZB2995" s="580"/>
      <c r="LZC2995" s="537"/>
      <c r="LZD2995" s="562"/>
      <c r="LZE2995" s="357"/>
      <c r="LZF2995" s="81"/>
      <c r="LZG2995" s="173"/>
      <c r="LZH2995" s="710"/>
      <c r="LZI2995" s="137"/>
      <c r="LZJ2995" s="580"/>
      <c r="LZK2995" s="537"/>
      <c r="LZL2995" s="562"/>
      <c r="LZM2995" s="357"/>
      <c r="LZN2995" s="81"/>
      <c r="LZO2995" s="173"/>
      <c r="LZP2995" s="710"/>
      <c r="LZQ2995" s="137"/>
      <c r="LZR2995" s="580"/>
      <c r="LZS2995" s="537"/>
      <c r="LZT2995" s="562"/>
      <c r="LZU2995" s="357"/>
      <c r="LZV2995" s="81"/>
      <c r="LZW2995" s="173"/>
      <c r="LZX2995" s="710"/>
      <c r="LZY2995" s="137"/>
      <c r="LZZ2995" s="580"/>
      <c r="MAA2995" s="537"/>
      <c r="MAB2995" s="562"/>
      <c r="MAC2995" s="357"/>
      <c r="MAD2995" s="81"/>
      <c r="MAE2995" s="173"/>
      <c r="MAF2995" s="710"/>
      <c r="MAG2995" s="137"/>
      <c r="MAH2995" s="580"/>
      <c r="MAI2995" s="537"/>
      <c r="MAJ2995" s="562"/>
      <c r="MAK2995" s="357"/>
      <c r="MAL2995" s="81"/>
      <c r="MAM2995" s="173"/>
      <c r="MAN2995" s="710"/>
      <c r="MAO2995" s="137"/>
      <c r="MAP2995" s="580"/>
      <c r="MAQ2995" s="537"/>
      <c r="MAR2995" s="562"/>
      <c r="MAS2995" s="357"/>
      <c r="MAT2995" s="81"/>
      <c r="MAU2995" s="173"/>
      <c r="MAV2995" s="710"/>
      <c r="MAW2995" s="137"/>
      <c r="MAX2995" s="580"/>
      <c r="MAY2995" s="537"/>
      <c r="MAZ2995" s="562"/>
      <c r="MBA2995" s="357"/>
      <c r="MBB2995" s="81"/>
      <c r="MBC2995" s="173"/>
      <c r="MBD2995" s="710"/>
      <c r="MBE2995" s="137"/>
      <c r="MBF2995" s="580"/>
      <c r="MBG2995" s="537"/>
      <c r="MBH2995" s="562"/>
      <c r="MBI2995" s="357"/>
      <c r="MBJ2995" s="81"/>
      <c r="MBK2995" s="173"/>
      <c r="MBL2995" s="710"/>
      <c r="MBM2995" s="137"/>
      <c r="MBN2995" s="580"/>
      <c r="MBO2995" s="537"/>
      <c r="MBP2995" s="562"/>
      <c r="MBQ2995" s="357"/>
      <c r="MBR2995" s="81"/>
      <c r="MBS2995" s="173"/>
      <c r="MBT2995" s="710"/>
      <c r="MBU2995" s="137"/>
      <c r="MBV2995" s="580"/>
      <c r="MBW2995" s="537"/>
      <c r="MBX2995" s="562"/>
      <c r="MBY2995" s="357"/>
      <c r="MBZ2995" s="81"/>
      <c r="MCA2995" s="173"/>
      <c r="MCB2995" s="710"/>
      <c r="MCC2995" s="137"/>
      <c r="MCD2995" s="580"/>
      <c r="MCE2995" s="537"/>
      <c r="MCF2995" s="562"/>
      <c r="MCG2995" s="357"/>
      <c r="MCH2995" s="81"/>
      <c r="MCI2995" s="173"/>
      <c r="MCJ2995" s="710"/>
      <c r="MCK2995" s="137"/>
      <c r="MCL2995" s="580"/>
      <c r="MCM2995" s="537"/>
      <c r="MCN2995" s="562"/>
      <c r="MCO2995" s="357"/>
      <c r="MCP2995" s="81"/>
      <c r="MCQ2995" s="173"/>
      <c r="MCR2995" s="710"/>
      <c r="MCS2995" s="137"/>
      <c r="MCT2995" s="580"/>
      <c r="MCU2995" s="537"/>
      <c r="MCV2995" s="562"/>
      <c r="MCW2995" s="357"/>
      <c r="MCX2995" s="81"/>
      <c r="MCY2995" s="173"/>
      <c r="MCZ2995" s="710"/>
      <c r="MDA2995" s="137"/>
      <c r="MDB2995" s="580"/>
      <c r="MDC2995" s="537"/>
      <c r="MDD2995" s="562"/>
      <c r="MDE2995" s="357"/>
      <c r="MDF2995" s="81"/>
      <c r="MDG2995" s="173"/>
      <c r="MDH2995" s="710"/>
      <c r="MDI2995" s="137"/>
      <c r="MDJ2995" s="580"/>
      <c r="MDK2995" s="537"/>
      <c r="MDL2995" s="562"/>
      <c r="MDM2995" s="357"/>
      <c r="MDN2995" s="81"/>
      <c r="MDO2995" s="173"/>
      <c r="MDP2995" s="710"/>
      <c r="MDQ2995" s="137"/>
      <c r="MDR2995" s="580"/>
      <c r="MDS2995" s="537"/>
      <c r="MDT2995" s="562"/>
      <c r="MDU2995" s="357"/>
      <c r="MDV2995" s="81"/>
      <c r="MDW2995" s="173"/>
      <c r="MDX2995" s="710"/>
      <c r="MDY2995" s="137"/>
      <c r="MDZ2995" s="580"/>
      <c r="MEA2995" s="537"/>
      <c r="MEB2995" s="562"/>
      <c r="MEC2995" s="357"/>
      <c r="MED2995" s="81"/>
      <c r="MEE2995" s="173"/>
      <c r="MEF2995" s="710"/>
      <c r="MEG2995" s="137"/>
      <c r="MEH2995" s="580"/>
      <c r="MEI2995" s="537"/>
      <c r="MEJ2995" s="562"/>
      <c r="MEK2995" s="357"/>
      <c r="MEL2995" s="81"/>
      <c r="MEM2995" s="173"/>
      <c r="MEN2995" s="710"/>
      <c r="MEO2995" s="137"/>
      <c r="MEP2995" s="580"/>
      <c r="MEQ2995" s="537"/>
      <c r="MER2995" s="562"/>
      <c r="MES2995" s="357"/>
      <c r="MET2995" s="81"/>
      <c r="MEU2995" s="173"/>
      <c r="MEV2995" s="710"/>
      <c r="MEW2995" s="137"/>
      <c r="MEX2995" s="580"/>
      <c r="MEY2995" s="537"/>
      <c r="MEZ2995" s="562"/>
      <c r="MFA2995" s="357"/>
      <c r="MFB2995" s="81"/>
      <c r="MFC2995" s="173"/>
      <c r="MFD2995" s="710"/>
      <c r="MFE2995" s="137"/>
      <c r="MFF2995" s="580"/>
      <c r="MFG2995" s="537"/>
      <c r="MFH2995" s="562"/>
      <c r="MFI2995" s="357"/>
      <c r="MFJ2995" s="81"/>
      <c r="MFK2995" s="173"/>
      <c r="MFL2995" s="710"/>
      <c r="MFM2995" s="137"/>
      <c r="MFN2995" s="580"/>
      <c r="MFO2995" s="537"/>
      <c r="MFP2995" s="562"/>
      <c r="MFQ2995" s="357"/>
      <c r="MFR2995" s="81"/>
      <c r="MFS2995" s="173"/>
      <c r="MFT2995" s="710"/>
      <c r="MFU2995" s="137"/>
      <c r="MFV2995" s="580"/>
      <c r="MFW2995" s="537"/>
      <c r="MFX2995" s="562"/>
      <c r="MFY2995" s="357"/>
      <c r="MFZ2995" s="81"/>
      <c r="MGA2995" s="173"/>
      <c r="MGB2995" s="710"/>
      <c r="MGC2995" s="137"/>
      <c r="MGD2995" s="580"/>
      <c r="MGE2995" s="537"/>
      <c r="MGF2995" s="562"/>
      <c r="MGG2995" s="357"/>
      <c r="MGH2995" s="81"/>
      <c r="MGI2995" s="173"/>
      <c r="MGJ2995" s="710"/>
      <c r="MGK2995" s="137"/>
      <c r="MGL2995" s="580"/>
      <c r="MGM2995" s="537"/>
      <c r="MGN2995" s="562"/>
      <c r="MGO2995" s="357"/>
      <c r="MGP2995" s="81"/>
      <c r="MGQ2995" s="173"/>
      <c r="MGR2995" s="710"/>
      <c r="MGS2995" s="137"/>
      <c r="MGT2995" s="580"/>
      <c r="MGU2995" s="537"/>
      <c r="MGV2995" s="562"/>
      <c r="MGW2995" s="357"/>
      <c r="MGX2995" s="81"/>
      <c r="MGY2995" s="173"/>
      <c r="MGZ2995" s="710"/>
      <c r="MHA2995" s="137"/>
      <c r="MHB2995" s="580"/>
      <c r="MHC2995" s="537"/>
      <c r="MHD2995" s="562"/>
      <c r="MHE2995" s="357"/>
      <c r="MHF2995" s="81"/>
      <c r="MHG2995" s="173"/>
      <c r="MHH2995" s="710"/>
      <c r="MHI2995" s="137"/>
      <c r="MHJ2995" s="580"/>
      <c r="MHK2995" s="537"/>
      <c r="MHL2995" s="562"/>
      <c r="MHM2995" s="357"/>
      <c r="MHN2995" s="81"/>
      <c r="MHO2995" s="173"/>
      <c r="MHP2995" s="710"/>
      <c r="MHQ2995" s="137"/>
      <c r="MHR2995" s="580"/>
      <c r="MHS2995" s="537"/>
      <c r="MHT2995" s="562"/>
      <c r="MHU2995" s="357"/>
      <c r="MHV2995" s="81"/>
      <c r="MHW2995" s="173"/>
      <c r="MHX2995" s="710"/>
      <c r="MHY2995" s="137"/>
      <c r="MHZ2995" s="580"/>
      <c r="MIA2995" s="537"/>
      <c r="MIB2995" s="562"/>
      <c r="MIC2995" s="357"/>
      <c r="MID2995" s="81"/>
      <c r="MIE2995" s="173"/>
      <c r="MIF2995" s="710"/>
      <c r="MIG2995" s="137"/>
      <c r="MIH2995" s="580"/>
      <c r="MII2995" s="537"/>
      <c r="MIJ2995" s="562"/>
      <c r="MIK2995" s="357"/>
      <c r="MIL2995" s="81"/>
      <c r="MIM2995" s="173"/>
      <c r="MIN2995" s="710"/>
      <c r="MIO2995" s="137"/>
      <c r="MIP2995" s="580"/>
      <c r="MIQ2995" s="537"/>
      <c r="MIR2995" s="562"/>
      <c r="MIS2995" s="357"/>
      <c r="MIT2995" s="81"/>
      <c r="MIU2995" s="173"/>
      <c r="MIV2995" s="710"/>
      <c r="MIW2995" s="137"/>
      <c r="MIX2995" s="580"/>
      <c r="MIY2995" s="537"/>
      <c r="MIZ2995" s="562"/>
      <c r="MJA2995" s="357"/>
      <c r="MJB2995" s="81"/>
      <c r="MJC2995" s="173"/>
      <c r="MJD2995" s="710"/>
      <c r="MJE2995" s="137"/>
      <c r="MJF2995" s="580"/>
      <c r="MJG2995" s="537"/>
      <c r="MJH2995" s="562"/>
      <c r="MJI2995" s="357"/>
      <c r="MJJ2995" s="81"/>
      <c r="MJK2995" s="173"/>
      <c r="MJL2995" s="710"/>
      <c r="MJM2995" s="137"/>
      <c r="MJN2995" s="580"/>
      <c r="MJO2995" s="537"/>
      <c r="MJP2995" s="562"/>
      <c r="MJQ2995" s="357"/>
      <c r="MJR2995" s="81"/>
      <c r="MJS2995" s="173"/>
      <c r="MJT2995" s="710"/>
      <c r="MJU2995" s="137"/>
      <c r="MJV2995" s="580"/>
      <c r="MJW2995" s="537"/>
      <c r="MJX2995" s="562"/>
      <c r="MJY2995" s="357"/>
      <c r="MJZ2995" s="81"/>
      <c r="MKA2995" s="173"/>
      <c r="MKB2995" s="710"/>
      <c r="MKC2995" s="137"/>
      <c r="MKD2995" s="580"/>
      <c r="MKE2995" s="537"/>
      <c r="MKF2995" s="562"/>
      <c r="MKG2995" s="357"/>
      <c r="MKH2995" s="81"/>
      <c r="MKI2995" s="173"/>
      <c r="MKJ2995" s="710"/>
      <c r="MKK2995" s="137"/>
      <c r="MKL2995" s="580"/>
      <c r="MKM2995" s="537"/>
      <c r="MKN2995" s="562"/>
      <c r="MKO2995" s="357"/>
      <c r="MKP2995" s="81"/>
      <c r="MKQ2995" s="173"/>
      <c r="MKR2995" s="710"/>
      <c r="MKS2995" s="137"/>
      <c r="MKT2995" s="580"/>
      <c r="MKU2995" s="537"/>
      <c r="MKV2995" s="562"/>
      <c r="MKW2995" s="357"/>
      <c r="MKX2995" s="81"/>
      <c r="MKY2995" s="173"/>
      <c r="MKZ2995" s="710"/>
      <c r="MLA2995" s="137"/>
      <c r="MLB2995" s="580"/>
      <c r="MLC2995" s="537"/>
      <c r="MLD2995" s="562"/>
      <c r="MLE2995" s="357"/>
      <c r="MLF2995" s="81"/>
      <c r="MLG2995" s="173"/>
      <c r="MLH2995" s="710"/>
      <c r="MLI2995" s="137"/>
      <c r="MLJ2995" s="580"/>
      <c r="MLK2995" s="537"/>
      <c r="MLL2995" s="562"/>
      <c r="MLM2995" s="357"/>
      <c r="MLN2995" s="81"/>
      <c r="MLO2995" s="173"/>
      <c r="MLP2995" s="710"/>
      <c r="MLQ2995" s="137"/>
      <c r="MLR2995" s="580"/>
      <c r="MLS2995" s="537"/>
      <c r="MLT2995" s="562"/>
      <c r="MLU2995" s="357"/>
      <c r="MLV2995" s="81"/>
      <c r="MLW2995" s="173"/>
      <c r="MLX2995" s="710"/>
      <c r="MLY2995" s="137"/>
      <c r="MLZ2995" s="580"/>
      <c r="MMA2995" s="537"/>
      <c r="MMB2995" s="562"/>
      <c r="MMC2995" s="357"/>
      <c r="MMD2995" s="81"/>
      <c r="MME2995" s="173"/>
      <c r="MMF2995" s="710"/>
      <c r="MMG2995" s="137"/>
      <c r="MMH2995" s="580"/>
      <c r="MMI2995" s="537"/>
      <c r="MMJ2995" s="562"/>
      <c r="MMK2995" s="357"/>
      <c r="MML2995" s="81"/>
      <c r="MMM2995" s="173"/>
      <c r="MMN2995" s="710"/>
      <c r="MMO2995" s="137"/>
      <c r="MMP2995" s="580"/>
      <c r="MMQ2995" s="537"/>
      <c r="MMR2995" s="562"/>
      <c r="MMS2995" s="357"/>
      <c r="MMT2995" s="81"/>
      <c r="MMU2995" s="173"/>
      <c r="MMV2995" s="710"/>
      <c r="MMW2995" s="137"/>
      <c r="MMX2995" s="580"/>
      <c r="MMY2995" s="537"/>
      <c r="MMZ2995" s="562"/>
      <c r="MNA2995" s="357"/>
      <c r="MNB2995" s="81"/>
      <c r="MNC2995" s="173"/>
      <c r="MND2995" s="710"/>
      <c r="MNE2995" s="137"/>
      <c r="MNF2995" s="580"/>
      <c r="MNG2995" s="537"/>
      <c r="MNH2995" s="562"/>
      <c r="MNI2995" s="357"/>
      <c r="MNJ2995" s="81"/>
      <c r="MNK2995" s="173"/>
      <c r="MNL2995" s="710"/>
      <c r="MNM2995" s="137"/>
      <c r="MNN2995" s="580"/>
      <c r="MNO2995" s="537"/>
      <c r="MNP2995" s="562"/>
      <c r="MNQ2995" s="357"/>
      <c r="MNR2995" s="81"/>
      <c r="MNS2995" s="173"/>
      <c r="MNT2995" s="710"/>
      <c r="MNU2995" s="137"/>
      <c r="MNV2995" s="580"/>
      <c r="MNW2995" s="537"/>
      <c r="MNX2995" s="562"/>
      <c r="MNY2995" s="357"/>
      <c r="MNZ2995" s="81"/>
      <c r="MOA2995" s="173"/>
      <c r="MOB2995" s="710"/>
      <c r="MOC2995" s="137"/>
      <c r="MOD2995" s="580"/>
      <c r="MOE2995" s="537"/>
      <c r="MOF2995" s="562"/>
      <c r="MOG2995" s="357"/>
      <c r="MOH2995" s="81"/>
      <c r="MOI2995" s="173"/>
      <c r="MOJ2995" s="710"/>
      <c r="MOK2995" s="137"/>
      <c r="MOL2995" s="580"/>
      <c r="MOM2995" s="537"/>
      <c r="MON2995" s="562"/>
      <c r="MOO2995" s="357"/>
      <c r="MOP2995" s="81"/>
      <c r="MOQ2995" s="173"/>
      <c r="MOR2995" s="710"/>
      <c r="MOS2995" s="137"/>
      <c r="MOT2995" s="580"/>
      <c r="MOU2995" s="537"/>
      <c r="MOV2995" s="562"/>
      <c r="MOW2995" s="357"/>
      <c r="MOX2995" s="81"/>
      <c r="MOY2995" s="173"/>
      <c r="MOZ2995" s="710"/>
      <c r="MPA2995" s="137"/>
      <c r="MPB2995" s="580"/>
      <c r="MPC2995" s="537"/>
      <c r="MPD2995" s="562"/>
      <c r="MPE2995" s="357"/>
      <c r="MPF2995" s="81"/>
      <c r="MPG2995" s="173"/>
      <c r="MPH2995" s="710"/>
      <c r="MPI2995" s="137"/>
      <c r="MPJ2995" s="580"/>
      <c r="MPK2995" s="537"/>
      <c r="MPL2995" s="562"/>
      <c r="MPM2995" s="357"/>
      <c r="MPN2995" s="81"/>
      <c r="MPO2995" s="173"/>
      <c r="MPP2995" s="710"/>
      <c r="MPQ2995" s="137"/>
      <c r="MPR2995" s="580"/>
      <c r="MPS2995" s="537"/>
      <c r="MPT2995" s="562"/>
      <c r="MPU2995" s="357"/>
      <c r="MPV2995" s="81"/>
      <c r="MPW2995" s="173"/>
      <c r="MPX2995" s="710"/>
      <c r="MPY2995" s="137"/>
      <c r="MPZ2995" s="580"/>
      <c r="MQA2995" s="537"/>
      <c r="MQB2995" s="562"/>
      <c r="MQC2995" s="357"/>
      <c r="MQD2995" s="81"/>
      <c r="MQE2995" s="173"/>
      <c r="MQF2995" s="710"/>
      <c r="MQG2995" s="137"/>
      <c r="MQH2995" s="580"/>
      <c r="MQI2995" s="537"/>
      <c r="MQJ2995" s="562"/>
      <c r="MQK2995" s="357"/>
      <c r="MQL2995" s="81"/>
      <c r="MQM2995" s="173"/>
      <c r="MQN2995" s="710"/>
      <c r="MQO2995" s="137"/>
      <c r="MQP2995" s="580"/>
      <c r="MQQ2995" s="537"/>
      <c r="MQR2995" s="562"/>
      <c r="MQS2995" s="357"/>
      <c r="MQT2995" s="81"/>
      <c r="MQU2995" s="173"/>
      <c r="MQV2995" s="710"/>
      <c r="MQW2995" s="137"/>
      <c r="MQX2995" s="580"/>
      <c r="MQY2995" s="537"/>
      <c r="MQZ2995" s="562"/>
      <c r="MRA2995" s="357"/>
      <c r="MRB2995" s="81"/>
      <c r="MRC2995" s="173"/>
      <c r="MRD2995" s="710"/>
      <c r="MRE2995" s="137"/>
      <c r="MRF2995" s="580"/>
      <c r="MRG2995" s="537"/>
      <c r="MRH2995" s="562"/>
      <c r="MRI2995" s="357"/>
      <c r="MRJ2995" s="81"/>
      <c r="MRK2995" s="173"/>
      <c r="MRL2995" s="710"/>
      <c r="MRM2995" s="137"/>
      <c r="MRN2995" s="580"/>
      <c r="MRO2995" s="537"/>
      <c r="MRP2995" s="562"/>
      <c r="MRQ2995" s="357"/>
      <c r="MRR2995" s="81"/>
      <c r="MRS2995" s="173"/>
      <c r="MRT2995" s="710"/>
      <c r="MRU2995" s="137"/>
      <c r="MRV2995" s="580"/>
      <c r="MRW2995" s="537"/>
      <c r="MRX2995" s="562"/>
      <c r="MRY2995" s="357"/>
      <c r="MRZ2995" s="81"/>
      <c r="MSA2995" s="173"/>
      <c r="MSB2995" s="710"/>
      <c r="MSC2995" s="137"/>
      <c r="MSD2995" s="580"/>
      <c r="MSE2995" s="537"/>
      <c r="MSF2995" s="562"/>
      <c r="MSG2995" s="357"/>
      <c r="MSH2995" s="81"/>
      <c r="MSI2995" s="173"/>
      <c r="MSJ2995" s="710"/>
      <c r="MSK2995" s="137"/>
      <c r="MSL2995" s="580"/>
      <c r="MSM2995" s="537"/>
      <c r="MSN2995" s="562"/>
      <c r="MSO2995" s="357"/>
      <c r="MSP2995" s="81"/>
      <c r="MSQ2995" s="173"/>
      <c r="MSR2995" s="710"/>
      <c r="MSS2995" s="137"/>
      <c r="MST2995" s="580"/>
      <c r="MSU2995" s="537"/>
      <c r="MSV2995" s="562"/>
      <c r="MSW2995" s="357"/>
      <c r="MSX2995" s="81"/>
      <c r="MSY2995" s="173"/>
      <c r="MSZ2995" s="710"/>
      <c r="MTA2995" s="137"/>
      <c r="MTB2995" s="580"/>
      <c r="MTC2995" s="537"/>
      <c r="MTD2995" s="562"/>
      <c r="MTE2995" s="357"/>
      <c r="MTF2995" s="81"/>
      <c r="MTG2995" s="173"/>
      <c r="MTH2995" s="710"/>
      <c r="MTI2995" s="137"/>
      <c r="MTJ2995" s="580"/>
      <c r="MTK2995" s="537"/>
      <c r="MTL2995" s="562"/>
      <c r="MTM2995" s="357"/>
      <c r="MTN2995" s="81"/>
      <c r="MTO2995" s="173"/>
      <c r="MTP2995" s="710"/>
      <c r="MTQ2995" s="137"/>
      <c r="MTR2995" s="580"/>
      <c r="MTS2995" s="537"/>
      <c r="MTT2995" s="562"/>
      <c r="MTU2995" s="357"/>
      <c r="MTV2995" s="81"/>
      <c r="MTW2995" s="173"/>
      <c r="MTX2995" s="710"/>
      <c r="MTY2995" s="137"/>
      <c r="MTZ2995" s="580"/>
      <c r="MUA2995" s="537"/>
      <c r="MUB2995" s="562"/>
      <c r="MUC2995" s="357"/>
      <c r="MUD2995" s="81"/>
      <c r="MUE2995" s="173"/>
      <c r="MUF2995" s="710"/>
      <c r="MUG2995" s="137"/>
      <c r="MUH2995" s="580"/>
      <c r="MUI2995" s="537"/>
      <c r="MUJ2995" s="562"/>
      <c r="MUK2995" s="357"/>
      <c r="MUL2995" s="81"/>
      <c r="MUM2995" s="173"/>
      <c r="MUN2995" s="710"/>
      <c r="MUO2995" s="137"/>
      <c r="MUP2995" s="580"/>
      <c r="MUQ2995" s="537"/>
      <c r="MUR2995" s="562"/>
      <c r="MUS2995" s="357"/>
      <c r="MUT2995" s="81"/>
      <c r="MUU2995" s="173"/>
      <c r="MUV2995" s="710"/>
      <c r="MUW2995" s="137"/>
      <c r="MUX2995" s="580"/>
      <c r="MUY2995" s="537"/>
      <c r="MUZ2995" s="562"/>
      <c r="MVA2995" s="357"/>
      <c r="MVB2995" s="81"/>
      <c r="MVC2995" s="173"/>
      <c r="MVD2995" s="710"/>
      <c r="MVE2995" s="137"/>
      <c r="MVF2995" s="580"/>
      <c r="MVG2995" s="537"/>
      <c r="MVH2995" s="562"/>
      <c r="MVI2995" s="357"/>
      <c r="MVJ2995" s="81"/>
      <c r="MVK2995" s="173"/>
      <c r="MVL2995" s="710"/>
      <c r="MVM2995" s="137"/>
      <c r="MVN2995" s="580"/>
      <c r="MVO2995" s="537"/>
      <c r="MVP2995" s="562"/>
      <c r="MVQ2995" s="357"/>
      <c r="MVR2995" s="81"/>
      <c r="MVS2995" s="173"/>
      <c r="MVT2995" s="710"/>
      <c r="MVU2995" s="137"/>
      <c r="MVV2995" s="580"/>
      <c r="MVW2995" s="537"/>
      <c r="MVX2995" s="562"/>
      <c r="MVY2995" s="357"/>
      <c r="MVZ2995" s="81"/>
      <c r="MWA2995" s="173"/>
      <c r="MWB2995" s="710"/>
      <c r="MWC2995" s="137"/>
      <c r="MWD2995" s="580"/>
      <c r="MWE2995" s="537"/>
      <c r="MWF2995" s="562"/>
      <c r="MWG2995" s="357"/>
      <c r="MWH2995" s="81"/>
      <c r="MWI2995" s="173"/>
      <c r="MWJ2995" s="710"/>
      <c r="MWK2995" s="137"/>
      <c r="MWL2995" s="580"/>
      <c r="MWM2995" s="537"/>
      <c r="MWN2995" s="562"/>
      <c r="MWO2995" s="357"/>
      <c r="MWP2995" s="81"/>
      <c r="MWQ2995" s="173"/>
      <c r="MWR2995" s="710"/>
      <c r="MWS2995" s="137"/>
      <c r="MWT2995" s="580"/>
      <c r="MWU2995" s="537"/>
      <c r="MWV2995" s="562"/>
      <c r="MWW2995" s="357"/>
      <c r="MWX2995" s="81"/>
      <c r="MWY2995" s="173"/>
      <c r="MWZ2995" s="710"/>
      <c r="MXA2995" s="137"/>
      <c r="MXB2995" s="580"/>
      <c r="MXC2995" s="537"/>
      <c r="MXD2995" s="562"/>
      <c r="MXE2995" s="357"/>
      <c r="MXF2995" s="81"/>
      <c r="MXG2995" s="173"/>
      <c r="MXH2995" s="710"/>
      <c r="MXI2995" s="137"/>
      <c r="MXJ2995" s="580"/>
      <c r="MXK2995" s="537"/>
      <c r="MXL2995" s="562"/>
      <c r="MXM2995" s="357"/>
      <c r="MXN2995" s="81"/>
      <c r="MXO2995" s="173"/>
      <c r="MXP2995" s="710"/>
      <c r="MXQ2995" s="137"/>
      <c r="MXR2995" s="580"/>
      <c r="MXS2995" s="537"/>
      <c r="MXT2995" s="562"/>
      <c r="MXU2995" s="357"/>
      <c r="MXV2995" s="81"/>
      <c r="MXW2995" s="173"/>
      <c r="MXX2995" s="710"/>
      <c r="MXY2995" s="137"/>
      <c r="MXZ2995" s="580"/>
      <c r="MYA2995" s="537"/>
      <c r="MYB2995" s="562"/>
      <c r="MYC2995" s="357"/>
      <c r="MYD2995" s="81"/>
      <c r="MYE2995" s="173"/>
      <c r="MYF2995" s="710"/>
      <c r="MYG2995" s="137"/>
      <c r="MYH2995" s="580"/>
      <c r="MYI2995" s="537"/>
      <c r="MYJ2995" s="562"/>
      <c r="MYK2995" s="357"/>
      <c r="MYL2995" s="81"/>
      <c r="MYM2995" s="173"/>
      <c r="MYN2995" s="710"/>
      <c r="MYO2995" s="137"/>
      <c r="MYP2995" s="580"/>
      <c r="MYQ2995" s="537"/>
      <c r="MYR2995" s="562"/>
      <c r="MYS2995" s="357"/>
      <c r="MYT2995" s="81"/>
      <c r="MYU2995" s="173"/>
      <c r="MYV2995" s="710"/>
      <c r="MYW2995" s="137"/>
      <c r="MYX2995" s="580"/>
      <c r="MYY2995" s="537"/>
      <c r="MYZ2995" s="562"/>
      <c r="MZA2995" s="357"/>
      <c r="MZB2995" s="81"/>
      <c r="MZC2995" s="173"/>
      <c r="MZD2995" s="710"/>
      <c r="MZE2995" s="137"/>
      <c r="MZF2995" s="580"/>
      <c r="MZG2995" s="537"/>
      <c r="MZH2995" s="562"/>
      <c r="MZI2995" s="357"/>
      <c r="MZJ2995" s="81"/>
      <c r="MZK2995" s="173"/>
      <c r="MZL2995" s="710"/>
      <c r="MZM2995" s="137"/>
      <c r="MZN2995" s="580"/>
      <c r="MZO2995" s="537"/>
      <c r="MZP2995" s="562"/>
      <c r="MZQ2995" s="357"/>
      <c r="MZR2995" s="81"/>
      <c r="MZS2995" s="173"/>
      <c r="MZT2995" s="710"/>
      <c r="MZU2995" s="137"/>
      <c r="MZV2995" s="580"/>
      <c r="MZW2995" s="537"/>
      <c r="MZX2995" s="562"/>
      <c r="MZY2995" s="357"/>
      <c r="MZZ2995" s="81"/>
      <c r="NAA2995" s="173"/>
      <c r="NAB2995" s="710"/>
      <c r="NAC2995" s="137"/>
      <c r="NAD2995" s="580"/>
      <c r="NAE2995" s="537"/>
      <c r="NAF2995" s="562"/>
      <c r="NAG2995" s="357"/>
      <c r="NAH2995" s="81"/>
      <c r="NAI2995" s="173"/>
      <c r="NAJ2995" s="710"/>
      <c r="NAK2995" s="137"/>
      <c r="NAL2995" s="580"/>
      <c r="NAM2995" s="537"/>
      <c r="NAN2995" s="562"/>
      <c r="NAO2995" s="357"/>
      <c r="NAP2995" s="81"/>
      <c r="NAQ2995" s="173"/>
      <c r="NAR2995" s="710"/>
      <c r="NAS2995" s="137"/>
      <c r="NAT2995" s="580"/>
      <c r="NAU2995" s="537"/>
      <c r="NAV2995" s="562"/>
      <c r="NAW2995" s="357"/>
      <c r="NAX2995" s="81"/>
      <c r="NAY2995" s="173"/>
      <c r="NAZ2995" s="710"/>
      <c r="NBA2995" s="137"/>
      <c r="NBB2995" s="580"/>
      <c r="NBC2995" s="537"/>
      <c r="NBD2995" s="562"/>
      <c r="NBE2995" s="357"/>
      <c r="NBF2995" s="81"/>
      <c r="NBG2995" s="173"/>
      <c r="NBH2995" s="710"/>
      <c r="NBI2995" s="137"/>
      <c r="NBJ2995" s="580"/>
      <c r="NBK2995" s="537"/>
      <c r="NBL2995" s="562"/>
      <c r="NBM2995" s="357"/>
      <c r="NBN2995" s="81"/>
      <c r="NBO2995" s="173"/>
      <c r="NBP2995" s="710"/>
      <c r="NBQ2995" s="137"/>
      <c r="NBR2995" s="580"/>
      <c r="NBS2995" s="537"/>
      <c r="NBT2995" s="562"/>
      <c r="NBU2995" s="357"/>
      <c r="NBV2995" s="81"/>
      <c r="NBW2995" s="173"/>
      <c r="NBX2995" s="710"/>
      <c r="NBY2995" s="137"/>
      <c r="NBZ2995" s="580"/>
      <c r="NCA2995" s="537"/>
      <c r="NCB2995" s="562"/>
      <c r="NCC2995" s="357"/>
      <c r="NCD2995" s="81"/>
      <c r="NCE2995" s="173"/>
      <c r="NCF2995" s="710"/>
      <c r="NCG2995" s="137"/>
      <c r="NCH2995" s="580"/>
      <c r="NCI2995" s="537"/>
      <c r="NCJ2995" s="562"/>
      <c r="NCK2995" s="357"/>
      <c r="NCL2995" s="81"/>
      <c r="NCM2995" s="173"/>
      <c r="NCN2995" s="710"/>
      <c r="NCO2995" s="137"/>
      <c r="NCP2995" s="580"/>
      <c r="NCQ2995" s="537"/>
      <c r="NCR2995" s="562"/>
      <c r="NCS2995" s="357"/>
      <c r="NCT2995" s="81"/>
      <c r="NCU2995" s="173"/>
      <c r="NCV2995" s="710"/>
      <c r="NCW2995" s="137"/>
      <c r="NCX2995" s="580"/>
      <c r="NCY2995" s="537"/>
      <c r="NCZ2995" s="562"/>
      <c r="NDA2995" s="357"/>
      <c r="NDB2995" s="81"/>
      <c r="NDC2995" s="173"/>
      <c r="NDD2995" s="710"/>
      <c r="NDE2995" s="137"/>
      <c r="NDF2995" s="580"/>
      <c r="NDG2995" s="537"/>
      <c r="NDH2995" s="562"/>
      <c r="NDI2995" s="357"/>
      <c r="NDJ2995" s="81"/>
      <c r="NDK2995" s="173"/>
      <c r="NDL2995" s="710"/>
      <c r="NDM2995" s="137"/>
      <c r="NDN2995" s="580"/>
      <c r="NDO2995" s="537"/>
      <c r="NDP2995" s="562"/>
      <c r="NDQ2995" s="357"/>
      <c r="NDR2995" s="81"/>
      <c r="NDS2995" s="173"/>
      <c r="NDT2995" s="710"/>
      <c r="NDU2995" s="137"/>
      <c r="NDV2995" s="580"/>
      <c r="NDW2995" s="537"/>
      <c r="NDX2995" s="562"/>
      <c r="NDY2995" s="357"/>
      <c r="NDZ2995" s="81"/>
      <c r="NEA2995" s="173"/>
      <c r="NEB2995" s="710"/>
      <c r="NEC2995" s="137"/>
      <c r="NED2995" s="580"/>
      <c r="NEE2995" s="537"/>
      <c r="NEF2995" s="562"/>
      <c r="NEG2995" s="357"/>
      <c r="NEH2995" s="81"/>
      <c r="NEI2995" s="173"/>
      <c r="NEJ2995" s="710"/>
      <c r="NEK2995" s="137"/>
      <c r="NEL2995" s="580"/>
      <c r="NEM2995" s="537"/>
      <c r="NEN2995" s="562"/>
      <c r="NEO2995" s="357"/>
      <c r="NEP2995" s="81"/>
      <c r="NEQ2995" s="173"/>
      <c r="NER2995" s="710"/>
      <c r="NES2995" s="137"/>
      <c r="NET2995" s="580"/>
      <c r="NEU2995" s="537"/>
      <c r="NEV2995" s="562"/>
      <c r="NEW2995" s="357"/>
      <c r="NEX2995" s="81"/>
      <c r="NEY2995" s="173"/>
      <c r="NEZ2995" s="710"/>
      <c r="NFA2995" s="137"/>
      <c r="NFB2995" s="580"/>
      <c r="NFC2995" s="537"/>
      <c r="NFD2995" s="562"/>
      <c r="NFE2995" s="357"/>
      <c r="NFF2995" s="81"/>
      <c r="NFG2995" s="173"/>
      <c r="NFH2995" s="710"/>
      <c r="NFI2995" s="137"/>
      <c r="NFJ2995" s="580"/>
      <c r="NFK2995" s="537"/>
      <c r="NFL2995" s="562"/>
      <c r="NFM2995" s="357"/>
      <c r="NFN2995" s="81"/>
      <c r="NFO2995" s="173"/>
      <c r="NFP2995" s="710"/>
      <c r="NFQ2995" s="137"/>
      <c r="NFR2995" s="580"/>
      <c r="NFS2995" s="537"/>
      <c r="NFT2995" s="562"/>
      <c r="NFU2995" s="357"/>
      <c r="NFV2995" s="81"/>
      <c r="NFW2995" s="173"/>
      <c r="NFX2995" s="710"/>
      <c r="NFY2995" s="137"/>
      <c r="NFZ2995" s="580"/>
      <c r="NGA2995" s="537"/>
      <c r="NGB2995" s="562"/>
      <c r="NGC2995" s="357"/>
      <c r="NGD2995" s="81"/>
      <c r="NGE2995" s="173"/>
      <c r="NGF2995" s="710"/>
      <c r="NGG2995" s="137"/>
      <c r="NGH2995" s="580"/>
      <c r="NGI2995" s="537"/>
      <c r="NGJ2995" s="562"/>
      <c r="NGK2995" s="357"/>
      <c r="NGL2995" s="81"/>
      <c r="NGM2995" s="173"/>
      <c r="NGN2995" s="710"/>
      <c r="NGO2995" s="137"/>
      <c r="NGP2995" s="580"/>
      <c r="NGQ2995" s="537"/>
      <c r="NGR2995" s="562"/>
      <c r="NGS2995" s="357"/>
      <c r="NGT2995" s="81"/>
      <c r="NGU2995" s="173"/>
      <c r="NGV2995" s="710"/>
      <c r="NGW2995" s="137"/>
      <c r="NGX2995" s="580"/>
      <c r="NGY2995" s="537"/>
      <c r="NGZ2995" s="562"/>
      <c r="NHA2995" s="357"/>
      <c r="NHB2995" s="81"/>
      <c r="NHC2995" s="173"/>
      <c r="NHD2995" s="710"/>
      <c r="NHE2995" s="137"/>
      <c r="NHF2995" s="580"/>
      <c r="NHG2995" s="537"/>
      <c r="NHH2995" s="562"/>
      <c r="NHI2995" s="357"/>
      <c r="NHJ2995" s="81"/>
      <c r="NHK2995" s="173"/>
      <c r="NHL2995" s="710"/>
      <c r="NHM2995" s="137"/>
      <c r="NHN2995" s="580"/>
      <c r="NHO2995" s="537"/>
      <c r="NHP2995" s="562"/>
      <c r="NHQ2995" s="357"/>
      <c r="NHR2995" s="81"/>
      <c r="NHS2995" s="173"/>
      <c r="NHT2995" s="710"/>
      <c r="NHU2995" s="137"/>
      <c r="NHV2995" s="580"/>
      <c r="NHW2995" s="537"/>
      <c r="NHX2995" s="562"/>
      <c r="NHY2995" s="357"/>
      <c r="NHZ2995" s="81"/>
      <c r="NIA2995" s="173"/>
      <c r="NIB2995" s="710"/>
      <c r="NIC2995" s="137"/>
      <c r="NID2995" s="580"/>
      <c r="NIE2995" s="537"/>
      <c r="NIF2995" s="562"/>
      <c r="NIG2995" s="357"/>
      <c r="NIH2995" s="81"/>
      <c r="NII2995" s="173"/>
      <c r="NIJ2995" s="710"/>
      <c r="NIK2995" s="137"/>
      <c r="NIL2995" s="580"/>
      <c r="NIM2995" s="537"/>
      <c r="NIN2995" s="562"/>
      <c r="NIO2995" s="357"/>
      <c r="NIP2995" s="81"/>
      <c r="NIQ2995" s="173"/>
      <c r="NIR2995" s="710"/>
      <c r="NIS2995" s="137"/>
      <c r="NIT2995" s="580"/>
      <c r="NIU2995" s="537"/>
      <c r="NIV2995" s="562"/>
      <c r="NIW2995" s="357"/>
      <c r="NIX2995" s="81"/>
      <c r="NIY2995" s="173"/>
      <c r="NIZ2995" s="710"/>
      <c r="NJA2995" s="137"/>
      <c r="NJB2995" s="580"/>
      <c r="NJC2995" s="537"/>
      <c r="NJD2995" s="562"/>
      <c r="NJE2995" s="357"/>
      <c r="NJF2995" s="81"/>
      <c r="NJG2995" s="173"/>
      <c r="NJH2995" s="710"/>
      <c r="NJI2995" s="137"/>
      <c r="NJJ2995" s="580"/>
      <c r="NJK2995" s="537"/>
      <c r="NJL2995" s="562"/>
      <c r="NJM2995" s="357"/>
      <c r="NJN2995" s="81"/>
      <c r="NJO2995" s="173"/>
      <c r="NJP2995" s="710"/>
      <c r="NJQ2995" s="137"/>
      <c r="NJR2995" s="580"/>
      <c r="NJS2995" s="537"/>
      <c r="NJT2995" s="562"/>
      <c r="NJU2995" s="357"/>
      <c r="NJV2995" s="81"/>
      <c r="NJW2995" s="173"/>
      <c r="NJX2995" s="710"/>
      <c r="NJY2995" s="137"/>
      <c r="NJZ2995" s="580"/>
      <c r="NKA2995" s="537"/>
      <c r="NKB2995" s="562"/>
      <c r="NKC2995" s="357"/>
      <c r="NKD2995" s="81"/>
      <c r="NKE2995" s="173"/>
      <c r="NKF2995" s="710"/>
      <c r="NKG2995" s="137"/>
      <c r="NKH2995" s="580"/>
      <c r="NKI2995" s="537"/>
      <c r="NKJ2995" s="562"/>
      <c r="NKK2995" s="357"/>
      <c r="NKL2995" s="81"/>
      <c r="NKM2995" s="173"/>
      <c r="NKN2995" s="710"/>
      <c r="NKO2995" s="137"/>
      <c r="NKP2995" s="580"/>
      <c r="NKQ2995" s="537"/>
      <c r="NKR2995" s="562"/>
      <c r="NKS2995" s="357"/>
      <c r="NKT2995" s="81"/>
      <c r="NKU2995" s="173"/>
      <c r="NKV2995" s="710"/>
      <c r="NKW2995" s="137"/>
      <c r="NKX2995" s="580"/>
      <c r="NKY2995" s="537"/>
      <c r="NKZ2995" s="562"/>
      <c r="NLA2995" s="357"/>
      <c r="NLB2995" s="81"/>
      <c r="NLC2995" s="173"/>
      <c r="NLD2995" s="710"/>
      <c r="NLE2995" s="137"/>
      <c r="NLF2995" s="580"/>
      <c r="NLG2995" s="537"/>
      <c r="NLH2995" s="562"/>
      <c r="NLI2995" s="357"/>
      <c r="NLJ2995" s="81"/>
      <c r="NLK2995" s="173"/>
      <c r="NLL2995" s="710"/>
      <c r="NLM2995" s="137"/>
      <c r="NLN2995" s="580"/>
      <c r="NLO2995" s="537"/>
      <c r="NLP2995" s="562"/>
      <c r="NLQ2995" s="357"/>
      <c r="NLR2995" s="81"/>
      <c r="NLS2995" s="173"/>
      <c r="NLT2995" s="710"/>
      <c r="NLU2995" s="137"/>
      <c r="NLV2995" s="580"/>
      <c r="NLW2995" s="537"/>
      <c r="NLX2995" s="562"/>
      <c r="NLY2995" s="357"/>
      <c r="NLZ2995" s="81"/>
      <c r="NMA2995" s="173"/>
      <c r="NMB2995" s="710"/>
      <c r="NMC2995" s="137"/>
      <c r="NMD2995" s="580"/>
      <c r="NME2995" s="537"/>
      <c r="NMF2995" s="562"/>
      <c r="NMG2995" s="357"/>
      <c r="NMH2995" s="81"/>
      <c r="NMI2995" s="173"/>
      <c r="NMJ2995" s="710"/>
      <c r="NMK2995" s="137"/>
      <c r="NML2995" s="580"/>
      <c r="NMM2995" s="537"/>
      <c r="NMN2995" s="562"/>
      <c r="NMO2995" s="357"/>
      <c r="NMP2995" s="81"/>
      <c r="NMQ2995" s="173"/>
      <c r="NMR2995" s="710"/>
      <c r="NMS2995" s="137"/>
      <c r="NMT2995" s="580"/>
      <c r="NMU2995" s="537"/>
      <c r="NMV2995" s="562"/>
      <c r="NMW2995" s="357"/>
      <c r="NMX2995" s="81"/>
      <c r="NMY2995" s="173"/>
      <c r="NMZ2995" s="710"/>
      <c r="NNA2995" s="137"/>
      <c r="NNB2995" s="580"/>
      <c r="NNC2995" s="537"/>
      <c r="NND2995" s="562"/>
      <c r="NNE2995" s="357"/>
      <c r="NNF2995" s="81"/>
      <c r="NNG2995" s="173"/>
      <c r="NNH2995" s="710"/>
      <c r="NNI2995" s="137"/>
      <c r="NNJ2995" s="580"/>
      <c r="NNK2995" s="537"/>
      <c r="NNL2995" s="562"/>
      <c r="NNM2995" s="357"/>
      <c r="NNN2995" s="81"/>
      <c r="NNO2995" s="173"/>
      <c r="NNP2995" s="710"/>
      <c r="NNQ2995" s="137"/>
      <c r="NNR2995" s="580"/>
      <c r="NNS2995" s="537"/>
      <c r="NNT2995" s="562"/>
      <c r="NNU2995" s="357"/>
      <c r="NNV2995" s="81"/>
      <c r="NNW2995" s="173"/>
      <c r="NNX2995" s="710"/>
      <c r="NNY2995" s="137"/>
      <c r="NNZ2995" s="580"/>
      <c r="NOA2995" s="537"/>
      <c r="NOB2995" s="562"/>
      <c r="NOC2995" s="357"/>
      <c r="NOD2995" s="81"/>
      <c r="NOE2995" s="173"/>
      <c r="NOF2995" s="710"/>
      <c r="NOG2995" s="137"/>
      <c r="NOH2995" s="580"/>
      <c r="NOI2995" s="537"/>
      <c r="NOJ2995" s="562"/>
      <c r="NOK2995" s="357"/>
      <c r="NOL2995" s="81"/>
      <c r="NOM2995" s="173"/>
      <c r="NON2995" s="710"/>
      <c r="NOO2995" s="137"/>
      <c r="NOP2995" s="580"/>
      <c r="NOQ2995" s="537"/>
      <c r="NOR2995" s="562"/>
      <c r="NOS2995" s="357"/>
      <c r="NOT2995" s="81"/>
      <c r="NOU2995" s="173"/>
      <c r="NOV2995" s="710"/>
      <c r="NOW2995" s="137"/>
      <c r="NOX2995" s="580"/>
      <c r="NOY2995" s="537"/>
      <c r="NOZ2995" s="562"/>
      <c r="NPA2995" s="357"/>
      <c r="NPB2995" s="81"/>
      <c r="NPC2995" s="173"/>
      <c r="NPD2995" s="710"/>
      <c r="NPE2995" s="137"/>
      <c r="NPF2995" s="580"/>
      <c r="NPG2995" s="537"/>
      <c r="NPH2995" s="562"/>
      <c r="NPI2995" s="357"/>
      <c r="NPJ2995" s="81"/>
      <c r="NPK2995" s="173"/>
      <c r="NPL2995" s="710"/>
      <c r="NPM2995" s="137"/>
      <c r="NPN2995" s="580"/>
      <c r="NPO2995" s="537"/>
      <c r="NPP2995" s="562"/>
      <c r="NPQ2995" s="357"/>
      <c r="NPR2995" s="81"/>
      <c r="NPS2995" s="173"/>
      <c r="NPT2995" s="710"/>
      <c r="NPU2995" s="137"/>
      <c r="NPV2995" s="580"/>
      <c r="NPW2995" s="537"/>
      <c r="NPX2995" s="562"/>
      <c r="NPY2995" s="357"/>
      <c r="NPZ2995" s="81"/>
      <c r="NQA2995" s="173"/>
      <c r="NQB2995" s="710"/>
      <c r="NQC2995" s="137"/>
      <c r="NQD2995" s="580"/>
      <c r="NQE2995" s="537"/>
      <c r="NQF2995" s="562"/>
      <c r="NQG2995" s="357"/>
      <c r="NQH2995" s="81"/>
      <c r="NQI2995" s="173"/>
      <c r="NQJ2995" s="710"/>
      <c r="NQK2995" s="137"/>
      <c r="NQL2995" s="580"/>
      <c r="NQM2995" s="537"/>
      <c r="NQN2995" s="562"/>
      <c r="NQO2995" s="357"/>
      <c r="NQP2995" s="81"/>
      <c r="NQQ2995" s="173"/>
      <c r="NQR2995" s="710"/>
      <c r="NQS2995" s="137"/>
      <c r="NQT2995" s="580"/>
      <c r="NQU2995" s="537"/>
      <c r="NQV2995" s="562"/>
      <c r="NQW2995" s="357"/>
      <c r="NQX2995" s="81"/>
      <c r="NQY2995" s="173"/>
      <c r="NQZ2995" s="710"/>
      <c r="NRA2995" s="137"/>
      <c r="NRB2995" s="580"/>
      <c r="NRC2995" s="537"/>
      <c r="NRD2995" s="562"/>
      <c r="NRE2995" s="357"/>
      <c r="NRF2995" s="81"/>
      <c r="NRG2995" s="173"/>
      <c r="NRH2995" s="710"/>
      <c r="NRI2995" s="137"/>
      <c r="NRJ2995" s="580"/>
      <c r="NRK2995" s="537"/>
      <c r="NRL2995" s="562"/>
      <c r="NRM2995" s="357"/>
      <c r="NRN2995" s="81"/>
      <c r="NRO2995" s="173"/>
      <c r="NRP2995" s="710"/>
      <c r="NRQ2995" s="137"/>
      <c r="NRR2995" s="580"/>
      <c r="NRS2995" s="537"/>
      <c r="NRT2995" s="562"/>
      <c r="NRU2995" s="357"/>
      <c r="NRV2995" s="81"/>
      <c r="NRW2995" s="173"/>
      <c r="NRX2995" s="710"/>
      <c r="NRY2995" s="137"/>
      <c r="NRZ2995" s="580"/>
      <c r="NSA2995" s="537"/>
      <c r="NSB2995" s="562"/>
      <c r="NSC2995" s="357"/>
      <c r="NSD2995" s="81"/>
      <c r="NSE2995" s="173"/>
      <c r="NSF2995" s="710"/>
      <c r="NSG2995" s="137"/>
      <c r="NSH2995" s="580"/>
      <c r="NSI2995" s="537"/>
      <c r="NSJ2995" s="562"/>
      <c r="NSK2995" s="357"/>
      <c r="NSL2995" s="81"/>
      <c r="NSM2995" s="173"/>
      <c r="NSN2995" s="710"/>
      <c r="NSO2995" s="137"/>
      <c r="NSP2995" s="580"/>
      <c r="NSQ2995" s="537"/>
      <c r="NSR2995" s="562"/>
      <c r="NSS2995" s="357"/>
      <c r="NST2995" s="81"/>
      <c r="NSU2995" s="173"/>
      <c r="NSV2995" s="710"/>
      <c r="NSW2995" s="137"/>
      <c r="NSX2995" s="580"/>
      <c r="NSY2995" s="537"/>
      <c r="NSZ2995" s="562"/>
      <c r="NTA2995" s="357"/>
      <c r="NTB2995" s="81"/>
      <c r="NTC2995" s="173"/>
      <c r="NTD2995" s="710"/>
      <c r="NTE2995" s="137"/>
      <c r="NTF2995" s="580"/>
      <c r="NTG2995" s="537"/>
      <c r="NTH2995" s="562"/>
      <c r="NTI2995" s="357"/>
      <c r="NTJ2995" s="81"/>
      <c r="NTK2995" s="173"/>
      <c r="NTL2995" s="710"/>
      <c r="NTM2995" s="137"/>
      <c r="NTN2995" s="580"/>
      <c r="NTO2995" s="537"/>
      <c r="NTP2995" s="562"/>
      <c r="NTQ2995" s="357"/>
      <c r="NTR2995" s="81"/>
      <c r="NTS2995" s="173"/>
      <c r="NTT2995" s="710"/>
      <c r="NTU2995" s="137"/>
      <c r="NTV2995" s="580"/>
      <c r="NTW2995" s="537"/>
      <c r="NTX2995" s="562"/>
      <c r="NTY2995" s="357"/>
      <c r="NTZ2995" s="81"/>
      <c r="NUA2995" s="173"/>
      <c r="NUB2995" s="710"/>
      <c r="NUC2995" s="137"/>
      <c r="NUD2995" s="580"/>
      <c r="NUE2995" s="537"/>
      <c r="NUF2995" s="562"/>
      <c r="NUG2995" s="357"/>
      <c r="NUH2995" s="81"/>
      <c r="NUI2995" s="173"/>
      <c r="NUJ2995" s="710"/>
      <c r="NUK2995" s="137"/>
      <c r="NUL2995" s="580"/>
      <c r="NUM2995" s="537"/>
      <c r="NUN2995" s="562"/>
      <c r="NUO2995" s="357"/>
      <c r="NUP2995" s="81"/>
      <c r="NUQ2995" s="173"/>
      <c r="NUR2995" s="710"/>
      <c r="NUS2995" s="137"/>
      <c r="NUT2995" s="580"/>
      <c r="NUU2995" s="537"/>
      <c r="NUV2995" s="562"/>
      <c r="NUW2995" s="357"/>
      <c r="NUX2995" s="81"/>
      <c r="NUY2995" s="173"/>
      <c r="NUZ2995" s="710"/>
      <c r="NVA2995" s="137"/>
      <c r="NVB2995" s="580"/>
      <c r="NVC2995" s="537"/>
      <c r="NVD2995" s="562"/>
      <c r="NVE2995" s="357"/>
      <c r="NVF2995" s="81"/>
      <c r="NVG2995" s="173"/>
      <c r="NVH2995" s="710"/>
      <c r="NVI2995" s="137"/>
      <c r="NVJ2995" s="580"/>
      <c r="NVK2995" s="537"/>
      <c r="NVL2995" s="562"/>
      <c r="NVM2995" s="357"/>
      <c r="NVN2995" s="81"/>
      <c r="NVO2995" s="173"/>
      <c r="NVP2995" s="710"/>
      <c r="NVQ2995" s="137"/>
      <c r="NVR2995" s="580"/>
      <c r="NVS2995" s="537"/>
      <c r="NVT2995" s="562"/>
      <c r="NVU2995" s="357"/>
      <c r="NVV2995" s="81"/>
      <c r="NVW2995" s="173"/>
      <c r="NVX2995" s="710"/>
      <c r="NVY2995" s="137"/>
      <c r="NVZ2995" s="580"/>
      <c r="NWA2995" s="537"/>
      <c r="NWB2995" s="562"/>
      <c r="NWC2995" s="357"/>
      <c r="NWD2995" s="81"/>
      <c r="NWE2995" s="173"/>
      <c r="NWF2995" s="710"/>
      <c r="NWG2995" s="137"/>
      <c r="NWH2995" s="580"/>
      <c r="NWI2995" s="537"/>
      <c r="NWJ2995" s="562"/>
      <c r="NWK2995" s="357"/>
      <c r="NWL2995" s="81"/>
      <c r="NWM2995" s="173"/>
      <c r="NWN2995" s="710"/>
      <c r="NWO2995" s="137"/>
      <c r="NWP2995" s="580"/>
      <c r="NWQ2995" s="537"/>
      <c r="NWR2995" s="562"/>
      <c r="NWS2995" s="357"/>
      <c r="NWT2995" s="81"/>
      <c r="NWU2995" s="173"/>
      <c r="NWV2995" s="710"/>
      <c r="NWW2995" s="137"/>
      <c r="NWX2995" s="580"/>
      <c r="NWY2995" s="537"/>
      <c r="NWZ2995" s="562"/>
      <c r="NXA2995" s="357"/>
      <c r="NXB2995" s="81"/>
      <c r="NXC2995" s="173"/>
      <c r="NXD2995" s="710"/>
      <c r="NXE2995" s="137"/>
      <c r="NXF2995" s="580"/>
      <c r="NXG2995" s="537"/>
      <c r="NXH2995" s="562"/>
      <c r="NXI2995" s="357"/>
      <c r="NXJ2995" s="81"/>
      <c r="NXK2995" s="173"/>
      <c r="NXL2995" s="710"/>
      <c r="NXM2995" s="137"/>
      <c r="NXN2995" s="580"/>
      <c r="NXO2995" s="537"/>
      <c r="NXP2995" s="562"/>
      <c r="NXQ2995" s="357"/>
      <c r="NXR2995" s="81"/>
      <c r="NXS2995" s="173"/>
      <c r="NXT2995" s="710"/>
      <c r="NXU2995" s="137"/>
      <c r="NXV2995" s="580"/>
      <c r="NXW2995" s="537"/>
      <c r="NXX2995" s="562"/>
      <c r="NXY2995" s="357"/>
      <c r="NXZ2995" s="81"/>
      <c r="NYA2995" s="173"/>
      <c r="NYB2995" s="710"/>
      <c r="NYC2995" s="137"/>
      <c r="NYD2995" s="580"/>
      <c r="NYE2995" s="537"/>
      <c r="NYF2995" s="562"/>
      <c r="NYG2995" s="357"/>
      <c r="NYH2995" s="81"/>
      <c r="NYI2995" s="173"/>
      <c r="NYJ2995" s="710"/>
      <c r="NYK2995" s="137"/>
      <c r="NYL2995" s="580"/>
      <c r="NYM2995" s="537"/>
      <c r="NYN2995" s="562"/>
      <c r="NYO2995" s="357"/>
      <c r="NYP2995" s="81"/>
      <c r="NYQ2995" s="173"/>
      <c r="NYR2995" s="710"/>
      <c r="NYS2995" s="137"/>
      <c r="NYT2995" s="580"/>
      <c r="NYU2995" s="537"/>
      <c r="NYV2995" s="562"/>
      <c r="NYW2995" s="357"/>
      <c r="NYX2995" s="81"/>
      <c r="NYY2995" s="173"/>
      <c r="NYZ2995" s="710"/>
      <c r="NZA2995" s="137"/>
      <c r="NZB2995" s="580"/>
      <c r="NZC2995" s="537"/>
      <c r="NZD2995" s="562"/>
      <c r="NZE2995" s="357"/>
      <c r="NZF2995" s="81"/>
      <c r="NZG2995" s="173"/>
      <c r="NZH2995" s="710"/>
      <c r="NZI2995" s="137"/>
      <c r="NZJ2995" s="580"/>
      <c r="NZK2995" s="537"/>
      <c r="NZL2995" s="562"/>
      <c r="NZM2995" s="357"/>
      <c r="NZN2995" s="81"/>
      <c r="NZO2995" s="173"/>
      <c r="NZP2995" s="710"/>
      <c r="NZQ2995" s="137"/>
      <c r="NZR2995" s="580"/>
      <c r="NZS2995" s="537"/>
      <c r="NZT2995" s="562"/>
      <c r="NZU2995" s="357"/>
      <c r="NZV2995" s="81"/>
      <c r="NZW2995" s="173"/>
      <c r="NZX2995" s="710"/>
      <c r="NZY2995" s="137"/>
      <c r="NZZ2995" s="580"/>
      <c r="OAA2995" s="537"/>
      <c r="OAB2995" s="562"/>
      <c r="OAC2995" s="357"/>
      <c r="OAD2995" s="81"/>
      <c r="OAE2995" s="173"/>
      <c r="OAF2995" s="710"/>
      <c r="OAG2995" s="137"/>
      <c r="OAH2995" s="580"/>
      <c r="OAI2995" s="537"/>
      <c r="OAJ2995" s="562"/>
      <c r="OAK2995" s="357"/>
      <c r="OAL2995" s="81"/>
      <c r="OAM2995" s="173"/>
      <c r="OAN2995" s="710"/>
      <c r="OAO2995" s="137"/>
      <c r="OAP2995" s="580"/>
      <c r="OAQ2995" s="537"/>
      <c r="OAR2995" s="562"/>
      <c r="OAS2995" s="357"/>
      <c r="OAT2995" s="81"/>
      <c r="OAU2995" s="173"/>
      <c r="OAV2995" s="710"/>
      <c r="OAW2995" s="137"/>
      <c r="OAX2995" s="580"/>
      <c r="OAY2995" s="537"/>
      <c r="OAZ2995" s="562"/>
      <c r="OBA2995" s="357"/>
      <c r="OBB2995" s="81"/>
      <c r="OBC2995" s="173"/>
      <c r="OBD2995" s="710"/>
      <c r="OBE2995" s="137"/>
      <c r="OBF2995" s="580"/>
      <c r="OBG2995" s="537"/>
      <c r="OBH2995" s="562"/>
      <c r="OBI2995" s="357"/>
      <c r="OBJ2995" s="81"/>
      <c r="OBK2995" s="173"/>
      <c r="OBL2995" s="710"/>
      <c r="OBM2995" s="137"/>
      <c r="OBN2995" s="580"/>
      <c r="OBO2995" s="537"/>
      <c r="OBP2995" s="562"/>
      <c r="OBQ2995" s="357"/>
      <c r="OBR2995" s="81"/>
      <c r="OBS2995" s="173"/>
      <c r="OBT2995" s="710"/>
      <c r="OBU2995" s="137"/>
      <c r="OBV2995" s="580"/>
      <c r="OBW2995" s="537"/>
      <c r="OBX2995" s="562"/>
      <c r="OBY2995" s="357"/>
      <c r="OBZ2995" s="81"/>
      <c r="OCA2995" s="173"/>
      <c r="OCB2995" s="710"/>
      <c r="OCC2995" s="137"/>
      <c r="OCD2995" s="580"/>
      <c r="OCE2995" s="537"/>
      <c r="OCF2995" s="562"/>
      <c r="OCG2995" s="357"/>
      <c r="OCH2995" s="81"/>
      <c r="OCI2995" s="173"/>
      <c r="OCJ2995" s="710"/>
      <c r="OCK2995" s="137"/>
      <c r="OCL2995" s="580"/>
      <c r="OCM2995" s="537"/>
      <c r="OCN2995" s="562"/>
      <c r="OCO2995" s="357"/>
      <c r="OCP2995" s="81"/>
      <c r="OCQ2995" s="173"/>
      <c r="OCR2995" s="710"/>
      <c r="OCS2995" s="137"/>
      <c r="OCT2995" s="580"/>
      <c r="OCU2995" s="537"/>
      <c r="OCV2995" s="562"/>
      <c r="OCW2995" s="357"/>
      <c r="OCX2995" s="81"/>
      <c r="OCY2995" s="173"/>
      <c r="OCZ2995" s="710"/>
      <c r="ODA2995" s="137"/>
      <c r="ODB2995" s="580"/>
      <c r="ODC2995" s="537"/>
      <c r="ODD2995" s="562"/>
      <c r="ODE2995" s="357"/>
      <c r="ODF2995" s="81"/>
      <c r="ODG2995" s="173"/>
      <c r="ODH2995" s="710"/>
      <c r="ODI2995" s="137"/>
      <c r="ODJ2995" s="580"/>
      <c r="ODK2995" s="537"/>
      <c r="ODL2995" s="562"/>
      <c r="ODM2995" s="357"/>
      <c r="ODN2995" s="81"/>
      <c r="ODO2995" s="173"/>
      <c r="ODP2995" s="710"/>
      <c r="ODQ2995" s="137"/>
      <c r="ODR2995" s="580"/>
      <c r="ODS2995" s="537"/>
      <c r="ODT2995" s="562"/>
      <c r="ODU2995" s="357"/>
      <c r="ODV2995" s="81"/>
      <c r="ODW2995" s="173"/>
      <c r="ODX2995" s="710"/>
      <c r="ODY2995" s="137"/>
      <c r="ODZ2995" s="580"/>
      <c r="OEA2995" s="537"/>
      <c r="OEB2995" s="562"/>
      <c r="OEC2995" s="357"/>
      <c r="OED2995" s="81"/>
      <c r="OEE2995" s="173"/>
      <c r="OEF2995" s="710"/>
      <c r="OEG2995" s="137"/>
      <c r="OEH2995" s="580"/>
      <c r="OEI2995" s="537"/>
      <c r="OEJ2995" s="562"/>
      <c r="OEK2995" s="357"/>
      <c r="OEL2995" s="81"/>
      <c r="OEM2995" s="173"/>
      <c r="OEN2995" s="710"/>
      <c r="OEO2995" s="137"/>
      <c r="OEP2995" s="580"/>
      <c r="OEQ2995" s="537"/>
      <c r="OER2995" s="562"/>
      <c r="OES2995" s="357"/>
      <c r="OET2995" s="81"/>
      <c r="OEU2995" s="173"/>
      <c r="OEV2995" s="710"/>
      <c r="OEW2995" s="137"/>
      <c r="OEX2995" s="580"/>
      <c r="OEY2995" s="537"/>
      <c r="OEZ2995" s="562"/>
      <c r="OFA2995" s="357"/>
      <c r="OFB2995" s="81"/>
      <c r="OFC2995" s="173"/>
      <c r="OFD2995" s="710"/>
      <c r="OFE2995" s="137"/>
      <c r="OFF2995" s="580"/>
      <c r="OFG2995" s="537"/>
      <c r="OFH2995" s="562"/>
      <c r="OFI2995" s="357"/>
      <c r="OFJ2995" s="81"/>
      <c r="OFK2995" s="173"/>
      <c r="OFL2995" s="710"/>
      <c r="OFM2995" s="137"/>
      <c r="OFN2995" s="580"/>
      <c r="OFO2995" s="537"/>
      <c r="OFP2995" s="562"/>
      <c r="OFQ2995" s="357"/>
      <c r="OFR2995" s="81"/>
      <c r="OFS2995" s="173"/>
      <c r="OFT2995" s="710"/>
      <c r="OFU2995" s="137"/>
      <c r="OFV2995" s="580"/>
      <c r="OFW2995" s="537"/>
      <c r="OFX2995" s="562"/>
      <c r="OFY2995" s="357"/>
      <c r="OFZ2995" s="81"/>
      <c r="OGA2995" s="173"/>
      <c r="OGB2995" s="710"/>
      <c r="OGC2995" s="137"/>
      <c r="OGD2995" s="580"/>
      <c r="OGE2995" s="537"/>
      <c r="OGF2995" s="562"/>
      <c r="OGG2995" s="357"/>
      <c r="OGH2995" s="81"/>
      <c r="OGI2995" s="173"/>
      <c r="OGJ2995" s="710"/>
      <c r="OGK2995" s="137"/>
      <c r="OGL2995" s="580"/>
      <c r="OGM2995" s="537"/>
      <c r="OGN2995" s="562"/>
      <c r="OGO2995" s="357"/>
      <c r="OGP2995" s="81"/>
      <c r="OGQ2995" s="173"/>
      <c r="OGR2995" s="710"/>
      <c r="OGS2995" s="137"/>
      <c r="OGT2995" s="580"/>
      <c r="OGU2995" s="537"/>
      <c r="OGV2995" s="562"/>
      <c r="OGW2995" s="357"/>
      <c r="OGX2995" s="81"/>
      <c r="OGY2995" s="173"/>
      <c r="OGZ2995" s="710"/>
      <c r="OHA2995" s="137"/>
      <c r="OHB2995" s="580"/>
      <c r="OHC2995" s="537"/>
      <c r="OHD2995" s="562"/>
      <c r="OHE2995" s="357"/>
      <c r="OHF2995" s="81"/>
      <c r="OHG2995" s="173"/>
      <c r="OHH2995" s="710"/>
      <c r="OHI2995" s="137"/>
      <c r="OHJ2995" s="580"/>
      <c r="OHK2995" s="537"/>
      <c r="OHL2995" s="562"/>
      <c r="OHM2995" s="357"/>
      <c r="OHN2995" s="81"/>
      <c r="OHO2995" s="173"/>
      <c r="OHP2995" s="710"/>
      <c r="OHQ2995" s="137"/>
      <c r="OHR2995" s="580"/>
      <c r="OHS2995" s="537"/>
      <c r="OHT2995" s="562"/>
      <c r="OHU2995" s="357"/>
      <c r="OHV2995" s="81"/>
      <c r="OHW2995" s="173"/>
      <c r="OHX2995" s="710"/>
      <c r="OHY2995" s="137"/>
      <c r="OHZ2995" s="580"/>
      <c r="OIA2995" s="537"/>
      <c r="OIB2995" s="562"/>
      <c r="OIC2995" s="357"/>
      <c r="OID2995" s="81"/>
      <c r="OIE2995" s="173"/>
      <c r="OIF2995" s="710"/>
      <c r="OIG2995" s="137"/>
      <c r="OIH2995" s="580"/>
      <c r="OII2995" s="537"/>
      <c r="OIJ2995" s="562"/>
      <c r="OIK2995" s="357"/>
      <c r="OIL2995" s="81"/>
      <c r="OIM2995" s="173"/>
      <c r="OIN2995" s="710"/>
      <c r="OIO2995" s="137"/>
      <c r="OIP2995" s="580"/>
      <c r="OIQ2995" s="537"/>
      <c r="OIR2995" s="562"/>
      <c r="OIS2995" s="357"/>
      <c r="OIT2995" s="81"/>
      <c r="OIU2995" s="173"/>
      <c r="OIV2995" s="710"/>
      <c r="OIW2995" s="137"/>
      <c r="OIX2995" s="580"/>
      <c r="OIY2995" s="537"/>
      <c r="OIZ2995" s="562"/>
      <c r="OJA2995" s="357"/>
      <c r="OJB2995" s="81"/>
      <c r="OJC2995" s="173"/>
      <c r="OJD2995" s="710"/>
      <c r="OJE2995" s="137"/>
      <c r="OJF2995" s="580"/>
      <c r="OJG2995" s="537"/>
      <c r="OJH2995" s="562"/>
      <c r="OJI2995" s="357"/>
      <c r="OJJ2995" s="81"/>
      <c r="OJK2995" s="173"/>
      <c r="OJL2995" s="710"/>
      <c r="OJM2995" s="137"/>
      <c r="OJN2995" s="580"/>
      <c r="OJO2995" s="537"/>
      <c r="OJP2995" s="562"/>
      <c r="OJQ2995" s="357"/>
      <c r="OJR2995" s="81"/>
      <c r="OJS2995" s="173"/>
      <c r="OJT2995" s="710"/>
      <c r="OJU2995" s="137"/>
      <c r="OJV2995" s="580"/>
      <c r="OJW2995" s="537"/>
      <c r="OJX2995" s="562"/>
      <c r="OJY2995" s="357"/>
      <c r="OJZ2995" s="81"/>
      <c r="OKA2995" s="173"/>
      <c r="OKB2995" s="710"/>
      <c r="OKC2995" s="137"/>
      <c r="OKD2995" s="580"/>
      <c r="OKE2995" s="537"/>
      <c r="OKF2995" s="562"/>
      <c r="OKG2995" s="357"/>
      <c r="OKH2995" s="81"/>
      <c r="OKI2995" s="173"/>
      <c r="OKJ2995" s="710"/>
      <c r="OKK2995" s="137"/>
      <c r="OKL2995" s="580"/>
      <c r="OKM2995" s="537"/>
      <c r="OKN2995" s="562"/>
      <c r="OKO2995" s="357"/>
      <c r="OKP2995" s="81"/>
      <c r="OKQ2995" s="173"/>
      <c r="OKR2995" s="710"/>
      <c r="OKS2995" s="137"/>
      <c r="OKT2995" s="580"/>
      <c r="OKU2995" s="537"/>
      <c r="OKV2995" s="562"/>
      <c r="OKW2995" s="357"/>
      <c r="OKX2995" s="81"/>
      <c r="OKY2995" s="173"/>
      <c r="OKZ2995" s="710"/>
      <c r="OLA2995" s="137"/>
      <c r="OLB2995" s="580"/>
      <c r="OLC2995" s="537"/>
      <c r="OLD2995" s="562"/>
      <c r="OLE2995" s="357"/>
      <c r="OLF2995" s="81"/>
      <c r="OLG2995" s="173"/>
      <c r="OLH2995" s="710"/>
      <c r="OLI2995" s="137"/>
      <c r="OLJ2995" s="580"/>
      <c r="OLK2995" s="537"/>
      <c r="OLL2995" s="562"/>
      <c r="OLM2995" s="357"/>
      <c r="OLN2995" s="81"/>
      <c r="OLO2995" s="173"/>
      <c r="OLP2995" s="710"/>
      <c r="OLQ2995" s="137"/>
      <c r="OLR2995" s="580"/>
      <c r="OLS2995" s="537"/>
      <c r="OLT2995" s="562"/>
      <c r="OLU2995" s="357"/>
      <c r="OLV2995" s="81"/>
      <c r="OLW2995" s="173"/>
      <c r="OLX2995" s="710"/>
      <c r="OLY2995" s="137"/>
      <c r="OLZ2995" s="580"/>
      <c r="OMA2995" s="537"/>
      <c r="OMB2995" s="562"/>
      <c r="OMC2995" s="357"/>
      <c r="OMD2995" s="81"/>
      <c r="OME2995" s="173"/>
      <c r="OMF2995" s="710"/>
      <c r="OMG2995" s="137"/>
      <c r="OMH2995" s="580"/>
      <c r="OMI2995" s="537"/>
      <c r="OMJ2995" s="562"/>
      <c r="OMK2995" s="357"/>
      <c r="OML2995" s="81"/>
      <c r="OMM2995" s="173"/>
      <c r="OMN2995" s="710"/>
      <c r="OMO2995" s="137"/>
      <c r="OMP2995" s="580"/>
      <c r="OMQ2995" s="537"/>
      <c r="OMR2995" s="562"/>
      <c r="OMS2995" s="357"/>
      <c r="OMT2995" s="81"/>
      <c r="OMU2995" s="173"/>
      <c r="OMV2995" s="710"/>
      <c r="OMW2995" s="137"/>
      <c r="OMX2995" s="580"/>
      <c r="OMY2995" s="537"/>
      <c r="OMZ2995" s="562"/>
      <c r="ONA2995" s="357"/>
      <c r="ONB2995" s="81"/>
      <c r="ONC2995" s="173"/>
      <c r="OND2995" s="710"/>
      <c r="ONE2995" s="137"/>
      <c r="ONF2995" s="580"/>
      <c r="ONG2995" s="537"/>
      <c r="ONH2995" s="562"/>
      <c r="ONI2995" s="357"/>
      <c r="ONJ2995" s="81"/>
      <c r="ONK2995" s="173"/>
      <c r="ONL2995" s="710"/>
      <c r="ONM2995" s="137"/>
      <c r="ONN2995" s="580"/>
      <c r="ONO2995" s="537"/>
      <c r="ONP2995" s="562"/>
      <c r="ONQ2995" s="357"/>
      <c r="ONR2995" s="81"/>
      <c r="ONS2995" s="173"/>
      <c r="ONT2995" s="710"/>
      <c r="ONU2995" s="137"/>
      <c r="ONV2995" s="580"/>
      <c r="ONW2995" s="537"/>
      <c r="ONX2995" s="562"/>
      <c r="ONY2995" s="357"/>
      <c r="ONZ2995" s="81"/>
      <c r="OOA2995" s="173"/>
      <c r="OOB2995" s="710"/>
      <c r="OOC2995" s="137"/>
      <c r="OOD2995" s="580"/>
      <c r="OOE2995" s="537"/>
      <c r="OOF2995" s="562"/>
      <c r="OOG2995" s="357"/>
      <c r="OOH2995" s="81"/>
      <c r="OOI2995" s="173"/>
      <c r="OOJ2995" s="710"/>
      <c r="OOK2995" s="137"/>
      <c r="OOL2995" s="580"/>
      <c r="OOM2995" s="537"/>
      <c r="OON2995" s="562"/>
      <c r="OOO2995" s="357"/>
      <c r="OOP2995" s="81"/>
      <c r="OOQ2995" s="173"/>
      <c r="OOR2995" s="710"/>
      <c r="OOS2995" s="137"/>
      <c r="OOT2995" s="580"/>
      <c r="OOU2995" s="537"/>
      <c r="OOV2995" s="562"/>
      <c r="OOW2995" s="357"/>
      <c r="OOX2995" s="81"/>
      <c r="OOY2995" s="173"/>
      <c r="OOZ2995" s="710"/>
      <c r="OPA2995" s="137"/>
      <c r="OPB2995" s="580"/>
      <c r="OPC2995" s="537"/>
      <c r="OPD2995" s="562"/>
      <c r="OPE2995" s="357"/>
      <c r="OPF2995" s="81"/>
      <c r="OPG2995" s="173"/>
      <c r="OPH2995" s="710"/>
      <c r="OPI2995" s="137"/>
      <c r="OPJ2995" s="580"/>
      <c r="OPK2995" s="537"/>
      <c r="OPL2995" s="562"/>
      <c r="OPM2995" s="357"/>
      <c r="OPN2995" s="81"/>
      <c r="OPO2995" s="173"/>
      <c r="OPP2995" s="710"/>
      <c r="OPQ2995" s="137"/>
      <c r="OPR2995" s="580"/>
      <c r="OPS2995" s="537"/>
      <c r="OPT2995" s="562"/>
      <c r="OPU2995" s="357"/>
      <c r="OPV2995" s="81"/>
      <c r="OPW2995" s="173"/>
      <c r="OPX2995" s="710"/>
      <c r="OPY2995" s="137"/>
      <c r="OPZ2995" s="580"/>
      <c r="OQA2995" s="537"/>
      <c r="OQB2995" s="562"/>
      <c r="OQC2995" s="357"/>
      <c r="OQD2995" s="81"/>
      <c r="OQE2995" s="173"/>
      <c r="OQF2995" s="710"/>
      <c r="OQG2995" s="137"/>
      <c r="OQH2995" s="580"/>
      <c r="OQI2995" s="537"/>
      <c r="OQJ2995" s="562"/>
      <c r="OQK2995" s="357"/>
      <c r="OQL2995" s="81"/>
      <c r="OQM2995" s="173"/>
      <c r="OQN2995" s="710"/>
      <c r="OQO2995" s="137"/>
      <c r="OQP2995" s="580"/>
      <c r="OQQ2995" s="537"/>
      <c r="OQR2995" s="562"/>
      <c r="OQS2995" s="357"/>
      <c r="OQT2995" s="81"/>
      <c r="OQU2995" s="173"/>
      <c r="OQV2995" s="710"/>
      <c r="OQW2995" s="137"/>
      <c r="OQX2995" s="580"/>
      <c r="OQY2995" s="537"/>
      <c r="OQZ2995" s="562"/>
      <c r="ORA2995" s="357"/>
      <c r="ORB2995" s="81"/>
      <c r="ORC2995" s="173"/>
      <c r="ORD2995" s="710"/>
      <c r="ORE2995" s="137"/>
      <c r="ORF2995" s="580"/>
      <c r="ORG2995" s="537"/>
      <c r="ORH2995" s="562"/>
      <c r="ORI2995" s="357"/>
      <c r="ORJ2995" s="81"/>
      <c r="ORK2995" s="173"/>
      <c r="ORL2995" s="710"/>
      <c r="ORM2995" s="137"/>
      <c r="ORN2995" s="580"/>
      <c r="ORO2995" s="537"/>
      <c r="ORP2995" s="562"/>
      <c r="ORQ2995" s="357"/>
      <c r="ORR2995" s="81"/>
      <c r="ORS2995" s="173"/>
      <c r="ORT2995" s="710"/>
      <c r="ORU2995" s="137"/>
      <c r="ORV2995" s="580"/>
      <c r="ORW2995" s="537"/>
      <c r="ORX2995" s="562"/>
      <c r="ORY2995" s="357"/>
      <c r="ORZ2995" s="81"/>
      <c r="OSA2995" s="173"/>
      <c r="OSB2995" s="710"/>
      <c r="OSC2995" s="137"/>
      <c r="OSD2995" s="580"/>
      <c r="OSE2995" s="537"/>
      <c r="OSF2995" s="562"/>
      <c r="OSG2995" s="357"/>
      <c r="OSH2995" s="81"/>
      <c r="OSI2995" s="173"/>
      <c r="OSJ2995" s="710"/>
      <c r="OSK2995" s="137"/>
      <c r="OSL2995" s="580"/>
      <c r="OSM2995" s="537"/>
      <c r="OSN2995" s="562"/>
      <c r="OSO2995" s="357"/>
      <c r="OSP2995" s="81"/>
      <c r="OSQ2995" s="173"/>
      <c r="OSR2995" s="710"/>
      <c r="OSS2995" s="137"/>
      <c r="OST2995" s="580"/>
      <c r="OSU2995" s="537"/>
      <c r="OSV2995" s="562"/>
      <c r="OSW2995" s="357"/>
      <c r="OSX2995" s="81"/>
      <c r="OSY2995" s="173"/>
      <c r="OSZ2995" s="710"/>
      <c r="OTA2995" s="137"/>
      <c r="OTB2995" s="580"/>
      <c r="OTC2995" s="537"/>
      <c r="OTD2995" s="562"/>
      <c r="OTE2995" s="357"/>
      <c r="OTF2995" s="81"/>
      <c r="OTG2995" s="173"/>
      <c r="OTH2995" s="710"/>
      <c r="OTI2995" s="137"/>
      <c r="OTJ2995" s="580"/>
      <c r="OTK2995" s="537"/>
      <c r="OTL2995" s="562"/>
      <c r="OTM2995" s="357"/>
      <c r="OTN2995" s="81"/>
      <c r="OTO2995" s="173"/>
      <c r="OTP2995" s="710"/>
      <c r="OTQ2995" s="137"/>
      <c r="OTR2995" s="580"/>
      <c r="OTS2995" s="537"/>
      <c r="OTT2995" s="562"/>
      <c r="OTU2995" s="357"/>
      <c r="OTV2995" s="81"/>
      <c r="OTW2995" s="173"/>
      <c r="OTX2995" s="710"/>
      <c r="OTY2995" s="137"/>
      <c r="OTZ2995" s="580"/>
      <c r="OUA2995" s="537"/>
      <c r="OUB2995" s="562"/>
      <c r="OUC2995" s="357"/>
      <c r="OUD2995" s="81"/>
      <c r="OUE2995" s="173"/>
      <c r="OUF2995" s="710"/>
      <c r="OUG2995" s="137"/>
      <c r="OUH2995" s="580"/>
      <c r="OUI2995" s="537"/>
      <c r="OUJ2995" s="562"/>
      <c r="OUK2995" s="357"/>
      <c r="OUL2995" s="81"/>
      <c r="OUM2995" s="173"/>
      <c r="OUN2995" s="710"/>
      <c r="OUO2995" s="137"/>
      <c r="OUP2995" s="580"/>
      <c r="OUQ2995" s="537"/>
      <c r="OUR2995" s="562"/>
      <c r="OUS2995" s="357"/>
      <c r="OUT2995" s="81"/>
      <c r="OUU2995" s="173"/>
      <c r="OUV2995" s="710"/>
      <c r="OUW2995" s="137"/>
      <c r="OUX2995" s="580"/>
      <c r="OUY2995" s="537"/>
      <c r="OUZ2995" s="562"/>
      <c r="OVA2995" s="357"/>
      <c r="OVB2995" s="81"/>
      <c r="OVC2995" s="173"/>
      <c r="OVD2995" s="710"/>
      <c r="OVE2995" s="137"/>
      <c r="OVF2995" s="580"/>
      <c r="OVG2995" s="537"/>
      <c r="OVH2995" s="562"/>
      <c r="OVI2995" s="357"/>
      <c r="OVJ2995" s="81"/>
      <c r="OVK2995" s="173"/>
      <c r="OVL2995" s="710"/>
      <c r="OVM2995" s="137"/>
      <c r="OVN2995" s="580"/>
      <c r="OVO2995" s="537"/>
      <c r="OVP2995" s="562"/>
      <c r="OVQ2995" s="357"/>
      <c r="OVR2995" s="81"/>
      <c r="OVS2995" s="173"/>
      <c r="OVT2995" s="710"/>
      <c r="OVU2995" s="137"/>
      <c r="OVV2995" s="580"/>
      <c r="OVW2995" s="537"/>
      <c r="OVX2995" s="562"/>
      <c r="OVY2995" s="357"/>
      <c r="OVZ2995" s="81"/>
      <c r="OWA2995" s="173"/>
      <c r="OWB2995" s="710"/>
      <c r="OWC2995" s="137"/>
      <c r="OWD2995" s="580"/>
      <c r="OWE2995" s="537"/>
      <c r="OWF2995" s="562"/>
      <c r="OWG2995" s="357"/>
      <c r="OWH2995" s="81"/>
      <c r="OWI2995" s="173"/>
      <c r="OWJ2995" s="710"/>
      <c r="OWK2995" s="137"/>
      <c r="OWL2995" s="580"/>
      <c r="OWM2995" s="537"/>
      <c r="OWN2995" s="562"/>
      <c r="OWO2995" s="357"/>
      <c r="OWP2995" s="81"/>
      <c r="OWQ2995" s="173"/>
      <c r="OWR2995" s="710"/>
      <c r="OWS2995" s="137"/>
      <c r="OWT2995" s="580"/>
      <c r="OWU2995" s="537"/>
      <c r="OWV2995" s="562"/>
      <c r="OWW2995" s="357"/>
      <c r="OWX2995" s="81"/>
      <c r="OWY2995" s="173"/>
      <c r="OWZ2995" s="710"/>
      <c r="OXA2995" s="137"/>
      <c r="OXB2995" s="580"/>
      <c r="OXC2995" s="537"/>
      <c r="OXD2995" s="562"/>
      <c r="OXE2995" s="357"/>
      <c r="OXF2995" s="81"/>
      <c r="OXG2995" s="173"/>
      <c r="OXH2995" s="710"/>
      <c r="OXI2995" s="137"/>
      <c r="OXJ2995" s="580"/>
      <c r="OXK2995" s="537"/>
      <c r="OXL2995" s="562"/>
      <c r="OXM2995" s="357"/>
      <c r="OXN2995" s="81"/>
      <c r="OXO2995" s="173"/>
      <c r="OXP2995" s="710"/>
      <c r="OXQ2995" s="137"/>
      <c r="OXR2995" s="580"/>
      <c r="OXS2995" s="537"/>
      <c r="OXT2995" s="562"/>
      <c r="OXU2995" s="357"/>
      <c r="OXV2995" s="81"/>
      <c r="OXW2995" s="173"/>
      <c r="OXX2995" s="710"/>
      <c r="OXY2995" s="137"/>
      <c r="OXZ2995" s="580"/>
      <c r="OYA2995" s="537"/>
      <c r="OYB2995" s="562"/>
      <c r="OYC2995" s="357"/>
      <c r="OYD2995" s="81"/>
      <c r="OYE2995" s="173"/>
      <c r="OYF2995" s="710"/>
      <c r="OYG2995" s="137"/>
      <c r="OYH2995" s="580"/>
      <c r="OYI2995" s="537"/>
      <c r="OYJ2995" s="562"/>
      <c r="OYK2995" s="357"/>
      <c r="OYL2995" s="81"/>
      <c r="OYM2995" s="173"/>
      <c r="OYN2995" s="710"/>
      <c r="OYO2995" s="137"/>
      <c r="OYP2995" s="580"/>
      <c r="OYQ2995" s="537"/>
      <c r="OYR2995" s="562"/>
      <c r="OYS2995" s="357"/>
      <c r="OYT2995" s="81"/>
      <c r="OYU2995" s="173"/>
      <c r="OYV2995" s="710"/>
      <c r="OYW2995" s="137"/>
      <c r="OYX2995" s="580"/>
      <c r="OYY2995" s="537"/>
      <c r="OYZ2995" s="562"/>
      <c r="OZA2995" s="357"/>
      <c r="OZB2995" s="81"/>
      <c r="OZC2995" s="173"/>
      <c r="OZD2995" s="710"/>
      <c r="OZE2995" s="137"/>
      <c r="OZF2995" s="580"/>
      <c r="OZG2995" s="537"/>
      <c r="OZH2995" s="562"/>
      <c r="OZI2995" s="357"/>
      <c r="OZJ2995" s="81"/>
      <c r="OZK2995" s="173"/>
      <c r="OZL2995" s="710"/>
      <c r="OZM2995" s="137"/>
      <c r="OZN2995" s="580"/>
      <c r="OZO2995" s="537"/>
      <c r="OZP2995" s="562"/>
      <c r="OZQ2995" s="357"/>
      <c r="OZR2995" s="81"/>
      <c r="OZS2995" s="173"/>
      <c r="OZT2995" s="710"/>
      <c r="OZU2995" s="137"/>
      <c r="OZV2995" s="580"/>
      <c r="OZW2995" s="537"/>
      <c r="OZX2995" s="562"/>
      <c r="OZY2995" s="357"/>
      <c r="OZZ2995" s="81"/>
      <c r="PAA2995" s="173"/>
      <c r="PAB2995" s="710"/>
      <c r="PAC2995" s="137"/>
      <c r="PAD2995" s="580"/>
      <c r="PAE2995" s="537"/>
      <c r="PAF2995" s="562"/>
      <c r="PAG2995" s="357"/>
      <c r="PAH2995" s="81"/>
      <c r="PAI2995" s="173"/>
      <c r="PAJ2995" s="710"/>
      <c r="PAK2995" s="137"/>
      <c r="PAL2995" s="580"/>
      <c r="PAM2995" s="537"/>
      <c r="PAN2995" s="562"/>
      <c r="PAO2995" s="357"/>
      <c r="PAP2995" s="81"/>
      <c r="PAQ2995" s="173"/>
      <c r="PAR2995" s="710"/>
      <c r="PAS2995" s="137"/>
      <c r="PAT2995" s="580"/>
      <c r="PAU2995" s="537"/>
      <c r="PAV2995" s="562"/>
      <c r="PAW2995" s="357"/>
      <c r="PAX2995" s="81"/>
      <c r="PAY2995" s="173"/>
      <c r="PAZ2995" s="710"/>
      <c r="PBA2995" s="137"/>
      <c r="PBB2995" s="580"/>
      <c r="PBC2995" s="537"/>
      <c r="PBD2995" s="562"/>
      <c r="PBE2995" s="357"/>
      <c r="PBF2995" s="81"/>
      <c r="PBG2995" s="173"/>
      <c r="PBH2995" s="710"/>
      <c r="PBI2995" s="137"/>
      <c r="PBJ2995" s="580"/>
      <c r="PBK2995" s="537"/>
      <c r="PBL2995" s="562"/>
      <c r="PBM2995" s="357"/>
      <c r="PBN2995" s="81"/>
      <c r="PBO2995" s="173"/>
      <c r="PBP2995" s="710"/>
      <c r="PBQ2995" s="137"/>
      <c r="PBR2995" s="580"/>
      <c r="PBS2995" s="537"/>
      <c r="PBT2995" s="562"/>
      <c r="PBU2995" s="357"/>
      <c r="PBV2995" s="81"/>
      <c r="PBW2995" s="173"/>
      <c r="PBX2995" s="710"/>
      <c r="PBY2995" s="137"/>
      <c r="PBZ2995" s="580"/>
      <c r="PCA2995" s="537"/>
      <c r="PCB2995" s="562"/>
      <c r="PCC2995" s="357"/>
      <c r="PCD2995" s="81"/>
      <c r="PCE2995" s="173"/>
      <c r="PCF2995" s="710"/>
      <c r="PCG2995" s="137"/>
      <c r="PCH2995" s="580"/>
      <c r="PCI2995" s="537"/>
      <c r="PCJ2995" s="562"/>
      <c r="PCK2995" s="357"/>
      <c r="PCL2995" s="81"/>
      <c r="PCM2995" s="173"/>
      <c r="PCN2995" s="710"/>
      <c r="PCO2995" s="137"/>
      <c r="PCP2995" s="580"/>
      <c r="PCQ2995" s="537"/>
      <c r="PCR2995" s="562"/>
      <c r="PCS2995" s="357"/>
      <c r="PCT2995" s="81"/>
      <c r="PCU2995" s="173"/>
      <c r="PCV2995" s="710"/>
      <c r="PCW2995" s="137"/>
      <c r="PCX2995" s="580"/>
      <c r="PCY2995" s="537"/>
      <c r="PCZ2995" s="562"/>
      <c r="PDA2995" s="357"/>
      <c r="PDB2995" s="81"/>
      <c r="PDC2995" s="173"/>
      <c r="PDD2995" s="710"/>
      <c r="PDE2995" s="137"/>
      <c r="PDF2995" s="580"/>
      <c r="PDG2995" s="537"/>
      <c r="PDH2995" s="562"/>
      <c r="PDI2995" s="357"/>
      <c r="PDJ2995" s="81"/>
      <c r="PDK2995" s="173"/>
      <c r="PDL2995" s="710"/>
      <c r="PDM2995" s="137"/>
      <c r="PDN2995" s="580"/>
      <c r="PDO2995" s="537"/>
      <c r="PDP2995" s="562"/>
      <c r="PDQ2995" s="357"/>
      <c r="PDR2995" s="81"/>
      <c r="PDS2995" s="173"/>
      <c r="PDT2995" s="710"/>
      <c r="PDU2995" s="137"/>
      <c r="PDV2995" s="580"/>
      <c r="PDW2995" s="537"/>
      <c r="PDX2995" s="562"/>
      <c r="PDY2995" s="357"/>
      <c r="PDZ2995" s="81"/>
      <c r="PEA2995" s="173"/>
      <c r="PEB2995" s="710"/>
      <c r="PEC2995" s="137"/>
      <c r="PED2995" s="580"/>
      <c r="PEE2995" s="537"/>
      <c r="PEF2995" s="562"/>
      <c r="PEG2995" s="357"/>
      <c r="PEH2995" s="81"/>
      <c r="PEI2995" s="173"/>
      <c r="PEJ2995" s="710"/>
      <c r="PEK2995" s="137"/>
      <c r="PEL2995" s="580"/>
      <c r="PEM2995" s="537"/>
      <c r="PEN2995" s="562"/>
      <c r="PEO2995" s="357"/>
      <c r="PEP2995" s="81"/>
      <c r="PEQ2995" s="173"/>
      <c r="PER2995" s="710"/>
      <c r="PES2995" s="137"/>
      <c r="PET2995" s="580"/>
      <c r="PEU2995" s="537"/>
      <c r="PEV2995" s="562"/>
      <c r="PEW2995" s="357"/>
      <c r="PEX2995" s="81"/>
      <c r="PEY2995" s="173"/>
      <c r="PEZ2995" s="710"/>
      <c r="PFA2995" s="137"/>
      <c r="PFB2995" s="580"/>
      <c r="PFC2995" s="537"/>
      <c r="PFD2995" s="562"/>
      <c r="PFE2995" s="357"/>
      <c r="PFF2995" s="81"/>
      <c r="PFG2995" s="173"/>
      <c r="PFH2995" s="710"/>
      <c r="PFI2995" s="137"/>
      <c r="PFJ2995" s="580"/>
      <c r="PFK2995" s="537"/>
      <c r="PFL2995" s="562"/>
      <c r="PFM2995" s="357"/>
      <c r="PFN2995" s="81"/>
      <c r="PFO2995" s="173"/>
      <c r="PFP2995" s="710"/>
      <c r="PFQ2995" s="137"/>
      <c r="PFR2995" s="580"/>
      <c r="PFS2995" s="537"/>
      <c r="PFT2995" s="562"/>
      <c r="PFU2995" s="357"/>
      <c r="PFV2995" s="81"/>
      <c r="PFW2995" s="173"/>
      <c r="PFX2995" s="710"/>
      <c r="PFY2995" s="137"/>
      <c r="PFZ2995" s="580"/>
      <c r="PGA2995" s="537"/>
      <c r="PGB2995" s="562"/>
      <c r="PGC2995" s="357"/>
      <c r="PGD2995" s="81"/>
      <c r="PGE2995" s="173"/>
      <c r="PGF2995" s="710"/>
      <c r="PGG2995" s="137"/>
      <c r="PGH2995" s="580"/>
      <c r="PGI2995" s="537"/>
      <c r="PGJ2995" s="562"/>
      <c r="PGK2995" s="357"/>
      <c r="PGL2995" s="81"/>
      <c r="PGM2995" s="173"/>
      <c r="PGN2995" s="710"/>
      <c r="PGO2995" s="137"/>
      <c r="PGP2995" s="580"/>
      <c r="PGQ2995" s="537"/>
      <c r="PGR2995" s="562"/>
      <c r="PGS2995" s="357"/>
      <c r="PGT2995" s="81"/>
      <c r="PGU2995" s="173"/>
      <c r="PGV2995" s="710"/>
      <c r="PGW2995" s="137"/>
      <c r="PGX2995" s="580"/>
      <c r="PGY2995" s="537"/>
      <c r="PGZ2995" s="562"/>
      <c r="PHA2995" s="357"/>
      <c r="PHB2995" s="81"/>
      <c r="PHC2995" s="173"/>
      <c r="PHD2995" s="710"/>
      <c r="PHE2995" s="137"/>
      <c r="PHF2995" s="580"/>
      <c r="PHG2995" s="537"/>
      <c r="PHH2995" s="562"/>
      <c r="PHI2995" s="357"/>
      <c r="PHJ2995" s="81"/>
      <c r="PHK2995" s="173"/>
      <c r="PHL2995" s="710"/>
      <c r="PHM2995" s="137"/>
      <c r="PHN2995" s="580"/>
      <c r="PHO2995" s="537"/>
      <c r="PHP2995" s="562"/>
      <c r="PHQ2995" s="357"/>
      <c r="PHR2995" s="81"/>
      <c r="PHS2995" s="173"/>
      <c r="PHT2995" s="710"/>
      <c r="PHU2995" s="137"/>
      <c r="PHV2995" s="580"/>
      <c r="PHW2995" s="537"/>
      <c r="PHX2995" s="562"/>
      <c r="PHY2995" s="357"/>
      <c r="PHZ2995" s="81"/>
      <c r="PIA2995" s="173"/>
      <c r="PIB2995" s="710"/>
      <c r="PIC2995" s="137"/>
      <c r="PID2995" s="580"/>
      <c r="PIE2995" s="537"/>
      <c r="PIF2995" s="562"/>
      <c r="PIG2995" s="357"/>
      <c r="PIH2995" s="81"/>
      <c r="PII2995" s="173"/>
      <c r="PIJ2995" s="710"/>
      <c r="PIK2995" s="137"/>
      <c r="PIL2995" s="580"/>
      <c r="PIM2995" s="537"/>
      <c r="PIN2995" s="562"/>
      <c r="PIO2995" s="357"/>
      <c r="PIP2995" s="81"/>
      <c r="PIQ2995" s="173"/>
      <c r="PIR2995" s="710"/>
      <c r="PIS2995" s="137"/>
      <c r="PIT2995" s="580"/>
      <c r="PIU2995" s="537"/>
      <c r="PIV2995" s="562"/>
      <c r="PIW2995" s="357"/>
      <c r="PIX2995" s="81"/>
      <c r="PIY2995" s="173"/>
      <c r="PIZ2995" s="710"/>
      <c r="PJA2995" s="137"/>
      <c r="PJB2995" s="580"/>
      <c r="PJC2995" s="537"/>
      <c r="PJD2995" s="562"/>
      <c r="PJE2995" s="357"/>
      <c r="PJF2995" s="81"/>
      <c r="PJG2995" s="173"/>
      <c r="PJH2995" s="710"/>
      <c r="PJI2995" s="137"/>
      <c r="PJJ2995" s="580"/>
      <c r="PJK2995" s="537"/>
      <c r="PJL2995" s="562"/>
      <c r="PJM2995" s="357"/>
      <c r="PJN2995" s="81"/>
      <c r="PJO2995" s="173"/>
      <c r="PJP2995" s="710"/>
      <c r="PJQ2995" s="137"/>
      <c r="PJR2995" s="580"/>
      <c r="PJS2995" s="537"/>
      <c r="PJT2995" s="562"/>
      <c r="PJU2995" s="357"/>
      <c r="PJV2995" s="81"/>
      <c r="PJW2995" s="173"/>
      <c r="PJX2995" s="710"/>
      <c r="PJY2995" s="137"/>
      <c r="PJZ2995" s="580"/>
      <c r="PKA2995" s="537"/>
      <c r="PKB2995" s="562"/>
      <c r="PKC2995" s="357"/>
      <c r="PKD2995" s="81"/>
      <c r="PKE2995" s="173"/>
      <c r="PKF2995" s="710"/>
      <c r="PKG2995" s="137"/>
      <c r="PKH2995" s="580"/>
      <c r="PKI2995" s="537"/>
      <c r="PKJ2995" s="562"/>
      <c r="PKK2995" s="357"/>
      <c r="PKL2995" s="81"/>
      <c r="PKM2995" s="173"/>
      <c r="PKN2995" s="710"/>
      <c r="PKO2995" s="137"/>
      <c r="PKP2995" s="580"/>
      <c r="PKQ2995" s="537"/>
      <c r="PKR2995" s="562"/>
      <c r="PKS2995" s="357"/>
      <c r="PKT2995" s="81"/>
      <c r="PKU2995" s="173"/>
      <c r="PKV2995" s="710"/>
      <c r="PKW2995" s="137"/>
      <c r="PKX2995" s="580"/>
      <c r="PKY2995" s="537"/>
      <c r="PKZ2995" s="562"/>
      <c r="PLA2995" s="357"/>
      <c r="PLB2995" s="81"/>
      <c r="PLC2995" s="173"/>
      <c r="PLD2995" s="710"/>
      <c r="PLE2995" s="137"/>
      <c r="PLF2995" s="580"/>
      <c r="PLG2995" s="537"/>
      <c r="PLH2995" s="562"/>
      <c r="PLI2995" s="357"/>
      <c r="PLJ2995" s="81"/>
      <c r="PLK2995" s="173"/>
      <c r="PLL2995" s="710"/>
      <c r="PLM2995" s="137"/>
      <c r="PLN2995" s="580"/>
      <c r="PLO2995" s="537"/>
      <c r="PLP2995" s="562"/>
      <c r="PLQ2995" s="357"/>
      <c r="PLR2995" s="81"/>
      <c r="PLS2995" s="173"/>
      <c r="PLT2995" s="710"/>
      <c r="PLU2995" s="137"/>
      <c r="PLV2995" s="580"/>
      <c r="PLW2995" s="537"/>
      <c r="PLX2995" s="562"/>
      <c r="PLY2995" s="357"/>
      <c r="PLZ2995" s="81"/>
      <c r="PMA2995" s="173"/>
      <c r="PMB2995" s="710"/>
      <c r="PMC2995" s="137"/>
      <c r="PMD2995" s="580"/>
      <c r="PME2995" s="537"/>
      <c r="PMF2995" s="562"/>
      <c r="PMG2995" s="357"/>
      <c r="PMH2995" s="81"/>
      <c r="PMI2995" s="173"/>
      <c r="PMJ2995" s="710"/>
      <c r="PMK2995" s="137"/>
      <c r="PML2995" s="580"/>
      <c r="PMM2995" s="537"/>
      <c r="PMN2995" s="562"/>
      <c r="PMO2995" s="357"/>
      <c r="PMP2995" s="81"/>
      <c r="PMQ2995" s="173"/>
      <c r="PMR2995" s="710"/>
      <c r="PMS2995" s="137"/>
      <c r="PMT2995" s="580"/>
      <c r="PMU2995" s="537"/>
      <c r="PMV2995" s="562"/>
      <c r="PMW2995" s="357"/>
      <c r="PMX2995" s="81"/>
      <c r="PMY2995" s="173"/>
      <c r="PMZ2995" s="710"/>
      <c r="PNA2995" s="137"/>
      <c r="PNB2995" s="580"/>
      <c r="PNC2995" s="537"/>
      <c r="PND2995" s="562"/>
      <c r="PNE2995" s="357"/>
      <c r="PNF2995" s="81"/>
      <c r="PNG2995" s="173"/>
      <c r="PNH2995" s="710"/>
      <c r="PNI2995" s="137"/>
      <c r="PNJ2995" s="580"/>
      <c r="PNK2995" s="537"/>
      <c r="PNL2995" s="562"/>
      <c r="PNM2995" s="357"/>
      <c r="PNN2995" s="81"/>
      <c r="PNO2995" s="173"/>
      <c r="PNP2995" s="710"/>
      <c r="PNQ2995" s="137"/>
      <c r="PNR2995" s="580"/>
      <c r="PNS2995" s="537"/>
      <c r="PNT2995" s="562"/>
      <c r="PNU2995" s="357"/>
      <c r="PNV2995" s="81"/>
      <c r="PNW2995" s="173"/>
      <c r="PNX2995" s="710"/>
      <c r="PNY2995" s="137"/>
      <c r="PNZ2995" s="580"/>
      <c r="POA2995" s="537"/>
      <c r="POB2995" s="562"/>
      <c r="POC2995" s="357"/>
      <c r="POD2995" s="81"/>
      <c r="POE2995" s="173"/>
      <c r="POF2995" s="710"/>
      <c r="POG2995" s="137"/>
      <c r="POH2995" s="580"/>
      <c r="POI2995" s="537"/>
      <c r="POJ2995" s="562"/>
      <c r="POK2995" s="357"/>
      <c r="POL2995" s="81"/>
      <c r="POM2995" s="173"/>
      <c r="PON2995" s="710"/>
      <c r="POO2995" s="137"/>
      <c r="POP2995" s="580"/>
      <c r="POQ2995" s="537"/>
      <c r="POR2995" s="562"/>
      <c r="POS2995" s="357"/>
      <c r="POT2995" s="81"/>
      <c r="POU2995" s="173"/>
      <c r="POV2995" s="710"/>
      <c r="POW2995" s="137"/>
      <c r="POX2995" s="580"/>
      <c r="POY2995" s="537"/>
      <c r="POZ2995" s="562"/>
      <c r="PPA2995" s="357"/>
      <c r="PPB2995" s="81"/>
      <c r="PPC2995" s="173"/>
      <c r="PPD2995" s="710"/>
      <c r="PPE2995" s="137"/>
      <c r="PPF2995" s="580"/>
      <c r="PPG2995" s="537"/>
      <c r="PPH2995" s="562"/>
      <c r="PPI2995" s="357"/>
      <c r="PPJ2995" s="81"/>
      <c r="PPK2995" s="173"/>
      <c r="PPL2995" s="710"/>
      <c r="PPM2995" s="137"/>
      <c r="PPN2995" s="580"/>
      <c r="PPO2995" s="537"/>
      <c r="PPP2995" s="562"/>
      <c r="PPQ2995" s="357"/>
      <c r="PPR2995" s="81"/>
      <c r="PPS2995" s="173"/>
      <c r="PPT2995" s="710"/>
      <c r="PPU2995" s="137"/>
      <c r="PPV2995" s="580"/>
      <c r="PPW2995" s="537"/>
      <c r="PPX2995" s="562"/>
      <c r="PPY2995" s="357"/>
      <c r="PPZ2995" s="81"/>
      <c r="PQA2995" s="173"/>
      <c r="PQB2995" s="710"/>
      <c r="PQC2995" s="137"/>
      <c r="PQD2995" s="580"/>
      <c r="PQE2995" s="537"/>
      <c r="PQF2995" s="562"/>
      <c r="PQG2995" s="357"/>
      <c r="PQH2995" s="81"/>
      <c r="PQI2995" s="173"/>
      <c r="PQJ2995" s="710"/>
      <c r="PQK2995" s="137"/>
      <c r="PQL2995" s="580"/>
      <c r="PQM2995" s="537"/>
      <c r="PQN2995" s="562"/>
      <c r="PQO2995" s="357"/>
      <c r="PQP2995" s="81"/>
      <c r="PQQ2995" s="173"/>
      <c r="PQR2995" s="710"/>
      <c r="PQS2995" s="137"/>
      <c r="PQT2995" s="580"/>
      <c r="PQU2995" s="537"/>
      <c r="PQV2995" s="562"/>
      <c r="PQW2995" s="357"/>
      <c r="PQX2995" s="81"/>
      <c r="PQY2995" s="173"/>
      <c r="PQZ2995" s="710"/>
      <c r="PRA2995" s="137"/>
      <c r="PRB2995" s="580"/>
      <c r="PRC2995" s="537"/>
      <c r="PRD2995" s="562"/>
      <c r="PRE2995" s="357"/>
      <c r="PRF2995" s="81"/>
      <c r="PRG2995" s="173"/>
      <c r="PRH2995" s="710"/>
      <c r="PRI2995" s="137"/>
      <c r="PRJ2995" s="580"/>
      <c r="PRK2995" s="537"/>
      <c r="PRL2995" s="562"/>
      <c r="PRM2995" s="357"/>
      <c r="PRN2995" s="81"/>
      <c r="PRO2995" s="173"/>
      <c r="PRP2995" s="710"/>
      <c r="PRQ2995" s="137"/>
      <c r="PRR2995" s="580"/>
      <c r="PRS2995" s="537"/>
      <c r="PRT2995" s="562"/>
      <c r="PRU2995" s="357"/>
      <c r="PRV2995" s="81"/>
      <c r="PRW2995" s="173"/>
      <c r="PRX2995" s="710"/>
      <c r="PRY2995" s="137"/>
      <c r="PRZ2995" s="580"/>
      <c r="PSA2995" s="537"/>
      <c r="PSB2995" s="562"/>
      <c r="PSC2995" s="357"/>
      <c r="PSD2995" s="81"/>
      <c r="PSE2995" s="173"/>
      <c r="PSF2995" s="710"/>
      <c r="PSG2995" s="137"/>
      <c r="PSH2995" s="580"/>
      <c r="PSI2995" s="537"/>
      <c r="PSJ2995" s="562"/>
      <c r="PSK2995" s="357"/>
      <c r="PSL2995" s="81"/>
      <c r="PSM2995" s="173"/>
      <c r="PSN2995" s="710"/>
      <c r="PSO2995" s="137"/>
      <c r="PSP2995" s="580"/>
      <c r="PSQ2995" s="537"/>
      <c r="PSR2995" s="562"/>
      <c r="PSS2995" s="357"/>
      <c r="PST2995" s="81"/>
      <c r="PSU2995" s="173"/>
      <c r="PSV2995" s="710"/>
      <c r="PSW2995" s="137"/>
      <c r="PSX2995" s="580"/>
      <c r="PSY2995" s="537"/>
      <c r="PSZ2995" s="562"/>
      <c r="PTA2995" s="357"/>
      <c r="PTB2995" s="81"/>
      <c r="PTC2995" s="173"/>
      <c r="PTD2995" s="710"/>
      <c r="PTE2995" s="137"/>
      <c r="PTF2995" s="580"/>
      <c r="PTG2995" s="537"/>
      <c r="PTH2995" s="562"/>
      <c r="PTI2995" s="357"/>
      <c r="PTJ2995" s="81"/>
      <c r="PTK2995" s="173"/>
      <c r="PTL2995" s="710"/>
      <c r="PTM2995" s="137"/>
      <c r="PTN2995" s="580"/>
      <c r="PTO2995" s="537"/>
      <c r="PTP2995" s="562"/>
      <c r="PTQ2995" s="357"/>
      <c r="PTR2995" s="81"/>
      <c r="PTS2995" s="173"/>
      <c r="PTT2995" s="710"/>
      <c r="PTU2995" s="137"/>
      <c r="PTV2995" s="580"/>
      <c r="PTW2995" s="537"/>
      <c r="PTX2995" s="562"/>
      <c r="PTY2995" s="357"/>
      <c r="PTZ2995" s="81"/>
      <c r="PUA2995" s="173"/>
      <c r="PUB2995" s="710"/>
      <c r="PUC2995" s="137"/>
      <c r="PUD2995" s="580"/>
      <c r="PUE2995" s="537"/>
      <c r="PUF2995" s="562"/>
      <c r="PUG2995" s="357"/>
      <c r="PUH2995" s="81"/>
      <c r="PUI2995" s="173"/>
      <c r="PUJ2995" s="710"/>
      <c r="PUK2995" s="137"/>
      <c r="PUL2995" s="580"/>
      <c r="PUM2995" s="537"/>
      <c r="PUN2995" s="562"/>
      <c r="PUO2995" s="357"/>
      <c r="PUP2995" s="81"/>
      <c r="PUQ2995" s="173"/>
      <c r="PUR2995" s="710"/>
      <c r="PUS2995" s="137"/>
      <c r="PUT2995" s="580"/>
      <c r="PUU2995" s="537"/>
      <c r="PUV2995" s="562"/>
      <c r="PUW2995" s="357"/>
      <c r="PUX2995" s="81"/>
      <c r="PUY2995" s="173"/>
      <c r="PUZ2995" s="710"/>
      <c r="PVA2995" s="137"/>
      <c r="PVB2995" s="580"/>
      <c r="PVC2995" s="537"/>
      <c r="PVD2995" s="562"/>
      <c r="PVE2995" s="357"/>
      <c r="PVF2995" s="81"/>
      <c r="PVG2995" s="173"/>
      <c r="PVH2995" s="710"/>
      <c r="PVI2995" s="137"/>
      <c r="PVJ2995" s="580"/>
      <c r="PVK2995" s="537"/>
      <c r="PVL2995" s="562"/>
      <c r="PVM2995" s="357"/>
      <c r="PVN2995" s="81"/>
      <c r="PVO2995" s="173"/>
      <c r="PVP2995" s="710"/>
      <c r="PVQ2995" s="137"/>
      <c r="PVR2995" s="580"/>
      <c r="PVS2995" s="537"/>
      <c r="PVT2995" s="562"/>
      <c r="PVU2995" s="357"/>
      <c r="PVV2995" s="81"/>
      <c r="PVW2995" s="173"/>
      <c r="PVX2995" s="710"/>
      <c r="PVY2995" s="137"/>
      <c r="PVZ2995" s="580"/>
      <c r="PWA2995" s="537"/>
      <c r="PWB2995" s="562"/>
      <c r="PWC2995" s="357"/>
      <c r="PWD2995" s="81"/>
      <c r="PWE2995" s="173"/>
      <c r="PWF2995" s="710"/>
      <c r="PWG2995" s="137"/>
      <c r="PWH2995" s="580"/>
      <c r="PWI2995" s="537"/>
      <c r="PWJ2995" s="562"/>
      <c r="PWK2995" s="357"/>
      <c r="PWL2995" s="81"/>
      <c r="PWM2995" s="173"/>
      <c r="PWN2995" s="710"/>
      <c r="PWO2995" s="137"/>
      <c r="PWP2995" s="580"/>
      <c r="PWQ2995" s="537"/>
      <c r="PWR2995" s="562"/>
      <c r="PWS2995" s="357"/>
      <c r="PWT2995" s="81"/>
      <c r="PWU2995" s="173"/>
      <c r="PWV2995" s="710"/>
      <c r="PWW2995" s="137"/>
      <c r="PWX2995" s="580"/>
      <c r="PWY2995" s="537"/>
      <c r="PWZ2995" s="562"/>
      <c r="PXA2995" s="357"/>
      <c r="PXB2995" s="81"/>
      <c r="PXC2995" s="173"/>
      <c r="PXD2995" s="710"/>
      <c r="PXE2995" s="137"/>
      <c r="PXF2995" s="580"/>
      <c r="PXG2995" s="537"/>
      <c r="PXH2995" s="562"/>
      <c r="PXI2995" s="357"/>
      <c r="PXJ2995" s="81"/>
      <c r="PXK2995" s="173"/>
      <c r="PXL2995" s="710"/>
      <c r="PXM2995" s="137"/>
      <c r="PXN2995" s="580"/>
      <c r="PXO2995" s="537"/>
      <c r="PXP2995" s="562"/>
      <c r="PXQ2995" s="357"/>
      <c r="PXR2995" s="81"/>
      <c r="PXS2995" s="173"/>
      <c r="PXT2995" s="710"/>
      <c r="PXU2995" s="137"/>
      <c r="PXV2995" s="580"/>
      <c r="PXW2995" s="537"/>
      <c r="PXX2995" s="562"/>
      <c r="PXY2995" s="357"/>
      <c r="PXZ2995" s="81"/>
      <c r="PYA2995" s="173"/>
      <c r="PYB2995" s="710"/>
      <c r="PYC2995" s="137"/>
      <c r="PYD2995" s="580"/>
      <c r="PYE2995" s="537"/>
      <c r="PYF2995" s="562"/>
      <c r="PYG2995" s="357"/>
      <c r="PYH2995" s="81"/>
      <c r="PYI2995" s="173"/>
      <c r="PYJ2995" s="710"/>
      <c r="PYK2995" s="137"/>
      <c r="PYL2995" s="580"/>
      <c r="PYM2995" s="537"/>
      <c r="PYN2995" s="562"/>
      <c r="PYO2995" s="357"/>
      <c r="PYP2995" s="81"/>
      <c r="PYQ2995" s="173"/>
      <c r="PYR2995" s="710"/>
      <c r="PYS2995" s="137"/>
      <c r="PYT2995" s="580"/>
      <c r="PYU2995" s="537"/>
      <c r="PYV2995" s="562"/>
      <c r="PYW2995" s="357"/>
      <c r="PYX2995" s="81"/>
      <c r="PYY2995" s="173"/>
      <c r="PYZ2995" s="710"/>
      <c r="PZA2995" s="137"/>
      <c r="PZB2995" s="580"/>
      <c r="PZC2995" s="537"/>
      <c r="PZD2995" s="562"/>
      <c r="PZE2995" s="357"/>
      <c r="PZF2995" s="81"/>
      <c r="PZG2995" s="173"/>
      <c r="PZH2995" s="710"/>
      <c r="PZI2995" s="137"/>
      <c r="PZJ2995" s="580"/>
      <c r="PZK2995" s="537"/>
      <c r="PZL2995" s="562"/>
      <c r="PZM2995" s="357"/>
      <c r="PZN2995" s="81"/>
      <c r="PZO2995" s="173"/>
      <c r="PZP2995" s="710"/>
      <c r="PZQ2995" s="137"/>
      <c r="PZR2995" s="580"/>
      <c r="PZS2995" s="537"/>
      <c r="PZT2995" s="562"/>
      <c r="PZU2995" s="357"/>
      <c r="PZV2995" s="81"/>
      <c r="PZW2995" s="173"/>
      <c r="PZX2995" s="710"/>
      <c r="PZY2995" s="137"/>
      <c r="PZZ2995" s="580"/>
      <c r="QAA2995" s="537"/>
      <c r="QAB2995" s="562"/>
      <c r="QAC2995" s="357"/>
      <c r="QAD2995" s="81"/>
      <c r="QAE2995" s="173"/>
      <c r="QAF2995" s="710"/>
      <c r="QAG2995" s="137"/>
      <c r="QAH2995" s="580"/>
      <c r="QAI2995" s="537"/>
      <c r="QAJ2995" s="562"/>
      <c r="QAK2995" s="357"/>
      <c r="QAL2995" s="81"/>
      <c r="QAM2995" s="173"/>
      <c r="QAN2995" s="710"/>
      <c r="QAO2995" s="137"/>
      <c r="QAP2995" s="580"/>
      <c r="QAQ2995" s="537"/>
      <c r="QAR2995" s="562"/>
      <c r="QAS2995" s="357"/>
      <c r="QAT2995" s="81"/>
      <c r="QAU2995" s="173"/>
      <c r="QAV2995" s="710"/>
      <c r="QAW2995" s="137"/>
      <c r="QAX2995" s="580"/>
      <c r="QAY2995" s="537"/>
      <c r="QAZ2995" s="562"/>
      <c r="QBA2995" s="357"/>
      <c r="QBB2995" s="81"/>
      <c r="QBC2995" s="173"/>
      <c r="QBD2995" s="710"/>
      <c r="QBE2995" s="137"/>
      <c r="QBF2995" s="580"/>
      <c r="QBG2995" s="537"/>
      <c r="QBH2995" s="562"/>
      <c r="QBI2995" s="357"/>
      <c r="QBJ2995" s="81"/>
      <c r="QBK2995" s="173"/>
      <c r="QBL2995" s="710"/>
      <c r="QBM2995" s="137"/>
      <c r="QBN2995" s="580"/>
      <c r="QBO2995" s="537"/>
      <c r="QBP2995" s="562"/>
      <c r="QBQ2995" s="357"/>
      <c r="QBR2995" s="81"/>
      <c r="QBS2995" s="173"/>
      <c r="QBT2995" s="710"/>
      <c r="QBU2995" s="137"/>
      <c r="QBV2995" s="580"/>
      <c r="QBW2995" s="537"/>
      <c r="QBX2995" s="562"/>
      <c r="QBY2995" s="357"/>
      <c r="QBZ2995" s="81"/>
      <c r="QCA2995" s="173"/>
      <c r="QCB2995" s="710"/>
      <c r="QCC2995" s="137"/>
      <c r="QCD2995" s="580"/>
      <c r="QCE2995" s="537"/>
      <c r="QCF2995" s="562"/>
      <c r="QCG2995" s="357"/>
      <c r="QCH2995" s="81"/>
      <c r="QCI2995" s="173"/>
      <c r="QCJ2995" s="710"/>
      <c r="QCK2995" s="137"/>
      <c r="QCL2995" s="580"/>
      <c r="QCM2995" s="537"/>
      <c r="QCN2995" s="562"/>
      <c r="QCO2995" s="357"/>
      <c r="QCP2995" s="81"/>
      <c r="QCQ2995" s="173"/>
      <c r="QCR2995" s="710"/>
      <c r="QCS2995" s="137"/>
      <c r="QCT2995" s="580"/>
      <c r="QCU2995" s="537"/>
      <c r="QCV2995" s="562"/>
      <c r="QCW2995" s="357"/>
      <c r="QCX2995" s="81"/>
      <c r="QCY2995" s="173"/>
      <c r="QCZ2995" s="710"/>
      <c r="QDA2995" s="137"/>
      <c r="QDB2995" s="580"/>
      <c r="QDC2995" s="537"/>
      <c r="QDD2995" s="562"/>
      <c r="QDE2995" s="357"/>
      <c r="QDF2995" s="81"/>
      <c r="QDG2995" s="173"/>
      <c r="QDH2995" s="710"/>
      <c r="QDI2995" s="137"/>
      <c r="QDJ2995" s="580"/>
      <c r="QDK2995" s="537"/>
      <c r="QDL2995" s="562"/>
      <c r="QDM2995" s="357"/>
      <c r="QDN2995" s="81"/>
      <c r="QDO2995" s="173"/>
      <c r="QDP2995" s="710"/>
      <c r="QDQ2995" s="137"/>
      <c r="QDR2995" s="580"/>
      <c r="QDS2995" s="537"/>
      <c r="QDT2995" s="562"/>
      <c r="QDU2995" s="357"/>
      <c r="QDV2995" s="81"/>
      <c r="QDW2995" s="173"/>
      <c r="QDX2995" s="710"/>
      <c r="QDY2995" s="137"/>
      <c r="QDZ2995" s="580"/>
      <c r="QEA2995" s="537"/>
      <c r="QEB2995" s="562"/>
      <c r="QEC2995" s="357"/>
      <c r="QED2995" s="81"/>
      <c r="QEE2995" s="173"/>
      <c r="QEF2995" s="710"/>
      <c r="QEG2995" s="137"/>
      <c r="QEH2995" s="580"/>
      <c r="QEI2995" s="537"/>
      <c r="QEJ2995" s="562"/>
      <c r="QEK2995" s="357"/>
      <c r="QEL2995" s="81"/>
      <c r="QEM2995" s="173"/>
      <c r="QEN2995" s="710"/>
      <c r="QEO2995" s="137"/>
      <c r="QEP2995" s="580"/>
      <c r="QEQ2995" s="537"/>
      <c r="QER2995" s="562"/>
      <c r="QES2995" s="357"/>
      <c r="QET2995" s="81"/>
      <c r="QEU2995" s="173"/>
      <c r="QEV2995" s="710"/>
      <c r="QEW2995" s="137"/>
      <c r="QEX2995" s="580"/>
      <c r="QEY2995" s="537"/>
      <c r="QEZ2995" s="562"/>
      <c r="QFA2995" s="357"/>
      <c r="QFB2995" s="81"/>
      <c r="QFC2995" s="173"/>
      <c r="QFD2995" s="710"/>
      <c r="QFE2995" s="137"/>
      <c r="QFF2995" s="580"/>
      <c r="QFG2995" s="537"/>
      <c r="QFH2995" s="562"/>
      <c r="QFI2995" s="357"/>
      <c r="QFJ2995" s="81"/>
      <c r="QFK2995" s="173"/>
      <c r="QFL2995" s="710"/>
      <c r="QFM2995" s="137"/>
      <c r="QFN2995" s="580"/>
      <c r="QFO2995" s="537"/>
      <c r="QFP2995" s="562"/>
      <c r="QFQ2995" s="357"/>
      <c r="QFR2995" s="81"/>
      <c r="QFS2995" s="173"/>
      <c r="QFT2995" s="710"/>
      <c r="QFU2995" s="137"/>
      <c r="QFV2995" s="580"/>
      <c r="QFW2995" s="537"/>
      <c r="QFX2995" s="562"/>
      <c r="QFY2995" s="357"/>
      <c r="QFZ2995" s="81"/>
      <c r="QGA2995" s="173"/>
      <c r="QGB2995" s="710"/>
      <c r="QGC2995" s="137"/>
      <c r="QGD2995" s="580"/>
      <c r="QGE2995" s="537"/>
      <c r="QGF2995" s="562"/>
      <c r="QGG2995" s="357"/>
      <c r="QGH2995" s="81"/>
      <c r="QGI2995" s="173"/>
      <c r="QGJ2995" s="710"/>
      <c r="QGK2995" s="137"/>
      <c r="QGL2995" s="580"/>
      <c r="QGM2995" s="537"/>
      <c r="QGN2995" s="562"/>
      <c r="QGO2995" s="357"/>
      <c r="QGP2995" s="81"/>
      <c r="QGQ2995" s="173"/>
      <c r="QGR2995" s="710"/>
      <c r="QGS2995" s="137"/>
      <c r="QGT2995" s="580"/>
      <c r="QGU2995" s="537"/>
      <c r="QGV2995" s="562"/>
      <c r="QGW2995" s="357"/>
      <c r="QGX2995" s="81"/>
      <c r="QGY2995" s="173"/>
      <c r="QGZ2995" s="710"/>
      <c r="QHA2995" s="137"/>
      <c r="QHB2995" s="580"/>
      <c r="QHC2995" s="537"/>
      <c r="QHD2995" s="562"/>
      <c r="QHE2995" s="357"/>
      <c r="QHF2995" s="81"/>
      <c r="QHG2995" s="173"/>
      <c r="QHH2995" s="710"/>
      <c r="QHI2995" s="137"/>
      <c r="QHJ2995" s="580"/>
      <c r="QHK2995" s="537"/>
      <c r="QHL2995" s="562"/>
      <c r="QHM2995" s="357"/>
      <c r="QHN2995" s="81"/>
      <c r="QHO2995" s="173"/>
      <c r="QHP2995" s="710"/>
      <c r="QHQ2995" s="137"/>
      <c r="QHR2995" s="580"/>
      <c r="QHS2995" s="537"/>
      <c r="QHT2995" s="562"/>
      <c r="QHU2995" s="357"/>
      <c r="QHV2995" s="81"/>
      <c r="QHW2995" s="173"/>
      <c r="QHX2995" s="710"/>
      <c r="QHY2995" s="137"/>
      <c r="QHZ2995" s="580"/>
      <c r="QIA2995" s="537"/>
      <c r="QIB2995" s="562"/>
      <c r="QIC2995" s="357"/>
      <c r="QID2995" s="81"/>
      <c r="QIE2995" s="173"/>
      <c r="QIF2995" s="710"/>
      <c r="QIG2995" s="137"/>
      <c r="QIH2995" s="580"/>
      <c r="QII2995" s="537"/>
      <c r="QIJ2995" s="562"/>
      <c r="QIK2995" s="357"/>
      <c r="QIL2995" s="81"/>
      <c r="QIM2995" s="173"/>
      <c r="QIN2995" s="710"/>
      <c r="QIO2995" s="137"/>
      <c r="QIP2995" s="580"/>
      <c r="QIQ2995" s="537"/>
      <c r="QIR2995" s="562"/>
      <c r="QIS2995" s="357"/>
      <c r="QIT2995" s="81"/>
      <c r="QIU2995" s="173"/>
      <c r="QIV2995" s="710"/>
      <c r="QIW2995" s="137"/>
      <c r="QIX2995" s="580"/>
      <c r="QIY2995" s="537"/>
      <c r="QIZ2995" s="562"/>
      <c r="QJA2995" s="357"/>
      <c r="QJB2995" s="81"/>
      <c r="QJC2995" s="173"/>
      <c r="QJD2995" s="710"/>
      <c r="QJE2995" s="137"/>
      <c r="QJF2995" s="580"/>
      <c r="QJG2995" s="537"/>
      <c r="QJH2995" s="562"/>
      <c r="QJI2995" s="357"/>
      <c r="QJJ2995" s="81"/>
      <c r="QJK2995" s="173"/>
      <c r="QJL2995" s="710"/>
      <c r="QJM2995" s="137"/>
      <c r="QJN2995" s="580"/>
      <c r="QJO2995" s="537"/>
      <c r="QJP2995" s="562"/>
      <c r="QJQ2995" s="357"/>
      <c r="QJR2995" s="81"/>
      <c r="QJS2995" s="173"/>
      <c r="QJT2995" s="710"/>
      <c r="QJU2995" s="137"/>
      <c r="QJV2995" s="580"/>
      <c r="QJW2995" s="537"/>
      <c r="QJX2995" s="562"/>
      <c r="QJY2995" s="357"/>
      <c r="QJZ2995" s="81"/>
      <c r="QKA2995" s="173"/>
      <c r="QKB2995" s="710"/>
      <c r="QKC2995" s="137"/>
      <c r="QKD2995" s="580"/>
      <c r="QKE2995" s="537"/>
      <c r="QKF2995" s="562"/>
      <c r="QKG2995" s="357"/>
      <c r="QKH2995" s="81"/>
      <c r="QKI2995" s="173"/>
      <c r="QKJ2995" s="710"/>
      <c r="QKK2995" s="137"/>
      <c r="QKL2995" s="580"/>
      <c r="QKM2995" s="537"/>
      <c r="QKN2995" s="562"/>
      <c r="QKO2995" s="357"/>
      <c r="QKP2995" s="81"/>
      <c r="QKQ2995" s="173"/>
      <c r="QKR2995" s="710"/>
      <c r="QKS2995" s="137"/>
      <c r="QKT2995" s="580"/>
      <c r="QKU2995" s="537"/>
      <c r="QKV2995" s="562"/>
      <c r="QKW2995" s="357"/>
      <c r="QKX2995" s="81"/>
      <c r="QKY2995" s="173"/>
      <c r="QKZ2995" s="710"/>
      <c r="QLA2995" s="137"/>
      <c r="QLB2995" s="580"/>
      <c r="QLC2995" s="537"/>
      <c r="QLD2995" s="562"/>
      <c r="QLE2995" s="357"/>
      <c r="QLF2995" s="81"/>
      <c r="QLG2995" s="173"/>
      <c r="QLH2995" s="710"/>
      <c r="QLI2995" s="137"/>
      <c r="QLJ2995" s="580"/>
      <c r="QLK2995" s="537"/>
      <c r="QLL2995" s="562"/>
      <c r="QLM2995" s="357"/>
      <c r="QLN2995" s="81"/>
      <c r="QLO2995" s="173"/>
      <c r="QLP2995" s="710"/>
      <c r="QLQ2995" s="137"/>
      <c r="QLR2995" s="580"/>
      <c r="QLS2995" s="537"/>
      <c r="QLT2995" s="562"/>
      <c r="QLU2995" s="357"/>
      <c r="QLV2995" s="81"/>
      <c r="QLW2995" s="173"/>
      <c r="QLX2995" s="710"/>
      <c r="QLY2995" s="137"/>
      <c r="QLZ2995" s="580"/>
      <c r="QMA2995" s="537"/>
      <c r="QMB2995" s="562"/>
      <c r="QMC2995" s="357"/>
      <c r="QMD2995" s="81"/>
      <c r="QME2995" s="173"/>
      <c r="QMF2995" s="710"/>
      <c r="QMG2995" s="137"/>
      <c r="QMH2995" s="580"/>
      <c r="QMI2995" s="537"/>
      <c r="QMJ2995" s="562"/>
      <c r="QMK2995" s="357"/>
      <c r="QML2995" s="81"/>
      <c r="QMM2995" s="173"/>
      <c r="QMN2995" s="710"/>
      <c r="QMO2995" s="137"/>
      <c r="QMP2995" s="580"/>
      <c r="QMQ2995" s="537"/>
      <c r="QMR2995" s="562"/>
      <c r="QMS2995" s="357"/>
      <c r="QMT2995" s="81"/>
      <c r="QMU2995" s="173"/>
      <c r="QMV2995" s="710"/>
      <c r="QMW2995" s="137"/>
      <c r="QMX2995" s="580"/>
      <c r="QMY2995" s="537"/>
      <c r="QMZ2995" s="562"/>
      <c r="QNA2995" s="357"/>
      <c r="QNB2995" s="81"/>
      <c r="QNC2995" s="173"/>
      <c r="QND2995" s="710"/>
      <c r="QNE2995" s="137"/>
      <c r="QNF2995" s="580"/>
      <c r="QNG2995" s="537"/>
      <c r="QNH2995" s="562"/>
      <c r="QNI2995" s="357"/>
      <c r="QNJ2995" s="81"/>
      <c r="QNK2995" s="173"/>
      <c r="QNL2995" s="710"/>
      <c r="QNM2995" s="137"/>
      <c r="QNN2995" s="580"/>
      <c r="QNO2995" s="537"/>
      <c r="QNP2995" s="562"/>
      <c r="QNQ2995" s="357"/>
      <c r="QNR2995" s="81"/>
      <c r="QNS2995" s="173"/>
      <c r="QNT2995" s="710"/>
      <c r="QNU2995" s="137"/>
      <c r="QNV2995" s="580"/>
      <c r="QNW2995" s="537"/>
      <c r="QNX2995" s="562"/>
      <c r="QNY2995" s="357"/>
      <c r="QNZ2995" s="81"/>
      <c r="QOA2995" s="173"/>
      <c r="QOB2995" s="710"/>
      <c r="QOC2995" s="137"/>
      <c r="QOD2995" s="580"/>
      <c r="QOE2995" s="537"/>
      <c r="QOF2995" s="562"/>
      <c r="QOG2995" s="357"/>
      <c r="QOH2995" s="81"/>
      <c r="QOI2995" s="173"/>
      <c r="QOJ2995" s="710"/>
      <c r="QOK2995" s="137"/>
      <c r="QOL2995" s="580"/>
      <c r="QOM2995" s="537"/>
      <c r="QON2995" s="562"/>
      <c r="QOO2995" s="357"/>
      <c r="QOP2995" s="81"/>
      <c r="QOQ2995" s="173"/>
      <c r="QOR2995" s="710"/>
      <c r="QOS2995" s="137"/>
      <c r="QOT2995" s="580"/>
      <c r="QOU2995" s="537"/>
      <c r="QOV2995" s="562"/>
      <c r="QOW2995" s="357"/>
      <c r="QOX2995" s="81"/>
      <c r="QOY2995" s="173"/>
      <c r="QOZ2995" s="710"/>
      <c r="QPA2995" s="137"/>
      <c r="QPB2995" s="580"/>
      <c r="QPC2995" s="537"/>
      <c r="QPD2995" s="562"/>
      <c r="QPE2995" s="357"/>
      <c r="QPF2995" s="81"/>
      <c r="QPG2995" s="173"/>
      <c r="QPH2995" s="710"/>
      <c r="QPI2995" s="137"/>
      <c r="QPJ2995" s="580"/>
      <c r="QPK2995" s="537"/>
      <c r="QPL2995" s="562"/>
      <c r="QPM2995" s="357"/>
      <c r="QPN2995" s="81"/>
      <c r="QPO2995" s="173"/>
      <c r="QPP2995" s="710"/>
      <c r="QPQ2995" s="137"/>
      <c r="QPR2995" s="580"/>
      <c r="QPS2995" s="537"/>
      <c r="QPT2995" s="562"/>
      <c r="QPU2995" s="357"/>
      <c r="QPV2995" s="81"/>
      <c r="QPW2995" s="173"/>
      <c r="QPX2995" s="710"/>
      <c r="QPY2995" s="137"/>
      <c r="QPZ2995" s="580"/>
      <c r="QQA2995" s="537"/>
      <c r="QQB2995" s="562"/>
      <c r="QQC2995" s="357"/>
      <c r="QQD2995" s="81"/>
      <c r="QQE2995" s="173"/>
      <c r="QQF2995" s="710"/>
      <c r="QQG2995" s="137"/>
      <c r="QQH2995" s="580"/>
      <c r="QQI2995" s="537"/>
      <c r="QQJ2995" s="562"/>
      <c r="QQK2995" s="357"/>
      <c r="QQL2995" s="81"/>
      <c r="QQM2995" s="173"/>
      <c r="QQN2995" s="710"/>
      <c r="QQO2995" s="137"/>
      <c r="QQP2995" s="580"/>
      <c r="QQQ2995" s="537"/>
      <c r="QQR2995" s="562"/>
      <c r="QQS2995" s="357"/>
      <c r="QQT2995" s="81"/>
      <c r="QQU2995" s="173"/>
      <c r="QQV2995" s="710"/>
      <c r="QQW2995" s="137"/>
      <c r="QQX2995" s="580"/>
      <c r="QQY2995" s="537"/>
      <c r="QQZ2995" s="562"/>
      <c r="QRA2995" s="357"/>
      <c r="QRB2995" s="81"/>
      <c r="QRC2995" s="173"/>
      <c r="QRD2995" s="710"/>
      <c r="QRE2995" s="137"/>
      <c r="QRF2995" s="580"/>
      <c r="QRG2995" s="537"/>
      <c r="QRH2995" s="562"/>
      <c r="QRI2995" s="357"/>
      <c r="QRJ2995" s="81"/>
      <c r="QRK2995" s="173"/>
      <c r="QRL2995" s="710"/>
      <c r="QRM2995" s="137"/>
      <c r="QRN2995" s="580"/>
      <c r="QRO2995" s="537"/>
      <c r="QRP2995" s="562"/>
      <c r="QRQ2995" s="357"/>
      <c r="QRR2995" s="81"/>
      <c r="QRS2995" s="173"/>
      <c r="QRT2995" s="710"/>
      <c r="QRU2995" s="137"/>
      <c r="QRV2995" s="580"/>
      <c r="QRW2995" s="537"/>
      <c r="QRX2995" s="562"/>
      <c r="QRY2995" s="357"/>
      <c r="QRZ2995" s="81"/>
      <c r="QSA2995" s="173"/>
      <c r="QSB2995" s="710"/>
      <c r="QSC2995" s="137"/>
      <c r="QSD2995" s="580"/>
      <c r="QSE2995" s="537"/>
      <c r="QSF2995" s="562"/>
      <c r="QSG2995" s="357"/>
      <c r="QSH2995" s="81"/>
      <c r="QSI2995" s="173"/>
      <c r="QSJ2995" s="710"/>
      <c r="QSK2995" s="137"/>
      <c r="QSL2995" s="580"/>
      <c r="QSM2995" s="537"/>
      <c r="QSN2995" s="562"/>
      <c r="QSO2995" s="357"/>
      <c r="QSP2995" s="81"/>
      <c r="QSQ2995" s="173"/>
      <c r="QSR2995" s="710"/>
      <c r="QSS2995" s="137"/>
      <c r="QST2995" s="580"/>
      <c r="QSU2995" s="537"/>
      <c r="QSV2995" s="562"/>
      <c r="QSW2995" s="357"/>
      <c r="QSX2995" s="81"/>
      <c r="QSY2995" s="173"/>
      <c r="QSZ2995" s="710"/>
      <c r="QTA2995" s="137"/>
      <c r="QTB2995" s="580"/>
      <c r="QTC2995" s="537"/>
      <c r="QTD2995" s="562"/>
      <c r="QTE2995" s="357"/>
      <c r="QTF2995" s="81"/>
      <c r="QTG2995" s="173"/>
      <c r="QTH2995" s="710"/>
      <c r="QTI2995" s="137"/>
      <c r="QTJ2995" s="580"/>
      <c r="QTK2995" s="537"/>
      <c r="QTL2995" s="562"/>
      <c r="QTM2995" s="357"/>
      <c r="QTN2995" s="81"/>
      <c r="QTO2995" s="173"/>
      <c r="QTP2995" s="710"/>
      <c r="QTQ2995" s="137"/>
      <c r="QTR2995" s="580"/>
      <c r="QTS2995" s="537"/>
      <c r="QTT2995" s="562"/>
      <c r="QTU2995" s="357"/>
      <c r="QTV2995" s="81"/>
      <c r="QTW2995" s="173"/>
      <c r="QTX2995" s="710"/>
      <c r="QTY2995" s="137"/>
      <c r="QTZ2995" s="580"/>
      <c r="QUA2995" s="537"/>
      <c r="QUB2995" s="562"/>
      <c r="QUC2995" s="357"/>
      <c r="QUD2995" s="81"/>
      <c r="QUE2995" s="173"/>
      <c r="QUF2995" s="710"/>
      <c r="QUG2995" s="137"/>
      <c r="QUH2995" s="580"/>
      <c r="QUI2995" s="537"/>
      <c r="QUJ2995" s="562"/>
      <c r="QUK2995" s="357"/>
      <c r="QUL2995" s="81"/>
      <c r="QUM2995" s="173"/>
      <c r="QUN2995" s="710"/>
      <c r="QUO2995" s="137"/>
      <c r="QUP2995" s="580"/>
      <c r="QUQ2995" s="537"/>
      <c r="QUR2995" s="562"/>
      <c r="QUS2995" s="357"/>
      <c r="QUT2995" s="81"/>
      <c r="QUU2995" s="173"/>
      <c r="QUV2995" s="710"/>
      <c r="QUW2995" s="137"/>
      <c r="QUX2995" s="580"/>
      <c r="QUY2995" s="537"/>
      <c r="QUZ2995" s="562"/>
      <c r="QVA2995" s="357"/>
      <c r="QVB2995" s="81"/>
      <c r="QVC2995" s="173"/>
      <c r="QVD2995" s="710"/>
      <c r="QVE2995" s="137"/>
      <c r="QVF2995" s="580"/>
      <c r="QVG2995" s="537"/>
      <c r="QVH2995" s="562"/>
      <c r="QVI2995" s="357"/>
      <c r="QVJ2995" s="81"/>
      <c r="QVK2995" s="173"/>
      <c r="QVL2995" s="710"/>
      <c r="QVM2995" s="137"/>
      <c r="QVN2995" s="580"/>
      <c r="QVO2995" s="537"/>
      <c r="QVP2995" s="562"/>
      <c r="QVQ2995" s="357"/>
      <c r="QVR2995" s="81"/>
      <c r="QVS2995" s="173"/>
      <c r="QVT2995" s="710"/>
      <c r="QVU2995" s="137"/>
      <c r="QVV2995" s="580"/>
      <c r="QVW2995" s="537"/>
      <c r="QVX2995" s="562"/>
      <c r="QVY2995" s="357"/>
      <c r="QVZ2995" s="81"/>
      <c r="QWA2995" s="173"/>
      <c r="QWB2995" s="710"/>
      <c r="QWC2995" s="137"/>
      <c r="QWD2995" s="580"/>
      <c r="QWE2995" s="537"/>
      <c r="QWF2995" s="562"/>
      <c r="QWG2995" s="357"/>
      <c r="QWH2995" s="81"/>
      <c r="QWI2995" s="173"/>
      <c r="QWJ2995" s="710"/>
      <c r="QWK2995" s="137"/>
      <c r="QWL2995" s="580"/>
      <c r="QWM2995" s="537"/>
      <c r="QWN2995" s="562"/>
      <c r="QWO2995" s="357"/>
      <c r="QWP2995" s="81"/>
      <c r="QWQ2995" s="173"/>
      <c r="QWR2995" s="710"/>
      <c r="QWS2995" s="137"/>
      <c r="QWT2995" s="580"/>
      <c r="QWU2995" s="537"/>
      <c r="QWV2995" s="562"/>
      <c r="QWW2995" s="357"/>
      <c r="QWX2995" s="81"/>
      <c r="QWY2995" s="173"/>
      <c r="QWZ2995" s="710"/>
      <c r="QXA2995" s="137"/>
      <c r="QXB2995" s="580"/>
      <c r="QXC2995" s="537"/>
      <c r="QXD2995" s="562"/>
      <c r="QXE2995" s="357"/>
      <c r="QXF2995" s="81"/>
      <c r="QXG2995" s="173"/>
      <c r="QXH2995" s="710"/>
      <c r="QXI2995" s="137"/>
      <c r="QXJ2995" s="580"/>
      <c r="QXK2995" s="537"/>
      <c r="QXL2995" s="562"/>
      <c r="QXM2995" s="357"/>
      <c r="QXN2995" s="81"/>
      <c r="QXO2995" s="173"/>
      <c r="QXP2995" s="710"/>
      <c r="QXQ2995" s="137"/>
      <c r="QXR2995" s="580"/>
      <c r="QXS2995" s="537"/>
      <c r="QXT2995" s="562"/>
      <c r="QXU2995" s="357"/>
      <c r="QXV2995" s="81"/>
      <c r="QXW2995" s="173"/>
      <c r="QXX2995" s="710"/>
      <c r="QXY2995" s="137"/>
      <c r="QXZ2995" s="580"/>
      <c r="QYA2995" s="537"/>
      <c r="QYB2995" s="562"/>
      <c r="QYC2995" s="357"/>
      <c r="QYD2995" s="81"/>
      <c r="QYE2995" s="173"/>
      <c r="QYF2995" s="710"/>
      <c r="QYG2995" s="137"/>
      <c r="QYH2995" s="580"/>
      <c r="QYI2995" s="537"/>
      <c r="QYJ2995" s="562"/>
      <c r="QYK2995" s="357"/>
      <c r="QYL2995" s="81"/>
      <c r="QYM2995" s="173"/>
      <c r="QYN2995" s="710"/>
      <c r="QYO2995" s="137"/>
      <c r="QYP2995" s="580"/>
      <c r="QYQ2995" s="537"/>
      <c r="QYR2995" s="562"/>
      <c r="QYS2995" s="357"/>
      <c r="QYT2995" s="81"/>
      <c r="QYU2995" s="173"/>
      <c r="QYV2995" s="710"/>
      <c r="QYW2995" s="137"/>
      <c r="QYX2995" s="580"/>
      <c r="QYY2995" s="537"/>
      <c r="QYZ2995" s="562"/>
      <c r="QZA2995" s="357"/>
      <c r="QZB2995" s="81"/>
      <c r="QZC2995" s="173"/>
      <c r="QZD2995" s="710"/>
      <c r="QZE2995" s="137"/>
      <c r="QZF2995" s="580"/>
      <c r="QZG2995" s="537"/>
      <c r="QZH2995" s="562"/>
      <c r="QZI2995" s="357"/>
      <c r="QZJ2995" s="81"/>
      <c r="QZK2995" s="173"/>
      <c r="QZL2995" s="710"/>
      <c r="QZM2995" s="137"/>
      <c r="QZN2995" s="580"/>
      <c r="QZO2995" s="537"/>
      <c r="QZP2995" s="562"/>
      <c r="QZQ2995" s="357"/>
      <c r="QZR2995" s="81"/>
      <c r="QZS2995" s="173"/>
      <c r="QZT2995" s="710"/>
      <c r="QZU2995" s="137"/>
      <c r="QZV2995" s="580"/>
      <c r="QZW2995" s="537"/>
      <c r="QZX2995" s="562"/>
      <c r="QZY2995" s="357"/>
      <c r="QZZ2995" s="81"/>
      <c r="RAA2995" s="173"/>
      <c r="RAB2995" s="710"/>
      <c r="RAC2995" s="137"/>
      <c r="RAD2995" s="580"/>
      <c r="RAE2995" s="537"/>
      <c r="RAF2995" s="562"/>
      <c r="RAG2995" s="357"/>
      <c r="RAH2995" s="81"/>
      <c r="RAI2995" s="173"/>
      <c r="RAJ2995" s="710"/>
      <c r="RAK2995" s="137"/>
      <c r="RAL2995" s="580"/>
      <c r="RAM2995" s="537"/>
      <c r="RAN2995" s="562"/>
      <c r="RAO2995" s="357"/>
      <c r="RAP2995" s="81"/>
      <c r="RAQ2995" s="173"/>
      <c r="RAR2995" s="710"/>
      <c r="RAS2995" s="137"/>
      <c r="RAT2995" s="580"/>
      <c r="RAU2995" s="537"/>
      <c r="RAV2995" s="562"/>
      <c r="RAW2995" s="357"/>
      <c r="RAX2995" s="81"/>
      <c r="RAY2995" s="173"/>
      <c r="RAZ2995" s="710"/>
      <c r="RBA2995" s="137"/>
      <c r="RBB2995" s="580"/>
      <c r="RBC2995" s="537"/>
      <c r="RBD2995" s="562"/>
      <c r="RBE2995" s="357"/>
      <c r="RBF2995" s="81"/>
      <c r="RBG2995" s="173"/>
      <c r="RBH2995" s="710"/>
      <c r="RBI2995" s="137"/>
      <c r="RBJ2995" s="580"/>
      <c r="RBK2995" s="537"/>
      <c r="RBL2995" s="562"/>
      <c r="RBM2995" s="357"/>
      <c r="RBN2995" s="81"/>
      <c r="RBO2995" s="173"/>
      <c r="RBP2995" s="710"/>
      <c r="RBQ2995" s="137"/>
      <c r="RBR2995" s="580"/>
      <c r="RBS2995" s="537"/>
      <c r="RBT2995" s="562"/>
      <c r="RBU2995" s="357"/>
      <c r="RBV2995" s="81"/>
      <c r="RBW2995" s="173"/>
      <c r="RBX2995" s="710"/>
      <c r="RBY2995" s="137"/>
      <c r="RBZ2995" s="580"/>
      <c r="RCA2995" s="537"/>
      <c r="RCB2995" s="562"/>
      <c r="RCC2995" s="357"/>
      <c r="RCD2995" s="81"/>
      <c r="RCE2995" s="173"/>
      <c r="RCF2995" s="710"/>
      <c r="RCG2995" s="137"/>
      <c r="RCH2995" s="580"/>
      <c r="RCI2995" s="537"/>
      <c r="RCJ2995" s="562"/>
      <c r="RCK2995" s="357"/>
      <c r="RCL2995" s="81"/>
      <c r="RCM2995" s="173"/>
      <c r="RCN2995" s="710"/>
      <c r="RCO2995" s="137"/>
      <c r="RCP2995" s="580"/>
      <c r="RCQ2995" s="537"/>
      <c r="RCR2995" s="562"/>
      <c r="RCS2995" s="357"/>
      <c r="RCT2995" s="81"/>
      <c r="RCU2995" s="173"/>
      <c r="RCV2995" s="710"/>
      <c r="RCW2995" s="137"/>
      <c r="RCX2995" s="580"/>
      <c r="RCY2995" s="537"/>
      <c r="RCZ2995" s="562"/>
      <c r="RDA2995" s="357"/>
      <c r="RDB2995" s="81"/>
      <c r="RDC2995" s="173"/>
      <c r="RDD2995" s="710"/>
      <c r="RDE2995" s="137"/>
      <c r="RDF2995" s="580"/>
      <c r="RDG2995" s="537"/>
      <c r="RDH2995" s="562"/>
      <c r="RDI2995" s="357"/>
      <c r="RDJ2995" s="81"/>
      <c r="RDK2995" s="173"/>
      <c r="RDL2995" s="710"/>
      <c r="RDM2995" s="137"/>
      <c r="RDN2995" s="580"/>
      <c r="RDO2995" s="537"/>
      <c r="RDP2995" s="562"/>
      <c r="RDQ2995" s="357"/>
      <c r="RDR2995" s="81"/>
      <c r="RDS2995" s="173"/>
      <c r="RDT2995" s="710"/>
      <c r="RDU2995" s="137"/>
      <c r="RDV2995" s="580"/>
      <c r="RDW2995" s="537"/>
      <c r="RDX2995" s="562"/>
      <c r="RDY2995" s="357"/>
      <c r="RDZ2995" s="81"/>
      <c r="REA2995" s="173"/>
      <c r="REB2995" s="710"/>
      <c r="REC2995" s="137"/>
      <c r="RED2995" s="580"/>
      <c r="REE2995" s="537"/>
      <c r="REF2995" s="562"/>
      <c r="REG2995" s="357"/>
      <c r="REH2995" s="81"/>
      <c r="REI2995" s="173"/>
      <c r="REJ2995" s="710"/>
      <c r="REK2995" s="137"/>
      <c r="REL2995" s="580"/>
      <c r="REM2995" s="537"/>
      <c r="REN2995" s="562"/>
      <c r="REO2995" s="357"/>
      <c r="REP2995" s="81"/>
      <c r="REQ2995" s="173"/>
      <c r="RER2995" s="710"/>
      <c r="RES2995" s="137"/>
      <c r="RET2995" s="580"/>
      <c r="REU2995" s="537"/>
      <c r="REV2995" s="562"/>
      <c r="REW2995" s="357"/>
      <c r="REX2995" s="81"/>
      <c r="REY2995" s="173"/>
      <c r="REZ2995" s="710"/>
      <c r="RFA2995" s="137"/>
      <c r="RFB2995" s="580"/>
      <c r="RFC2995" s="537"/>
      <c r="RFD2995" s="562"/>
      <c r="RFE2995" s="357"/>
      <c r="RFF2995" s="81"/>
      <c r="RFG2995" s="173"/>
      <c r="RFH2995" s="710"/>
      <c r="RFI2995" s="137"/>
      <c r="RFJ2995" s="580"/>
      <c r="RFK2995" s="537"/>
      <c r="RFL2995" s="562"/>
      <c r="RFM2995" s="357"/>
      <c r="RFN2995" s="81"/>
      <c r="RFO2995" s="173"/>
      <c r="RFP2995" s="710"/>
      <c r="RFQ2995" s="137"/>
      <c r="RFR2995" s="580"/>
      <c r="RFS2995" s="537"/>
      <c r="RFT2995" s="562"/>
      <c r="RFU2995" s="357"/>
      <c r="RFV2995" s="81"/>
      <c r="RFW2995" s="173"/>
      <c r="RFX2995" s="710"/>
      <c r="RFY2995" s="137"/>
      <c r="RFZ2995" s="580"/>
      <c r="RGA2995" s="537"/>
      <c r="RGB2995" s="562"/>
      <c r="RGC2995" s="357"/>
      <c r="RGD2995" s="81"/>
      <c r="RGE2995" s="173"/>
      <c r="RGF2995" s="710"/>
      <c r="RGG2995" s="137"/>
      <c r="RGH2995" s="580"/>
      <c r="RGI2995" s="537"/>
      <c r="RGJ2995" s="562"/>
      <c r="RGK2995" s="357"/>
      <c r="RGL2995" s="81"/>
      <c r="RGM2995" s="173"/>
      <c r="RGN2995" s="710"/>
      <c r="RGO2995" s="137"/>
      <c r="RGP2995" s="580"/>
      <c r="RGQ2995" s="537"/>
      <c r="RGR2995" s="562"/>
      <c r="RGS2995" s="357"/>
      <c r="RGT2995" s="81"/>
      <c r="RGU2995" s="173"/>
      <c r="RGV2995" s="710"/>
      <c r="RGW2995" s="137"/>
      <c r="RGX2995" s="580"/>
      <c r="RGY2995" s="537"/>
      <c r="RGZ2995" s="562"/>
      <c r="RHA2995" s="357"/>
      <c r="RHB2995" s="81"/>
      <c r="RHC2995" s="173"/>
      <c r="RHD2995" s="710"/>
      <c r="RHE2995" s="137"/>
      <c r="RHF2995" s="580"/>
      <c r="RHG2995" s="537"/>
      <c r="RHH2995" s="562"/>
      <c r="RHI2995" s="357"/>
      <c r="RHJ2995" s="81"/>
      <c r="RHK2995" s="173"/>
      <c r="RHL2995" s="710"/>
      <c r="RHM2995" s="137"/>
      <c r="RHN2995" s="580"/>
      <c r="RHO2995" s="537"/>
      <c r="RHP2995" s="562"/>
      <c r="RHQ2995" s="357"/>
      <c r="RHR2995" s="81"/>
      <c r="RHS2995" s="173"/>
      <c r="RHT2995" s="710"/>
      <c r="RHU2995" s="137"/>
      <c r="RHV2995" s="580"/>
      <c r="RHW2995" s="537"/>
      <c r="RHX2995" s="562"/>
      <c r="RHY2995" s="357"/>
      <c r="RHZ2995" s="81"/>
      <c r="RIA2995" s="173"/>
      <c r="RIB2995" s="710"/>
      <c r="RIC2995" s="137"/>
      <c r="RID2995" s="580"/>
      <c r="RIE2995" s="537"/>
      <c r="RIF2995" s="562"/>
      <c r="RIG2995" s="357"/>
      <c r="RIH2995" s="81"/>
      <c r="RII2995" s="173"/>
      <c r="RIJ2995" s="710"/>
      <c r="RIK2995" s="137"/>
      <c r="RIL2995" s="580"/>
      <c r="RIM2995" s="537"/>
      <c r="RIN2995" s="562"/>
      <c r="RIO2995" s="357"/>
      <c r="RIP2995" s="81"/>
      <c r="RIQ2995" s="173"/>
      <c r="RIR2995" s="710"/>
      <c r="RIS2995" s="137"/>
      <c r="RIT2995" s="580"/>
      <c r="RIU2995" s="537"/>
      <c r="RIV2995" s="562"/>
      <c r="RIW2995" s="357"/>
      <c r="RIX2995" s="81"/>
      <c r="RIY2995" s="173"/>
      <c r="RIZ2995" s="710"/>
      <c r="RJA2995" s="137"/>
      <c r="RJB2995" s="580"/>
      <c r="RJC2995" s="537"/>
      <c r="RJD2995" s="562"/>
      <c r="RJE2995" s="357"/>
      <c r="RJF2995" s="81"/>
      <c r="RJG2995" s="173"/>
      <c r="RJH2995" s="710"/>
      <c r="RJI2995" s="137"/>
      <c r="RJJ2995" s="580"/>
      <c r="RJK2995" s="537"/>
      <c r="RJL2995" s="562"/>
      <c r="RJM2995" s="357"/>
      <c r="RJN2995" s="81"/>
      <c r="RJO2995" s="173"/>
      <c r="RJP2995" s="710"/>
      <c r="RJQ2995" s="137"/>
      <c r="RJR2995" s="580"/>
      <c r="RJS2995" s="537"/>
      <c r="RJT2995" s="562"/>
      <c r="RJU2995" s="357"/>
      <c r="RJV2995" s="81"/>
      <c r="RJW2995" s="173"/>
      <c r="RJX2995" s="710"/>
      <c r="RJY2995" s="137"/>
      <c r="RJZ2995" s="580"/>
      <c r="RKA2995" s="537"/>
      <c r="RKB2995" s="562"/>
      <c r="RKC2995" s="357"/>
      <c r="RKD2995" s="81"/>
      <c r="RKE2995" s="173"/>
      <c r="RKF2995" s="710"/>
      <c r="RKG2995" s="137"/>
      <c r="RKH2995" s="580"/>
      <c r="RKI2995" s="537"/>
      <c r="RKJ2995" s="562"/>
      <c r="RKK2995" s="357"/>
      <c r="RKL2995" s="81"/>
      <c r="RKM2995" s="173"/>
      <c r="RKN2995" s="710"/>
      <c r="RKO2995" s="137"/>
      <c r="RKP2995" s="580"/>
      <c r="RKQ2995" s="537"/>
      <c r="RKR2995" s="562"/>
      <c r="RKS2995" s="357"/>
      <c r="RKT2995" s="81"/>
      <c r="RKU2995" s="173"/>
      <c r="RKV2995" s="710"/>
      <c r="RKW2995" s="137"/>
      <c r="RKX2995" s="580"/>
      <c r="RKY2995" s="537"/>
      <c r="RKZ2995" s="562"/>
      <c r="RLA2995" s="357"/>
      <c r="RLB2995" s="81"/>
      <c r="RLC2995" s="173"/>
      <c r="RLD2995" s="710"/>
      <c r="RLE2995" s="137"/>
      <c r="RLF2995" s="580"/>
      <c r="RLG2995" s="537"/>
      <c r="RLH2995" s="562"/>
      <c r="RLI2995" s="357"/>
      <c r="RLJ2995" s="81"/>
      <c r="RLK2995" s="173"/>
      <c r="RLL2995" s="710"/>
      <c r="RLM2995" s="137"/>
      <c r="RLN2995" s="580"/>
      <c r="RLO2995" s="537"/>
      <c r="RLP2995" s="562"/>
      <c r="RLQ2995" s="357"/>
      <c r="RLR2995" s="81"/>
      <c r="RLS2995" s="173"/>
      <c r="RLT2995" s="710"/>
      <c r="RLU2995" s="137"/>
      <c r="RLV2995" s="580"/>
      <c r="RLW2995" s="537"/>
      <c r="RLX2995" s="562"/>
      <c r="RLY2995" s="357"/>
      <c r="RLZ2995" s="81"/>
      <c r="RMA2995" s="173"/>
      <c r="RMB2995" s="710"/>
      <c r="RMC2995" s="137"/>
      <c r="RMD2995" s="580"/>
      <c r="RME2995" s="537"/>
      <c r="RMF2995" s="562"/>
      <c r="RMG2995" s="357"/>
      <c r="RMH2995" s="81"/>
      <c r="RMI2995" s="173"/>
      <c r="RMJ2995" s="710"/>
      <c r="RMK2995" s="137"/>
      <c r="RML2995" s="580"/>
      <c r="RMM2995" s="537"/>
      <c r="RMN2995" s="562"/>
      <c r="RMO2995" s="357"/>
      <c r="RMP2995" s="81"/>
      <c r="RMQ2995" s="173"/>
      <c r="RMR2995" s="710"/>
      <c r="RMS2995" s="137"/>
      <c r="RMT2995" s="580"/>
      <c r="RMU2995" s="537"/>
      <c r="RMV2995" s="562"/>
      <c r="RMW2995" s="357"/>
      <c r="RMX2995" s="81"/>
      <c r="RMY2995" s="173"/>
      <c r="RMZ2995" s="710"/>
      <c r="RNA2995" s="137"/>
      <c r="RNB2995" s="580"/>
      <c r="RNC2995" s="537"/>
      <c r="RND2995" s="562"/>
      <c r="RNE2995" s="357"/>
      <c r="RNF2995" s="81"/>
      <c r="RNG2995" s="173"/>
      <c r="RNH2995" s="710"/>
      <c r="RNI2995" s="137"/>
      <c r="RNJ2995" s="580"/>
      <c r="RNK2995" s="537"/>
      <c r="RNL2995" s="562"/>
      <c r="RNM2995" s="357"/>
      <c r="RNN2995" s="81"/>
      <c r="RNO2995" s="173"/>
      <c r="RNP2995" s="710"/>
      <c r="RNQ2995" s="137"/>
      <c r="RNR2995" s="580"/>
      <c r="RNS2995" s="537"/>
      <c r="RNT2995" s="562"/>
      <c r="RNU2995" s="357"/>
      <c r="RNV2995" s="81"/>
      <c r="RNW2995" s="173"/>
      <c r="RNX2995" s="710"/>
      <c r="RNY2995" s="137"/>
      <c r="RNZ2995" s="580"/>
      <c r="ROA2995" s="537"/>
      <c r="ROB2995" s="562"/>
      <c r="ROC2995" s="357"/>
      <c r="ROD2995" s="81"/>
      <c r="ROE2995" s="173"/>
      <c r="ROF2995" s="710"/>
      <c r="ROG2995" s="137"/>
      <c r="ROH2995" s="580"/>
      <c r="ROI2995" s="537"/>
      <c r="ROJ2995" s="562"/>
      <c r="ROK2995" s="357"/>
      <c r="ROL2995" s="81"/>
      <c r="ROM2995" s="173"/>
      <c r="RON2995" s="710"/>
      <c r="ROO2995" s="137"/>
      <c r="ROP2995" s="580"/>
      <c r="ROQ2995" s="537"/>
      <c r="ROR2995" s="562"/>
      <c r="ROS2995" s="357"/>
      <c r="ROT2995" s="81"/>
      <c r="ROU2995" s="173"/>
      <c r="ROV2995" s="710"/>
      <c r="ROW2995" s="137"/>
      <c r="ROX2995" s="580"/>
      <c r="ROY2995" s="537"/>
      <c r="ROZ2995" s="562"/>
      <c r="RPA2995" s="357"/>
      <c r="RPB2995" s="81"/>
      <c r="RPC2995" s="173"/>
      <c r="RPD2995" s="710"/>
      <c r="RPE2995" s="137"/>
      <c r="RPF2995" s="580"/>
      <c r="RPG2995" s="537"/>
      <c r="RPH2995" s="562"/>
      <c r="RPI2995" s="357"/>
      <c r="RPJ2995" s="81"/>
      <c r="RPK2995" s="173"/>
      <c r="RPL2995" s="710"/>
      <c r="RPM2995" s="137"/>
      <c r="RPN2995" s="580"/>
      <c r="RPO2995" s="537"/>
      <c r="RPP2995" s="562"/>
      <c r="RPQ2995" s="357"/>
      <c r="RPR2995" s="81"/>
      <c r="RPS2995" s="173"/>
      <c r="RPT2995" s="710"/>
      <c r="RPU2995" s="137"/>
      <c r="RPV2995" s="580"/>
      <c r="RPW2995" s="537"/>
      <c r="RPX2995" s="562"/>
      <c r="RPY2995" s="357"/>
      <c r="RPZ2995" s="81"/>
      <c r="RQA2995" s="173"/>
      <c r="RQB2995" s="710"/>
      <c r="RQC2995" s="137"/>
      <c r="RQD2995" s="580"/>
      <c r="RQE2995" s="537"/>
      <c r="RQF2995" s="562"/>
      <c r="RQG2995" s="357"/>
      <c r="RQH2995" s="81"/>
      <c r="RQI2995" s="173"/>
      <c r="RQJ2995" s="710"/>
      <c r="RQK2995" s="137"/>
      <c r="RQL2995" s="580"/>
      <c r="RQM2995" s="537"/>
      <c r="RQN2995" s="562"/>
      <c r="RQO2995" s="357"/>
      <c r="RQP2995" s="81"/>
      <c r="RQQ2995" s="173"/>
      <c r="RQR2995" s="710"/>
      <c r="RQS2995" s="137"/>
      <c r="RQT2995" s="580"/>
      <c r="RQU2995" s="537"/>
      <c r="RQV2995" s="562"/>
      <c r="RQW2995" s="357"/>
      <c r="RQX2995" s="81"/>
      <c r="RQY2995" s="173"/>
      <c r="RQZ2995" s="710"/>
      <c r="RRA2995" s="137"/>
      <c r="RRB2995" s="580"/>
      <c r="RRC2995" s="537"/>
      <c r="RRD2995" s="562"/>
      <c r="RRE2995" s="357"/>
      <c r="RRF2995" s="81"/>
      <c r="RRG2995" s="173"/>
      <c r="RRH2995" s="710"/>
      <c r="RRI2995" s="137"/>
      <c r="RRJ2995" s="580"/>
      <c r="RRK2995" s="537"/>
      <c r="RRL2995" s="562"/>
      <c r="RRM2995" s="357"/>
      <c r="RRN2995" s="81"/>
      <c r="RRO2995" s="173"/>
      <c r="RRP2995" s="710"/>
      <c r="RRQ2995" s="137"/>
      <c r="RRR2995" s="580"/>
      <c r="RRS2995" s="537"/>
      <c r="RRT2995" s="562"/>
      <c r="RRU2995" s="357"/>
      <c r="RRV2995" s="81"/>
      <c r="RRW2995" s="173"/>
      <c r="RRX2995" s="710"/>
      <c r="RRY2995" s="137"/>
      <c r="RRZ2995" s="580"/>
      <c r="RSA2995" s="537"/>
      <c r="RSB2995" s="562"/>
      <c r="RSC2995" s="357"/>
      <c r="RSD2995" s="81"/>
      <c r="RSE2995" s="173"/>
      <c r="RSF2995" s="710"/>
      <c r="RSG2995" s="137"/>
      <c r="RSH2995" s="580"/>
      <c r="RSI2995" s="537"/>
      <c r="RSJ2995" s="562"/>
      <c r="RSK2995" s="357"/>
      <c r="RSL2995" s="81"/>
      <c r="RSM2995" s="173"/>
      <c r="RSN2995" s="710"/>
      <c r="RSO2995" s="137"/>
      <c r="RSP2995" s="580"/>
      <c r="RSQ2995" s="537"/>
      <c r="RSR2995" s="562"/>
      <c r="RSS2995" s="357"/>
      <c r="RST2995" s="81"/>
      <c r="RSU2995" s="173"/>
      <c r="RSV2995" s="710"/>
      <c r="RSW2995" s="137"/>
      <c r="RSX2995" s="580"/>
      <c r="RSY2995" s="537"/>
      <c r="RSZ2995" s="562"/>
      <c r="RTA2995" s="357"/>
      <c r="RTB2995" s="81"/>
      <c r="RTC2995" s="173"/>
      <c r="RTD2995" s="710"/>
      <c r="RTE2995" s="137"/>
      <c r="RTF2995" s="580"/>
      <c r="RTG2995" s="537"/>
      <c r="RTH2995" s="562"/>
      <c r="RTI2995" s="357"/>
      <c r="RTJ2995" s="81"/>
      <c r="RTK2995" s="173"/>
      <c r="RTL2995" s="710"/>
      <c r="RTM2995" s="137"/>
      <c r="RTN2995" s="580"/>
      <c r="RTO2995" s="537"/>
      <c r="RTP2995" s="562"/>
      <c r="RTQ2995" s="357"/>
      <c r="RTR2995" s="81"/>
      <c r="RTS2995" s="173"/>
      <c r="RTT2995" s="710"/>
      <c r="RTU2995" s="137"/>
      <c r="RTV2995" s="580"/>
      <c r="RTW2995" s="537"/>
      <c r="RTX2995" s="562"/>
      <c r="RTY2995" s="357"/>
      <c r="RTZ2995" s="81"/>
      <c r="RUA2995" s="173"/>
      <c r="RUB2995" s="710"/>
      <c r="RUC2995" s="137"/>
      <c r="RUD2995" s="580"/>
      <c r="RUE2995" s="537"/>
      <c r="RUF2995" s="562"/>
      <c r="RUG2995" s="357"/>
      <c r="RUH2995" s="81"/>
      <c r="RUI2995" s="173"/>
      <c r="RUJ2995" s="710"/>
      <c r="RUK2995" s="137"/>
      <c r="RUL2995" s="580"/>
      <c r="RUM2995" s="537"/>
      <c r="RUN2995" s="562"/>
      <c r="RUO2995" s="357"/>
      <c r="RUP2995" s="81"/>
      <c r="RUQ2995" s="173"/>
      <c r="RUR2995" s="710"/>
      <c r="RUS2995" s="137"/>
      <c r="RUT2995" s="580"/>
      <c r="RUU2995" s="537"/>
      <c r="RUV2995" s="562"/>
      <c r="RUW2995" s="357"/>
      <c r="RUX2995" s="81"/>
      <c r="RUY2995" s="173"/>
      <c r="RUZ2995" s="710"/>
      <c r="RVA2995" s="137"/>
      <c r="RVB2995" s="580"/>
      <c r="RVC2995" s="537"/>
      <c r="RVD2995" s="562"/>
      <c r="RVE2995" s="357"/>
      <c r="RVF2995" s="81"/>
      <c r="RVG2995" s="173"/>
      <c r="RVH2995" s="710"/>
      <c r="RVI2995" s="137"/>
      <c r="RVJ2995" s="580"/>
      <c r="RVK2995" s="537"/>
      <c r="RVL2995" s="562"/>
      <c r="RVM2995" s="357"/>
      <c r="RVN2995" s="81"/>
      <c r="RVO2995" s="173"/>
      <c r="RVP2995" s="710"/>
      <c r="RVQ2995" s="137"/>
      <c r="RVR2995" s="580"/>
      <c r="RVS2995" s="537"/>
      <c r="RVT2995" s="562"/>
      <c r="RVU2995" s="357"/>
      <c r="RVV2995" s="81"/>
      <c r="RVW2995" s="173"/>
      <c r="RVX2995" s="710"/>
      <c r="RVY2995" s="137"/>
      <c r="RVZ2995" s="580"/>
      <c r="RWA2995" s="537"/>
      <c r="RWB2995" s="562"/>
      <c r="RWC2995" s="357"/>
      <c r="RWD2995" s="81"/>
      <c r="RWE2995" s="173"/>
      <c r="RWF2995" s="710"/>
      <c r="RWG2995" s="137"/>
      <c r="RWH2995" s="580"/>
      <c r="RWI2995" s="537"/>
      <c r="RWJ2995" s="562"/>
      <c r="RWK2995" s="357"/>
      <c r="RWL2995" s="81"/>
      <c r="RWM2995" s="173"/>
      <c r="RWN2995" s="710"/>
      <c r="RWO2995" s="137"/>
      <c r="RWP2995" s="580"/>
      <c r="RWQ2995" s="537"/>
      <c r="RWR2995" s="562"/>
      <c r="RWS2995" s="357"/>
      <c r="RWT2995" s="81"/>
      <c r="RWU2995" s="173"/>
      <c r="RWV2995" s="710"/>
      <c r="RWW2995" s="137"/>
      <c r="RWX2995" s="580"/>
      <c r="RWY2995" s="537"/>
      <c r="RWZ2995" s="562"/>
      <c r="RXA2995" s="357"/>
      <c r="RXB2995" s="81"/>
      <c r="RXC2995" s="173"/>
      <c r="RXD2995" s="710"/>
      <c r="RXE2995" s="137"/>
      <c r="RXF2995" s="580"/>
      <c r="RXG2995" s="537"/>
      <c r="RXH2995" s="562"/>
      <c r="RXI2995" s="357"/>
      <c r="RXJ2995" s="81"/>
      <c r="RXK2995" s="173"/>
      <c r="RXL2995" s="710"/>
      <c r="RXM2995" s="137"/>
      <c r="RXN2995" s="580"/>
      <c r="RXO2995" s="537"/>
      <c r="RXP2995" s="562"/>
      <c r="RXQ2995" s="357"/>
      <c r="RXR2995" s="81"/>
      <c r="RXS2995" s="173"/>
      <c r="RXT2995" s="710"/>
      <c r="RXU2995" s="137"/>
      <c r="RXV2995" s="580"/>
      <c r="RXW2995" s="537"/>
      <c r="RXX2995" s="562"/>
      <c r="RXY2995" s="357"/>
      <c r="RXZ2995" s="81"/>
      <c r="RYA2995" s="173"/>
      <c r="RYB2995" s="710"/>
      <c r="RYC2995" s="137"/>
      <c r="RYD2995" s="580"/>
      <c r="RYE2995" s="537"/>
      <c r="RYF2995" s="562"/>
      <c r="RYG2995" s="357"/>
      <c r="RYH2995" s="81"/>
      <c r="RYI2995" s="173"/>
      <c r="RYJ2995" s="710"/>
      <c r="RYK2995" s="137"/>
      <c r="RYL2995" s="580"/>
      <c r="RYM2995" s="537"/>
      <c r="RYN2995" s="562"/>
      <c r="RYO2995" s="357"/>
      <c r="RYP2995" s="81"/>
      <c r="RYQ2995" s="173"/>
      <c r="RYR2995" s="710"/>
      <c r="RYS2995" s="137"/>
      <c r="RYT2995" s="580"/>
      <c r="RYU2995" s="537"/>
      <c r="RYV2995" s="562"/>
      <c r="RYW2995" s="357"/>
      <c r="RYX2995" s="81"/>
      <c r="RYY2995" s="173"/>
      <c r="RYZ2995" s="710"/>
      <c r="RZA2995" s="137"/>
      <c r="RZB2995" s="580"/>
      <c r="RZC2995" s="537"/>
      <c r="RZD2995" s="562"/>
      <c r="RZE2995" s="357"/>
      <c r="RZF2995" s="81"/>
      <c r="RZG2995" s="173"/>
      <c r="RZH2995" s="710"/>
      <c r="RZI2995" s="137"/>
      <c r="RZJ2995" s="580"/>
      <c r="RZK2995" s="537"/>
      <c r="RZL2995" s="562"/>
      <c r="RZM2995" s="357"/>
      <c r="RZN2995" s="81"/>
      <c r="RZO2995" s="173"/>
      <c r="RZP2995" s="710"/>
      <c r="RZQ2995" s="137"/>
      <c r="RZR2995" s="580"/>
      <c r="RZS2995" s="537"/>
      <c r="RZT2995" s="562"/>
      <c r="RZU2995" s="357"/>
      <c r="RZV2995" s="81"/>
      <c r="RZW2995" s="173"/>
      <c r="RZX2995" s="710"/>
      <c r="RZY2995" s="137"/>
      <c r="RZZ2995" s="580"/>
      <c r="SAA2995" s="537"/>
      <c r="SAB2995" s="562"/>
      <c r="SAC2995" s="357"/>
      <c r="SAD2995" s="81"/>
      <c r="SAE2995" s="173"/>
      <c r="SAF2995" s="710"/>
      <c r="SAG2995" s="137"/>
      <c r="SAH2995" s="580"/>
      <c r="SAI2995" s="537"/>
      <c r="SAJ2995" s="562"/>
      <c r="SAK2995" s="357"/>
      <c r="SAL2995" s="81"/>
      <c r="SAM2995" s="173"/>
      <c r="SAN2995" s="710"/>
      <c r="SAO2995" s="137"/>
      <c r="SAP2995" s="580"/>
      <c r="SAQ2995" s="537"/>
      <c r="SAR2995" s="562"/>
      <c r="SAS2995" s="357"/>
      <c r="SAT2995" s="81"/>
      <c r="SAU2995" s="173"/>
      <c r="SAV2995" s="710"/>
      <c r="SAW2995" s="137"/>
      <c r="SAX2995" s="580"/>
      <c r="SAY2995" s="537"/>
      <c r="SAZ2995" s="562"/>
      <c r="SBA2995" s="357"/>
      <c r="SBB2995" s="81"/>
      <c r="SBC2995" s="173"/>
      <c r="SBD2995" s="710"/>
      <c r="SBE2995" s="137"/>
      <c r="SBF2995" s="580"/>
      <c r="SBG2995" s="537"/>
      <c r="SBH2995" s="562"/>
      <c r="SBI2995" s="357"/>
      <c r="SBJ2995" s="81"/>
      <c r="SBK2995" s="173"/>
      <c r="SBL2995" s="710"/>
      <c r="SBM2995" s="137"/>
      <c r="SBN2995" s="580"/>
      <c r="SBO2995" s="537"/>
      <c r="SBP2995" s="562"/>
      <c r="SBQ2995" s="357"/>
      <c r="SBR2995" s="81"/>
      <c r="SBS2995" s="173"/>
      <c r="SBT2995" s="710"/>
      <c r="SBU2995" s="137"/>
      <c r="SBV2995" s="580"/>
      <c r="SBW2995" s="537"/>
      <c r="SBX2995" s="562"/>
      <c r="SBY2995" s="357"/>
      <c r="SBZ2995" s="81"/>
      <c r="SCA2995" s="173"/>
      <c r="SCB2995" s="710"/>
      <c r="SCC2995" s="137"/>
      <c r="SCD2995" s="580"/>
      <c r="SCE2995" s="537"/>
      <c r="SCF2995" s="562"/>
      <c r="SCG2995" s="357"/>
      <c r="SCH2995" s="81"/>
      <c r="SCI2995" s="173"/>
      <c r="SCJ2995" s="710"/>
      <c r="SCK2995" s="137"/>
      <c r="SCL2995" s="580"/>
      <c r="SCM2995" s="537"/>
      <c r="SCN2995" s="562"/>
      <c r="SCO2995" s="357"/>
      <c r="SCP2995" s="81"/>
      <c r="SCQ2995" s="173"/>
      <c r="SCR2995" s="710"/>
      <c r="SCS2995" s="137"/>
      <c r="SCT2995" s="580"/>
      <c r="SCU2995" s="537"/>
      <c r="SCV2995" s="562"/>
      <c r="SCW2995" s="357"/>
      <c r="SCX2995" s="81"/>
      <c r="SCY2995" s="173"/>
      <c r="SCZ2995" s="710"/>
      <c r="SDA2995" s="137"/>
      <c r="SDB2995" s="580"/>
      <c r="SDC2995" s="537"/>
      <c r="SDD2995" s="562"/>
      <c r="SDE2995" s="357"/>
      <c r="SDF2995" s="81"/>
      <c r="SDG2995" s="173"/>
      <c r="SDH2995" s="710"/>
      <c r="SDI2995" s="137"/>
      <c r="SDJ2995" s="580"/>
      <c r="SDK2995" s="537"/>
      <c r="SDL2995" s="562"/>
      <c r="SDM2995" s="357"/>
      <c r="SDN2995" s="81"/>
      <c r="SDO2995" s="173"/>
      <c r="SDP2995" s="710"/>
      <c r="SDQ2995" s="137"/>
      <c r="SDR2995" s="580"/>
      <c r="SDS2995" s="537"/>
      <c r="SDT2995" s="562"/>
      <c r="SDU2995" s="357"/>
      <c r="SDV2995" s="81"/>
      <c r="SDW2995" s="173"/>
      <c r="SDX2995" s="710"/>
      <c r="SDY2995" s="137"/>
      <c r="SDZ2995" s="580"/>
      <c r="SEA2995" s="537"/>
      <c r="SEB2995" s="562"/>
      <c r="SEC2995" s="357"/>
      <c r="SED2995" s="81"/>
      <c r="SEE2995" s="173"/>
      <c r="SEF2995" s="710"/>
      <c r="SEG2995" s="137"/>
      <c r="SEH2995" s="580"/>
      <c r="SEI2995" s="537"/>
      <c r="SEJ2995" s="562"/>
      <c r="SEK2995" s="357"/>
      <c r="SEL2995" s="81"/>
      <c r="SEM2995" s="173"/>
      <c r="SEN2995" s="710"/>
      <c r="SEO2995" s="137"/>
      <c r="SEP2995" s="580"/>
      <c r="SEQ2995" s="537"/>
      <c r="SER2995" s="562"/>
      <c r="SES2995" s="357"/>
      <c r="SET2995" s="81"/>
      <c r="SEU2995" s="173"/>
      <c r="SEV2995" s="710"/>
      <c r="SEW2995" s="137"/>
      <c r="SEX2995" s="580"/>
      <c r="SEY2995" s="537"/>
      <c r="SEZ2995" s="562"/>
      <c r="SFA2995" s="357"/>
      <c r="SFB2995" s="81"/>
      <c r="SFC2995" s="173"/>
      <c r="SFD2995" s="710"/>
      <c r="SFE2995" s="137"/>
      <c r="SFF2995" s="580"/>
      <c r="SFG2995" s="537"/>
      <c r="SFH2995" s="562"/>
      <c r="SFI2995" s="357"/>
      <c r="SFJ2995" s="81"/>
      <c r="SFK2995" s="173"/>
      <c r="SFL2995" s="710"/>
      <c r="SFM2995" s="137"/>
      <c r="SFN2995" s="580"/>
      <c r="SFO2995" s="537"/>
      <c r="SFP2995" s="562"/>
      <c r="SFQ2995" s="357"/>
      <c r="SFR2995" s="81"/>
      <c r="SFS2995" s="173"/>
      <c r="SFT2995" s="710"/>
      <c r="SFU2995" s="137"/>
      <c r="SFV2995" s="580"/>
      <c r="SFW2995" s="537"/>
      <c r="SFX2995" s="562"/>
      <c r="SFY2995" s="357"/>
      <c r="SFZ2995" s="81"/>
      <c r="SGA2995" s="173"/>
      <c r="SGB2995" s="710"/>
      <c r="SGC2995" s="137"/>
      <c r="SGD2995" s="580"/>
      <c r="SGE2995" s="537"/>
      <c r="SGF2995" s="562"/>
      <c r="SGG2995" s="357"/>
      <c r="SGH2995" s="81"/>
      <c r="SGI2995" s="173"/>
      <c r="SGJ2995" s="710"/>
      <c r="SGK2995" s="137"/>
      <c r="SGL2995" s="580"/>
      <c r="SGM2995" s="537"/>
      <c r="SGN2995" s="562"/>
      <c r="SGO2995" s="357"/>
      <c r="SGP2995" s="81"/>
      <c r="SGQ2995" s="173"/>
      <c r="SGR2995" s="710"/>
      <c r="SGS2995" s="137"/>
      <c r="SGT2995" s="580"/>
      <c r="SGU2995" s="537"/>
      <c r="SGV2995" s="562"/>
      <c r="SGW2995" s="357"/>
      <c r="SGX2995" s="81"/>
      <c r="SGY2995" s="173"/>
      <c r="SGZ2995" s="710"/>
      <c r="SHA2995" s="137"/>
      <c r="SHB2995" s="580"/>
      <c r="SHC2995" s="537"/>
      <c r="SHD2995" s="562"/>
      <c r="SHE2995" s="357"/>
      <c r="SHF2995" s="81"/>
      <c r="SHG2995" s="173"/>
      <c r="SHH2995" s="710"/>
      <c r="SHI2995" s="137"/>
      <c r="SHJ2995" s="580"/>
      <c r="SHK2995" s="537"/>
      <c r="SHL2995" s="562"/>
      <c r="SHM2995" s="357"/>
      <c r="SHN2995" s="81"/>
      <c r="SHO2995" s="173"/>
      <c r="SHP2995" s="710"/>
      <c r="SHQ2995" s="137"/>
      <c r="SHR2995" s="580"/>
      <c r="SHS2995" s="537"/>
      <c r="SHT2995" s="562"/>
      <c r="SHU2995" s="357"/>
      <c r="SHV2995" s="81"/>
      <c r="SHW2995" s="173"/>
      <c r="SHX2995" s="710"/>
      <c r="SHY2995" s="137"/>
      <c r="SHZ2995" s="580"/>
      <c r="SIA2995" s="537"/>
      <c r="SIB2995" s="562"/>
      <c r="SIC2995" s="357"/>
      <c r="SID2995" s="81"/>
      <c r="SIE2995" s="173"/>
      <c r="SIF2995" s="710"/>
      <c r="SIG2995" s="137"/>
      <c r="SIH2995" s="580"/>
      <c r="SII2995" s="537"/>
      <c r="SIJ2995" s="562"/>
      <c r="SIK2995" s="357"/>
      <c r="SIL2995" s="81"/>
      <c r="SIM2995" s="173"/>
      <c r="SIN2995" s="710"/>
      <c r="SIO2995" s="137"/>
      <c r="SIP2995" s="580"/>
      <c r="SIQ2995" s="537"/>
      <c r="SIR2995" s="562"/>
      <c r="SIS2995" s="357"/>
      <c r="SIT2995" s="81"/>
      <c r="SIU2995" s="173"/>
      <c r="SIV2995" s="710"/>
      <c r="SIW2995" s="137"/>
      <c r="SIX2995" s="580"/>
      <c r="SIY2995" s="537"/>
      <c r="SIZ2995" s="562"/>
      <c r="SJA2995" s="357"/>
      <c r="SJB2995" s="81"/>
      <c r="SJC2995" s="173"/>
      <c r="SJD2995" s="710"/>
      <c r="SJE2995" s="137"/>
      <c r="SJF2995" s="580"/>
      <c r="SJG2995" s="537"/>
      <c r="SJH2995" s="562"/>
      <c r="SJI2995" s="357"/>
      <c r="SJJ2995" s="81"/>
      <c r="SJK2995" s="173"/>
      <c r="SJL2995" s="710"/>
      <c r="SJM2995" s="137"/>
      <c r="SJN2995" s="580"/>
      <c r="SJO2995" s="537"/>
      <c r="SJP2995" s="562"/>
      <c r="SJQ2995" s="357"/>
      <c r="SJR2995" s="81"/>
      <c r="SJS2995" s="173"/>
      <c r="SJT2995" s="710"/>
      <c r="SJU2995" s="137"/>
      <c r="SJV2995" s="580"/>
      <c r="SJW2995" s="537"/>
      <c r="SJX2995" s="562"/>
      <c r="SJY2995" s="357"/>
      <c r="SJZ2995" s="81"/>
      <c r="SKA2995" s="173"/>
      <c r="SKB2995" s="710"/>
      <c r="SKC2995" s="137"/>
      <c r="SKD2995" s="580"/>
      <c r="SKE2995" s="537"/>
      <c r="SKF2995" s="562"/>
      <c r="SKG2995" s="357"/>
      <c r="SKH2995" s="81"/>
      <c r="SKI2995" s="173"/>
      <c r="SKJ2995" s="710"/>
      <c r="SKK2995" s="137"/>
      <c r="SKL2995" s="580"/>
      <c r="SKM2995" s="537"/>
      <c r="SKN2995" s="562"/>
      <c r="SKO2995" s="357"/>
      <c r="SKP2995" s="81"/>
      <c r="SKQ2995" s="173"/>
      <c r="SKR2995" s="710"/>
      <c r="SKS2995" s="137"/>
      <c r="SKT2995" s="580"/>
      <c r="SKU2995" s="537"/>
      <c r="SKV2995" s="562"/>
      <c r="SKW2995" s="357"/>
      <c r="SKX2995" s="81"/>
      <c r="SKY2995" s="173"/>
      <c r="SKZ2995" s="710"/>
      <c r="SLA2995" s="137"/>
      <c r="SLB2995" s="580"/>
      <c r="SLC2995" s="537"/>
      <c r="SLD2995" s="562"/>
      <c r="SLE2995" s="357"/>
      <c r="SLF2995" s="81"/>
      <c r="SLG2995" s="173"/>
      <c r="SLH2995" s="710"/>
      <c r="SLI2995" s="137"/>
      <c r="SLJ2995" s="580"/>
      <c r="SLK2995" s="537"/>
      <c r="SLL2995" s="562"/>
      <c r="SLM2995" s="357"/>
      <c r="SLN2995" s="81"/>
      <c r="SLO2995" s="173"/>
      <c r="SLP2995" s="710"/>
      <c r="SLQ2995" s="137"/>
      <c r="SLR2995" s="580"/>
      <c r="SLS2995" s="537"/>
      <c r="SLT2995" s="562"/>
      <c r="SLU2995" s="357"/>
      <c r="SLV2995" s="81"/>
      <c r="SLW2995" s="173"/>
      <c r="SLX2995" s="710"/>
      <c r="SLY2995" s="137"/>
      <c r="SLZ2995" s="580"/>
      <c r="SMA2995" s="537"/>
      <c r="SMB2995" s="562"/>
      <c r="SMC2995" s="357"/>
      <c r="SMD2995" s="81"/>
      <c r="SME2995" s="173"/>
      <c r="SMF2995" s="710"/>
      <c r="SMG2995" s="137"/>
      <c r="SMH2995" s="580"/>
      <c r="SMI2995" s="537"/>
      <c r="SMJ2995" s="562"/>
      <c r="SMK2995" s="357"/>
      <c r="SML2995" s="81"/>
      <c r="SMM2995" s="173"/>
      <c r="SMN2995" s="710"/>
      <c r="SMO2995" s="137"/>
      <c r="SMP2995" s="580"/>
      <c r="SMQ2995" s="537"/>
      <c r="SMR2995" s="562"/>
      <c r="SMS2995" s="357"/>
      <c r="SMT2995" s="81"/>
      <c r="SMU2995" s="173"/>
      <c r="SMV2995" s="710"/>
      <c r="SMW2995" s="137"/>
      <c r="SMX2995" s="580"/>
      <c r="SMY2995" s="537"/>
      <c r="SMZ2995" s="562"/>
      <c r="SNA2995" s="357"/>
      <c r="SNB2995" s="81"/>
      <c r="SNC2995" s="173"/>
      <c r="SND2995" s="710"/>
      <c r="SNE2995" s="137"/>
      <c r="SNF2995" s="580"/>
      <c r="SNG2995" s="537"/>
      <c r="SNH2995" s="562"/>
      <c r="SNI2995" s="357"/>
      <c r="SNJ2995" s="81"/>
      <c r="SNK2995" s="173"/>
      <c r="SNL2995" s="710"/>
      <c r="SNM2995" s="137"/>
      <c r="SNN2995" s="580"/>
      <c r="SNO2995" s="537"/>
      <c r="SNP2995" s="562"/>
      <c r="SNQ2995" s="357"/>
      <c r="SNR2995" s="81"/>
      <c r="SNS2995" s="173"/>
      <c r="SNT2995" s="710"/>
      <c r="SNU2995" s="137"/>
      <c r="SNV2995" s="580"/>
      <c r="SNW2995" s="537"/>
      <c r="SNX2995" s="562"/>
      <c r="SNY2995" s="357"/>
      <c r="SNZ2995" s="81"/>
      <c r="SOA2995" s="173"/>
      <c r="SOB2995" s="710"/>
      <c r="SOC2995" s="137"/>
      <c r="SOD2995" s="580"/>
      <c r="SOE2995" s="537"/>
      <c r="SOF2995" s="562"/>
      <c r="SOG2995" s="357"/>
      <c r="SOH2995" s="81"/>
      <c r="SOI2995" s="173"/>
      <c r="SOJ2995" s="710"/>
      <c r="SOK2995" s="137"/>
      <c r="SOL2995" s="580"/>
      <c r="SOM2995" s="537"/>
      <c r="SON2995" s="562"/>
      <c r="SOO2995" s="357"/>
      <c r="SOP2995" s="81"/>
      <c r="SOQ2995" s="173"/>
      <c r="SOR2995" s="710"/>
      <c r="SOS2995" s="137"/>
      <c r="SOT2995" s="580"/>
      <c r="SOU2995" s="537"/>
      <c r="SOV2995" s="562"/>
      <c r="SOW2995" s="357"/>
      <c r="SOX2995" s="81"/>
      <c r="SOY2995" s="173"/>
      <c r="SOZ2995" s="710"/>
      <c r="SPA2995" s="137"/>
      <c r="SPB2995" s="580"/>
      <c r="SPC2995" s="537"/>
      <c r="SPD2995" s="562"/>
      <c r="SPE2995" s="357"/>
      <c r="SPF2995" s="81"/>
      <c r="SPG2995" s="173"/>
      <c r="SPH2995" s="710"/>
      <c r="SPI2995" s="137"/>
      <c r="SPJ2995" s="580"/>
      <c r="SPK2995" s="537"/>
      <c r="SPL2995" s="562"/>
      <c r="SPM2995" s="357"/>
      <c r="SPN2995" s="81"/>
      <c r="SPO2995" s="173"/>
      <c r="SPP2995" s="710"/>
      <c r="SPQ2995" s="137"/>
      <c r="SPR2995" s="580"/>
      <c r="SPS2995" s="537"/>
      <c r="SPT2995" s="562"/>
      <c r="SPU2995" s="357"/>
      <c r="SPV2995" s="81"/>
      <c r="SPW2995" s="173"/>
      <c r="SPX2995" s="710"/>
      <c r="SPY2995" s="137"/>
      <c r="SPZ2995" s="580"/>
      <c r="SQA2995" s="537"/>
      <c r="SQB2995" s="562"/>
      <c r="SQC2995" s="357"/>
      <c r="SQD2995" s="81"/>
      <c r="SQE2995" s="173"/>
      <c r="SQF2995" s="710"/>
      <c r="SQG2995" s="137"/>
      <c r="SQH2995" s="580"/>
      <c r="SQI2995" s="537"/>
      <c r="SQJ2995" s="562"/>
      <c r="SQK2995" s="357"/>
      <c r="SQL2995" s="81"/>
      <c r="SQM2995" s="173"/>
      <c r="SQN2995" s="710"/>
      <c r="SQO2995" s="137"/>
      <c r="SQP2995" s="580"/>
      <c r="SQQ2995" s="537"/>
      <c r="SQR2995" s="562"/>
      <c r="SQS2995" s="357"/>
      <c r="SQT2995" s="81"/>
      <c r="SQU2995" s="173"/>
      <c r="SQV2995" s="710"/>
      <c r="SQW2995" s="137"/>
      <c r="SQX2995" s="580"/>
      <c r="SQY2995" s="537"/>
      <c r="SQZ2995" s="562"/>
      <c r="SRA2995" s="357"/>
      <c r="SRB2995" s="81"/>
      <c r="SRC2995" s="173"/>
      <c r="SRD2995" s="710"/>
      <c r="SRE2995" s="137"/>
      <c r="SRF2995" s="580"/>
      <c r="SRG2995" s="537"/>
      <c r="SRH2995" s="562"/>
      <c r="SRI2995" s="357"/>
      <c r="SRJ2995" s="81"/>
      <c r="SRK2995" s="173"/>
      <c r="SRL2995" s="710"/>
      <c r="SRM2995" s="137"/>
      <c r="SRN2995" s="580"/>
      <c r="SRO2995" s="537"/>
      <c r="SRP2995" s="562"/>
      <c r="SRQ2995" s="357"/>
      <c r="SRR2995" s="81"/>
      <c r="SRS2995" s="173"/>
      <c r="SRT2995" s="710"/>
      <c r="SRU2995" s="137"/>
      <c r="SRV2995" s="580"/>
      <c r="SRW2995" s="537"/>
      <c r="SRX2995" s="562"/>
      <c r="SRY2995" s="357"/>
      <c r="SRZ2995" s="81"/>
      <c r="SSA2995" s="173"/>
      <c r="SSB2995" s="710"/>
      <c r="SSC2995" s="137"/>
      <c r="SSD2995" s="580"/>
      <c r="SSE2995" s="537"/>
      <c r="SSF2995" s="562"/>
      <c r="SSG2995" s="357"/>
      <c r="SSH2995" s="81"/>
      <c r="SSI2995" s="173"/>
      <c r="SSJ2995" s="710"/>
      <c r="SSK2995" s="137"/>
      <c r="SSL2995" s="580"/>
      <c r="SSM2995" s="537"/>
      <c r="SSN2995" s="562"/>
      <c r="SSO2995" s="357"/>
      <c r="SSP2995" s="81"/>
      <c r="SSQ2995" s="173"/>
      <c r="SSR2995" s="710"/>
      <c r="SSS2995" s="137"/>
      <c r="SST2995" s="580"/>
      <c r="SSU2995" s="537"/>
      <c r="SSV2995" s="562"/>
      <c r="SSW2995" s="357"/>
      <c r="SSX2995" s="81"/>
      <c r="SSY2995" s="173"/>
      <c r="SSZ2995" s="710"/>
      <c r="STA2995" s="137"/>
      <c r="STB2995" s="580"/>
      <c r="STC2995" s="537"/>
      <c r="STD2995" s="562"/>
      <c r="STE2995" s="357"/>
      <c r="STF2995" s="81"/>
      <c r="STG2995" s="173"/>
      <c r="STH2995" s="710"/>
      <c r="STI2995" s="137"/>
      <c r="STJ2995" s="580"/>
      <c r="STK2995" s="537"/>
      <c r="STL2995" s="562"/>
      <c r="STM2995" s="357"/>
      <c r="STN2995" s="81"/>
      <c r="STO2995" s="173"/>
      <c r="STP2995" s="710"/>
      <c r="STQ2995" s="137"/>
      <c r="STR2995" s="580"/>
      <c r="STS2995" s="537"/>
      <c r="STT2995" s="562"/>
      <c r="STU2995" s="357"/>
      <c r="STV2995" s="81"/>
      <c r="STW2995" s="173"/>
      <c r="STX2995" s="710"/>
      <c r="STY2995" s="137"/>
      <c r="STZ2995" s="580"/>
      <c r="SUA2995" s="537"/>
      <c r="SUB2995" s="562"/>
      <c r="SUC2995" s="357"/>
      <c r="SUD2995" s="81"/>
      <c r="SUE2995" s="173"/>
      <c r="SUF2995" s="710"/>
      <c r="SUG2995" s="137"/>
      <c r="SUH2995" s="580"/>
      <c r="SUI2995" s="537"/>
      <c r="SUJ2995" s="562"/>
      <c r="SUK2995" s="357"/>
      <c r="SUL2995" s="81"/>
      <c r="SUM2995" s="173"/>
      <c r="SUN2995" s="710"/>
      <c r="SUO2995" s="137"/>
      <c r="SUP2995" s="580"/>
      <c r="SUQ2995" s="537"/>
      <c r="SUR2995" s="562"/>
      <c r="SUS2995" s="357"/>
      <c r="SUT2995" s="81"/>
      <c r="SUU2995" s="173"/>
      <c r="SUV2995" s="710"/>
      <c r="SUW2995" s="137"/>
      <c r="SUX2995" s="580"/>
      <c r="SUY2995" s="537"/>
      <c r="SUZ2995" s="562"/>
      <c r="SVA2995" s="357"/>
      <c r="SVB2995" s="81"/>
      <c r="SVC2995" s="173"/>
      <c r="SVD2995" s="710"/>
      <c r="SVE2995" s="137"/>
      <c r="SVF2995" s="580"/>
      <c r="SVG2995" s="537"/>
      <c r="SVH2995" s="562"/>
      <c r="SVI2995" s="357"/>
      <c r="SVJ2995" s="81"/>
      <c r="SVK2995" s="173"/>
      <c r="SVL2995" s="710"/>
      <c r="SVM2995" s="137"/>
      <c r="SVN2995" s="580"/>
      <c r="SVO2995" s="537"/>
      <c r="SVP2995" s="562"/>
      <c r="SVQ2995" s="357"/>
      <c r="SVR2995" s="81"/>
      <c r="SVS2995" s="173"/>
      <c r="SVT2995" s="710"/>
      <c r="SVU2995" s="137"/>
      <c r="SVV2995" s="580"/>
      <c r="SVW2995" s="537"/>
      <c r="SVX2995" s="562"/>
      <c r="SVY2995" s="357"/>
      <c r="SVZ2995" s="81"/>
      <c r="SWA2995" s="173"/>
      <c r="SWB2995" s="710"/>
      <c r="SWC2995" s="137"/>
      <c r="SWD2995" s="580"/>
      <c r="SWE2995" s="537"/>
      <c r="SWF2995" s="562"/>
      <c r="SWG2995" s="357"/>
      <c r="SWH2995" s="81"/>
      <c r="SWI2995" s="173"/>
      <c r="SWJ2995" s="710"/>
      <c r="SWK2995" s="137"/>
      <c r="SWL2995" s="580"/>
      <c r="SWM2995" s="537"/>
      <c r="SWN2995" s="562"/>
      <c r="SWO2995" s="357"/>
      <c r="SWP2995" s="81"/>
      <c r="SWQ2995" s="173"/>
      <c r="SWR2995" s="710"/>
      <c r="SWS2995" s="137"/>
      <c r="SWT2995" s="580"/>
      <c r="SWU2995" s="537"/>
      <c r="SWV2995" s="562"/>
      <c r="SWW2995" s="357"/>
      <c r="SWX2995" s="81"/>
      <c r="SWY2995" s="173"/>
      <c r="SWZ2995" s="710"/>
      <c r="SXA2995" s="137"/>
      <c r="SXB2995" s="580"/>
      <c r="SXC2995" s="537"/>
      <c r="SXD2995" s="562"/>
      <c r="SXE2995" s="357"/>
      <c r="SXF2995" s="81"/>
      <c r="SXG2995" s="173"/>
      <c r="SXH2995" s="710"/>
      <c r="SXI2995" s="137"/>
      <c r="SXJ2995" s="580"/>
      <c r="SXK2995" s="537"/>
      <c r="SXL2995" s="562"/>
      <c r="SXM2995" s="357"/>
      <c r="SXN2995" s="81"/>
      <c r="SXO2995" s="173"/>
      <c r="SXP2995" s="710"/>
      <c r="SXQ2995" s="137"/>
      <c r="SXR2995" s="580"/>
      <c r="SXS2995" s="537"/>
      <c r="SXT2995" s="562"/>
      <c r="SXU2995" s="357"/>
      <c r="SXV2995" s="81"/>
      <c r="SXW2995" s="173"/>
      <c r="SXX2995" s="710"/>
      <c r="SXY2995" s="137"/>
      <c r="SXZ2995" s="580"/>
      <c r="SYA2995" s="537"/>
      <c r="SYB2995" s="562"/>
      <c r="SYC2995" s="357"/>
      <c r="SYD2995" s="81"/>
      <c r="SYE2995" s="173"/>
      <c r="SYF2995" s="710"/>
      <c r="SYG2995" s="137"/>
      <c r="SYH2995" s="580"/>
      <c r="SYI2995" s="537"/>
      <c r="SYJ2995" s="562"/>
      <c r="SYK2995" s="357"/>
      <c r="SYL2995" s="81"/>
      <c r="SYM2995" s="173"/>
      <c r="SYN2995" s="710"/>
      <c r="SYO2995" s="137"/>
      <c r="SYP2995" s="580"/>
      <c r="SYQ2995" s="537"/>
      <c r="SYR2995" s="562"/>
      <c r="SYS2995" s="357"/>
      <c r="SYT2995" s="81"/>
      <c r="SYU2995" s="173"/>
      <c r="SYV2995" s="710"/>
      <c r="SYW2995" s="137"/>
      <c r="SYX2995" s="580"/>
      <c r="SYY2995" s="537"/>
      <c r="SYZ2995" s="562"/>
      <c r="SZA2995" s="357"/>
      <c r="SZB2995" s="81"/>
      <c r="SZC2995" s="173"/>
      <c r="SZD2995" s="710"/>
      <c r="SZE2995" s="137"/>
      <c r="SZF2995" s="580"/>
      <c r="SZG2995" s="537"/>
      <c r="SZH2995" s="562"/>
      <c r="SZI2995" s="357"/>
      <c r="SZJ2995" s="81"/>
      <c r="SZK2995" s="173"/>
      <c r="SZL2995" s="710"/>
      <c r="SZM2995" s="137"/>
      <c r="SZN2995" s="580"/>
      <c r="SZO2995" s="537"/>
      <c r="SZP2995" s="562"/>
      <c r="SZQ2995" s="357"/>
      <c r="SZR2995" s="81"/>
      <c r="SZS2995" s="173"/>
      <c r="SZT2995" s="710"/>
      <c r="SZU2995" s="137"/>
      <c r="SZV2995" s="580"/>
      <c r="SZW2995" s="537"/>
      <c r="SZX2995" s="562"/>
      <c r="SZY2995" s="357"/>
      <c r="SZZ2995" s="81"/>
      <c r="TAA2995" s="173"/>
      <c r="TAB2995" s="710"/>
      <c r="TAC2995" s="137"/>
      <c r="TAD2995" s="580"/>
      <c r="TAE2995" s="537"/>
      <c r="TAF2995" s="562"/>
      <c r="TAG2995" s="357"/>
      <c r="TAH2995" s="81"/>
      <c r="TAI2995" s="173"/>
      <c r="TAJ2995" s="710"/>
      <c r="TAK2995" s="137"/>
      <c r="TAL2995" s="580"/>
      <c r="TAM2995" s="537"/>
      <c r="TAN2995" s="562"/>
      <c r="TAO2995" s="357"/>
      <c r="TAP2995" s="81"/>
      <c r="TAQ2995" s="173"/>
      <c r="TAR2995" s="710"/>
      <c r="TAS2995" s="137"/>
      <c r="TAT2995" s="580"/>
      <c r="TAU2995" s="537"/>
      <c r="TAV2995" s="562"/>
      <c r="TAW2995" s="357"/>
      <c r="TAX2995" s="81"/>
      <c r="TAY2995" s="173"/>
      <c r="TAZ2995" s="710"/>
      <c r="TBA2995" s="137"/>
      <c r="TBB2995" s="580"/>
      <c r="TBC2995" s="537"/>
      <c r="TBD2995" s="562"/>
      <c r="TBE2995" s="357"/>
      <c r="TBF2995" s="81"/>
      <c r="TBG2995" s="173"/>
      <c r="TBH2995" s="710"/>
      <c r="TBI2995" s="137"/>
      <c r="TBJ2995" s="580"/>
      <c r="TBK2995" s="537"/>
      <c r="TBL2995" s="562"/>
      <c r="TBM2995" s="357"/>
      <c r="TBN2995" s="81"/>
      <c r="TBO2995" s="173"/>
      <c r="TBP2995" s="710"/>
      <c r="TBQ2995" s="137"/>
      <c r="TBR2995" s="580"/>
      <c r="TBS2995" s="537"/>
      <c r="TBT2995" s="562"/>
      <c r="TBU2995" s="357"/>
      <c r="TBV2995" s="81"/>
      <c r="TBW2995" s="173"/>
      <c r="TBX2995" s="710"/>
      <c r="TBY2995" s="137"/>
      <c r="TBZ2995" s="580"/>
      <c r="TCA2995" s="537"/>
      <c r="TCB2995" s="562"/>
      <c r="TCC2995" s="357"/>
      <c r="TCD2995" s="81"/>
      <c r="TCE2995" s="173"/>
      <c r="TCF2995" s="710"/>
      <c r="TCG2995" s="137"/>
      <c r="TCH2995" s="580"/>
      <c r="TCI2995" s="537"/>
      <c r="TCJ2995" s="562"/>
      <c r="TCK2995" s="357"/>
      <c r="TCL2995" s="81"/>
      <c r="TCM2995" s="173"/>
      <c r="TCN2995" s="710"/>
      <c r="TCO2995" s="137"/>
      <c r="TCP2995" s="580"/>
      <c r="TCQ2995" s="537"/>
      <c r="TCR2995" s="562"/>
      <c r="TCS2995" s="357"/>
      <c r="TCT2995" s="81"/>
      <c r="TCU2995" s="173"/>
      <c r="TCV2995" s="710"/>
      <c r="TCW2995" s="137"/>
      <c r="TCX2995" s="580"/>
      <c r="TCY2995" s="537"/>
      <c r="TCZ2995" s="562"/>
      <c r="TDA2995" s="357"/>
      <c r="TDB2995" s="81"/>
      <c r="TDC2995" s="173"/>
      <c r="TDD2995" s="710"/>
      <c r="TDE2995" s="137"/>
      <c r="TDF2995" s="580"/>
      <c r="TDG2995" s="537"/>
      <c r="TDH2995" s="562"/>
      <c r="TDI2995" s="357"/>
      <c r="TDJ2995" s="81"/>
      <c r="TDK2995" s="173"/>
      <c r="TDL2995" s="710"/>
      <c r="TDM2995" s="137"/>
      <c r="TDN2995" s="580"/>
      <c r="TDO2995" s="537"/>
      <c r="TDP2995" s="562"/>
      <c r="TDQ2995" s="357"/>
      <c r="TDR2995" s="81"/>
      <c r="TDS2995" s="173"/>
      <c r="TDT2995" s="710"/>
      <c r="TDU2995" s="137"/>
      <c r="TDV2995" s="580"/>
      <c r="TDW2995" s="537"/>
      <c r="TDX2995" s="562"/>
      <c r="TDY2995" s="357"/>
      <c r="TDZ2995" s="81"/>
      <c r="TEA2995" s="173"/>
      <c r="TEB2995" s="710"/>
      <c r="TEC2995" s="137"/>
      <c r="TED2995" s="580"/>
      <c r="TEE2995" s="537"/>
      <c r="TEF2995" s="562"/>
      <c r="TEG2995" s="357"/>
      <c r="TEH2995" s="81"/>
      <c r="TEI2995" s="173"/>
      <c r="TEJ2995" s="710"/>
      <c r="TEK2995" s="137"/>
      <c r="TEL2995" s="580"/>
      <c r="TEM2995" s="537"/>
      <c r="TEN2995" s="562"/>
      <c r="TEO2995" s="357"/>
      <c r="TEP2995" s="81"/>
      <c r="TEQ2995" s="173"/>
      <c r="TER2995" s="710"/>
      <c r="TES2995" s="137"/>
      <c r="TET2995" s="580"/>
      <c r="TEU2995" s="537"/>
      <c r="TEV2995" s="562"/>
      <c r="TEW2995" s="357"/>
      <c r="TEX2995" s="81"/>
      <c r="TEY2995" s="173"/>
      <c r="TEZ2995" s="710"/>
      <c r="TFA2995" s="137"/>
      <c r="TFB2995" s="580"/>
      <c r="TFC2995" s="537"/>
      <c r="TFD2995" s="562"/>
      <c r="TFE2995" s="357"/>
      <c r="TFF2995" s="81"/>
      <c r="TFG2995" s="173"/>
      <c r="TFH2995" s="710"/>
      <c r="TFI2995" s="137"/>
      <c r="TFJ2995" s="580"/>
      <c r="TFK2995" s="537"/>
      <c r="TFL2995" s="562"/>
      <c r="TFM2995" s="357"/>
      <c r="TFN2995" s="81"/>
      <c r="TFO2995" s="173"/>
      <c r="TFP2995" s="710"/>
      <c r="TFQ2995" s="137"/>
      <c r="TFR2995" s="580"/>
      <c r="TFS2995" s="537"/>
      <c r="TFT2995" s="562"/>
      <c r="TFU2995" s="357"/>
      <c r="TFV2995" s="81"/>
      <c r="TFW2995" s="173"/>
      <c r="TFX2995" s="710"/>
      <c r="TFY2995" s="137"/>
      <c r="TFZ2995" s="580"/>
      <c r="TGA2995" s="537"/>
      <c r="TGB2995" s="562"/>
      <c r="TGC2995" s="357"/>
      <c r="TGD2995" s="81"/>
      <c r="TGE2995" s="173"/>
      <c r="TGF2995" s="710"/>
      <c r="TGG2995" s="137"/>
      <c r="TGH2995" s="580"/>
      <c r="TGI2995" s="537"/>
      <c r="TGJ2995" s="562"/>
      <c r="TGK2995" s="357"/>
      <c r="TGL2995" s="81"/>
      <c r="TGM2995" s="173"/>
      <c r="TGN2995" s="710"/>
      <c r="TGO2995" s="137"/>
      <c r="TGP2995" s="580"/>
      <c r="TGQ2995" s="537"/>
      <c r="TGR2995" s="562"/>
      <c r="TGS2995" s="357"/>
      <c r="TGT2995" s="81"/>
      <c r="TGU2995" s="173"/>
      <c r="TGV2995" s="710"/>
      <c r="TGW2995" s="137"/>
      <c r="TGX2995" s="580"/>
      <c r="TGY2995" s="537"/>
      <c r="TGZ2995" s="562"/>
      <c r="THA2995" s="357"/>
      <c r="THB2995" s="81"/>
      <c r="THC2995" s="173"/>
      <c r="THD2995" s="710"/>
      <c r="THE2995" s="137"/>
      <c r="THF2995" s="580"/>
      <c r="THG2995" s="537"/>
      <c r="THH2995" s="562"/>
      <c r="THI2995" s="357"/>
      <c r="THJ2995" s="81"/>
      <c r="THK2995" s="173"/>
      <c r="THL2995" s="710"/>
      <c r="THM2995" s="137"/>
      <c r="THN2995" s="580"/>
      <c r="THO2995" s="537"/>
      <c r="THP2995" s="562"/>
      <c r="THQ2995" s="357"/>
      <c r="THR2995" s="81"/>
      <c r="THS2995" s="173"/>
      <c r="THT2995" s="710"/>
      <c r="THU2995" s="137"/>
      <c r="THV2995" s="580"/>
      <c r="THW2995" s="537"/>
      <c r="THX2995" s="562"/>
      <c r="THY2995" s="357"/>
      <c r="THZ2995" s="81"/>
      <c r="TIA2995" s="173"/>
      <c r="TIB2995" s="710"/>
      <c r="TIC2995" s="137"/>
      <c r="TID2995" s="580"/>
      <c r="TIE2995" s="537"/>
      <c r="TIF2995" s="562"/>
      <c r="TIG2995" s="357"/>
      <c r="TIH2995" s="81"/>
      <c r="TII2995" s="173"/>
      <c r="TIJ2995" s="710"/>
      <c r="TIK2995" s="137"/>
      <c r="TIL2995" s="580"/>
      <c r="TIM2995" s="537"/>
      <c r="TIN2995" s="562"/>
      <c r="TIO2995" s="357"/>
      <c r="TIP2995" s="81"/>
      <c r="TIQ2995" s="173"/>
      <c r="TIR2995" s="710"/>
      <c r="TIS2995" s="137"/>
      <c r="TIT2995" s="580"/>
      <c r="TIU2995" s="537"/>
      <c r="TIV2995" s="562"/>
      <c r="TIW2995" s="357"/>
      <c r="TIX2995" s="81"/>
      <c r="TIY2995" s="173"/>
      <c r="TIZ2995" s="710"/>
      <c r="TJA2995" s="137"/>
      <c r="TJB2995" s="580"/>
      <c r="TJC2995" s="537"/>
      <c r="TJD2995" s="562"/>
      <c r="TJE2995" s="357"/>
      <c r="TJF2995" s="81"/>
      <c r="TJG2995" s="173"/>
      <c r="TJH2995" s="710"/>
      <c r="TJI2995" s="137"/>
      <c r="TJJ2995" s="580"/>
      <c r="TJK2995" s="537"/>
      <c r="TJL2995" s="562"/>
      <c r="TJM2995" s="357"/>
      <c r="TJN2995" s="81"/>
      <c r="TJO2995" s="173"/>
      <c r="TJP2995" s="710"/>
      <c r="TJQ2995" s="137"/>
      <c r="TJR2995" s="580"/>
      <c r="TJS2995" s="537"/>
      <c r="TJT2995" s="562"/>
      <c r="TJU2995" s="357"/>
      <c r="TJV2995" s="81"/>
      <c r="TJW2995" s="173"/>
      <c r="TJX2995" s="710"/>
      <c r="TJY2995" s="137"/>
      <c r="TJZ2995" s="580"/>
      <c r="TKA2995" s="537"/>
      <c r="TKB2995" s="562"/>
      <c r="TKC2995" s="357"/>
      <c r="TKD2995" s="81"/>
      <c r="TKE2995" s="173"/>
      <c r="TKF2995" s="710"/>
      <c r="TKG2995" s="137"/>
      <c r="TKH2995" s="580"/>
      <c r="TKI2995" s="537"/>
      <c r="TKJ2995" s="562"/>
      <c r="TKK2995" s="357"/>
      <c r="TKL2995" s="81"/>
      <c r="TKM2995" s="173"/>
      <c r="TKN2995" s="710"/>
      <c r="TKO2995" s="137"/>
      <c r="TKP2995" s="580"/>
      <c r="TKQ2995" s="537"/>
      <c r="TKR2995" s="562"/>
      <c r="TKS2995" s="357"/>
      <c r="TKT2995" s="81"/>
      <c r="TKU2995" s="173"/>
      <c r="TKV2995" s="710"/>
      <c r="TKW2995" s="137"/>
      <c r="TKX2995" s="580"/>
      <c r="TKY2995" s="537"/>
      <c r="TKZ2995" s="562"/>
      <c r="TLA2995" s="357"/>
      <c r="TLB2995" s="81"/>
      <c r="TLC2995" s="173"/>
      <c r="TLD2995" s="710"/>
      <c r="TLE2995" s="137"/>
      <c r="TLF2995" s="580"/>
      <c r="TLG2995" s="537"/>
      <c r="TLH2995" s="562"/>
      <c r="TLI2995" s="357"/>
      <c r="TLJ2995" s="81"/>
      <c r="TLK2995" s="173"/>
      <c r="TLL2995" s="710"/>
      <c r="TLM2995" s="137"/>
      <c r="TLN2995" s="580"/>
      <c r="TLO2995" s="537"/>
      <c r="TLP2995" s="562"/>
      <c r="TLQ2995" s="357"/>
      <c r="TLR2995" s="81"/>
      <c r="TLS2995" s="173"/>
      <c r="TLT2995" s="710"/>
      <c r="TLU2995" s="137"/>
      <c r="TLV2995" s="580"/>
      <c r="TLW2995" s="537"/>
      <c r="TLX2995" s="562"/>
      <c r="TLY2995" s="357"/>
      <c r="TLZ2995" s="81"/>
      <c r="TMA2995" s="173"/>
      <c r="TMB2995" s="710"/>
      <c r="TMC2995" s="137"/>
      <c r="TMD2995" s="580"/>
      <c r="TME2995" s="537"/>
      <c r="TMF2995" s="562"/>
      <c r="TMG2995" s="357"/>
      <c r="TMH2995" s="81"/>
      <c r="TMI2995" s="173"/>
      <c r="TMJ2995" s="710"/>
      <c r="TMK2995" s="137"/>
      <c r="TML2995" s="580"/>
      <c r="TMM2995" s="537"/>
      <c r="TMN2995" s="562"/>
      <c r="TMO2995" s="357"/>
      <c r="TMP2995" s="81"/>
      <c r="TMQ2995" s="173"/>
      <c r="TMR2995" s="710"/>
      <c r="TMS2995" s="137"/>
      <c r="TMT2995" s="580"/>
      <c r="TMU2995" s="537"/>
      <c r="TMV2995" s="562"/>
      <c r="TMW2995" s="357"/>
      <c r="TMX2995" s="81"/>
      <c r="TMY2995" s="173"/>
      <c r="TMZ2995" s="710"/>
      <c r="TNA2995" s="137"/>
      <c r="TNB2995" s="580"/>
      <c r="TNC2995" s="537"/>
      <c r="TND2995" s="562"/>
      <c r="TNE2995" s="357"/>
      <c r="TNF2995" s="81"/>
      <c r="TNG2995" s="173"/>
      <c r="TNH2995" s="710"/>
      <c r="TNI2995" s="137"/>
      <c r="TNJ2995" s="580"/>
      <c r="TNK2995" s="537"/>
      <c r="TNL2995" s="562"/>
      <c r="TNM2995" s="357"/>
      <c r="TNN2995" s="81"/>
      <c r="TNO2995" s="173"/>
      <c r="TNP2995" s="710"/>
      <c r="TNQ2995" s="137"/>
      <c r="TNR2995" s="580"/>
      <c r="TNS2995" s="537"/>
      <c r="TNT2995" s="562"/>
      <c r="TNU2995" s="357"/>
      <c r="TNV2995" s="81"/>
      <c r="TNW2995" s="173"/>
      <c r="TNX2995" s="710"/>
      <c r="TNY2995" s="137"/>
      <c r="TNZ2995" s="580"/>
      <c r="TOA2995" s="537"/>
      <c r="TOB2995" s="562"/>
      <c r="TOC2995" s="357"/>
      <c r="TOD2995" s="81"/>
      <c r="TOE2995" s="173"/>
      <c r="TOF2995" s="710"/>
      <c r="TOG2995" s="137"/>
      <c r="TOH2995" s="580"/>
      <c r="TOI2995" s="537"/>
      <c r="TOJ2995" s="562"/>
      <c r="TOK2995" s="357"/>
      <c r="TOL2995" s="81"/>
      <c r="TOM2995" s="173"/>
      <c r="TON2995" s="710"/>
      <c r="TOO2995" s="137"/>
      <c r="TOP2995" s="580"/>
      <c r="TOQ2995" s="537"/>
      <c r="TOR2995" s="562"/>
      <c r="TOS2995" s="357"/>
      <c r="TOT2995" s="81"/>
      <c r="TOU2995" s="173"/>
      <c r="TOV2995" s="710"/>
      <c r="TOW2995" s="137"/>
      <c r="TOX2995" s="580"/>
      <c r="TOY2995" s="537"/>
      <c r="TOZ2995" s="562"/>
      <c r="TPA2995" s="357"/>
      <c r="TPB2995" s="81"/>
      <c r="TPC2995" s="173"/>
      <c r="TPD2995" s="710"/>
      <c r="TPE2995" s="137"/>
      <c r="TPF2995" s="580"/>
      <c r="TPG2995" s="537"/>
      <c r="TPH2995" s="562"/>
      <c r="TPI2995" s="357"/>
      <c r="TPJ2995" s="81"/>
      <c r="TPK2995" s="173"/>
      <c r="TPL2995" s="710"/>
      <c r="TPM2995" s="137"/>
      <c r="TPN2995" s="580"/>
      <c r="TPO2995" s="537"/>
      <c r="TPP2995" s="562"/>
      <c r="TPQ2995" s="357"/>
      <c r="TPR2995" s="81"/>
      <c r="TPS2995" s="173"/>
      <c r="TPT2995" s="710"/>
      <c r="TPU2995" s="137"/>
      <c r="TPV2995" s="580"/>
      <c r="TPW2995" s="537"/>
      <c r="TPX2995" s="562"/>
      <c r="TPY2995" s="357"/>
      <c r="TPZ2995" s="81"/>
      <c r="TQA2995" s="173"/>
      <c r="TQB2995" s="710"/>
      <c r="TQC2995" s="137"/>
      <c r="TQD2995" s="580"/>
      <c r="TQE2995" s="537"/>
      <c r="TQF2995" s="562"/>
      <c r="TQG2995" s="357"/>
      <c r="TQH2995" s="81"/>
      <c r="TQI2995" s="173"/>
      <c r="TQJ2995" s="710"/>
      <c r="TQK2995" s="137"/>
      <c r="TQL2995" s="580"/>
      <c r="TQM2995" s="537"/>
      <c r="TQN2995" s="562"/>
      <c r="TQO2995" s="357"/>
      <c r="TQP2995" s="81"/>
      <c r="TQQ2995" s="173"/>
      <c r="TQR2995" s="710"/>
      <c r="TQS2995" s="137"/>
      <c r="TQT2995" s="580"/>
      <c r="TQU2995" s="537"/>
      <c r="TQV2995" s="562"/>
      <c r="TQW2995" s="357"/>
      <c r="TQX2995" s="81"/>
      <c r="TQY2995" s="173"/>
      <c r="TQZ2995" s="710"/>
      <c r="TRA2995" s="137"/>
      <c r="TRB2995" s="580"/>
      <c r="TRC2995" s="537"/>
      <c r="TRD2995" s="562"/>
      <c r="TRE2995" s="357"/>
      <c r="TRF2995" s="81"/>
      <c r="TRG2995" s="173"/>
      <c r="TRH2995" s="710"/>
      <c r="TRI2995" s="137"/>
      <c r="TRJ2995" s="580"/>
      <c r="TRK2995" s="537"/>
      <c r="TRL2995" s="562"/>
      <c r="TRM2995" s="357"/>
      <c r="TRN2995" s="81"/>
      <c r="TRO2995" s="173"/>
      <c r="TRP2995" s="710"/>
      <c r="TRQ2995" s="137"/>
      <c r="TRR2995" s="580"/>
      <c r="TRS2995" s="537"/>
      <c r="TRT2995" s="562"/>
      <c r="TRU2995" s="357"/>
      <c r="TRV2995" s="81"/>
      <c r="TRW2995" s="173"/>
      <c r="TRX2995" s="710"/>
      <c r="TRY2995" s="137"/>
      <c r="TRZ2995" s="580"/>
      <c r="TSA2995" s="537"/>
      <c r="TSB2995" s="562"/>
      <c r="TSC2995" s="357"/>
      <c r="TSD2995" s="81"/>
      <c r="TSE2995" s="173"/>
      <c r="TSF2995" s="710"/>
      <c r="TSG2995" s="137"/>
      <c r="TSH2995" s="580"/>
      <c r="TSI2995" s="537"/>
      <c r="TSJ2995" s="562"/>
      <c r="TSK2995" s="357"/>
      <c r="TSL2995" s="81"/>
      <c r="TSM2995" s="173"/>
      <c r="TSN2995" s="710"/>
      <c r="TSO2995" s="137"/>
      <c r="TSP2995" s="580"/>
      <c r="TSQ2995" s="537"/>
      <c r="TSR2995" s="562"/>
      <c r="TSS2995" s="357"/>
      <c r="TST2995" s="81"/>
      <c r="TSU2995" s="173"/>
      <c r="TSV2995" s="710"/>
      <c r="TSW2995" s="137"/>
      <c r="TSX2995" s="580"/>
      <c r="TSY2995" s="537"/>
      <c r="TSZ2995" s="562"/>
      <c r="TTA2995" s="357"/>
      <c r="TTB2995" s="81"/>
      <c r="TTC2995" s="173"/>
      <c r="TTD2995" s="710"/>
      <c r="TTE2995" s="137"/>
      <c r="TTF2995" s="580"/>
      <c r="TTG2995" s="537"/>
      <c r="TTH2995" s="562"/>
      <c r="TTI2995" s="357"/>
      <c r="TTJ2995" s="81"/>
      <c r="TTK2995" s="173"/>
      <c r="TTL2995" s="710"/>
      <c r="TTM2995" s="137"/>
      <c r="TTN2995" s="580"/>
      <c r="TTO2995" s="537"/>
      <c r="TTP2995" s="562"/>
      <c r="TTQ2995" s="357"/>
      <c r="TTR2995" s="81"/>
      <c r="TTS2995" s="173"/>
      <c r="TTT2995" s="710"/>
      <c r="TTU2995" s="137"/>
      <c r="TTV2995" s="580"/>
      <c r="TTW2995" s="537"/>
      <c r="TTX2995" s="562"/>
      <c r="TTY2995" s="357"/>
      <c r="TTZ2995" s="81"/>
      <c r="TUA2995" s="173"/>
      <c r="TUB2995" s="710"/>
      <c r="TUC2995" s="137"/>
      <c r="TUD2995" s="580"/>
      <c r="TUE2995" s="537"/>
      <c r="TUF2995" s="562"/>
      <c r="TUG2995" s="357"/>
      <c r="TUH2995" s="81"/>
      <c r="TUI2995" s="173"/>
      <c r="TUJ2995" s="710"/>
      <c r="TUK2995" s="137"/>
      <c r="TUL2995" s="580"/>
      <c r="TUM2995" s="537"/>
      <c r="TUN2995" s="562"/>
      <c r="TUO2995" s="357"/>
      <c r="TUP2995" s="81"/>
      <c r="TUQ2995" s="173"/>
      <c r="TUR2995" s="710"/>
      <c r="TUS2995" s="137"/>
      <c r="TUT2995" s="580"/>
      <c r="TUU2995" s="537"/>
      <c r="TUV2995" s="562"/>
      <c r="TUW2995" s="357"/>
      <c r="TUX2995" s="81"/>
      <c r="TUY2995" s="173"/>
      <c r="TUZ2995" s="710"/>
      <c r="TVA2995" s="137"/>
      <c r="TVB2995" s="580"/>
      <c r="TVC2995" s="537"/>
      <c r="TVD2995" s="562"/>
      <c r="TVE2995" s="357"/>
      <c r="TVF2995" s="81"/>
      <c r="TVG2995" s="173"/>
      <c r="TVH2995" s="710"/>
      <c r="TVI2995" s="137"/>
      <c r="TVJ2995" s="580"/>
      <c r="TVK2995" s="537"/>
      <c r="TVL2995" s="562"/>
      <c r="TVM2995" s="357"/>
      <c r="TVN2995" s="81"/>
      <c r="TVO2995" s="173"/>
      <c r="TVP2995" s="710"/>
      <c r="TVQ2995" s="137"/>
      <c r="TVR2995" s="580"/>
      <c r="TVS2995" s="537"/>
      <c r="TVT2995" s="562"/>
      <c r="TVU2995" s="357"/>
      <c r="TVV2995" s="81"/>
      <c r="TVW2995" s="173"/>
      <c r="TVX2995" s="710"/>
      <c r="TVY2995" s="137"/>
      <c r="TVZ2995" s="580"/>
      <c r="TWA2995" s="537"/>
      <c r="TWB2995" s="562"/>
      <c r="TWC2995" s="357"/>
      <c r="TWD2995" s="81"/>
      <c r="TWE2995" s="173"/>
      <c r="TWF2995" s="710"/>
      <c r="TWG2995" s="137"/>
      <c r="TWH2995" s="580"/>
      <c r="TWI2995" s="537"/>
      <c r="TWJ2995" s="562"/>
      <c r="TWK2995" s="357"/>
      <c r="TWL2995" s="81"/>
      <c r="TWM2995" s="173"/>
      <c r="TWN2995" s="710"/>
      <c r="TWO2995" s="137"/>
      <c r="TWP2995" s="580"/>
      <c r="TWQ2995" s="537"/>
      <c r="TWR2995" s="562"/>
      <c r="TWS2995" s="357"/>
      <c r="TWT2995" s="81"/>
      <c r="TWU2995" s="173"/>
      <c r="TWV2995" s="710"/>
      <c r="TWW2995" s="137"/>
      <c r="TWX2995" s="580"/>
      <c r="TWY2995" s="537"/>
      <c r="TWZ2995" s="562"/>
      <c r="TXA2995" s="357"/>
      <c r="TXB2995" s="81"/>
      <c r="TXC2995" s="173"/>
      <c r="TXD2995" s="710"/>
      <c r="TXE2995" s="137"/>
      <c r="TXF2995" s="580"/>
      <c r="TXG2995" s="537"/>
      <c r="TXH2995" s="562"/>
      <c r="TXI2995" s="357"/>
      <c r="TXJ2995" s="81"/>
      <c r="TXK2995" s="173"/>
      <c r="TXL2995" s="710"/>
      <c r="TXM2995" s="137"/>
      <c r="TXN2995" s="580"/>
      <c r="TXO2995" s="537"/>
      <c r="TXP2995" s="562"/>
      <c r="TXQ2995" s="357"/>
      <c r="TXR2995" s="81"/>
      <c r="TXS2995" s="173"/>
      <c r="TXT2995" s="710"/>
      <c r="TXU2995" s="137"/>
      <c r="TXV2995" s="580"/>
      <c r="TXW2995" s="537"/>
      <c r="TXX2995" s="562"/>
      <c r="TXY2995" s="357"/>
      <c r="TXZ2995" s="81"/>
      <c r="TYA2995" s="173"/>
      <c r="TYB2995" s="710"/>
      <c r="TYC2995" s="137"/>
      <c r="TYD2995" s="580"/>
      <c r="TYE2995" s="537"/>
      <c r="TYF2995" s="562"/>
      <c r="TYG2995" s="357"/>
      <c r="TYH2995" s="81"/>
      <c r="TYI2995" s="173"/>
      <c r="TYJ2995" s="710"/>
      <c r="TYK2995" s="137"/>
      <c r="TYL2995" s="580"/>
      <c r="TYM2995" s="537"/>
      <c r="TYN2995" s="562"/>
      <c r="TYO2995" s="357"/>
      <c r="TYP2995" s="81"/>
      <c r="TYQ2995" s="173"/>
      <c r="TYR2995" s="710"/>
      <c r="TYS2995" s="137"/>
      <c r="TYT2995" s="580"/>
      <c r="TYU2995" s="537"/>
      <c r="TYV2995" s="562"/>
      <c r="TYW2995" s="357"/>
      <c r="TYX2995" s="81"/>
      <c r="TYY2995" s="173"/>
      <c r="TYZ2995" s="710"/>
      <c r="TZA2995" s="137"/>
      <c r="TZB2995" s="580"/>
      <c r="TZC2995" s="537"/>
      <c r="TZD2995" s="562"/>
      <c r="TZE2995" s="357"/>
      <c r="TZF2995" s="81"/>
      <c r="TZG2995" s="173"/>
      <c r="TZH2995" s="710"/>
      <c r="TZI2995" s="137"/>
      <c r="TZJ2995" s="580"/>
      <c r="TZK2995" s="537"/>
      <c r="TZL2995" s="562"/>
      <c r="TZM2995" s="357"/>
      <c r="TZN2995" s="81"/>
      <c r="TZO2995" s="173"/>
      <c r="TZP2995" s="710"/>
      <c r="TZQ2995" s="137"/>
      <c r="TZR2995" s="580"/>
      <c r="TZS2995" s="537"/>
      <c r="TZT2995" s="562"/>
      <c r="TZU2995" s="357"/>
      <c r="TZV2995" s="81"/>
      <c r="TZW2995" s="173"/>
      <c r="TZX2995" s="710"/>
      <c r="TZY2995" s="137"/>
      <c r="TZZ2995" s="580"/>
      <c r="UAA2995" s="537"/>
      <c r="UAB2995" s="562"/>
      <c r="UAC2995" s="357"/>
      <c r="UAD2995" s="81"/>
      <c r="UAE2995" s="173"/>
      <c r="UAF2995" s="710"/>
      <c r="UAG2995" s="137"/>
      <c r="UAH2995" s="580"/>
      <c r="UAI2995" s="537"/>
      <c r="UAJ2995" s="562"/>
      <c r="UAK2995" s="357"/>
      <c r="UAL2995" s="81"/>
      <c r="UAM2995" s="173"/>
      <c r="UAN2995" s="710"/>
      <c r="UAO2995" s="137"/>
      <c r="UAP2995" s="580"/>
      <c r="UAQ2995" s="537"/>
      <c r="UAR2995" s="562"/>
      <c r="UAS2995" s="357"/>
      <c r="UAT2995" s="81"/>
      <c r="UAU2995" s="173"/>
      <c r="UAV2995" s="710"/>
      <c r="UAW2995" s="137"/>
      <c r="UAX2995" s="580"/>
      <c r="UAY2995" s="537"/>
      <c r="UAZ2995" s="562"/>
      <c r="UBA2995" s="357"/>
      <c r="UBB2995" s="81"/>
      <c r="UBC2995" s="173"/>
      <c r="UBD2995" s="710"/>
      <c r="UBE2995" s="137"/>
      <c r="UBF2995" s="580"/>
      <c r="UBG2995" s="537"/>
      <c r="UBH2995" s="562"/>
      <c r="UBI2995" s="357"/>
      <c r="UBJ2995" s="81"/>
      <c r="UBK2995" s="173"/>
      <c r="UBL2995" s="710"/>
      <c r="UBM2995" s="137"/>
      <c r="UBN2995" s="580"/>
      <c r="UBO2995" s="537"/>
      <c r="UBP2995" s="562"/>
      <c r="UBQ2995" s="357"/>
      <c r="UBR2995" s="81"/>
      <c r="UBS2995" s="173"/>
      <c r="UBT2995" s="710"/>
      <c r="UBU2995" s="137"/>
      <c r="UBV2995" s="580"/>
      <c r="UBW2995" s="537"/>
      <c r="UBX2995" s="562"/>
      <c r="UBY2995" s="357"/>
      <c r="UBZ2995" s="81"/>
      <c r="UCA2995" s="173"/>
      <c r="UCB2995" s="710"/>
      <c r="UCC2995" s="137"/>
      <c r="UCD2995" s="580"/>
      <c r="UCE2995" s="537"/>
      <c r="UCF2995" s="562"/>
      <c r="UCG2995" s="357"/>
      <c r="UCH2995" s="81"/>
      <c r="UCI2995" s="173"/>
      <c r="UCJ2995" s="710"/>
      <c r="UCK2995" s="137"/>
      <c r="UCL2995" s="580"/>
      <c r="UCM2995" s="537"/>
      <c r="UCN2995" s="562"/>
      <c r="UCO2995" s="357"/>
      <c r="UCP2995" s="81"/>
      <c r="UCQ2995" s="173"/>
      <c r="UCR2995" s="710"/>
      <c r="UCS2995" s="137"/>
      <c r="UCT2995" s="580"/>
      <c r="UCU2995" s="537"/>
      <c r="UCV2995" s="562"/>
      <c r="UCW2995" s="357"/>
      <c r="UCX2995" s="81"/>
      <c r="UCY2995" s="173"/>
      <c r="UCZ2995" s="710"/>
      <c r="UDA2995" s="137"/>
      <c r="UDB2995" s="580"/>
      <c r="UDC2995" s="537"/>
      <c r="UDD2995" s="562"/>
      <c r="UDE2995" s="357"/>
      <c r="UDF2995" s="81"/>
      <c r="UDG2995" s="173"/>
      <c r="UDH2995" s="710"/>
      <c r="UDI2995" s="137"/>
      <c r="UDJ2995" s="580"/>
      <c r="UDK2995" s="537"/>
      <c r="UDL2995" s="562"/>
      <c r="UDM2995" s="357"/>
      <c r="UDN2995" s="81"/>
      <c r="UDO2995" s="173"/>
      <c r="UDP2995" s="710"/>
      <c r="UDQ2995" s="137"/>
      <c r="UDR2995" s="580"/>
      <c r="UDS2995" s="537"/>
      <c r="UDT2995" s="562"/>
      <c r="UDU2995" s="357"/>
      <c r="UDV2995" s="81"/>
      <c r="UDW2995" s="173"/>
      <c r="UDX2995" s="710"/>
      <c r="UDY2995" s="137"/>
      <c r="UDZ2995" s="580"/>
      <c r="UEA2995" s="537"/>
      <c r="UEB2995" s="562"/>
      <c r="UEC2995" s="357"/>
      <c r="UED2995" s="81"/>
      <c r="UEE2995" s="173"/>
      <c r="UEF2995" s="710"/>
      <c r="UEG2995" s="137"/>
      <c r="UEH2995" s="580"/>
      <c r="UEI2995" s="537"/>
      <c r="UEJ2995" s="562"/>
      <c r="UEK2995" s="357"/>
      <c r="UEL2995" s="81"/>
      <c r="UEM2995" s="173"/>
      <c r="UEN2995" s="710"/>
      <c r="UEO2995" s="137"/>
      <c r="UEP2995" s="580"/>
      <c r="UEQ2995" s="537"/>
      <c r="UER2995" s="562"/>
      <c r="UES2995" s="357"/>
      <c r="UET2995" s="81"/>
      <c r="UEU2995" s="173"/>
      <c r="UEV2995" s="710"/>
      <c r="UEW2995" s="137"/>
      <c r="UEX2995" s="580"/>
      <c r="UEY2995" s="537"/>
      <c r="UEZ2995" s="562"/>
      <c r="UFA2995" s="357"/>
      <c r="UFB2995" s="81"/>
      <c r="UFC2995" s="173"/>
      <c r="UFD2995" s="710"/>
      <c r="UFE2995" s="137"/>
      <c r="UFF2995" s="580"/>
      <c r="UFG2995" s="537"/>
      <c r="UFH2995" s="562"/>
      <c r="UFI2995" s="357"/>
      <c r="UFJ2995" s="81"/>
      <c r="UFK2995" s="173"/>
      <c r="UFL2995" s="710"/>
      <c r="UFM2995" s="137"/>
      <c r="UFN2995" s="580"/>
      <c r="UFO2995" s="537"/>
      <c r="UFP2995" s="562"/>
      <c r="UFQ2995" s="357"/>
      <c r="UFR2995" s="81"/>
      <c r="UFS2995" s="173"/>
      <c r="UFT2995" s="710"/>
      <c r="UFU2995" s="137"/>
      <c r="UFV2995" s="580"/>
      <c r="UFW2995" s="537"/>
      <c r="UFX2995" s="562"/>
      <c r="UFY2995" s="357"/>
      <c r="UFZ2995" s="81"/>
      <c r="UGA2995" s="173"/>
      <c r="UGB2995" s="710"/>
      <c r="UGC2995" s="137"/>
      <c r="UGD2995" s="580"/>
      <c r="UGE2995" s="537"/>
      <c r="UGF2995" s="562"/>
      <c r="UGG2995" s="357"/>
      <c r="UGH2995" s="81"/>
      <c r="UGI2995" s="173"/>
      <c r="UGJ2995" s="710"/>
      <c r="UGK2995" s="137"/>
      <c r="UGL2995" s="580"/>
      <c r="UGM2995" s="537"/>
      <c r="UGN2995" s="562"/>
      <c r="UGO2995" s="357"/>
      <c r="UGP2995" s="81"/>
      <c r="UGQ2995" s="173"/>
      <c r="UGR2995" s="710"/>
      <c r="UGS2995" s="137"/>
      <c r="UGT2995" s="580"/>
      <c r="UGU2995" s="537"/>
      <c r="UGV2995" s="562"/>
      <c r="UGW2995" s="357"/>
      <c r="UGX2995" s="81"/>
      <c r="UGY2995" s="173"/>
      <c r="UGZ2995" s="710"/>
      <c r="UHA2995" s="137"/>
      <c r="UHB2995" s="580"/>
      <c r="UHC2995" s="537"/>
      <c r="UHD2995" s="562"/>
      <c r="UHE2995" s="357"/>
      <c r="UHF2995" s="81"/>
      <c r="UHG2995" s="173"/>
      <c r="UHH2995" s="710"/>
      <c r="UHI2995" s="137"/>
      <c r="UHJ2995" s="580"/>
      <c r="UHK2995" s="537"/>
      <c r="UHL2995" s="562"/>
      <c r="UHM2995" s="357"/>
      <c r="UHN2995" s="81"/>
      <c r="UHO2995" s="173"/>
      <c r="UHP2995" s="710"/>
      <c r="UHQ2995" s="137"/>
      <c r="UHR2995" s="580"/>
      <c r="UHS2995" s="537"/>
      <c r="UHT2995" s="562"/>
      <c r="UHU2995" s="357"/>
      <c r="UHV2995" s="81"/>
      <c r="UHW2995" s="173"/>
      <c r="UHX2995" s="710"/>
      <c r="UHY2995" s="137"/>
      <c r="UHZ2995" s="580"/>
      <c r="UIA2995" s="537"/>
      <c r="UIB2995" s="562"/>
      <c r="UIC2995" s="357"/>
      <c r="UID2995" s="81"/>
      <c r="UIE2995" s="173"/>
      <c r="UIF2995" s="710"/>
      <c r="UIG2995" s="137"/>
      <c r="UIH2995" s="580"/>
      <c r="UII2995" s="537"/>
      <c r="UIJ2995" s="562"/>
      <c r="UIK2995" s="357"/>
      <c r="UIL2995" s="81"/>
      <c r="UIM2995" s="173"/>
      <c r="UIN2995" s="710"/>
      <c r="UIO2995" s="137"/>
      <c r="UIP2995" s="580"/>
      <c r="UIQ2995" s="537"/>
      <c r="UIR2995" s="562"/>
      <c r="UIS2995" s="357"/>
      <c r="UIT2995" s="81"/>
      <c r="UIU2995" s="173"/>
      <c r="UIV2995" s="710"/>
      <c r="UIW2995" s="137"/>
      <c r="UIX2995" s="580"/>
      <c r="UIY2995" s="537"/>
      <c r="UIZ2995" s="562"/>
      <c r="UJA2995" s="357"/>
      <c r="UJB2995" s="81"/>
      <c r="UJC2995" s="173"/>
      <c r="UJD2995" s="710"/>
      <c r="UJE2995" s="137"/>
      <c r="UJF2995" s="580"/>
      <c r="UJG2995" s="537"/>
      <c r="UJH2995" s="562"/>
      <c r="UJI2995" s="357"/>
      <c r="UJJ2995" s="81"/>
      <c r="UJK2995" s="173"/>
      <c r="UJL2995" s="710"/>
      <c r="UJM2995" s="137"/>
      <c r="UJN2995" s="580"/>
      <c r="UJO2995" s="537"/>
      <c r="UJP2995" s="562"/>
      <c r="UJQ2995" s="357"/>
      <c r="UJR2995" s="81"/>
      <c r="UJS2995" s="173"/>
      <c r="UJT2995" s="710"/>
      <c r="UJU2995" s="137"/>
      <c r="UJV2995" s="580"/>
      <c r="UJW2995" s="537"/>
      <c r="UJX2995" s="562"/>
      <c r="UJY2995" s="357"/>
      <c r="UJZ2995" s="81"/>
      <c r="UKA2995" s="173"/>
      <c r="UKB2995" s="710"/>
      <c r="UKC2995" s="137"/>
      <c r="UKD2995" s="580"/>
      <c r="UKE2995" s="537"/>
      <c r="UKF2995" s="562"/>
      <c r="UKG2995" s="357"/>
      <c r="UKH2995" s="81"/>
      <c r="UKI2995" s="173"/>
      <c r="UKJ2995" s="710"/>
      <c r="UKK2995" s="137"/>
      <c r="UKL2995" s="580"/>
      <c r="UKM2995" s="537"/>
      <c r="UKN2995" s="562"/>
      <c r="UKO2995" s="357"/>
      <c r="UKP2995" s="81"/>
      <c r="UKQ2995" s="173"/>
      <c r="UKR2995" s="710"/>
      <c r="UKS2995" s="137"/>
      <c r="UKT2995" s="580"/>
      <c r="UKU2995" s="537"/>
      <c r="UKV2995" s="562"/>
      <c r="UKW2995" s="357"/>
      <c r="UKX2995" s="81"/>
      <c r="UKY2995" s="173"/>
      <c r="UKZ2995" s="710"/>
      <c r="ULA2995" s="137"/>
      <c r="ULB2995" s="580"/>
      <c r="ULC2995" s="537"/>
      <c r="ULD2995" s="562"/>
      <c r="ULE2995" s="357"/>
      <c r="ULF2995" s="81"/>
      <c r="ULG2995" s="173"/>
      <c r="ULH2995" s="710"/>
      <c r="ULI2995" s="137"/>
      <c r="ULJ2995" s="580"/>
      <c r="ULK2995" s="537"/>
      <c r="ULL2995" s="562"/>
      <c r="ULM2995" s="357"/>
      <c r="ULN2995" s="81"/>
      <c r="ULO2995" s="173"/>
      <c r="ULP2995" s="710"/>
      <c r="ULQ2995" s="137"/>
      <c r="ULR2995" s="580"/>
      <c r="ULS2995" s="537"/>
      <c r="ULT2995" s="562"/>
      <c r="ULU2995" s="357"/>
      <c r="ULV2995" s="81"/>
      <c r="ULW2995" s="173"/>
      <c r="ULX2995" s="710"/>
      <c r="ULY2995" s="137"/>
      <c r="ULZ2995" s="580"/>
      <c r="UMA2995" s="537"/>
      <c r="UMB2995" s="562"/>
      <c r="UMC2995" s="357"/>
      <c r="UMD2995" s="81"/>
      <c r="UME2995" s="173"/>
      <c r="UMF2995" s="710"/>
      <c r="UMG2995" s="137"/>
      <c r="UMH2995" s="580"/>
      <c r="UMI2995" s="537"/>
      <c r="UMJ2995" s="562"/>
      <c r="UMK2995" s="357"/>
      <c r="UML2995" s="81"/>
      <c r="UMM2995" s="173"/>
      <c r="UMN2995" s="710"/>
      <c r="UMO2995" s="137"/>
      <c r="UMP2995" s="580"/>
      <c r="UMQ2995" s="537"/>
      <c r="UMR2995" s="562"/>
      <c r="UMS2995" s="357"/>
      <c r="UMT2995" s="81"/>
      <c r="UMU2995" s="173"/>
      <c r="UMV2995" s="710"/>
      <c r="UMW2995" s="137"/>
      <c r="UMX2995" s="580"/>
      <c r="UMY2995" s="537"/>
      <c r="UMZ2995" s="562"/>
      <c r="UNA2995" s="357"/>
      <c r="UNB2995" s="81"/>
      <c r="UNC2995" s="173"/>
      <c r="UND2995" s="710"/>
      <c r="UNE2995" s="137"/>
      <c r="UNF2995" s="580"/>
      <c r="UNG2995" s="537"/>
      <c r="UNH2995" s="562"/>
      <c r="UNI2995" s="357"/>
      <c r="UNJ2995" s="81"/>
      <c r="UNK2995" s="173"/>
      <c r="UNL2995" s="710"/>
      <c r="UNM2995" s="137"/>
      <c r="UNN2995" s="580"/>
      <c r="UNO2995" s="537"/>
      <c r="UNP2995" s="562"/>
      <c r="UNQ2995" s="357"/>
      <c r="UNR2995" s="81"/>
      <c r="UNS2995" s="173"/>
      <c r="UNT2995" s="710"/>
      <c r="UNU2995" s="137"/>
      <c r="UNV2995" s="580"/>
      <c r="UNW2995" s="537"/>
      <c r="UNX2995" s="562"/>
      <c r="UNY2995" s="357"/>
      <c r="UNZ2995" s="81"/>
      <c r="UOA2995" s="173"/>
      <c r="UOB2995" s="710"/>
      <c r="UOC2995" s="137"/>
      <c r="UOD2995" s="580"/>
      <c r="UOE2995" s="537"/>
      <c r="UOF2995" s="562"/>
      <c r="UOG2995" s="357"/>
      <c r="UOH2995" s="81"/>
      <c r="UOI2995" s="173"/>
      <c r="UOJ2995" s="710"/>
      <c r="UOK2995" s="137"/>
      <c r="UOL2995" s="580"/>
      <c r="UOM2995" s="537"/>
      <c r="UON2995" s="562"/>
      <c r="UOO2995" s="357"/>
      <c r="UOP2995" s="81"/>
      <c r="UOQ2995" s="173"/>
      <c r="UOR2995" s="710"/>
      <c r="UOS2995" s="137"/>
      <c r="UOT2995" s="580"/>
      <c r="UOU2995" s="537"/>
      <c r="UOV2995" s="562"/>
      <c r="UOW2995" s="357"/>
      <c r="UOX2995" s="81"/>
      <c r="UOY2995" s="173"/>
      <c r="UOZ2995" s="710"/>
      <c r="UPA2995" s="137"/>
      <c r="UPB2995" s="580"/>
      <c r="UPC2995" s="537"/>
      <c r="UPD2995" s="562"/>
      <c r="UPE2995" s="357"/>
      <c r="UPF2995" s="81"/>
      <c r="UPG2995" s="173"/>
      <c r="UPH2995" s="710"/>
      <c r="UPI2995" s="137"/>
      <c r="UPJ2995" s="580"/>
      <c r="UPK2995" s="537"/>
      <c r="UPL2995" s="562"/>
      <c r="UPM2995" s="357"/>
      <c r="UPN2995" s="81"/>
      <c r="UPO2995" s="173"/>
      <c r="UPP2995" s="710"/>
      <c r="UPQ2995" s="137"/>
      <c r="UPR2995" s="580"/>
      <c r="UPS2995" s="537"/>
      <c r="UPT2995" s="562"/>
      <c r="UPU2995" s="357"/>
      <c r="UPV2995" s="81"/>
      <c r="UPW2995" s="173"/>
      <c r="UPX2995" s="710"/>
      <c r="UPY2995" s="137"/>
      <c r="UPZ2995" s="580"/>
      <c r="UQA2995" s="537"/>
      <c r="UQB2995" s="562"/>
      <c r="UQC2995" s="357"/>
      <c r="UQD2995" s="81"/>
      <c r="UQE2995" s="173"/>
      <c r="UQF2995" s="710"/>
      <c r="UQG2995" s="137"/>
      <c r="UQH2995" s="580"/>
      <c r="UQI2995" s="537"/>
      <c r="UQJ2995" s="562"/>
      <c r="UQK2995" s="357"/>
      <c r="UQL2995" s="81"/>
      <c r="UQM2995" s="173"/>
      <c r="UQN2995" s="710"/>
      <c r="UQO2995" s="137"/>
      <c r="UQP2995" s="580"/>
      <c r="UQQ2995" s="537"/>
      <c r="UQR2995" s="562"/>
      <c r="UQS2995" s="357"/>
      <c r="UQT2995" s="81"/>
      <c r="UQU2995" s="173"/>
      <c r="UQV2995" s="710"/>
      <c r="UQW2995" s="137"/>
      <c r="UQX2995" s="580"/>
      <c r="UQY2995" s="537"/>
      <c r="UQZ2995" s="562"/>
      <c r="URA2995" s="357"/>
      <c r="URB2995" s="81"/>
      <c r="URC2995" s="173"/>
      <c r="URD2995" s="710"/>
      <c r="URE2995" s="137"/>
      <c r="URF2995" s="580"/>
      <c r="URG2995" s="537"/>
      <c r="URH2995" s="562"/>
      <c r="URI2995" s="357"/>
      <c r="URJ2995" s="81"/>
      <c r="URK2995" s="173"/>
      <c r="URL2995" s="710"/>
      <c r="URM2995" s="137"/>
      <c r="URN2995" s="580"/>
      <c r="URO2995" s="537"/>
      <c r="URP2995" s="562"/>
      <c r="URQ2995" s="357"/>
      <c r="URR2995" s="81"/>
      <c r="URS2995" s="173"/>
      <c r="URT2995" s="710"/>
      <c r="URU2995" s="137"/>
      <c r="URV2995" s="580"/>
      <c r="URW2995" s="537"/>
      <c r="URX2995" s="562"/>
      <c r="URY2995" s="357"/>
      <c r="URZ2995" s="81"/>
      <c r="USA2995" s="173"/>
      <c r="USB2995" s="710"/>
      <c r="USC2995" s="137"/>
      <c r="USD2995" s="580"/>
      <c r="USE2995" s="537"/>
      <c r="USF2995" s="562"/>
      <c r="USG2995" s="357"/>
      <c r="USH2995" s="81"/>
      <c r="USI2995" s="173"/>
      <c r="USJ2995" s="710"/>
      <c r="USK2995" s="137"/>
      <c r="USL2995" s="580"/>
      <c r="USM2995" s="537"/>
      <c r="USN2995" s="562"/>
      <c r="USO2995" s="357"/>
      <c r="USP2995" s="81"/>
      <c r="USQ2995" s="173"/>
      <c r="USR2995" s="710"/>
      <c r="USS2995" s="137"/>
      <c r="UST2995" s="580"/>
      <c r="USU2995" s="537"/>
      <c r="USV2995" s="562"/>
      <c r="USW2995" s="357"/>
      <c r="USX2995" s="81"/>
      <c r="USY2995" s="173"/>
      <c r="USZ2995" s="710"/>
      <c r="UTA2995" s="137"/>
      <c r="UTB2995" s="580"/>
      <c r="UTC2995" s="537"/>
      <c r="UTD2995" s="562"/>
      <c r="UTE2995" s="357"/>
      <c r="UTF2995" s="81"/>
      <c r="UTG2995" s="173"/>
      <c r="UTH2995" s="710"/>
      <c r="UTI2995" s="137"/>
      <c r="UTJ2995" s="580"/>
      <c r="UTK2995" s="537"/>
      <c r="UTL2995" s="562"/>
      <c r="UTM2995" s="357"/>
      <c r="UTN2995" s="81"/>
      <c r="UTO2995" s="173"/>
      <c r="UTP2995" s="710"/>
      <c r="UTQ2995" s="137"/>
      <c r="UTR2995" s="580"/>
      <c r="UTS2995" s="537"/>
      <c r="UTT2995" s="562"/>
      <c r="UTU2995" s="357"/>
      <c r="UTV2995" s="81"/>
      <c r="UTW2995" s="173"/>
      <c r="UTX2995" s="710"/>
      <c r="UTY2995" s="137"/>
      <c r="UTZ2995" s="580"/>
      <c r="UUA2995" s="537"/>
      <c r="UUB2995" s="562"/>
      <c r="UUC2995" s="357"/>
      <c r="UUD2995" s="81"/>
      <c r="UUE2995" s="173"/>
      <c r="UUF2995" s="710"/>
      <c r="UUG2995" s="137"/>
      <c r="UUH2995" s="580"/>
      <c r="UUI2995" s="537"/>
      <c r="UUJ2995" s="562"/>
      <c r="UUK2995" s="357"/>
      <c r="UUL2995" s="81"/>
      <c r="UUM2995" s="173"/>
      <c r="UUN2995" s="710"/>
      <c r="UUO2995" s="137"/>
      <c r="UUP2995" s="580"/>
      <c r="UUQ2995" s="537"/>
      <c r="UUR2995" s="562"/>
      <c r="UUS2995" s="357"/>
      <c r="UUT2995" s="81"/>
      <c r="UUU2995" s="173"/>
      <c r="UUV2995" s="710"/>
      <c r="UUW2995" s="137"/>
      <c r="UUX2995" s="580"/>
      <c r="UUY2995" s="537"/>
      <c r="UUZ2995" s="562"/>
      <c r="UVA2995" s="357"/>
      <c r="UVB2995" s="81"/>
      <c r="UVC2995" s="173"/>
      <c r="UVD2995" s="710"/>
      <c r="UVE2995" s="137"/>
      <c r="UVF2995" s="580"/>
      <c r="UVG2995" s="537"/>
      <c r="UVH2995" s="562"/>
      <c r="UVI2995" s="357"/>
      <c r="UVJ2995" s="81"/>
      <c r="UVK2995" s="173"/>
      <c r="UVL2995" s="710"/>
      <c r="UVM2995" s="137"/>
      <c r="UVN2995" s="580"/>
      <c r="UVO2995" s="537"/>
      <c r="UVP2995" s="562"/>
      <c r="UVQ2995" s="357"/>
      <c r="UVR2995" s="81"/>
      <c r="UVS2995" s="173"/>
      <c r="UVT2995" s="710"/>
      <c r="UVU2995" s="137"/>
      <c r="UVV2995" s="580"/>
      <c r="UVW2995" s="537"/>
      <c r="UVX2995" s="562"/>
      <c r="UVY2995" s="357"/>
      <c r="UVZ2995" s="81"/>
      <c r="UWA2995" s="173"/>
      <c r="UWB2995" s="710"/>
      <c r="UWC2995" s="137"/>
      <c r="UWD2995" s="580"/>
      <c r="UWE2995" s="537"/>
      <c r="UWF2995" s="562"/>
      <c r="UWG2995" s="357"/>
      <c r="UWH2995" s="81"/>
      <c r="UWI2995" s="173"/>
      <c r="UWJ2995" s="710"/>
      <c r="UWK2995" s="137"/>
      <c r="UWL2995" s="580"/>
      <c r="UWM2995" s="537"/>
      <c r="UWN2995" s="562"/>
      <c r="UWO2995" s="357"/>
      <c r="UWP2995" s="81"/>
      <c r="UWQ2995" s="173"/>
      <c r="UWR2995" s="710"/>
      <c r="UWS2995" s="137"/>
      <c r="UWT2995" s="580"/>
      <c r="UWU2995" s="537"/>
      <c r="UWV2995" s="562"/>
      <c r="UWW2995" s="357"/>
      <c r="UWX2995" s="81"/>
      <c r="UWY2995" s="173"/>
      <c r="UWZ2995" s="710"/>
      <c r="UXA2995" s="137"/>
      <c r="UXB2995" s="580"/>
      <c r="UXC2995" s="537"/>
      <c r="UXD2995" s="562"/>
      <c r="UXE2995" s="357"/>
      <c r="UXF2995" s="81"/>
      <c r="UXG2995" s="173"/>
      <c r="UXH2995" s="710"/>
      <c r="UXI2995" s="137"/>
      <c r="UXJ2995" s="580"/>
      <c r="UXK2995" s="537"/>
      <c r="UXL2995" s="562"/>
      <c r="UXM2995" s="357"/>
      <c r="UXN2995" s="81"/>
      <c r="UXO2995" s="173"/>
      <c r="UXP2995" s="710"/>
      <c r="UXQ2995" s="137"/>
      <c r="UXR2995" s="580"/>
      <c r="UXS2995" s="537"/>
      <c r="UXT2995" s="562"/>
      <c r="UXU2995" s="357"/>
      <c r="UXV2995" s="81"/>
      <c r="UXW2995" s="173"/>
      <c r="UXX2995" s="710"/>
      <c r="UXY2995" s="137"/>
      <c r="UXZ2995" s="580"/>
      <c r="UYA2995" s="537"/>
      <c r="UYB2995" s="562"/>
      <c r="UYC2995" s="357"/>
      <c r="UYD2995" s="81"/>
      <c r="UYE2995" s="173"/>
      <c r="UYF2995" s="710"/>
      <c r="UYG2995" s="137"/>
      <c r="UYH2995" s="580"/>
      <c r="UYI2995" s="537"/>
      <c r="UYJ2995" s="562"/>
      <c r="UYK2995" s="357"/>
      <c r="UYL2995" s="81"/>
      <c r="UYM2995" s="173"/>
      <c r="UYN2995" s="710"/>
      <c r="UYO2995" s="137"/>
      <c r="UYP2995" s="580"/>
      <c r="UYQ2995" s="537"/>
      <c r="UYR2995" s="562"/>
      <c r="UYS2995" s="357"/>
      <c r="UYT2995" s="81"/>
      <c r="UYU2995" s="173"/>
      <c r="UYV2995" s="710"/>
      <c r="UYW2995" s="137"/>
      <c r="UYX2995" s="580"/>
      <c r="UYY2995" s="537"/>
      <c r="UYZ2995" s="562"/>
      <c r="UZA2995" s="357"/>
      <c r="UZB2995" s="81"/>
      <c r="UZC2995" s="173"/>
      <c r="UZD2995" s="710"/>
      <c r="UZE2995" s="137"/>
      <c r="UZF2995" s="580"/>
      <c r="UZG2995" s="537"/>
      <c r="UZH2995" s="562"/>
      <c r="UZI2995" s="357"/>
      <c r="UZJ2995" s="81"/>
      <c r="UZK2995" s="173"/>
      <c r="UZL2995" s="710"/>
      <c r="UZM2995" s="137"/>
      <c r="UZN2995" s="580"/>
      <c r="UZO2995" s="537"/>
      <c r="UZP2995" s="562"/>
      <c r="UZQ2995" s="357"/>
      <c r="UZR2995" s="81"/>
      <c r="UZS2995" s="173"/>
      <c r="UZT2995" s="710"/>
      <c r="UZU2995" s="137"/>
      <c r="UZV2995" s="580"/>
      <c r="UZW2995" s="537"/>
      <c r="UZX2995" s="562"/>
      <c r="UZY2995" s="357"/>
      <c r="UZZ2995" s="81"/>
      <c r="VAA2995" s="173"/>
      <c r="VAB2995" s="710"/>
      <c r="VAC2995" s="137"/>
      <c r="VAD2995" s="580"/>
      <c r="VAE2995" s="537"/>
      <c r="VAF2995" s="562"/>
      <c r="VAG2995" s="357"/>
      <c r="VAH2995" s="81"/>
      <c r="VAI2995" s="173"/>
      <c r="VAJ2995" s="710"/>
      <c r="VAK2995" s="137"/>
      <c r="VAL2995" s="580"/>
      <c r="VAM2995" s="537"/>
      <c r="VAN2995" s="562"/>
      <c r="VAO2995" s="357"/>
      <c r="VAP2995" s="81"/>
      <c r="VAQ2995" s="173"/>
      <c r="VAR2995" s="710"/>
      <c r="VAS2995" s="137"/>
      <c r="VAT2995" s="580"/>
      <c r="VAU2995" s="537"/>
      <c r="VAV2995" s="562"/>
      <c r="VAW2995" s="357"/>
      <c r="VAX2995" s="81"/>
      <c r="VAY2995" s="173"/>
      <c r="VAZ2995" s="710"/>
      <c r="VBA2995" s="137"/>
      <c r="VBB2995" s="580"/>
      <c r="VBC2995" s="537"/>
      <c r="VBD2995" s="562"/>
      <c r="VBE2995" s="357"/>
      <c r="VBF2995" s="81"/>
      <c r="VBG2995" s="173"/>
      <c r="VBH2995" s="710"/>
      <c r="VBI2995" s="137"/>
      <c r="VBJ2995" s="580"/>
      <c r="VBK2995" s="537"/>
      <c r="VBL2995" s="562"/>
      <c r="VBM2995" s="357"/>
      <c r="VBN2995" s="81"/>
      <c r="VBO2995" s="173"/>
      <c r="VBP2995" s="710"/>
      <c r="VBQ2995" s="137"/>
      <c r="VBR2995" s="580"/>
      <c r="VBS2995" s="537"/>
      <c r="VBT2995" s="562"/>
      <c r="VBU2995" s="357"/>
      <c r="VBV2995" s="81"/>
      <c r="VBW2995" s="173"/>
      <c r="VBX2995" s="710"/>
      <c r="VBY2995" s="137"/>
      <c r="VBZ2995" s="580"/>
      <c r="VCA2995" s="537"/>
      <c r="VCB2995" s="562"/>
      <c r="VCC2995" s="357"/>
      <c r="VCD2995" s="81"/>
      <c r="VCE2995" s="173"/>
      <c r="VCF2995" s="710"/>
      <c r="VCG2995" s="137"/>
      <c r="VCH2995" s="580"/>
      <c r="VCI2995" s="537"/>
      <c r="VCJ2995" s="562"/>
      <c r="VCK2995" s="357"/>
      <c r="VCL2995" s="81"/>
      <c r="VCM2995" s="173"/>
      <c r="VCN2995" s="710"/>
      <c r="VCO2995" s="137"/>
      <c r="VCP2995" s="580"/>
      <c r="VCQ2995" s="537"/>
      <c r="VCR2995" s="562"/>
      <c r="VCS2995" s="357"/>
      <c r="VCT2995" s="81"/>
      <c r="VCU2995" s="173"/>
      <c r="VCV2995" s="710"/>
      <c r="VCW2995" s="137"/>
      <c r="VCX2995" s="580"/>
      <c r="VCY2995" s="537"/>
      <c r="VCZ2995" s="562"/>
      <c r="VDA2995" s="357"/>
      <c r="VDB2995" s="81"/>
      <c r="VDC2995" s="173"/>
      <c r="VDD2995" s="710"/>
      <c r="VDE2995" s="137"/>
      <c r="VDF2995" s="580"/>
      <c r="VDG2995" s="537"/>
      <c r="VDH2995" s="562"/>
      <c r="VDI2995" s="357"/>
      <c r="VDJ2995" s="81"/>
      <c r="VDK2995" s="173"/>
      <c r="VDL2995" s="710"/>
      <c r="VDM2995" s="137"/>
      <c r="VDN2995" s="580"/>
      <c r="VDO2995" s="537"/>
      <c r="VDP2995" s="562"/>
      <c r="VDQ2995" s="357"/>
      <c r="VDR2995" s="81"/>
      <c r="VDS2995" s="173"/>
      <c r="VDT2995" s="710"/>
      <c r="VDU2995" s="137"/>
      <c r="VDV2995" s="580"/>
      <c r="VDW2995" s="537"/>
      <c r="VDX2995" s="562"/>
      <c r="VDY2995" s="357"/>
      <c r="VDZ2995" s="81"/>
      <c r="VEA2995" s="173"/>
      <c r="VEB2995" s="710"/>
      <c r="VEC2995" s="137"/>
      <c r="VED2995" s="580"/>
      <c r="VEE2995" s="537"/>
      <c r="VEF2995" s="562"/>
      <c r="VEG2995" s="357"/>
      <c r="VEH2995" s="81"/>
      <c r="VEI2995" s="173"/>
      <c r="VEJ2995" s="710"/>
      <c r="VEK2995" s="137"/>
      <c r="VEL2995" s="580"/>
      <c r="VEM2995" s="537"/>
      <c r="VEN2995" s="562"/>
      <c r="VEO2995" s="357"/>
      <c r="VEP2995" s="81"/>
      <c r="VEQ2995" s="173"/>
      <c r="VER2995" s="710"/>
      <c r="VES2995" s="137"/>
      <c r="VET2995" s="580"/>
      <c r="VEU2995" s="537"/>
      <c r="VEV2995" s="562"/>
      <c r="VEW2995" s="357"/>
      <c r="VEX2995" s="81"/>
      <c r="VEY2995" s="173"/>
      <c r="VEZ2995" s="710"/>
      <c r="VFA2995" s="137"/>
      <c r="VFB2995" s="580"/>
      <c r="VFC2995" s="537"/>
      <c r="VFD2995" s="562"/>
      <c r="VFE2995" s="357"/>
      <c r="VFF2995" s="81"/>
      <c r="VFG2995" s="173"/>
      <c r="VFH2995" s="710"/>
      <c r="VFI2995" s="137"/>
      <c r="VFJ2995" s="580"/>
      <c r="VFK2995" s="537"/>
      <c r="VFL2995" s="562"/>
      <c r="VFM2995" s="357"/>
      <c r="VFN2995" s="81"/>
      <c r="VFO2995" s="173"/>
      <c r="VFP2995" s="710"/>
      <c r="VFQ2995" s="137"/>
      <c r="VFR2995" s="580"/>
      <c r="VFS2995" s="537"/>
      <c r="VFT2995" s="562"/>
      <c r="VFU2995" s="357"/>
      <c r="VFV2995" s="81"/>
      <c r="VFW2995" s="173"/>
      <c r="VFX2995" s="710"/>
      <c r="VFY2995" s="137"/>
      <c r="VFZ2995" s="580"/>
      <c r="VGA2995" s="537"/>
      <c r="VGB2995" s="562"/>
      <c r="VGC2995" s="357"/>
      <c r="VGD2995" s="81"/>
      <c r="VGE2995" s="173"/>
      <c r="VGF2995" s="710"/>
      <c r="VGG2995" s="137"/>
      <c r="VGH2995" s="580"/>
      <c r="VGI2995" s="537"/>
      <c r="VGJ2995" s="562"/>
      <c r="VGK2995" s="357"/>
      <c r="VGL2995" s="81"/>
      <c r="VGM2995" s="173"/>
      <c r="VGN2995" s="710"/>
      <c r="VGO2995" s="137"/>
      <c r="VGP2995" s="580"/>
      <c r="VGQ2995" s="537"/>
      <c r="VGR2995" s="562"/>
      <c r="VGS2995" s="357"/>
      <c r="VGT2995" s="81"/>
      <c r="VGU2995" s="173"/>
      <c r="VGV2995" s="710"/>
      <c r="VGW2995" s="137"/>
      <c r="VGX2995" s="580"/>
      <c r="VGY2995" s="537"/>
      <c r="VGZ2995" s="562"/>
      <c r="VHA2995" s="357"/>
      <c r="VHB2995" s="81"/>
      <c r="VHC2995" s="173"/>
      <c r="VHD2995" s="710"/>
      <c r="VHE2995" s="137"/>
      <c r="VHF2995" s="580"/>
      <c r="VHG2995" s="537"/>
      <c r="VHH2995" s="562"/>
      <c r="VHI2995" s="357"/>
      <c r="VHJ2995" s="81"/>
      <c r="VHK2995" s="173"/>
      <c r="VHL2995" s="710"/>
      <c r="VHM2995" s="137"/>
      <c r="VHN2995" s="580"/>
      <c r="VHO2995" s="537"/>
      <c r="VHP2995" s="562"/>
      <c r="VHQ2995" s="357"/>
      <c r="VHR2995" s="81"/>
      <c r="VHS2995" s="173"/>
      <c r="VHT2995" s="710"/>
      <c r="VHU2995" s="137"/>
      <c r="VHV2995" s="580"/>
      <c r="VHW2995" s="537"/>
      <c r="VHX2995" s="562"/>
      <c r="VHY2995" s="357"/>
      <c r="VHZ2995" s="81"/>
      <c r="VIA2995" s="173"/>
      <c r="VIB2995" s="710"/>
      <c r="VIC2995" s="137"/>
      <c r="VID2995" s="580"/>
      <c r="VIE2995" s="537"/>
      <c r="VIF2995" s="562"/>
      <c r="VIG2995" s="357"/>
      <c r="VIH2995" s="81"/>
      <c r="VII2995" s="173"/>
      <c r="VIJ2995" s="710"/>
      <c r="VIK2995" s="137"/>
      <c r="VIL2995" s="580"/>
      <c r="VIM2995" s="537"/>
      <c r="VIN2995" s="562"/>
      <c r="VIO2995" s="357"/>
      <c r="VIP2995" s="81"/>
      <c r="VIQ2995" s="173"/>
      <c r="VIR2995" s="710"/>
      <c r="VIS2995" s="137"/>
      <c r="VIT2995" s="580"/>
      <c r="VIU2995" s="537"/>
      <c r="VIV2995" s="562"/>
      <c r="VIW2995" s="357"/>
      <c r="VIX2995" s="81"/>
      <c r="VIY2995" s="173"/>
      <c r="VIZ2995" s="710"/>
      <c r="VJA2995" s="137"/>
      <c r="VJB2995" s="580"/>
      <c r="VJC2995" s="537"/>
      <c r="VJD2995" s="562"/>
      <c r="VJE2995" s="357"/>
      <c r="VJF2995" s="81"/>
      <c r="VJG2995" s="173"/>
      <c r="VJH2995" s="710"/>
      <c r="VJI2995" s="137"/>
      <c r="VJJ2995" s="580"/>
      <c r="VJK2995" s="537"/>
      <c r="VJL2995" s="562"/>
      <c r="VJM2995" s="357"/>
      <c r="VJN2995" s="81"/>
      <c r="VJO2995" s="173"/>
      <c r="VJP2995" s="710"/>
      <c r="VJQ2995" s="137"/>
      <c r="VJR2995" s="580"/>
      <c r="VJS2995" s="537"/>
      <c r="VJT2995" s="562"/>
      <c r="VJU2995" s="357"/>
      <c r="VJV2995" s="81"/>
      <c r="VJW2995" s="173"/>
      <c r="VJX2995" s="710"/>
      <c r="VJY2995" s="137"/>
      <c r="VJZ2995" s="580"/>
      <c r="VKA2995" s="537"/>
      <c r="VKB2995" s="562"/>
      <c r="VKC2995" s="357"/>
      <c r="VKD2995" s="81"/>
      <c r="VKE2995" s="173"/>
      <c r="VKF2995" s="710"/>
      <c r="VKG2995" s="137"/>
      <c r="VKH2995" s="580"/>
      <c r="VKI2995" s="537"/>
      <c r="VKJ2995" s="562"/>
      <c r="VKK2995" s="357"/>
      <c r="VKL2995" s="81"/>
      <c r="VKM2995" s="173"/>
      <c r="VKN2995" s="710"/>
      <c r="VKO2995" s="137"/>
      <c r="VKP2995" s="580"/>
      <c r="VKQ2995" s="537"/>
      <c r="VKR2995" s="562"/>
      <c r="VKS2995" s="357"/>
      <c r="VKT2995" s="81"/>
      <c r="VKU2995" s="173"/>
      <c r="VKV2995" s="710"/>
      <c r="VKW2995" s="137"/>
      <c r="VKX2995" s="580"/>
      <c r="VKY2995" s="537"/>
      <c r="VKZ2995" s="562"/>
      <c r="VLA2995" s="357"/>
      <c r="VLB2995" s="81"/>
      <c r="VLC2995" s="173"/>
      <c r="VLD2995" s="710"/>
      <c r="VLE2995" s="137"/>
      <c r="VLF2995" s="580"/>
      <c r="VLG2995" s="537"/>
      <c r="VLH2995" s="562"/>
      <c r="VLI2995" s="357"/>
      <c r="VLJ2995" s="81"/>
      <c r="VLK2995" s="173"/>
      <c r="VLL2995" s="710"/>
      <c r="VLM2995" s="137"/>
      <c r="VLN2995" s="580"/>
      <c r="VLO2995" s="537"/>
      <c r="VLP2995" s="562"/>
      <c r="VLQ2995" s="357"/>
      <c r="VLR2995" s="81"/>
      <c r="VLS2995" s="173"/>
      <c r="VLT2995" s="710"/>
      <c r="VLU2995" s="137"/>
      <c r="VLV2995" s="580"/>
      <c r="VLW2995" s="537"/>
      <c r="VLX2995" s="562"/>
      <c r="VLY2995" s="357"/>
      <c r="VLZ2995" s="81"/>
      <c r="VMA2995" s="173"/>
      <c r="VMB2995" s="710"/>
      <c r="VMC2995" s="137"/>
      <c r="VMD2995" s="580"/>
      <c r="VME2995" s="537"/>
      <c r="VMF2995" s="562"/>
      <c r="VMG2995" s="357"/>
      <c r="VMH2995" s="81"/>
      <c r="VMI2995" s="173"/>
      <c r="VMJ2995" s="710"/>
      <c r="VMK2995" s="137"/>
      <c r="VML2995" s="580"/>
      <c r="VMM2995" s="537"/>
      <c r="VMN2995" s="562"/>
      <c r="VMO2995" s="357"/>
      <c r="VMP2995" s="81"/>
      <c r="VMQ2995" s="173"/>
      <c r="VMR2995" s="710"/>
      <c r="VMS2995" s="137"/>
      <c r="VMT2995" s="580"/>
      <c r="VMU2995" s="537"/>
      <c r="VMV2995" s="562"/>
      <c r="VMW2995" s="357"/>
      <c r="VMX2995" s="81"/>
      <c r="VMY2995" s="173"/>
      <c r="VMZ2995" s="710"/>
      <c r="VNA2995" s="137"/>
      <c r="VNB2995" s="580"/>
      <c r="VNC2995" s="537"/>
      <c r="VND2995" s="562"/>
      <c r="VNE2995" s="357"/>
      <c r="VNF2995" s="81"/>
      <c r="VNG2995" s="173"/>
      <c r="VNH2995" s="710"/>
      <c r="VNI2995" s="137"/>
      <c r="VNJ2995" s="580"/>
      <c r="VNK2995" s="537"/>
      <c r="VNL2995" s="562"/>
      <c r="VNM2995" s="357"/>
      <c r="VNN2995" s="81"/>
      <c r="VNO2995" s="173"/>
      <c r="VNP2995" s="710"/>
      <c r="VNQ2995" s="137"/>
      <c r="VNR2995" s="580"/>
      <c r="VNS2995" s="537"/>
      <c r="VNT2995" s="562"/>
      <c r="VNU2995" s="357"/>
      <c r="VNV2995" s="81"/>
      <c r="VNW2995" s="173"/>
      <c r="VNX2995" s="710"/>
      <c r="VNY2995" s="137"/>
      <c r="VNZ2995" s="580"/>
      <c r="VOA2995" s="537"/>
      <c r="VOB2995" s="562"/>
      <c r="VOC2995" s="357"/>
      <c r="VOD2995" s="81"/>
      <c r="VOE2995" s="173"/>
      <c r="VOF2995" s="710"/>
      <c r="VOG2995" s="137"/>
      <c r="VOH2995" s="580"/>
      <c r="VOI2995" s="537"/>
      <c r="VOJ2995" s="562"/>
      <c r="VOK2995" s="357"/>
      <c r="VOL2995" s="81"/>
      <c r="VOM2995" s="173"/>
      <c r="VON2995" s="710"/>
      <c r="VOO2995" s="137"/>
      <c r="VOP2995" s="580"/>
      <c r="VOQ2995" s="537"/>
      <c r="VOR2995" s="562"/>
      <c r="VOS2995" s="357"/>
      <c r="VOT2995" s="81"/>
      <c r="VOU2995" s="173"/>
      <c r="VOV2995" s="710"/>
      <c r="VOW2995" s="137"/>
      <c r="VOX2995" s="580"/>
      <c r="VOY2995" s="537"/>
      <c r="VOZ2995" s="562"/>
      <c r="VPA2995" s="357"/>
      <c r="VPB2995" s="81"/>
      <c r="VPC2995" s="173"/>
      <c r="VPD2995" s="710"/>
      <c r="VPE2995" s="137"/>
      <c r="VPF2995" s="580"/>
      <c r="VPG2995" s="537"/>
      <c r="VPH2995" s="562"/>
      <c r="VPI2995" s="357"/>
      <c r="VPJ2995" s="81"/>
      <c r="VPK2995" s="173"/>
      <c r="VPL2995" s="710"/>
      <c r="VPM2995" s="137"/>
      <c r="VPN2995" s="580"/>
      <c r="VPO2995" s="537"/>
      <c r="VPP2995" s="562"/>
      <c r="VPQ2995" s="357"/>
      <c r="VPR2995" s="81"/>
      <c r="VPS2995" s="173"/>
      <c r="VPT2995" s="710"/>
      <c r="VPU2995" s="137"/>
      <c r="VPV2995" s="580"/>
      <c r="VPW2995" s="537"/>
      <c r="VPX2995" s="562"/>
      <c r="VPY2995" s="357"/>
      <c r="VPZ2995" s="81"/>
      <c r="VQA2995" s="173"/>
      <c r="VQB2995" s="710"/>
      <c r="VQC2995" s="137"/>
      <c r="VQD2995" s="580"/>
      <c r="VQE2995" s="537"/>
      <c r="VQF2995" s="562"/>
      <c r="VQG2995" s="357"/>
      <c r="VQH2995" s="81"/>
      <c r="VQI2995" s="173"/>
      <c r="VQJ2995" s="710"/>
      <c r="VQK2995" s="137"/>
      <c r="VQL2995" s="580"/>
      <c r="VQM2995" s="537"/>
      <c r="VQN2995" s="562"/>
      <c r="VQO2995" s="357"/>
      <c r="VQP2995" s="81"/>
      <c r="VQQ2995" s="173"/>
      <c r="VQR2995" s="710"/>
      <c r="VQS2995" s="137"/>
      <c r="VQT2995" s="580"/>
      <c r="VQU2995" s="537"/>
      <c r="VQV2995" s="562"/>
      <c r="VQW2995" s="357"/>
      <c r="VQX2995" s="81"/>
      <c r="VQY2995" s="173"/>
      <c r="VQZ2995" s="710"/>
      <c r="VRA2995" s="137"/>
      <c r="VRB2995" s="580"/>
      <c r="VRC2995" s="537"/>
      <c r="VRD2995" s="562"/>
      <c r="VRE2995" s="357"/>
      <c r="VRF2995" s="81"/>
      <c r="VRG2995" s="173"/>
      <c r="VRH2995" s="710"/>
      <c r="VRI2995" s="137"/>
      <c r="VRJ2995" s="580"/>
      <c r="VRK2995" s="537"/>
      <c r="VRL2995" s="562"/>
      <c r="VRM2995" s="357"/>
      <c r="VRN2995" s="81"/>
      <c r="VRO2995" s="173"/>
      <c r="VRP2995" s="710"/>
      <c r="VRQ2995" s="137"/>
      <c r="VRR2995" s="580"/>
      <c r="VRS2995" s="537"/>
      <c r="VRT2995" s="562"/>
      <c r="VRU2995" s="357"/>
      <c r="VRV2995" s="81"/>
      <c r="VRW2995" s="173"/>
      <c r="VRX2995" s="710"/>
      <c r="VRY2995" s="137"/>
      <c r="VRZ2995" s="580"/>
      <c r="VSA2995" s="537"/>
      <c r="VSB2995" s="562"/>
      <c r="VSC2995" s="357"/>
      <c r="VSD2995" s="81"/>
      <c r="VSE2995" s="173"/>
      <c r="VSF2995" s="710"/>
      <c r="VSG2995" s="137"/>
      <c r="VSH2995" s="580"/>
      <c r="VSI2995" s="537"/>
      <c r="VSJ2995" s="562"/>
      <c r="VSK2995" s="357"/>
      <c r="VSL2995" s="81"/>
      <c r="VSM2995" s="173"/>
      <c r="VSN2995" s="710"/>
      <c r="VSO2995" s="137"/>
      <c r="VSP2995" s="580"/>
      <c r="VSQ2995" s="537"/>
      <c r="VSR2995" s="562"/>
      <c r="VSS2995" s="357"/>
      <c r="VST2995" s="81"/>
      <c r="VSU2995" s="173"/>
      <c r="VSV2995" s="710"/>
      <c r="VSW2995" s="137"/>
      <c r="VSX2995" s="580"/>
      <c r="VSY2995" s="537"/>
      <c r="VSZ2995" s="562"/>
      <c r="VTA2995" s="357"/>
      <c r="VTB2995" s="81"/>
      <c r="VTC2995" s="173"/>
      <c r="VTD2995" s="710"/>
      <c r="VTE2995" s="137"/>
      <c r="VTF2995" s="580"/>
      <c r="VTG2995" s="537"/>
      <c r="VTH2995" s="562"/>
      <c r="VTI2995" s="357"/>
      <c r="VTJ2995" s="81"/>
      <c r="VTK2995" s="173"/>
      <c r="VTL2995" s="710"/>
      <c r="VTM2995" s="137"/>
      <c r="VTN2995" s="580"/>
      <c r="VTO2995" s="537"/>
      <c r="VTP2995" s="562"/>
      <c r="VTQ2995" s="357"/>
      <c r="VTR2995" s="81"/>
      <c r="VTS2995" s="173"/>
      <c r="VTT2995" s="710"/>
      <c r="VTU2995" s="137"/>
      <c r="VTV2995" s="580"/>
      <c r="VTW2995" s="537"/>
      <c r="VTX2995" s="562"/>
      <c r="VTY2995" s="357"/>
      <c r="VTZ2995" s="81"/>
      <c r="VUA2995" s="173"/>
      <c r="VUB2995" s="710"/>
      <c r="VUC2995" s="137"/>
      <c r="VUD2995" s="580"/>
      <c r="VUE2995" s="537"/>
      <c r="VUF2995" s="562"/>
      <c r="VUG2995" s="357"/>
      <c r="VUH2995" s="81"/>
      <c r="VUI2995" s="173"/>
      <c r="VUJ2995" s="710"/>
      <c r="VUK2995" s="137"/>
      <c r="VUL2995" s="580"/>
      <c r="VUM2995" s="537"/>
      <c r="VUN2995" s="562"/>
      <c r="VUO2995" s="357"/>
      <c r="VUP2995" s="81"/>
      <c r="VUQ2995" s="173"/>
      <c r="VUR2995" s="710"/>
      <c r="VUS2995" s="137"/>
      <c r="VUT2995" s="580"/>
      <c r="VUU2995" s="537"/>
      <c r="VUV2995" s="562"/>
      <c r="VUW2995" s="357"/>
      <c r="VUX2995" s="81"/>
      <c r="VUY2995" s="173"/>
      <c r="VUZ2995" s="710"/>
      <c r="VVA2995" s="137"/>
      <c r="VVB2995" s="580"/>
      <c r="VVC2995" s="537"/>
      <c r="VVD2995" s="562"/>
      <c r="VVE2995" s="357"/>
      <c r="VVF2995" s="81"/>
      <c r="VVG2995" s="173"/>
      <c r="VVH2995" s="710"/>
      <c r="VVI2995" s="137"/>
      <c r="VVJ2995" s="580"/>
      <c r="VVK2995" s="537"/>
      <c r="VVL2995" s="562"/>
      <c r="VVM2995" s="357"/>
      <c r="VVN2995" s="81"/>
      <c r="VVO2995" s="173"/>
      <c r="VVP2995" s="710"/>
      <c r="VVQ2995" s="137"/>
      <c r="VVR2995" s="580"/>
      <c r="VVS2995" s="537"/>
      <c r="VVT2995" s="562"/>
      <c r="VVU2995" s="357"/>
      <c r="VVV2995" s="81"/>
      <c r="VVW2995" s="173"/>
      <c r="VVX2995" s="710"/>
      <c r="VVY2995" s="137"/>
      <c r="VVZ2995" s="580"/>
      <c r="VWA2995" s="537"/>
      <c r="VWB2995" s="562"/>
      <c r="VWC2995" s="357"/>
      <c r="VWD2995" s="81"/>
      <c r="VWE2995" s="173"/>
      <c r="VWF2995" s="710"/>
      <c r="VWG2995" s="137"/>
      <c r="VWH2995" s="580"/>
      <c r="VWI2995" s="537"/>
      <c r="VWJ2995" s="562"/>
      <c r="VWK2995" s="357"/>
      <c r="VWL2995" s="81"/>
      <c r="VWM2995" s="173"/>
      <c r="VWN2995" s="710"/>
      <c r="VWO2995" s="137"/>
      <c r="VWP2995" s="580"/>
      <c r="VWQ2995" s="537"/>
      <c r="VWR2995" s="562"/>
      <c r="VWS2995" s="357"/>
      <c r="VWT2995" s="81"/>
      <c r="VWU2995" s="173"/>
      <c r="VWV2995" s="710"/>
      <c r="VWW2995" s="137"/>
      <c r="VWX2995" s="580"/>
      <c r="VWY2995" s="537"/>
      <c r="VWZ2995" s="562"/>
      <c r="VXA2995" s="357"/>
      <c r="VXB2995" s="81"/>
      <c r="VXC2995" s="173"/>
      <c r="VXD2995" s="710"/>
      <c r="VXE2995" s="137"/>
      <c r="VXF2995" s="580"/>
      <c r="VXG2995" s="537"/>
      <c r="VXH2995" s="562"/>
      <c r="VXI2995" s="357"/>
      <c r="VXJ2995" s="81"/>
      <c r="VXK2995" s="173"/>
      <c r="VXL2995" s="710"/>
      <c r="VXM2995" s="137"/>
      <c r="VXN2995" s="580"/>
      <c r="VXO2995" s="537"/>
      <c r="VXP2995" s="562"/>
      <c r="VXQ2995" s="357"/>
      <c r="VXR2995" s="81"/>
      <c r="VXS2995" s="173"/>
      <c r="VXT2995" s="710"/>
      <c r="VXU2995" s="137"/>
      <c r="VXV2995" s="580"/>
      <c r="VXW2995" s="537"/>
      <c r="VXX2995" s="562"/>
      <c r="VXY2995" s="357"/>
      <c r="VXZ2995" s="81"/>
      <c r="VYA2995" s="173"/>
      <c r="VYB2995" s="710"/>
      <c r="VYC2995" s="137"/>
      <c r="VYD2995" s="580"/>
      <c r="VYE2995" s="537"/>
      <c r="VYF2995" s="562"/>
      <c r="VYG2995" s="357"/>
      <c r="VYH2995" s="81"/>
      <c r="VYI2995" s="173"/>
      <c r="VYJ2995" s="710"/>
      <c r="VYK2995" s="137"/>
      <c r="VYL2995" s="580"/>
      <c r="VYM2995" s="537"/>
      <c r="VYN2995" s="562"/>
      <c r="VYO2995" s="357"/>
      <c r="VYP2995" s="81"/>
      <c r="VYQ2995" s="173"/>
      <c r="VYR2995" s="710"/>
      <c r="VYS2995" s="137"/>
      <c r="VYT2995" s="580"/>
      <c r="VYU2995" s="537"/>
      <c r="VYV2995" s="562"/>
      <c r="VYW2995" s="357"/>
      <c r="VYX2995" s="81"/>
      <c r="VYY2995" s="173"/>
      <c r="VYZ2995" s="710"/>
      <c r="VZA2995" s="137"/>
      <c r="VZB2995" s="580"/>
      <c r="VZC2995" s="537"/>
      <c r="VZD2995" s="562"/>
      <c r="VZE2995" s="357"/>
      <c r="VZF2995" s="81"/>
      <c r="VZG2995" s="173"/>
      <c r="VZH2995" s="710"/>
      <c r="VZI2995" s="137"/>
      <c r="VZJ2995" s="580"/>
      <c r="VZK2995" s="537"/>
      <c r="VZL2995" s="562"/>
      <c r="VZM2995" s="357"/>
      <c r="VZN2995" s="81"/>
      <c r="VZO2995" s="173"/>
      <c r="VZP2995" s="710"/>
      <c r="VZQ2995" s="137"/>
      <c r="VZR2995" s="580"/>
      <c r="VZS2995" s="537"/>
      <c r="VZT2995" s="562"/>
      <c r="VZU2995" s="357"/>
      <c r="VZV2995" s="81"/>
      <c r="VZW2995" s="173"/>
      <c r="VZX2995" s="710"/>
      <c r="VZY2995" s="137"/>
      <c r="VZZ2995" s="580"/>
      <c r="WAA2995" s="537"/>
      <c r="WAB2995" s="562"/>
      <c r="WAC2995" s="357"/>
      <c r="WAD2995" s="81"/>
      <c r="WAE2995" s="173"/>
      <c r="WAF2995" s="710"/>
      <c r="WAG2995" s="137"/>
      <c r="WAH2995" s="580"/>
      <c r="WAI2995" s="537"/>
      <c r="WAJ2995" s="562"/>
      <c r="WAK2995" s="357"/>
      <c r="WAL2995" s="81"/>
      <c r="WAM2995" s="173"/>
      <c r="WAN2995" s="710"/>
      <c r="WAO2995" s="137"/>
      <c r="WAP2995" s="580"/>
      <c r="WAQ2995" s="537"/>
      <c r="WAR2995" s="562"/>
      <c r="WAS2995" s="357"/>
      <c r="WAT2995" s="81"/>
      <c r="WAU2995" s="173"/>
      <c r="WAV2995" s="710"/>
      <c r="WAW2995" s="137"/>
      <c r="WAX2995" s="580"/>
      <c r="WAY2995" s="537"/>
      <c r="WAZ2995" s="562"/>
      <c r="WBA2995" s="357"/>
      <c r="WBB2995" s="81"/>
      <c r="WBC2995" s="173"/>
      <c r="WBD2995" s="710"/>
      <c r="WBE2995" s="137"/>
      <c r="WBF2995" s="580"/>
      <c r="WBG2995" s="537"/>
      <c r="WBH2995" s="562"/>
      <c r="WBI2995" s="357"/>
      <c r="WBJ2995" s="81"/>
      <c r="WBK2995" s="173"/>
      <c r="WBL2995" s="710"/>
      <c r="WBM2995" s="137"/>
      <c r="WBN2995" s="580"/>
      <c r="WBO2995" s="537"/>
      <c r="WBP2995" s="562"/>
      <c r="WBQ2995" s="357"/>
      <c r="WBR2995" s="81"/>
      <c r="WBS2995" s="173"/>
      <c r="WBT2995" s="710"/>
      <c r="WBU2995" s="137"/>
      <c r="WBV2995" s="580"/>
      <c r="WBW2995" s="537"/>
      <c r="WBX2995" s="562"/>
      <c r="WBY2995" s="357"/>
      <c r="WBZ2995" s="81"/>
      <c r="WCA2995" s="173"/>
      <c r="WCB2995" s="710"/>
      <c r="WCC2995" s="137"/>
      <c r="WCD2995" s="580"/>
      <c r="WCE2995" s="537"/>
      <c r="WCF2995" s="562"/>
      <c r="WCG2995" s="357"/>
      <c r="WCH2995" s="81"/>
      <c r="WCI2995" s="173"/>
      <c r="WCJ2995" s="710"/>
      <c r="WCK2995" s="137"/>
      <c r="WCL2995" s="580"/>
      <c r="WCM2995" s="537"/>
      <c r="WCN2995" s="562"/>
      <c r="WCO2995" s="357"/>
      <c r="WCP2995" s="81"/>
      <c r="WCQ2995" s="173"/>
      <c r="WCR2995" s="710"/>
      <c r="WCS2995" s="137"/>
      <c r="WCT2995" s="580"/>
      <c r="WCU2995" s="537"/>
      <c r="WCV2995" s="562"/>
      <c r="WCW2995" s="357"/>
      <c r="WCX2995" s="81"/>
      <c r="WCY2995" s="173"/>
      <c r="WCZ2995" s="710"/>
      <c r="WDA2995" s="137"/>
      <c r="WDB2995" s="580"/>
      <c r="WDC2995" s="537"/>
      <c r="WDD2995" s="562"/>
      <c r="WDE2995" s="357"/>
      <c r="WDF2995" s="81"/>
      <c r="WDG2995" s="173"/>
      <c r="WDH2995" s="710"/>
      <c r="WDI2995" s="137"/>
      <c r="WDJ2995" s="580"/>
      <c r="WDK2995" s="537"/>
      <c r="WDL2995" s="562"/>
      <c r="WDM2995" s="357"/>
      <c r="WDN2995" s="81"/>
      <c r="WDO2995" s="173"/>
      <c r="WDP2995" s="710"/>
      <c r="WDQ2995" s="137"/>
      <c r="WDR2995" s="580"/>
      <c r="WDS2995" s="537"/>
      <c r="WDT2995" s="562"/>
      <c r="WDU2995" s="357"/>
      <c r="WDV2995" s="81"/>
      <c r="WDW2995" s="173"/>
      <c r="WDX2995" s="710"/>
      <c r="WDY2995" s="137"/>
      <c r="WDZ2995" s="580"/>
      <c r="WEA2995" s="537"/>
      <c r="WEB2995" s="562"/>
      <c r="WEC2995" s="357"/>
      <c r="WED2995" s="81"/>
      <c r="WEE2995" s="173"/>
      <c r="WEF2995" s="710"/>
      <c r="WEG2995" s="137"/>
      <c r="WEH2995" s="580"/>
      <c r="WEI2995" s="537"/>
      <c r="WEJ2995" s="562"/>
      <c r="WEK2995" s="357"/>
      <c r="WEL2995" s="81"/>
      <c r="WEM2995" s="173"/>
      <c r="WEN2995" s="710"/>
      <c r="WEO2995" s="137"/>
      <c r="WEP2995" s="580"/>
      <c r="WEQ2995" s="537"/>
      <c r="WER2995" s="562"/>
      <c r="WES2995" s="357"/>
      <c r="WET2995" s="81"/>
      <c r="WEU2995" s="173"/>
      <c r="WEV2995" s="710"/>
      <c r="WEW2995" s="137"/>
      <c r="WEX2995" s="580"/>
      <c r="WEY2995" s="537"/>
      <c r="WEZ2995" s="562"/>
      <c r="WFA2995" s="357"/>
      <c r="WFB2995" s="81"/>
      <c r="WFC2995" s="173"/>
      <c r="WFD2995" s="710"/>
      <c r="WFE2995" s="137"/>
      <c r="WFF2995" s="580"/>
      <c r="WFG2995" s="537"/>
      <c r="WFH2995" s="562"/>
      <c r="WFI2995" s="357"/>
      <c r="WFJ2995" s="81"/>
      <c r="WFK2995" s="173"/>
      <c r="WFL2995" s="710"/>
      <c r="WFM2995" s="137"/>
      <c r="WFN2995" s="580"/>
      <c r="WFO2995" s="537"/>
      <c r="WFP2995" s="562"/>
      <c r="WFQ2995" s="357"/>
      <c r="WFR2995" s="81"/>
      <c r="WFS2995" s="173"/>
      <c r="WFT2995" s="710"/>
      <c r="WFU2995" s="137"/>
      <c r="WFV2995" s="580"/>
      <c r="WFW2995" s="537"/>
      <c r="WFX2995" s="562"/>
      <c r="WFY2995" s="357"/>
      <c r="WFZ2995" s="81"/>
      <c r="WGA2995" s="173"/>
      <c r="WGB2995" s="710"/>
      <c r="WGC2995" s="137"/>
      <c r="WGD2995" s="580"/>
      <c r="WGE2995" s="537"/>
      <c r="WGF2995" s="562"/>
      <c r="WGG2995" s="357"/>
      <c r="WGH2995" s="81"/>
      <c r="WGI2995" s="173"/>
      <c r="WGJ2995" s="710"/>
      <c r="WGK2995" s="137"/>
      <c r="WGL2995" s="580"/>
      <c r="WGM2995" s="537"/>
      <c r="WGN2995" s="562"/>
      <c r="WGO2995" s="357"/>
      <c r="WGP2995" s="81"/>
      <c r="WGQ2995" s="173"/>
      <c r="WGR2995" s="710"/>
      <c r="WGS2995" s="137"/>
      <c r="WGT2995" s="580"/>
      <c r="WGU2995" s="537"/>
      <c r="WGV2995" s="562"/>
      <c r="WGW2995" s="357"/>
      <c r="WGX2995" s="81"/>
      <c r="WGY2995" s="173"/>
      <c r="WGZ2995" s="710"/>
      <c r="WHA2995" s="137"/>
      <c r="WHB2995" s="580"/>
      <c r="WHC2995" s="537"/>
      <c r="WHD2995" s="562"/>
      <c r="WHE2995" s="357"/>
      <c r="WHF2995" s="81"/>
      <c r="WHG2995" s="173"/>
      <c r="WHH2995" s="710"/>
      <c r="WHI2995" s="137"/>
      <c r="WHJ2995" s="580"/>
      <c r="WHK2995" s="537"/>
      <c r="WHL2995" s="562"/>
      <c r="WHM2995" s="357"/>
      <c r="WHN2995" s="81"/>
      <c r="WHO2995" s="173"/>
      <c r="WHP2995" s="710"/>
      <c r="WHQ2995" s="137"/>
      <c r="WHR2995" s="580"/>
      <c r="WHS2995" s="537"/>
      <c r="WHT2995" s="562"/>
      <c r="WHU2995" s="357"/>
      <c r="WHV2995" s="81"/>
      <c r="WHW2995" s="173"/>
      <c r="WHX2995" s="710"/>
      <c r="WHY2995" s="137"/>
      <c r="WHZ2995" s="580"/>
      <c r="WIA2995" s="537"/>
      <c r="WIB2995" s="562"/>
      <c r="WIC2995" s="357"/>
      <c r="WID2995" s="81"/>
      <c r="WIE2995" s="173"/>
      <c r="WIF2995" s="710"/>
      <c r="WIG2995" s="137"/>
      <c r="WIH2995" s="580"/>
      <c r="WII2995" s="537"/>
      <c r="WIJ2995" s="562"/>
      <c r="WIK2995" s="357"/>
      <c r="WIL2995" s="81"/>
      <c r="WIM2995" s="173"/>
      <c r="WIN2995" s="710"/>
      <c r="WIO2995" s="137"/>
      <c r="WIP2995" s="580"/>
      <c r="WIQ2995" s="537"/>
      <c r="WIR2995" s="562"/>
      <c r="WIS2995" s="357"/>
      <c r="WIT2995" s="81"/>
      <c r="WIU2995" s="173"/>
      <c r="WIV2995" s="710"/>
      <c r="WIW2995" s="137"/>
      <c r="WIX2995" s="580"/>
      <c r="WIY2995" s="537"/>
      <c r="WIZ2995" s="562"/>
      <c r="WJA2995" s="357"/>
      <c r="WJB2995" s="81"/>
      <c r="WJC2995" s="173"/>
      <c r="WJD2995" s="710"/>
      <c r="WJE2995" s="137"/>
      <c r="WJF2995" s="580"/>
      <c r="WJG2995" s="537"/>
      <c r="WJH2995" s="562"/>
      <c r="WJI2995" s="357"/>
      <c r="WJJ2995" s="81"/>
      <c r="WJK2995" s="173"/>
      <c r="WJL2995" s="710"/>
      <c r="WJM2995" s="137"/>
      <c r="WJN2995" s="580"/>
      <c r="WJO2995" s="537"/>
      <c r="WJP2995" s="562"/>
      <c r="WJQ2995" s="357"/>
      <c r="WJR2995" s="81"/>
      <c r="WJS2995" s="173"/>
      <c r="WJT2995" s="710"/>
      <c r="WJU2995" s="137"/>
      <c r="WJV2995" s="580"/>
      <c r="WJW2995" s="537"/>
      <c r="WJX2995" s="562"/>
      <c r="WJY2995" s="357"/>
      <c r="WJZ2995" s="81"/>
      <c r="WKA2995" s="173"/>
      <c r="WKB2995" s="710"/>
      <c r="WKC2995" s="137"/>
      <c r="WKD2995" s="580"/>
      <c r="WKE2995" s="537"/>
      <c r="WKF2995" s="562"/>
      <c r="WKG2995" s="357"/>
      <c r="WKH2995" s="81"/>
      <c r="WKI2995" s="173"/>
      <c r="WKJ2995" s="710"/>
      <c r="WKK2995" s="137"/>
      <c r="WKL2995" s="580"/>
      <c r="WKM2995" s="537"/>
      <c r="WKN2995" s="562"/>
      <c r="WKO2995" s="357"/>
      <c r="WKP2995" s="81"/>
      <c r="WKQ2995" s="173"/>
      <c r="WKR2995" s="710"/>
      <c r="WKS2995" s="137"/>
      <c r="WKT2995" s="580"/>
      <c r="WKU2995" s="537"/>
      <c r="WKV2995" s="562"/>
      <c r="WKW2995" s="357"/>
      <c r="WKX2995" s="81"/>
      <c r="WKY2995" s="173"/>
      <c r="WKZ2995" s="710"/>
      <c r="WLA2995" s="137"/>
      <c r="WLB2995" s="580"/>
      <c r="WLC2995" s="537"/>
      <c r="WLD2995" s="562"/>
      <c r="WLE2995" s="357"/>
      <c r="WLF2995" s="81"/>
      <c r="WLG2995" s="173"/>
      <c r="WLH2995" s="710"/>
      <c r="WLI2995" s="137"/>
      <c r="WLJ2995" s="580"/>
      <c r="WLK2995" s="537"/>
      <c r="WLL2995" s="562"/>
      <c r="WLM2995" s="357"/>
      <c r="WLN2995" s="81"/>
      <c r="WLO2995" s="173"/>
      <c r="WLP2995" s="710"/>
      <c r="WLQ2995" s="137"/>
      <c r="WLR2995" s="580"/>
      <c r="WLS2995" s="537"/>
      <c r="WLT2995" s="562"/>
      <c r="WLU2995" s="357"/>
      <c r="WLV2995" s="81"/>
      <c r="WLW2995" s="173"/>
      <c r="WLX2995" s="710"/>
      <c r="WLY2995" s="137"/>
      <c r="WLZ2995" s="580"/>
      <c r="WMA2995" s="537"/>
      <c r="WMB2995" s="562"/>
      <c r="WMC2995" s="357"/>
      <c r="WMD2995" s="81"/>
      <c r="WME2995" s="173"/>
      <c r="WMF2995" s="710"/>
      <c r="WMG2995" s="137"/>
      <c r="WMH2995" s="580"/>
      <c r="WMI2995" s="537"/>
      <c r="WMJ2995" s="562"/>
      <c r="WMK2995" s="357"/>
      <c r="WML2995" s="81"/>
      <c r="WMM2995" s="173"/>
      <c r="WMN2995" s="710"/>
      <c r="WMO2995" s="137"/>
      <c r="WMP2995" s="580"/>
      <c r="WMQ2995" s="537"/>
      <c r="WMR2995" s="562"/>
      <c r="WMS2995" s="357"/>
      <c r="WMT2995" s="81"/>
      <c r="WMU2995" s="173"/>
      <c r="WMV2995" s="710"/>
      <c r="WMW2995" s="137"/>
      <c r="WMX2995" s="580"/>
      <c r="WMY2995" s="537"/>
      <c r="WMZ2995" s="562"/>
      <c r="WNA2995" s="357"/>
      <c r="WNB2995" s="81"/>
      <c r="WNC2995" s="173"/>
      <c r="WND2995" s="710"/>
      <c r="WNE2995" s="137"/>
      <c r="WNF2995" s="580"/>
      <c r="WNG2995" s="537"/>
      <c r="WNH2995" s="562"/>
      <c r="WNI2995" s="357"/>
      <c r="WNJ2995" s="81"/>
      <c r="WNK2995" s="173"/>
      <c r="WNL2995" s="710"/>
      <c r="WNM2995" s="137"/>
      <c r="WNN2995" s="580"/>
      <c r="WNO2995" s="537"/>
      <c r="WNP2995" s="562"/>
      <c r="WNQ2995" s="357"/>
      <c r="WNR2995" s="81"/>
      <c r="WNS2995" s="173"/>
      <c r="WNT2995" s="710"/>
      <c r="WNU2995" s="137"/>
      <c r="WNV2995" s="580"/>
      <c r="WNW2995" s="537"/>
      <c r="WNX2995" s="562"/>
      <c r="WNY2995" s="357"/>
      <c r="WNZ2995" s="81"/>
      <c r="WOA2995" s="173"/>
      <c r="WOB2995" s="710"/>
      <c r="WOC2995" s="137"/>
      <c r="WOD2995" s="580"/>
      <c r="WOE2995" s="537"/>
      <c r="WOF2995" s="562"/>
      <c r="WOG2995" s="357"/>
      <c r="WOH2995" s="81"/>
      <c r="WOI2995" s="173"/>
      <c r="WOJ2995" s="710"/>
      <c r="WOK2995" s="137"/>
      <c r="WOL2995" s="580"/>
      <c r="WOM2995" s="537"/>
      <c r="WON2995" s="562"/>
      <c r="WOO2995" s="357"/>
      <c r="WOP2995" s="81"/>
      <c r="WOQ2995" s="173"/>
      <c r="WOR2995" s="710"/>
      <c r="WOS2995" s="137"/>
      <c r="WOT2995" s="580"/>
      <c r="WOU2995" s="537"/>
      <c r="WOV2995" s="562"/>
      <c r="WOW2995" s="357"/>
      <c r="WOX2995" s="81"/>
      <c r="WOY2995" s="173"/>
      <c r="WOZ2995" s="710"/>
      <c r="WPA2995" s="137"/>
      <c r="WPB2995" s="580"/>
      <c r="WPC2995" s="537"/>
      <c r="WPD2995" s="562"/>
      <c r="WPE2995" s="357"/>
      <c r="WPF2995" s="81"/>
      <c r="WPG2995" s="173"/>
      <c r="WPH2995" s="710"/>
      <c r="WPI2995" s="137"/>
      <c r="WPJ2995" s="580"/>
      <c r="WPK2995" s="537"/>
      <c r="WPL2995" s="562"/>
      <c r="WPM2995" s="357"/>
      <c r="WPN2995" s="81"/>
      <c r="WPO2995" s="173"/>
      <c r="WPP2995" s="710"/>
      <c r="WPQ2995" s="137"/>
      <c r="WPR2995" s="580"/>
      <c r="WPS2995" s="537"/>
      <c r="WPT2995" s="562"/>
      <c r="WPU2995" s="357"/>
      <c r="WPV2995" s="81"/>
      <c r="WPW2995" s="173"/>
      <c r="WPX2995" s="710"/>
      <c r="WPY2995" s="137"/>
      <c r="WPZ2995" s="580"/>
      <c r="WQA2995" s="537"/>
      <c r="WQB2995" s="562"/>
      <c r="WQC2995" s="357"/>
      <c r="WQD2995" s="81"/>
      <c r="WQE2995" s="173"/>
      <c r="WQF2995" s="710"/>
      <c r="WQG2995" s="137"/>
      <c r="WQH2995" s="580"/>
      <c r="WQI2995" s="537"/>
      <c r="WQJ2995" s="562"/>
      <c r="WQK2995" s="357"/>
      <c r="WQL2995" s="81"/>
      <c r="WQM2995" s="173"/>
      <c r="WQN2995" s="710"/>
      <c r="WQO2995" s="137"/>
      <c r="WQP2995" s="580"/>
      <c r="WQQ2995" s="537"/>
      <c r="WQR2995" s="562"/>
      <c r="WQS2995" s="357"/>
      <c r="WQT2995" s="81"/>
      <c r="WQU2995" s="173"/>
      <c r="WQV2995" s="710"/>
      <c r="WQW2995" s="137"/>
      <c r="WQX2995" s="580"/>
      <c r="WQY2995" s="537"/>
      <c r="WQZ2995" s="562"/>
      <c r="WRA2995" s="357"/>
      <c r="WRB2995" s="81"/>
      <c r="WRC2995" s="173"/>
      <c r="WRD2995" s="710"/>
      <c r="WRE2995" s="137"/>
      <c r="WRF2995" s="580"/>
      <c r="WRG2995" s="537"/>
      <c r="WRH2995" s="562"/>
      <c r="WRI2995" s="357"/>
      <c r="WRJ2995" s="81"/>
      <c r="WRK2995" s="173"/>
      <c r="WRL2995" s="710"/>
      <c r="WRM2995" s="137"/>
      <c r="WRN2995" s="580"/>
      <c r="WRO2995" s="537"/>
      <c r="WRP2995" s="562"/>
      <c r="WRQ2995" s="357"/>
      <c r="WRR2995" s="81"/>
      <c r="WRS2995" s="173"/>
      <c r="WRT2995" s="710"/>
      <c r="WRU2995" s="137"/>
      <c r="WRV2995" s="580"/>
      <c r="WRW2995" s="537"/>
      <c r="WRX2995" s="562"/>
      <c r="WRY2995" s="357"/>
      <c r="WRZ2995" s="81"/>
      <c r="WSA2995" s="173"/>
      <c r="WSB2995" s="710"/>
      <c r="WSC2995" s="137"/>
      <c r="WSD2995" s="580"/>
      <c r="WSE2995" s="537"/>
      <c r="WSF2995" s="562"/>
      <c r="WSG2995" s="357"/>
      <c r="WSH2995" s="81"/>
      <c r="WSI2995" s="173"/>
      <c r="WSJ2995" s="710"/>
      <c r="WSK2995" s="137"/>
      <c r="WSL2995" s="580"/>
      <c r="WSM2995" s="537"/>
      <c r="WSN2995" s="562"/>
      <c r="WSO2995" s="357"/>
      <c r="WSP2995" s="81"/>
      <c r="WSQ2995" s="173"/>
      <c r="WSR2995" s="710"/>
      <c r="WSS2995" s="137"/>
      <c r="WST2995" s="580"/>
      <c r="WSU2995" s="537"/>
      <c r="WSV2995" s="562"/>
      <c r="WSW2995" s="357"/>
      <c r="WSX2995" s="81"/>
      <c r="WSY2995" s="173"/>
      <c r="WSZ2995" s="710"/>
      <c r="WTA2995" s="137"/>
      <c r="WTB2995" s="580"/>
      <c r="WTC2995" s="537"/>
      <c r="WTD2995" s="562"/>
      <c r="WTE2995" s="357"/>
      <c r="WTF2995" s="81"/>
      <c r="WTG2995" s="173"/>
      <c r="WTH2995" s="710"/>
      <c r="WTI2995" s="137"/>
      <c r="WTJ2995" s="580"/>
      <c r="WTK2995" s="537"/>
      <c r="WTL2995" s="562"/>
      <c r="WTM2995" s="357"/>
      <c r="WTN2995" s="81"/>
      <c r="WTO2995" s="173"/>
      <c r="WTP2995" s="710"/>
      <c r="WTQ2995" s="137"/>
      <c r="WTR2995" s="580"/>
      <c r="WTS2995" s="537"/>
      <c r="WTT2995" s="562"/>
      <c r="WTU2995" s="357"/>
      <c r="WTV2995" s="81"/>
      <c r="WTW2995" s="173"/>
      <c r="WTX2995" s="710"/>
      <c r="WTY2995" s="137"/>
      <c r="WTZ2995" s="580"/>
      <c r="WUA2995" s="537"/>
      <c r="WUB2995" s="562"/>
      <c r="WUC2995" s="357"/>
      <c r="WUD2995" s="81"/>
      <c r="WUE2995" s="173"/>
      <c r="WUF2995" s="710"/>
      <c r="WUG2995" s="137"/>
      <c r="WUH2995" s="580"/>
      <c r="WUI2995" s="537"/>
      <c r="WUJ2995" s="562"/>
      <c r="WUK2995" s="357"/>
      <c r="WUL2995" s="81"/>
      <c r="WUM2995" s="173"/>
      <c r="WUN2995" s="710"/>
      <c r="WUO2995" s="137"/>
      <c r="WUP2995" s="580"/>
      <c r="WUQ2995" s="537"/>
      <c r="WUR2995" s="562"/>
      <c r="WUS2995" s="357"/>
      <c r="WUT2995" s="81"/>
      <c r="WUU2995" s="173"/>
      <c r="WUV2995" s="710"/>
      <c r="WUW2995" s="137"/>
      <c r="WUX2995" s="580"/>
      <c r="WUY2995" s="537"/>
      <c r="WUZ2995" s="562"/>
      <c r="WVA2995" s="357"/>
      <c r="WVB2995" s="81"/>
      <c r="WVC2995" s="173"/>
      <c r="WVD2995" s="710"/>
      <c r="WVE2995" s="137"/>
      <c r="WVF2995" s="580"/>
      <c r="WVG2995" s="537"/>
      <c r="WVH2995" s="562"/>
      <c r="WVI2995" s="357"/>
      <c r="WVJ2995" s="81"/>
      <c r="WVK2995" s="173"/>
      <c r="WVL2995" s="710"/>
      <c r="WVM2995" s="137"/>
      <c r="WVN2995" s="580"/>
      <c r="WVO2995" s="537"/>
      <c r="WVP2995" s="562"/>
      <c r="WVQ2995" s="357"/>
      <c r="WVR2995" s="81"/>
      <c r="WVS2995" s="173"/>
      <c r="WVT2995" s="710"/>
      <c r="WVU2995" s="137"/>
      <c r="WVV2995" s="580"/>
      <c r="WVW2995" s="537"/>
      <c r="WVX2995" s="562"/>
      <c r="WVY2995" s="357"/>
      <c r="WVZ2995" s="81"/>
      <c r="WWA2995" s="173"/>
      <c r="WWB2995" s="710"/>
      <c r="WWC2995" s="137"/>
      <c r="WWD2995" s="580"/>
      <c r="WWE2995" s="537"/>
      <c r="WWF2995" s="562"/>
      <c r="WWG2995" s="357"/>
      <c r="WWH2995" s="81"/>
      <c r="WWI2995" s="173"/>
      <c r="WWJ2995" s="710"/>
      <c r="WWK2995" s="137"/>
      <c r="WWL2995" s="580"/>
      <c r="WWM2995" s="537"/>
      <c r="WWN2995" s="562"/>
      <c r="WWO2995" s="357"/>
      <c r="WWP2995" s="81"/>
      <c r="WWQ2995" s="173"/>
      <c r="WWR2995" s="710"/>
      <c r="WWS2995" s="137"/>
      <c r="WWT2995" s="580"/>
      <c r="WWU2995" s="537"/>
      <c r="WWV2995" s="562"/>
      <c r="WWW2995" s="357"/>
      <c r="WWX2995" s="81"/>
      <c r="WWY2995" s="173"/>
      <c r="WWZ2995" s="710"/>
      <c r="WXA2995" s="137"/>
      <c r="WXB2995" s="580"/>
      <c r="WXC2995" s="537"/>
      <c r="WXD2995" s="562"/>
      <c r="WXE2995" s="357"/>
      <c r="WXF2995" s="81"/>
      <c r="WXG2995" s="173"/>
      <c r="WXH2995" s="710"/>
      <c r="WXI2995" s="137"/>
      <c r="WXJ2995" s="580"/>
      <c r="WXK2995" s="537"/>
      <c r="WXL2995" s="562"/>
      <c r="WXM2995" s="357"/>
      <c r="WXN2995" s="81"/>
      <c r="WXO2995" s="173"/>
      <c r="WXP2995" s="710"/>
      <c r="WXQ2995" s="137"/>
      <c r="WXR2995" s="580"/>
      <c r="WXS2995" s="537"/>
      <c r="WXT2995" s="562"/>
      <c r="WXU2995" s="357"/>
      <c r="WXV2995" s="81"/>
      <c r="WXW2995" s="173"/>
      <c r="WXX2995" s="710"/>
      <c r="WXY2995" s="137"/>
      <c r="WXZ2995" s="580"/>
      <c r="WYA2995" s="537"/>
      <c r="WYB2995" s="562"/>
      <c r="WYC2995" s="357"/>
      <c r="WYD2995" s="81"/>
      <c r="WYE2995" s="173"/>
      <c r="WYF2995" s="710"/>
      <c r="WYG2995" s="137"/>
      <c r="WYH2995" s="580"/>
      <c r="WYI2995" s="537"/>
      <c r="WYJ2995" s="562"/>
      <c r="WYK2995" s="357"/>
      <c r="WYL2995" s="81"/>
      <c r="WYM2995" s="173"/>
      <c r="WYN2995" s="710"/>
      <c r="WYO2995" s="137"/>
      <c r="WYP2995" s="580"/>
      <c r="WYQ2995" s="537"/>
      <c r="WYR2995" s="562"/>
      <c r="WYS2995" s="357"/>
      <c r="WYT2995" s="81"/>
      <c r="WYU2995" s="173"/>
      <c r="WYV2995" s="710"/>
      <c r="WYW2995" s="137"/>
      <c r="WYX2995" s="580"/>
      <c r="WYY2995" s="537"/>
      <c r="WYZ2995" s="562"/>
      <c r="WZA2995" s="357"/>
      <c r="WZB2995" s="81"/>
      <c r="WZC2995" s="173"/>
      <c r="WZD2995" s="710"/>
      <c r="WZE2995" s="137"/>
      <c r="WZF2995" s="580"/>
      <c r="WZG2995" s="537"/>
      <c r="WZH2995" s="562"/>
      <c r="WZI2995" s="357"/>
      <c r="WZJ2995" s="81"/>
      <c r="WZK2995" s="173"/>
      <c r="WZL2995" s="710"/>
      <c r="WZM2995" s="137"/>
      <c r="WZN2995" s="580"/>
      <c r="WZO2995" s="537"/>
      <c r="WZP2995" s="562"/>
      <c r="WZQ2995" s="357"/>
      <c r="WZR2995" s="81"/>
      <c r="WZS2995" s="173"/>
      <c r="WZT2995" s="710"/>
      <c r="WZU2995" s="137"/>
      <c r="WZV2995" s="580"/>
      <c r="WZW2995" s="537"/>
      <c r="WZX2995" s="562"/>
      <c r="WZY2995" s="357"/>
      <c r="WZZ2995" s="81"/>
      <c r="XAA2995" s="173"/>
      <c r="XAB2995" s="710"/>
      <c r="XAC2995" s="137"/>
      <c r="XAD2995" s="580"/>
      <c r="XAE2995" s="537"/>
      <c r="XAF2995" s="562"/>
      <c r="XAG2995" s="357"/>
      <c r="XAH2995" s="81"/>
      <c r="XAI2995" s="173"/>
      <c r="XAJ2995" s="710"/>
      <c r="XAK2995" s="137"/>
      <c r="XAL2995" s="580"/>
      <c r="XAM2995" s="537"/>
      <c r="XAN2995" s="562"/>
      <c r="XAO2995" s="357"/>
      <c r="XAP2995" s="81"/>
      <c r="XAQ2995" s="173"/>
      <c r="XAR2995" s="710"/>
      <c r="XAS2995" s="137"/>
      <c r="XAT2995" s="580"/>
      <c r="XAU2995" s="537"/>
      <c r="XAV2995" s="562"/>
      <c r="XAW2995" s="357"/>
      <c r="XAX2995" s="81"/>
      <c r="XAY2995" s="173"/>
      <c r="XAZ2995" s="710"/>
      <c r="XBA2995" s="137"/>
      <c r="XBB2995" s="580"/>
      <c r="XBC2995" s="537"/>
      <c r="XBD2995" s="562"/>
      <c r="XBE2995" s="357"/>
      <c r="XBF2995" s="81"/>
      <c r="XBG2995" s="173"/>
      <c r="XBH2995" s="710"/>
      <c r="XBI2995" s="137"/>
      <c r="XBJ2995" s="580"/>
      <c r="XBK2995" s="537"/>
      <c r="XBL2995" s="562"/>
      <c r="XBM2995" s="357"/>
      <c r="XBN2995" s="81"/>
      <c r="XBO2995" s="173"/>
      <c r="XBP2995" s="710"/>
      <c r="XBQ2995" s="137"/>
      <c r="XBR2995" s="580"/>
      <c r="XBS2995" s="537"/>
      <c r="XBT2995" s="562"/>
      <c r="XBU2995" s="357"/>
      <c r="XBV2995" s="81"/>
      <c r="XBW2995" s="173"/>
      <c r="XBX2995" s="710"/>
      <c r="XBY2995" s="137"/>
      <c r="XBZ2995" s="580"/>
      <c r="XCA2995" s="537"/>
      <c r="XCB2995" s="562"/>
      <c r="XCC2995" s="357"/>
      <c r="XCD2995" s="81"/>
      <c r="XCE2995" s="173"/>
      <c r="XCF2995" s="710"/>
      <c r="XCG2995" s="137"/>
      <c r="XCH2995" s="580"/>
      <c r="XCI2995" s="537"/>
      <c r="XCJ2995" s="562"/>
      <c r="XCK2995" s="357"/>
      <c r="XCL2995" s="81"/>
      <c r="XCM2995" s="173"/>
      <c r="XCN2995" s="710"/>
      <c r="XCO2995" s="137"/>
      <c r="XCP2995" s="580"/>
      <c r="XCQ2995" s="537"/>
      <c r="XCR2995" s="562"/>
      <c r="XCS2995" s="357"/>
      <c r="XCT2995" s="81"/>
      <c r="XCU2995" s="173"/>
      <c r="XCV2995" s="710"/>
      <c r="XCW2995" s="137"/>
      <c r="XCX2995" s="580"/>
      <c r="XCY2995" s="537"/>
      <c r="XCZ2995" s="562"/>
      <c r="XDA2995" s="357"/>
      <c r="XDB2995" s="81"/>
      <c r="XDC2995" s="173"/>
      <c r="XDD2995" s="710"/>
      <c r="XDE2995" s="137"/>
      <c r="XDF2995" s="580"/>
      <c r="XDG2995" s="537"/>
      <c r="XDH2995" s="562"/>
      <c r="XDI2995" s="357"/>
      <c r="XDJ2995" s="81"/>
      <c r="XDK2995" s="173"/>
      <c r="XDL2995" s="710"/>
      <c r="XDM2995" s="137"/>
      <c r="XDN2995" s="580"/>
      <c r="XDO2995" s="537"/>
      <c r="XDP2995" s="562"/>
      <c r="XDQ2995" s="357"/>
      <c r="XDR2995" s="81"/>
      <c r="XDS2995" s="173"/>
      <c r="XDT2995" s="710"/>
      <c r="XDU2995" s="137"/>
      <c r="XDV2995" s="580"/>
      <c r="XDW2995" s="537"/>
      <c r="XDX2995" s="562"/>
      <c r="XDY2995" s="357"/>
      <c r="XDZ2995" s="81"/>
      <c r="XEA2995" s="173"/>
      <c r="XEB2995" s="710"/>
      <c r="XEC2995" s="137"/>
      <c r="XED2995" s="580"/>
      <c r="XEE2995" s="537"/>
      <c r="XEF2995" s="562"/>
      <c r="XEG2995" s="357"/>
      <c r="XEH2995" s="81"/>
      <c r="XEI2995" s="173"/>
      <c r="XEJ2995" s="710"/>
      <c r="XEK2995" s="137"/>
      <c r="XEL2995" s="580"/>
      <c r="XEM2995" s="537"/>
      <c r="XEN2995" s="562"/>
      <c r="XEO2995" s="357"/>
      <c r="XEP2995" s="81"/>
      <c r="XEQ2995" s="173"/>
      <c r="XER2995" s="710"/>
      <c r="XES2995" s="137"/>
      <c r="XET2995" s="580"/>
      <c r="XEU2995" s="537"/>
      <c r="XEV2995" s="562"/>
      <c r="XEW2995" s="357"/>
      <c r="XEX2995" s="81"/>
      <c r="XEY2995" s="173"/>
      <c r="XEZ2995" s="710"/>
      <c r="XFA2995" s="137"/>
      <c r="XFB2995" s="580"/>
      <c r="XFC2995" s="537"/>
      <c r="XFD2995" s="562"/>
    </row>
    <row r="2996" spans="1:16384" ht="15" customHeight="1">
      <c r="A2996" s="357">
        <v>45112</v>
      </c>
      <c r="B2996" s="81">
        <v>3720</v>
      </c>
      <c r="C2996" s="173">
        <v>28050</v>
      </c>
      <c r="D2996" s="716">
        <v>27100</v>
      </c>
      <c r="E2996" s="137">
        <f t="shared" ref="E2996" si="1136">D2996-C2996</f>
        <v>-950</v>
      </c>
      <c r="F2996" s="580">
        <f t="shared" ref="F2996" si="1137">C2996-C2995</f>
        <v>-100</v>
      </c>
      <c r="I2996" s="717">
        <v>224250</v>
      </c>
      <c r="J2996" s="81"/>
      <c r="K2996" s="173"/>
      <c r="L2996" s="716"/>
      <c r="M2996" s="137"/>
      <c r="N2996" s="580"/>
      <c r="R2996" s="81"/>
      <c r="S2996" s="173"/>
      <c r="T2996" s="716"/>
      <c r="U2996" s="137"/>
      <c r="V2996" s="580"/>
      <c r="W2996" s="537"/>
      <c r="X2996" s="562"/>
      <c r="Y2996" s="357"/>
      <c r="Z2996" s="81"/>
      <c r="AA2996" s="173"/>
      <c r="AB2996" s="716"/>
      <c r="AC2996" s="137"/>
      <c r="AD2996" s="580"/>
      <c r="AE2996" s="537"/>
      <c r="AF2996" s="562"/>
      <c r="AG2996" s="357"/>
      <c r="AH2996" s="81"/>
      <c r="AI2996" s="173"/>
      <c r="AJ2996" s="716"/>
      <c r="AK2996" s="137"/>
      <c r="AL2996" s="580"/>
      <c r="AM2996" s="537"/>
      <c r="AN2996" s="562"/>
      <c r="AO2996" s="357"/>
      <c r="AP2996" s="81"/>
      <c r="AQ2996" s="173"/>
      <c r="AR2996" s="716"/>
      <c r="AS2996" s="137"/>
      <c r="AT2996" s="580"/>
      <c r="AU2996" s="537"/>
      <c r="AV2996" s="562"/>
      <c r="AW2996" s="357"/>
      <c r="AX2996" s="81"/>
      <c r="AY2996" s="173"/>
      <c r="AZ2996" s="716"/>
      <c r="BA2996" s="137"/>
      <c r="BB2996" s="580"/>
      <c r="BC2996" s="537"/>
      <c r="BD2996" s="562"/>
      <c r="BE2996" s="357"/>
      <c r="BF2996" s="81"/>
      <c r="BG2996" s="173"/>
      <c r="BH2996" s="716"/>
      <c r="BI2996" s="137"/>
      <c r="BJ2996" s="580"/>
      <c r="BK2996" s="537"/>
      <c r="BL2996" s="562"/>
      <c r="BM2996" s="357"/>
      <c r="BN2996" s="81"/>
      <c r="BO2996" s="173"/>
      <c r="BP2996" s="716"/>
      <c r="BQ2996" s="137"/>
      <c r="BR2996" s="580"/>
      <c r="BS2996" s="537"/>
      <c r="BT2996" s="562"/>
      <c r="BU2996" s="357"/>
      <c r="BV2996" s="81"/>
      <c r="BW2996" s="173"/>
      <c r="BX2996" s="716"/>
      <c r="BY2996" s="137"/>
      <c r="BZ2996" s="580"/>
      <c r="CA2996" s="537"/>
      <c r="CB2996" s="562"/>
      <c r="CC2996" s="357"/>
      <c r="CD2996" s="81"/>
      <c r="CE2996" s="173"/>
      <c r="CF2996" s="716"/>
      <c r="CG2996" s="137"/>
      <c r="CH2996" s="580"/>
      <c r="CI2996" s="537"/>
      <c r="CJ2996" s="562"/>
      <c r="CK2996" s="357"/>
      <c r="CL2996" s="81"/>
      <c r="CM2996" s="173"/>
      <c r="CN2996" s="716"/>
      <c r="CO2996" s="137"/>
      <c r="CP2996" s="580"/>
      <c r="CQ2996" s="537"/>
      <c r="CR2996" s="562"/>
      <c r="CS2996" s="357"/>
      <c r="CT2996" s="81"/>
      <c r="CU2996" s="173"/>
      <c r="CV2996" s="716"/>
      <c r="CW2996" s="137"/>
      <c r="CX2996" s="580"/>
      <c r="CY2996" s="537"/>
      <c r="CZ2996" s="562"/>
      <c r="DA2996" s="357"/>
      <c r="DB2996" s="81"/>
      <c r="DC2996" s="173"/>
      <c r="DD2996" s="716"/>
      <c r="DE2996" s="137"/>
      <c r="DF2996" s="580"/>
      <c r="DG2996" s="537"/>
      <c r="DH2996" s="562"/>
      <c r="DI2996" s="357"/>
      <c r="DJ2996" s="81"/>
      <c r="DK2996" s="173"/>
      <c r="DL2996" s="716"/>
      <c r="DM2996" s="137"/>
      <c r="DN2996" s="580"/>
      <c r="DO2996" s="537"/>
      <c r="DP2996" s="562"/>
      <c r="DQ2996" s="357"/>
      <c r="DR2996" s="81"/>
      <c r="DS2996" s="173"/>
      <c r="DT2996" s="716"/>
      <c r="DU2996" s="137"/>
      <c r="DV2996" s="580"/>
      <c r="DW2996" s="537"/>
      <c r="DX2996" s="562"/>
      <c r="DY2996" s="357"/>
      <c r="DZ2996" s="81"/>
      <c r="EA2996" s="173"/>
      <c r="EB2996" s="716"/>
      <c r="EC2996" s="137"/>
      <c r="ED2996" s="580"/>
      <c r="EE2996" s="537"/>
      <c r="EF2996" s="562"/>
      <c r="EG2996" s="357"/>
      <c r="EH2996" s="81"/>
      <c r="EI2996" s="173"/>
      <c r="EJ2996" s="716"/>
      <c r="EK2996" s="137"/>
      <c r="EL2996" s="580"/>
      <c r="EM2996" s="537"/>
      <c r="EN2996" s="562"/>
      <c r="EO2996" s="357"/>
      <c r="EP2996" s="81"/>
      <c r="EQ2996" s="173"/>
      <c r="ER2996" s="716"/>
      <c r="ES2996" s="137"/>
      <c r="ET2996" s="580"/>
      <c r="EU2996" s="537"/>
      <c r="EV2996" s="562"/>
      <c r="EW2996" s="357"/>
      <c r="EX2996" s="81"/>
      <c r="EY2996" s="173"/>
      <c r="EZ2996" s="716"/>
      <c r="FA2996" s="137"/>
      <c r="FB2996" s="580"/>
      <c r="FC2996" s="537"/>
      <c r="FD2996" s="562"/>
      <c r="FE2996" s="357"/>
      <c r="FF2996" s="81"/>
      <c r="FG2996" s="173"/>
      <c r="FH2996" s="716"/>
      <c r="FI2996" s="137"/>
      <c r="FJ2996" s="580"/>
      <c r="FK2996" s="537"/>
      <c r="FL2996" s="562"/>
      <c r="FM2996" s="357"/>
      <c r="FN2996" s="81"/>
      <c r="FO2996" s="173"/>
      <c r="FP2996" s="716"/>
      <c r="FQ2996" s="137"/>
      <c r="FR2996" s="580"/>
      <c r="FS2996" s="537"/>
      <c r="FT2996" s="562"/>
      <c r="FU2996" s="357"/>
      <c r="FV2996" s="81"/>
      <c r="FW2996" s="173"/>
      <c r="FX2996" s="716"/>
      <c r="FY2996" s="137"/>
      <c r="FZ2996" s="580"/>
      <c r="GA2996" s="537"/>
      <c r="GB2996" s="562"/>
      <c r="GC2996" s="357"/>
      <c r="GD2996" s="81"/>
      <c r="GE2996" s="173"/>
      <c r="GF2996" s="716"/>
      <c r="GG2996" s="137"/>
      <c r="GH2996" s="580"/>
      <c r="GI2996" s="537"/>
      <c r="GJ2996" s="562"/>
      <c r="GK2996" s="357"/>
      <c r="GL2996" s="81"/>
      <c r="GM2996" s="173"/>
      <c r="GN2996" s="716"/>
      <c r="GO2996" s="137"/>
      <c r="GP2996" s="580"/>
      <c r="GQ2996" s="537"/>
      <c r="GR2996" s="562"/>
      <c r="GS2996" s="357"/>
      <c r="GT2996" s="81"/>
      <c r="GU2996" s="173"/>
      <c r="GV2996" s="716"/>
      <c r="GW2996" s="137"/>
      <c r="GX2996" s="580"/>
      <c r="GY2996" s="537"/>
      <c r="GZ2996" s="562"/>
      <c r="HA2996" s="357"/>
      <c r="HB2996" s="81"/>
      <c r="HC2996" s="173"/>
      <c r="HD2996" s="716"/>
      <c r="HE2996" s="137"/>
      <c r="HF2996" s="580"/>
      <c r="HG2996" s="537"/>
      <c r="HH2996" s="562"/>
      <c r="HI2996" s="357"/>
      <c r="HJ2996" s="81"/>
      <c r="HK2996" s="173"/>
      <c r="HL2996" s="716"/>
      <c r="HM2996" s="137"/>
      <c r="HN2996" s="580"/>
      <c r="HO2996" s="537"/>
      <c r="HP2996" s="562"/>
      <c r="HQ2996" s="357"/>
      <c r="HR2996" s="81"/>
      <c r="HS2996" s="173"/>
      <c r="HT2996" s="716"/>
      <c r="HU2996" s="137"/>
      <c r="HV2996" s="580"/>
      <c r="HW2996" s="537"/>
      <c r="HX2996" s="562"/>
      <c r="HY2996" s="357"/>
      <c r="HZ2996" s="81"/>
      <c r="IA2996" s="173"/>
      <c r="IB2996" s="716"/>
      <c r="IC2996" s="137"/>
      <c r="ID2996" s="580"/>
      <c r="IE2996" s="537"/>
      <c r="IF2996" s="562"/>
      <c r="IG2996" s="357"/>
      <c r="IH2996" s="81"/>
      <c r="II2996" s="173"/>
      <c r="IJ2996" s="716"/>
      <c r="IK2996" s="137"/>
      <c r="IL2996" s="580"/>
      <c r="IM2996" s="537"/>
      <c r="IN2996" s="562"/>
      <c r="IO2996" s="357"/>
      <c r="IP2996" s="81"/>
      <c r="IQ2996" s="173"/>
      <c r="IR2996" s="716"/>
      <c r="IS2996" s="137"/>
      <c r="IT2996" s="580"/>
      <c r="IU2996" s="537"/>
      <c r="IV2996" s="562"/>
      <c r="IW2996" s="357"/>
      <c r="IX2996" s="81"/>
      <c r="IY2996" s="173"/>
      <c r="IZ2996" s="716"/>
      <c r="JA2996" s="137"/>
      <c r="JB2996" s="580"/>
      <c r="JC2996" s="537"/>
      <c r="JD2996" s="562"/>
      <c r="JE2996" s="357"/>
      <c r="JF2996" s="81"/>
      <c r="JG2996" s="173"/>
      <c r="JH2996" s="716"/>
      <c r="JI2996" s="137"/>
      <c r="JJ2996" s="580"/>
      <c r="JK2996" s="537"/>
      <c r="JL2996" s="562"/>
      <c r="JM2996" s="357"/>
      <c r="JN2996" s="81"/>
      <c r="JO2996" s="173"/>
      <c r="JP2996" s="716"/>
      <c r="JQ2996" s="137"/>
      <c r="JR2996" s="580"/>
      <c r="JS2996" s="537"/>
      <c r="JT2996" s="562"/>
      <c r="JU2996" s="357"/>
      <c r="JV2996" s="81"/>
      <c r="JW2996" s="173"/>
      <c r="JX2996" s="716"/>
      <c r="JY2996" s="137"/>
      <c r="JZ2996" s="580"/>
      <c r="KA2996" s="537"/>
      <c r="KB2996" s="562"/>
      <c r="KC2996" s="357"/>
      <c r="KD2996" s="81"/>
      <c r="KE2996" s="173"/>
      <c r="KF2996" s="716"/>
      <c r="KG2996" s="137"/>
      <c r="KH2996" s="580"/>
      <c r="KI2996" s="537"/>
      <c r="KJ2996" s="562"/>
      <c r="KK2996" s="357"/>
      <c r="KL2996" s="81"/>
      <c r="KM2996" s="173"/>
      <c r="KN2996" s="716"/>
      <c r="KO2996" s="137"/>
      <c r="KP2996" s="580"/>
      <c r="KQ2996" s="537"/>
      <c r="KR2996" s="562"/>
      <c r="KS2996" s="357"/>
      <c r="KT2996" s="81"/>
      <c r="KU2996" s="173"/>
      <c r="KV2996" s="716"/>
      <c r="KW2996" s="137"/>
      <c r="KX2996" s="580"/>
      <c r="KY2996" s="537"/>
      <c r="KZ2996" s="562"/>
      <c r="LA2996" s="357"/>
      <c r="LB2996" s="81"/>
      <c r="LC2996" s="173"/>
      <c r="LD2996" s="716"/>
      <c r="LE2996" s="137"/>
      <c r="LF2996" s="580"/>
      <c r="LG2996" s="537"/>
      <c r="LH2996" s="562"/>
      <c r="LI2996" s="357"/>
      <c r="LJ2996" s="81"/>
      <c r="LK2996" s="173"/>
      <c r="LL2996" s="716"/>
      <c r="LM2996" s="137"/>
      <c r="LN2996" s="580"/>
      <c r="LO2996" s="537"/>
      <c r="LP2996" s="562"/>
      <c r="LQ2996" s="357"/>
      <c r="LR2996" s="81"/>
      <c r="LS2996" s="173"/>
      <c r="LT2996" s="716"/>
      <c r="LU2996" s="137"/>
      <c r="LV2996" s="580"/>
      <c r="LW2996" s="537"/>
      <c r="LX2996" s="562"/>
      <c r="LY2996" s="357"/>
      <c r="LZ2996" s="81"/>
      <c r="MA2996" s="173"/>
      <c r="MB2996" s="716"/>
      <c r="MC2996" s="137"/>
      <c r="MD2996" s="580"/>
      <c r="ME2996" s="537"/>
      <c r="MF2996" s="562"/>
      <c r="MG2996" s="357"/>
      <c r="MH2996" s="81"/>
      <c r="MI2996" s="173"/>
      <c r="MJ2996" s="716"/>
      <c r="MK2996" s="137"/>
      <c r="ML2996" s="580"/>
      <c r="MM2996" s="537"/>
      <c r="MN2996" s="562"/>
      <c r="MO2996" s="357"/>
      <c r="MP2996" s="81"/>
      <c r="MQ2996" s="173"/>
      <c r="MR2996" s="716"/>
      <c r="MS2996" s="137"/>
      <c r="MT2996" s="580"/>
      <c r="MU2996" s="537"/>
      <c r="MV2996" s="562"/>
      <c r="MW2996" s="357"/>
      <c r="MX2996" s="81"/>
      <c r="MY2996" s="173"/>
      <c r="MZ2996" s="716"/>
      <c r="NA2996" s="137"/>
      <c r="NB2996" s="580"/>
      <c r="NC2996" s="537"/>
      <c r="ND2996" s="562"/>
      <c r="NE2996" s="357"/>
      <c r="NF2996" s="81"/>
      <c r="NG2996" s="173"/>
      <c r="NH2996" s="716"/>
      <c r="NI2996" s="137"/>
      <c r="NJ2996" s="580"/>
      <c r="NK2996" s="537"/>
      <c r="NL2996" s="562"/>
      <c r="NM2996" s="357"/>
      <c r="NN2996" s="81"/>
      <c r="NO2996" s="173"/>
      <c r="NP2996" s="716"/>
      <c r="NQ2996" s="137"/>
      <c r="NR2996" s="580"/>
      <c r="NS2996" s="537"/>
      <c r="NT2996" s="562"/>
      <c r="NU2996" s="357"/>
      <c r="NV2996" s="81"/>
      <c r="NW2996" s="173"/>
      <c r="NX2996" s="716"/>
      <c r="NY2996" s="137"/>
      <c r="NZ2996" s="580"/>
      <c r="OA2996" s="537"/>
      <c r="OB2996" s="562"/>
      <c r="OC2996" s="357"/>
      <c r="OD2996" s="81"/>
      <c r="OE2996" s="173"/>
      <c r="OF2996" s="716"/>
      <c r="OG2996" s="137"/>
      <c r="OH2996" s="580"/>
      <c r="OI2996" s="537"/>
      <c r="OJ2996" s="562"/>
      <c r="OK2996" s="357"/>
      <c r="OL2996" s="81"/>
      <c r="OM2996" s="173"/>
      <c r="ON2996" s="716"/>
      <c r="OO2996" s="137"/>
      <c r="OP2996" s="580"/>
      <c r="OQ2996" s="537"/>
      <c r="OR2996" s="562"/>
      <c r="OS2996" s="357"/>
      <c r="OT2996" s="81"/>
      <c r="OU2996" s="173"/>
      <c r="OV2996" s="716"/>
      <c r="OW2996" s="137"/>
      <c r="OX2996" s="580"/>
      <c r="OY2996" s="537"/>
      <c r="OZ2996" s="562"/>
      <c r="PA2996" s="357"/>
      <c r="PB2996" s="81"/>
      <c r="PC2996" s="173"/>
      <c r="PD2996" s="716"/>
      <c r="PE2996" s="137"/>
      <c r="PF2996" s="580"/>
      <c r="PG2996" s="537"/>
      <c r="PH2996" s="562"/>
      <c r="PI2996" s="357"/>
      <c r="PJ2996" s="81"/>
      <c r="PK2996" s="173"/>
      <c r="PL2996" s="716"/>
      <c r="PM2996" s="137"/>
      <c r="PN2996" s="580"/>
      <c r="PO2996" s="537"/>
      <c r="PP2996" s="562"/>
      <c r="PQ2996" s="357"/>
      <c r="PR2996" s="81"/>
      <c r="PS2996" s="173"/>
      <c r="PT2996" s="716"/>
      <c r="PU2996" s="137"/>
      <c r="PV2996" s="580"/>
      <c r="PW2996" s="537"/>
      <c r="PX2996" s="562"/>
      <c r="PY2996" s="357"/>
      <c r="PZ2996" s="81"/>
      <c r="QA2996" s="173"/>
      <c r="QB2996" s="716"/>
      <c r="QC2996" s="137"/>
      <c r="QD2996" s="580"/>
      <c r="QE2996" s="537"/>
      <c r="QF2996" s="562"/>
      <c r="QG2996" s="357"/>
      <c r="QH2996" s="81"/>
      <c r="QI2996" s="173"/>
      <c r="QJ2996" s="716"/>
      <c r="QK2996" s="137"/>
      <c r="QL2996" s="580"/>
      <c r="QM2996" s="537"/>
      <c r="QN2996" s="562"/>
      <c r="QO2996" s="357"/>
      <c r="QP2996" s="81"/>
      <c r="QQ2996" s="173"/>
      <c r="QR2996" s="716"/>
      <c r="QS2996" s="137"/>
      <c r="QT2996" s="580"/>
      <c r="QU2996" s="537"/>
      <c r="QV2996" s="562"/>
      <c r="QW2996" s="357"/>
      <c r="QX2996" s="81"/>
      <c r="QY2996" s="173"/>
      <c r="QZ2996" s="716"/>
      <c r="RA2996" s="137"/>
      <c r="RB2996" s="580"/>
      <c r="RC2996" s="537"/>
      <c r="RD2996" s="562"/>
      <c r="RE2996" s="357"/>
      <c r="RF2996" s="81"/>
      <c r="RG2996" s="173"/>
      <c r="RH2996" s="716"/>
      <c r="RI2996" s="137"/>
      <c r="RJ2996" s="580"/>
      <c r="RK2996" s="537"/>
      <c r="RL2996" s="562"/>
      <c r="RM2996" s="357"/>
      <c r="RN2996" s="81"/>
      <c r="RO2996" s="173"/>
      <c r="RP2996" s="716"/>
      <c r="RQ2996" s="137"/>
      <c r="RR2996" s="580"/>
      <c r="RS2996" s="537"/>
      <c r="RT2996" s="562"/>
      <c r="RU2996" s="357"/>
      <c r="RV2996" s="81"/>
      <c r="RW2996" s="173"/>
      <c r="RX2996" s="716"/>
      <c r="RY2996" s="137"/>
      <c r="RZ2996" s="580"/>
      <c r="SA2996" s="537"/>
      <c r="SB2996" s="562"/>
      <c r="SC2996" s="357"/>
      <c r="SD2996" s="81"/>
      <c r="SE2996" s="173"/>
      <c r="SF2996" s="716"/>
      <c r="SG2996" s="137"/>
      <c r="SH2996" s="580"/>
      <c r="SI2996" s="537"/>
      <c r="SJ2996" s="562"/>
      <c r="SK2996" s="357"/>
      <c r="SL2996" s="81"/>
      <c r="SM2996" s="173"/>
      <c r="SN2996" s="716"/>
      <c r="SO2996" s="137"/>
      <c r="SP2996" s="580"/>
      <c r="SQ2996" s="537"/>
      <c r="SR2996" s="562"/>
      <c r="SS2996" s="357"/>
      <c r="ST2996" s="81"/>
      <c r="SU2996" s="173"/>
      <c r="SV2996" s="716"/>
      <c r="SW2996" s="137"/>
      <c r="SX2996" s="580"/>
      <c r="SY2996" s="537"/>
      <c r="SZ2996" s="562"/>
      <c r="TA2996" s="357"/>
      <c r="TB2996" s="81"/>
      <c r="TC2996" s="173"/>
      <c r="TD2996" s="716"/>
      <c r="TE2996" s="137"/>
      <c r="TF2996" s="580"/>
      <c r="TG2996" s="537"/>
      <c r="TH2996" s="562"/>
      <c r="TI2996" s="357"/>
      <c r="TJ2996" s="81"/>
      <c r="TK2996" s="173"/>
      <c r="TL2996" s="716"/>
      <c r="TM2996" s="137"/>
      <c r="TN2996" s="580"/>
      <c r="TO2996" s="537"/>
      <c r="TP2996" s="562"/>
      <c r="TQ2996" s="357"/>
      <c r="TR2996" s="81"/>
      <c r="TS2996" s="173"/>
      <c r="TT2996" s="716"/>
      <c r="TU2996" s="137"/>
      <c r="TV2996" s="580"/>
      <c r="TW2996" s="537"/>
      <c r="TX2996" s="562"/>
      <c r="TY2996" s="357"/>
      <c r="TZ2996" s="81"/>
      <c r="UA2996" s="173"/>
      <c r="UB2996" s="716"/>
      <c r="UC2996" s="137"/>
      <c r="UD2996" s="580"/>
      <c r="UE2996" s="537"/>
      <c r="UF2996" s="562"/>
      <c r="UG2996" s="357"/>
      <c r="UH2996" s="81"/>
      <c r="UI2996" s="173"/>
      <c r="UJ2996" s="716"/>
      <c r="UK2996" s="137"/>
      <c r="UL2996" s="580"/>
      <c r="UM2996" s="537"/>
      <c r="UN2996" s="562"/>
      <c r="UO2996" s="357"/>
      <c r="UP2996" s="81"/>
      <c r="UQ2996" s="173"/>
      <c r="UR2996" s="716"/>
      <c r="US2996" s="137"/>
      <c r="UT2996" s="580"/>
      <c r="UU2996" s="537"/>
      <c r="UV2996" s="562"/>
      <c r="UW2996" s="357"/>
      <c r="UX2996" s="81"/>
      <c r="UY2996" s="173"/>
      <c r="UZ2996" s="716"/>
      <c r="VA2996" s="137"/>
      <c r="VB2996" s="580"/>
      <c r="VC2996" s="537"/>
      <c r="VD2996" s="562"/>
      <c r="VE2996" s="357"/>
      <c r="VF2996" s="81"/>
      <c r="VG2996" s="173"/>
      <c r="VH2996" s="716"/>
      <c r="VI2996" s="137"/>
      <c r="VJ2996" s="580"/>
      <c r="VK2996" s="537"/>
      <c r="VL2996" s="562"/>
      <c r="VM2996" s="357"/>
      <c r="VN2996" s="81"/>
      <c r="VO2996" s="173"/>
      <c r="VP2996" s="716"/>
      <c r="VQ2996" s="137"/>
      <c r="VR2996" s="580"/>
      <c r="VS2996" s="537"/>
      <c r="VT2996" s="562"/>
      <c r="VU2996" s="357"/>
      <c r="VV2996" s="81"/>
      <c r="VW2996" s="173"/>
      <c r="VX2996" s="716"/>
      <c r="VY2996" s="137"/>
      <c r="VZ2996" s="580"/>
      <c r="WA2996" s="537"/>
      <c r="WB2996" s="562"/>
      <c r="WC2996" s="357"/>
      <c r="WD2996" s="81"/>
      <c r="WE2996" s="173"/>
      <c r="WF2996" s="716"/>
      <c r="WG2996" s="137"/>
      <c r="WH2996" s="580"/>
      <c r="WI2996" s="537"/>
      <c r="WJ2996" s="562"/>
      <c r="WK2996" s="357"/>
      <c r="WL2996" s="81"/>
      <c r="WM2996" s="173"/>
      <c r="WN2996" s="716"/>
      <c r="WO2996" s="137"/>
      <c r="WP2996" s="580"/>
      <c r="WQ2996" s="537"/>
      <c r="WR2996" s="562"/>
      <c r="WS2996" s="357"/>
      <c r="WT2996" s="81"/>
      <c r="WU2996" s="173"/>
      <c r="WV2996" s="716"/>
      <c r="WW2996" s="137"/>
      <c r="WX2996" s="580"/>
      <c r="WY2996" s="537"/>
      <c r="WZ2996" s="562"/>
      <c r="XA2996" s="357"/>
      <c r="XB2996" s="81"/>
      <c r="XC2996" s="173"/>
      <c r="XD2996" s="716"/>
      <c r="XE2996" s="137"/>
      <c r="XF2996" s="580"/>
      <c r="XG2996" s="537"/>
      <c r="XH2996" s="562"/>
      <c r="XI2996" s="357"/>
      <c r="XJ2996" s="81"/>
      <c r="XK2996" s="173"/>
      <c r="XL2996" s="716"/>
      <c r="XM2996" s="137"/>
      <c r="XN2996" s="580"/>
      <c r="XO2996" s="537"/>
      <c r="XP2996" s="562"/>
      <c r="XQ2996" s="357"/>
      <c r="XR2996" s="81"/>
      <c r="XS2996" s="173"/>
      <c r="XT2996" s="716"/>
      <c r="XU2996" s="137"/>
      <c r="XV2996" s="580"/>
      <c r="XW2996" s="537"/>
      <c r="XX2996" s="562"/>
      <c r="XY2996" s="357"/>
      <c r="XZ2996" s="81"/>
      <c r="YA2996" s="173"/>
      <c r="YB2996" s="716"/>
      <c r="YC2996" s="137"/>
      <c r="YD2996" s="580"/>
      <c r="YE2996" s="537"/>
      <c r="YF2996" s="562"/>
      <c r="YG2996" s="357"/>
      <c r="YH2996" s="81"/>
      <c r="YI2996" s="173"/>
      <c r="YJ2996" s="716"/>
      <c r="YK2996" s="137"/>
      <c r="YL2996" s="580"/>
      <c r="YM2996" s="537"/>
      <c r="YN2996" s="562"/>
      <c r="YO2996" s="357"/>
      <c r="YP2996" s="81"/>
      <c r="YQ2996" s="173"/>
      <c r="YR2996" s="716"/>
      <c r="YS2996" s="137"/>
      <c r="YT2996" s="580"/>
      <c r="YU2996" s="537"/>
      <c r="YV2996" s="562"/>
      <c r="YW2996" s="357"/>
      <c r="YX2996" s="81"/>
      <c r="YY2996" s="173"/>
      <c r="YZ2996" s="716"/>
      <c r="ZA2996" s="137"/>
      <c r="ZB2996" s="580"/>
      <c r="ZC2996" s="537"/>
      <c r="ZD2996" s="562"/>
      <c r="ZE2996" s="357"/>
      <c r="ZF2996" s="81"/>
      <c r="ZG2996" s="173"/>
      <c r="ZH2996" s="716"/>
      <c r="ZI2996" s="137"/>
      <c r="ZJ2996" s="580"/>
      <c r="ZK2996" s="537"/>
      <c r="ZL2996" s="562"/>
      <c r="ZM2996" s="357"/>
      <c r="ZN2996" s="81"/>
      <c r="ZO2996" s="173"/>
      <c r="ZP2996" s="716"/>
      <c r="ZQ2996" s="137"/>
      <c r="ZR2996" s="580"/>
      <c r="ZS2996" s="537"/>
      <c r="ZT2996" s="562"/>
      <c r="ZU2996" s="357"/>
      <c r="ZV2996" s="81"/>
      <c r="ZW2996" s="173"/>
      <c r="ZX2996" s="716"/>
      <c r="ZY2996" s="137"/>
      <c r="ZZ2996" s="580"/>
      <c r="AAA2996" s="537"/>
      <c r="AAB2996" s="562"/>
      <c r="AAC2996" s="357"/>
      <c r="AAD2996" s="81"/>
      <c r="AAE2996" s="173"/>
      <c r="AAF2996" s="716"/>
      <c r="AAG2996" s="137"/>
      <c r="AAH2996" s="580"/>
      <c r="AAI2996" s="537"/>
      <c r="AAJ2996" s="562"/>
      <c r="AAK2996" s="357"/>
      <c r="AAL2996" s="81"/>
      <c r="AAM2996" s="173"/>
      <c r="AAN2996" s="716"/>
      <c r="AAO2996" s="137"/>
      <c r="AAP2996" s="580"/>
      <c r="AAQ2996" s="537"/>
      <c r="AAR2996" s="562"/>
      <c r="AAS2996" s="357"/>
      <c r="AAT2996" s="81"/>
      <c r="AAU2996" s="173"/>
      <c r="AAV2996" s="716"/>
      <c r="AAW2996" s="137"/>
      <c r="AAX2996" s="580"/>
      <c r="AAY2996" s="537"/>
      <c r="AAZ2996" s="562"/>
      <c r="ABA2996" s="357"/>
      <c r="ABB2996" s="81"/>
      <c r="ABC2996" s="173"/>
      <c r="ABD2996" s="716"/>
      <c r="ABE2996" s="137"/>
      <c r="ABF2996" s="580"/>
      <c r="ABG2996" s="537"/>
      <c r="ABH2996" s="562"/>
      <c r="ABI2996" s="357"/>
      <c r="ABJ2996" s="81"/>
      <c r="ABK2996" s="173"/>
      <c r="ABL2996" s="716"/>
      <c r="ABM2996" s="137"/>
      <c r="ABN2996" s="580"/>
      <c r="ABO2996" s="537"/>
      <c r="ABP2996" s="562"/>
      <c r="ABQ2996" s="357"/>
      <c r="ABR2996" s="81"/>
      <c r="ABS2996" s="173"/>
      <c r="ABT2996" s="716"/>
      <c r="ABU2996" s="137"/>
      <c r="ABV2996" s="580"/>
      <c r="ABW2996" s="537"/>
      <c r="ABX2996" s="562"/>
      <c r="ABY2996" s="357"/>
      <c r="ABZ2996" s="81"/>
      <c r="ACA2996" s="173"/>
      <c r="ACB2996" s="716"/>
      <c r="ACC2996" s="137"/>
      <c r="ACD2996" s="580"/>
      <c r="ACE2996" s="537"/>
      <c r="ACF2996" s="562"/>
      <c r="ACG2996" s="357"/>
      <c r="ACH2996" s="81"/>
      <c r="ACI2996" s="173"/>
      <c r="ACJ2996" s="716"/>
      <c r="ACK2996" s="137"/>
      <c r="ACL2996" s="580"/>
      <c r="ACM2996" s="537"/>
      <c r="ACN2996" s="562"/>
      <c r="ACO2996" s="357"/>
      <c r="ACP2996" s="81"/>
      <c r="ACQ2996" s="173"/>
      <c r="ACR2996" s="716"/>
      <c r="ACS2996" s="137"/>
      <c r="ACT2996" s="580"/>
      <c r="ACU2996" s="537"/>
      <c r="ACV2996" s="562"/>
      <c r="ACW2996" s="357"/>
      <c r="ACX2996" s="81"/>
      <c r="ACY2996" s="173"/>
      <c r="ACZ2996" s="716"/>
      <c r="ADA2996" s="137"/>
      <c r="ADB2996" s="580"/>
      <c r="ADC2996" s="537"/>
      <c r="ADD2996" s="562"/>
      <c r="ADE2996" s="357"/>
      <c r="ADF2996" s="81"/>
      <c r="ADG2996" s="173"/>
      <c r="ADH2996" s="716"/>
      <c r="ADI2996" s="137"/>
      <c r="ADJ2996" s="580"/>
      <c r="ADK2996" s="537"/>
      <c r="ADL2996" s="562"/>
      <c r="ADM2996" s="357"/>
      <c r="ADN2996" s="81"/>
      <c r="ADO2996" s="173"/>
      <c r="ADP2996" s="716"/>
      <c r="ADQ2996" s="137"/>
      <c r="ADR2996" s="580"/>
      <c r="ADS2996" s="537"/>
      <c r="ADT2996" s="562"/>
      <c r="ADU2996" s="357"/>
      <c r="ADV2996" s="81"/>
      <c r="ADW2996" s="173"/>
      <c r="ADX2996" s="716"/>
      <c r="ADY2996" s="137"/>
      <c r="ADZ2996" s="580"/>
      <c r="AEA2996" s="537"/>
      <c r="AEB2996" s="562"/>
      <c r="AEC2996" s="357"/>
      <c r="AED2996" s="81"/>
      <c r="AEE2996" s="173"/>
      <c r="AEF2996" s="716"/>
      <c r="AEG2996" s="137"/>
      <c r="AEH2996" s="580"/>
      <c r="AEI2996" s="537"/>
      <c r="AEJ2996" s="562"/>
      <c r="AEK2996" s="357"/>
      <c r="AEL2996" s="81"/>
      <c r="AEM2996" s="173"/>
      <c r="AEN2996" s="716"/>
      <c r="AEO2996" s="137"/>
      <c r="AEP2996" s="580"/>
      <c r="AEQ2996" s="537"/>
      <c r="AER2996" s="562"/>
      <c r="AES2996" s="357"/>
      <c r="AET2996" s="81"/>
      <c r="AEU2996" s="173"/>
      <c r="AEV2996" s="716"/>
      <c r="AEW2996" s="137"/>
      <c r="AEX2996" s="580"/>
      <c r="AEY2996" s="537"/>
      <c r="AEZ2996" s="562"/>
      <c r="AFA2996" s="357"/>
      <c r="AFB2996" s="81"/>
      <c r="AFC2996" s="173"/>
      <c r="AFD2996" s="716"/>
      <c r="AFE2996" s="137"/>
      <c r="AFF2996" s="580"/>
      <c r="AFG2996" s="537"/>
      <c r="AFH2996" s="562"/>
      <c r="AFI2996" s="357"/>
      <c r="AFJ2996" s="81"/>
      <c r="AFK2996" s="173"/>
      <c r="AFL2996" s="716"/>
      <c r="AFM2996" s="137"/>
      <c r="AFN2996" s="580"/>
      <c r="AFO2996" s="537"/>
      <c r="AFP2996" s="562"/>
      <c r="AFQ2996" s="357"/>
      <c r="AFR2996" s="81"/>
      <c r="AFS2996" s="173"/>
      <c r="AFT2996" s="716"/>
      <c r="AFU2996" s="137"/>
      <c r="AFV2996" s="580"/>
      <c r="AFW2996" s="537"/>
      <c r="AFX2996" s="562"/>
      <c r="AFY2996" s="357"/>
      <c r="AFZ2996" s="81"/>
      <c r="AGA2996" s="173"/>
      <c r="AGB2996" s="716"/>
      <c r="AGC2996" s="137"/>
      <c r="AGD2996" s="580"/>
      <c r="AGE2996" s="537"/>
      <c r="AGF2996" s="562"/>
      <c r="AGG2996" s="357"/>
      <c r="AGH2996" s="81"/>
      <c r="AGI2996" s="173"/>
      <c r="AGJ2996" s="716"/>
      <c r="AGK2996" s="137"/>
      <c r="AGL2996" s="580"/>
      <c r="AGM2996" s="537"/>
      <c r="AGN2996" s="562"/>
      <c r="AGO2996" s="357"/>
      <c r="AGP2996" s="81"/>
      <c r="AGQ2996" s="173"/>
      <c r="AGR2996" s="716"/>
      <c r="AGS2996" s="137"/>
      <c r="AGT2996" s="580"/>
      <c r="AGU2996" s="537"/>
      <c r="AGV2996" s="562"/>
      <c r="AGW2996" s="357"/>
      <c r="AGX2996" s="81"/>
      <c r="AGY2996" s="173"/>
      <c r="AGZ2996" s="716"/>
      <c r="AHA2996" s="137"/>
      <c r="AHB2996" s="580"/>
      <c r="AHC2996" s="537"/>
      <c r="AHD2996" s="562"/>
      <c r="AHE2996" s="357"/>
      <c r="AHF2996" s="81"/>
      <c r="AHG2996" s="173"/>
      <c r="AHH2996" s="716"/>
      <c r="AHI2996" s="137"/>
      <c r="AHJ2996" s="580"/>
      <c r="AHK2996" s="537"/>
      <c r="AHL2996" s="562"/>
      <c r="AHM2996" s="357"/>
      <c r="AHN2996" s="81"/>
      <c r="AHO2996" s="173"/>
      <c r="AHP2996" s="716"/>
      <c r="AHQ2996" s="137"/>
      <c r="AHR2996" s="580"/>
      <c r="AHS2996" s="537"/>
      <c r="AHT2996" s="562"/>
      <c r="AHU2996" s="357"/>
      <c r="AHV2996" s="81"/>
      <c r="AHW2996" s="173"/>
      <c r="AHX2996" s="716"/>
      <c r="AHY2996" s="137"/>
      <c r="AHZ2996" s="580"/>
      <c r="AIA2996" s="537"/>
      <c r="AIB2996" s="562"/>
      <c r="AIC2996" s="357"/>
      <c r="AID2996" s="81"/>
      <c r="AIE2996" s="173"/>
      <c r="AIF2996" s="716"/>
      <c r="AIG2996" s="137"/>
      <c r="AIH2996" s="580"/>
      <c r="AII2996" s="537"/>
      <c r="AIJ2996" s="562"/>
      <c r="AIK2996" s="357"/>
      <c r="AIL2996" s="81"/>
      <c r="AIM2996" s="173"/>
      <c r="AIN2996" s="716"/>
      <c r="AIO2996" s="137"/>
      <c r="AIP2996" s="580"/>
      <c r="AIQ2996" s="537"/>
      <c r="AIR2996" s="562"/>
      <c r="AIS2996" s="357"/>
      <c r="AIT2996" s="81"/>
      <c r="AIU2996" s="173"/>
      <c r="AIV2996" s="716"/>
      <c r="AIW2996" s="137"/>
      <c r="AIX2996" s="580"/>
      <c r="AIY2996" s="537"/>
      <c r="AIZ2996" s="562"/>
      <c r="AJA2996" s="357"/>
      <c r="AJB2996" s="81"/>
      <c r="AJC2996" s="173"/>
      <c r="AJD2996" s="716"/>
      <c r="AJE2996" s="137"/>
      <c r="AJF2996" s="580"/>
      <c r="AJG2996" s="537"/>
      <c r="AJH2996" s="562"/>
      <c r="AJI2996" s="357"/>
      <c r="AJJ2996" s="81"/>
      <c r="AJK2996" s="173"/>
      <c r="AJL2996" s="716"/>
      <c r="AJM2996" s="137"/>
      <c r="AJN2996" s="580"/>
      <c r="AJO2996" s="537"/>
      <c r="AJP2996" s="562"/>
      <c r="AJQ2996" s="357"/>
      <c r="AJR2996" s="81"/>
      <c r="AJS2996" s="173"/>
      <c r="AJT2996" s="716"/>
      <c r="AJU2996" s="137"/>
      <c r="AJV2996" s="580"/>
      <c r="AJW2996" s="537"/>
      <c r="AJX2996" s="562"/>
      <c r="AJY2996" s="357"/>
      <c r="AJZ2996" s="81"/>
      <c r="AKA2996" s="173"/>
      <c r="AKB2996" s="716"/>
      <c r="AKC2996" s="137"/>
      <c r="AKD2996" s="580"/>
      <c r="AKE2996" s="537"/>
      <c r="AKF2996" s="562"/>
      <c r="AKG2996" s="357"/>
      <c r="AKH2996" s="81"/>
      <c r="AKI2996" s="173"/>
      <c r="AKJ2996" s="716"/>
      <c r="AKK2996" s="137"/>
      <c r="AKL2996" s="580"/>
      <c r="AKM2996" s="537"/>
      <c r="AKN2996" s="562"/>
      <c r="AKO2996" s="357"/>
      <c r="AKP2996" s="81"/>
      <c r="AKQ2996" s="173"/>
      <c r="AKR2996" s="716"/>
      <c r="AKS2996" s="137"/>
      <c r="AKT2996" s="580"/>
      <c r="AKU2996" s="537"/>
      <c r="AKV2996" s="562"/>
      <c r="AKW2996" s="357"/>
      <c r="AKX2996" s="81"/>
      <c r="AKY2996" s="173"/>
      <c r="AKZ2996" s="716"/>
      <c r="ALA2996" s="137"/>
      <c r="ALB2996" s="580"/>
      <c r="ALC2996" s="537"/>
      <c r="ALD2996" s="562"/>
      <c r="ALE2996" s="357"/>
      <c r="ALF2996" s="81"/>
      <c r="ALG2996" s="173"/>
      <c r="ALH2996" s="716"/>
      <c r="ALI2996" s="137"/>
      <c r="ALJ2996" s="580"/>
      <c r="ALK2996" s="537"/>
      <c r="ALL2996" s="562"/>
      <c r="ALM2996" s="357"/>
      <c r="ALN2996" s="81"/>
      <c r="ALO2996" s="173"/>
      <c r="ALP2996" s="716"/>
      <c r="ALQ2996" s="137"/>
      <c r="ALR2996" s="580"/>
      <c r="ALS2996" s="537"/>
      <c r="ALT2996" s="562"/>
      <c r="ALU2996" s="357"/>
      <c r="ALV2996" s="81"/>
      <c r="ALW2996" s="173"/>
      <c r="ALX2996" s="716"/>
      <c r="ALY2996" s="137"/>
      <c r="ALZ2996" s="580"/>
      <c r="AMA2996" s="537"/>
      <c r="AMB2996" s="562"/>
      <c r="AMC2996" s="357"/>
      <c r="AMD2996" s="81"/>
      <c r="AME2996" s="173"/>
      <c r="AMF2996" s="716"/>
      <c r="AMG2996" s="137"/>
      <c r="AMH2996" s="580"/>
      <c r="AMI2996" s="537"/>
      <c r="AMJ2996" s="562"/>
      <c r="AMK2996" s="357"/>
      <c r="AML2996" s="81"/>
      <c r="AMM2996" s="173"/>
      <c r="AMN2996" s="716"/>
      <c r="AMO2996" s="137"/>
      <c r="AMP2996" s="580"/>
      <c r="AMQ2996" s="537"/>
      <c r="AMR2996" s="562"/>
      <c r="AMS2996" s="357"/>
      <c r="AMT2996" s="81"/>
      <c r="AMU2996" s="173"/>
      <c r="AMV2996" s="716"/>
      <c r="AMW2996" s="137"/>
      <c r="AMX2996" s="580"/>
      <c r="AMY2996" s="537"/>
      <c r="AMZ2996" s="562"/>
      <c r="ANA2996" s="357"/>
      <c r="ANB2996" s="81"/>
      <c r="ANC2996" s="173"/>
      <c r="AND2996" s="716"/>
      <c r="ANE2996" s="137"/>
      <c r="ANF2996" s="580"/>
      <c r="ANG2996" s="537"/>
      <c r="ANH2996" s="562"/>
      <c r="ANI2996" s="357"/>
      <c r="ANJ2996" s="81"/>
      <c r="ANK2996" s="173"/>
      <c r="ANL2996" s="716"/>
      <c r="ANM2996" s="137"/>
      <c r="ANN2996" s="580"/>
      <c r="ANO2996" s="537"/>
      <c r="ANP2996" s="562"/>
      <c r="ANQ2996" s="357"/>
      <c r="ANR2996" s="81"/>
      <c r="ANS2996" s="173"/>
      <c r="ANT2996" s="716"/>
      <c r="ANU2996" s="137"/>
      <c r="ANV2996" s="580"/>
      <c r="ANW2996" s="537"/>
      <c r="ANX2996" s="562"/>
      <c r="ANY2996" s="357"/>
      <c r="ANZ2996" s="81"/>
      <c r="AOA2996" s="173"/>
      <c r="AOB2996" s="716"/>
      <c r="AOC2996" s="137"/>
      <c r="AOD2996" s="580"/>
      <c r="AOE2996" s="537"/>
      <c r="AOF2996" s="562"/>
      <c r="AOG2996" s="357"/>
      <c r="AOH2996" s="81"/>
      <c r="AOI2996" s="173"/>
      <c r="AOJ2996" s="716"/>
      <c r="AOK2996" s="137"/>
      <c r="AOL2996" s="580"/>
      <c r="AOM2996" s="537"/>
      <c r="AON2996" s="562"/>
      <c r="AOO2996" s="357"/>
      <c r="AOP2996" s="81"/>
      <c r="AOQ2996" s="173"/>
      <c r="AOR2996" s="716"/>
      <c r="AOS2996" s="137"/>
      <c r="AOT2996" s="580"/>
      <c r="AOU2996" s="537"/>
      <c r="AOV2996" s="562"/>
      <c r="AOW2996" s="357"/>
      <c r="AOX2996" s="81"/>
      <c r="AOY2996" s="173"/>
      <c r="AOZ2996" s="716"/>
      <c r="APA2996" s="137"/>
      <c r="APB2996" s="580"/>
      <c r="APC2996" s="537"/>
      <c r="APD2996" s="562"/>
      <c r="APE2996" s="357"/>
      <c r="APF2996" s="81"/>
      <c r="APG2996" s="173"/>
      <c r="APH2996" s="716"/>
      <c r="API2996" s="137"/>
      <c r="APJ2996" s="580"/>
      <c r="APK2996" s="537"/>
      <c r="APL2996" s="562"/>
      <c r="APM2996" s="357"/>
      <c r="APN2996" s="81"/>
      <c r="APO2996" s="173"/>
      <c r="APP2996" s="716"/>
      <c r="APQ2996" s="137"/>
      <c r="APR2996" s="580"/>
      <c r="APS2996" s="537"/>
      <c r="APT2996" s="562"/>
      <c r="APU2996" s="357"/>
      <c r="APV2996" s="81"/>
      <c r="APW2996" s="173"/>
      <c r="APX2996" s="716"/>
      <c r="APY2996" s="137"/>
      <c r="APZ2996" s="580"/>
      <c r="AQA2996" s="537"/>
      <c r="AQB2996" s="562"/>
      <c r="AQC2996" s="357"/>
      <c r="AQD2996" s="81"/>
      <c r="AQE2996" s="173"/>
      <c r="AQF2996" s="716"/>
      <c r="AQG2996" s="137"/>
      <c r="AQH2996" s="580"/>
      <c r="AQI2996" s="537"/>
      <c r="AQJ2996" s="562"/>
      <c r="AQK2996" s="357"/>
      <c r="AQL2996" s="81"/>
      <c r="AQM2996" s="173"/>
      <c r="AQN2996" s="716"/>
      <c r="AQO2996" s="137"/>
      <c r="AQP2996" s="580"/>
      <c r="AQQ2996" s="537"/>
      <c r="AQR2996" s="562"/>
      <c r="AQS2996" s="357"/>
      <c r="AQT2996" s="81"/>
      <c r="AQU2996" s="173"/>
      <c r="AQV2996" s="716"/>
      <c r="AQW2996" s="137"/>
      <c r="AQX2996" s="580"/>
      <c r="AQY2996" s="537"/>
      <c r="AQZ2996" s="562"/>
      <c r="ARA2996" s="357"/>
      <c r="ARB2996" s="81"/>
      <c r="ARC2996" s="173"/>
      <c r="ARD2996" s="716"/>
      <c r="ARE2996" s="137"/>
      <c r="ARF2996" s="580"/>
      <c r="ARG2996" s="537"/>
      <c r="ARH2996" s="562"/>
      <c r="ARI2996" s="357"/>
      <c r="ARJ2996" s="81"/>
      <c r="ARK2996" s="173"/>
      <c r="ARL2996" s="716"/>
      <c r="ARM2996" s="137"/>
      <c r="ARN2996" s="580"/>
      <c r="ARO2996" s="537"/>
      <c r="ARP2996" s="562"/>
      <c r="ARQ2996" s="357"/>
      <c r="ARR2996" s="81"/>
      <c r="ARS2996" s="173"/>
      <c r="ART2996" s="716"/>
      <c r="ARU2996" s="137"/>
      <c r="ARV2996" s="580"/>
      <c r="ARW2996" s="537"/>
      <c r="ARX2996" s="562"/>
      <c r="ARY2996" s="357"/>
      <c r="ARZ2996" s="81"/>
      <c r="ASA2996" s="173"/>
      <c r="ASB2996" s="716"/>
      <c r="ASC2996" s="137"/>
      <c r="ASD2996" s="580"/>
      <c r="ASE2996" s="537"/>
      <c r="ASF2996" s="562"/>
      <c r="ASG2996" s="357"/>
      <c r="ASH2996" s="81"/>
      <c r="ASI2996" s="173"/>
      <c r="ASJ2996" s="716"/>
      <c r="ASK2996" s="137"/>
      <c r="ASL2996" s="580"/>
      <c r="ASM2996" s="537"/>
      <c r="ASN2996" s="562"/>
      <c r="ASO2996" s="357"/>
      <c r="ASP2996" s="81"/>
      <c r="ASQ2996" s="173"/>
      <c r="ASR2996" s="716"/>
      <c r="ASS2996" s="137"/>
      <c r="AST2996" s="580"/>
      <c r="ASU2996" s="537"/>
      <c r="ASV2996" s="562"/>
      <c r="ASW2996" s="357"/>
      <c r="ASX2996" s="81"/>
      <c r="ASY2996" s="173"/>
      <c r="ASZ2996" s="716"/>
      <c r="ATA2996" s="137"/>
      <c r="ATB2996" s="580"/>
      <c r="ATC2996" s="537"/>
      <c r="ATD2996" s="562"/>
      <c r="ATE2996" s="357"/>
      <c r="ATF2996" s="81"/>
      <c r="ATG2996" s="173"/>
      <c r="ATH2996" s="716"/>
      <c r="ATI2996" s="137"/>
      <c r="ATJ2996" s="580"/>
      <c r="ATK2996" s="537"/>
      <c r="ATL2996" s="562"/>
      <c r="ATM2996" s="357"/>
      <c r="ATN2996" s="81"/>
      <c r="ATO2996" s="173"/>
      <c r="ATP2996" s="716"/>
      <c r="ATQ2996" s="137"/>
      <c r="ATR2996" s="580"/>
      <c r="ATS2996" s="537"/>
      <c r="ATT2996" s="562"/>
      <c r="ATU2996" s="357"/>
      <c r="ATV2996" s="81"/>
      <c r="ATW2996" s="173"/>
      <c r="ATX2996" s="716"/>
      <c r="ATY2996" s="137"/>
      <c r="ATZ2996" s="580"/>
      <c r="AUA2996" s="537"/>
      <c r="AUB2996" s="562"/>
      <c r="AUC2996" s="357"/>
      <c r="AUD2996" s="81"/>
      <c r="AUE2996" s="173"/>
      <c r="AUF2996" s="716"/>
      <c r="AUG2996" s="137"/>
      <c r="AUH2996" s="580"/>
      <c r="AUI2996" s="537"/>
      <c r="AUJ2996" s="562"/>
      <c r="AUK2996" s="357"/>
      <c r="AUL2996" s="81"/>
      <c r="AUM2996" s="173"/>
      <c r="AUN2996" s="716"/>
      <c r="AUO2996" s="137"/>
      <c r="AUP2996" s="580"/>
      <c r="AUQ2996" s="537"/>
      <c r="AUR2996" s="562"/>
      <c r="AUS2996" s="357"/>
      <c r="AUT2996" s="81"/>
      <c r="AUU2996" s="173"/>
      <c r="AUV2996" s="716"/>
      <c r="AUW2996" s="137"/>
      <c r="AUX2996" s="580"/>
      <c r="AUY2996" s="537"/>
      <c r="AUZ2996" s="562"/>
      <c r="AVA2996" s="357"/>
      <c r="AVB2996" s="81"/>
      <c r="AVC2996" s="173"/>
      <c r="AVD2996" s="716"/>
      <c r="AVE2996" s="137"/>
      <c r="AVF2996" s="580"/>
      <c r="AVG2996" s="537"/>
      <c r="AVH2996" s="562"/>
      <c r="AVI2996" s="357"/>
      <c r="AVJ2996" s="81"/>
      <c r="AVK2996" s="173"/>
      <c r="AVL2996" s="716"/>
      <c r="AVM2996" s="137"/>
      <c r="AVN2996" s="580"/>
      <c r="AVO2996" s="537"/>
      <c r="AVP2996" s="562"/>
      <c r="AVQ2996" s="357"/>
      <c r="AVR2996" s="81"/>
      <c r="AVS2996" s="173"/>
      <c r="AVT2996" s="716"/>
      <c r="AVU2996" s="137"/>
      <c r="AVV2996" s="580"/>
      <c r="AVW2996" s="537"/>
      <c r="AVX2996" s="562"/>
      <c r="AVY2996" s="357"/>
      <c r="AVZ2996" s="81"/>
      <c r="AWA2996" s="173"/>
      <c r="AWB2996" s="716"/>
      <c r="AWC2996" s="137"/>
      <c r="AWD2996" s="580"/>
      <c r="AWE2996" s="537"/>
      <c r="AWF2996" s="562"/>
      <c r="AWG2996" s="357"/>
      <c r="AWH2996" s="81"/>
      <c r="AWI2996" s="173"/>
      <c r="AWJ2996" s="716"/>
      <c r="AWK2996" s="137"/>
      <c r="AWL2996" s="580"/>
      <c r="AWM2996" s="537"/>
      <c r="AWN2996" s="562"/>
      <c r="AWO2996" s="357"/>
      <c r="AWP2996" s="81"/>
      <c r="AWQ2996" s="173"/>
      <c r="AWR2996" s="716"/>
      <c r="AWS2996" s="137"/>
      <c r="AWT2996" s="580"/>
      <c r="AWU2996" s="537"/>
      <c r="AWV2996" s="562"/>
      <c r="AWW2996" s="357"/>
      <c r="AWX2996" s="81"/>
      <c r="AWY2996" s="173"/>
      <c r="AWZ2996" s="716"/>
      <c r="AXA2996" s="137"/>
      <c r="AXB2996" s="580"/>
      <c r="AXC2996" s="537"/>
      <c r="AXD2996" s="562"/>
      <c r="AXE2996" s="357"/>
      <c r="AXF2996" s="81"/>
      <c r="AXG2996" s="173"/>
      <c r="AXH2996" s="716"/>
      <c r="AXI2996" s="137"/>
      <c r="AXJ2996" s="580"/>
      <c r="AXK2996" s="537"/>
      <c r="AXL2996" s="562"/>
      <c r="AXM2996" s="357"/>
      <c r="AXN2996" s="81"/>
      <c r="AXO2996" s="173"/>
      <c r="AXP2996" s="716"/>
      <c r="AXQ2996" s="137"/>
      <c r="AXR2996" s="580"/>
      <c r="AXS2996" s="537"/>
      <c r="AXT2996" s="562"/>
      <c r="AXU2996" s="357"/>
      <c r="AXV2996" s="81"/>
      <c r="AXW2996" s="173"/>
      <c r="AXX2996" s="716"/>
      <c r="AXY2996" s="137"/>
      <c r="AXZ2996" s="580"/>
      <c r="AYA2996" s="537"/>
      <c r="AYB2996" s="562"/>
      <c r="AYC2996" s="357"/>
      <c r="AYD2996" s="81"/>
      <c r="AYE2996" s="173"/>
      <c r="AYF2996" s="716"/>
      <c r="AYG2996" s="137"/>
      <c r="AYH2996" s="580"/>
      <c r="AYI2996" s="537"/>
      <c r="AYJ2996" s="562"/>
      <c r="AYK2996" s="357"/>
      <c r="AYL2996" s="81"/>
      <c r="AYM2996" s="173"/>
      <c r="AYN2996" s="716"/>
      <c r="AYO2996" s="137"/>
      <c r="AYP2996" s="580"/>
      <c r="AYQ2996" s="537"/>
      <c r="AYR2996" s="562"/>
      <c r="AYS2996" s="357"/>
      <c r="AYT2996" s="81"/>
      <c r="AYU2996" s="173"/>
      <c r="AYV2996" s="716"/>
      <c r="AYW2996" s="137"/>
      <c r="AYX2996" s="580"/>
      <c r="AYY2996" s="537"/>
      <c r="AYZ2996" s="562"/>
      <c r="AZA2996" s="357"/>
      <c r="AZB2996" s="81"/>
      <c r="AZC2996" s="173"/>
      <c r="AZD2996" s="716"/>
      <c r="AZE2996" s="137"/>
      <c r="AZF2996" s="580"/>
      <c r="AZG2996" s="537"/>
      <c r="AZH2996" s="562"/>
      <c r="AZI2996" s="357"/>
      <c r="AZJ2996" s="81"/>
      <c r="AZK2996" s="173"/>
      <c r="AZL2996" s="716"/>
      <c r="AZM2996" s="137"/>
      <c r="AZN2996" s="580"/>
      <c r="AZO2996" s="537"/>
      <c r="AZP2996" s="562"/>
      <c r="AZQ2996" s="357"/>
      <c r="AZR2996" s="81"/>
      <c r="AZS2996" s="173"/>
      <c r="AZT2996" s="716"/>
      <c r="AZU2996" s="137"/>
      <c r="AZV2996" s="580"/>
      <c r="AZW2996" s="537"/>
      <c r="AZX2996" s="562"/>
      <c r="AZY2996" s="357"/>
      <c r="AZZ2996" s="81"/>
      <c r="BAA2996" s="173"/>
      <c r="BAB2996" s="716"/>
      <c r="BAC2996" s="137"/>
      <c r="BAD2996" s="580"/>
      <c r="BAE2996" s="537"/>
      <c r="BAF2996" s="562"/>
      <c r="BAG2996" s="357"/>
      <c r="BAH2996" s="81"/>
      <c r="BAI2996" s="173"/>
      <c r="BAJ2996" s="716"/>
      <c r="BAK2996" s="137"/>
      <c r="BAL2996" s="580"/>
      <c r="BAM2996" s="537"/>
      <c r="BAN2996" s="562"/>
      <c r="BAO2996" s="357"/>
      <c r="BAP2996" s="81"/>
      <c r="BAQ2996" s="173"/>
      <c r="BAR2996" s="716"/>
      <c r="BAS2996" s="137"/>
      <c r="BAT2996" s="580"/>
      <c r="BAU2996" s="537"/>
      <c r="BAV2996" s="562"/>
      <c r="BAW2996" s="357"/>
      <c r="BAX2996" s="81"/>
      <c r="BAY2996" s="173"/>
      <c r="BAZ2996" s="716"/>
      <c r="BBA2996" s="137"/>
      <c r="BBB2996" s="580"/>
      <c r="BBC2996" s="537"/>
      <c r="BBD2996" s="562"/>
      <c r="BBE2996" s="357"/>
      <c r="BBF2996" s="81"/>
      <c r="BBG2996" s="173"/>
      <c r="BBH2996" s="716"/>
      <c r="BBI2996" s="137"/>
      <c r="BBJ2996" s="580"/>
      <c r="BBK2996" s="537"/>
      <c r="BBL2996" s="562"/>
      <c r="BBM2996" s="357"/>
      <c r="BBN2996" s="81"/>
      <c r="BBO2996" s="173"/>
      <c r="BBP2996" s="716"/>
      <c r="BBQ2996" s="137"/>
      <c r="BBR2996" s="580"/>
      <c r="BBS2996" s="537"/>
      <c r="BBT2996" s="562"/>
      <c r="BBU2996" s="357"/>
      <c r="BBV2996" s="81"/>
      <c r="BBW2996" s="173"/>
      <c r="BBX2996" s="716"/>
      <c r="BBY2996" s="137"/>
      <c r="BBZ2996" s="580"/>
      <c r="BCA2996" s="537"/>
      <c r="BCB2996" s="562"/>
      <c r="BCC2996" s="357"/>
      <c r="BCD2996" s="81"/>
      <c r="BCE2996" s="173"/>
      <c r="BCF2996" s="716"/>
      <c r="BCG2996" s="137"/>
      <c r="BCH2996" s="580"/>
      <c r="BCI2996" s="537"/>
      <c r="BCJ2996" s="562"/>
      <c r="BCK2996" s="357"/>
      <c r="BCL2996" s="81"/>
      <c r="BCM2996" s="173"/>
      <c r="BCN2996" s="716"/>
      <c r="BCO2996" s="137"/>
      <c r="BCP2996" s="580"/>
      <c r="BCQ2996" s="537"/>
      <c r="BCR2996" s="562"/>
      <c r="BCS2996" s="357"/>
      <c r="BCT2996" s="81"/>
      <c r="BCU2996" s="173"/>
      <c r="BCV2996" s="716"/>
      <c r="BCW2996" s="137"/>
      <c r="BCX2996" s="580"/>
      <c r="BCY2996" s="537"/>
      <c r="BCZ2996" s="562"/>
      <c r="BDA2996" s="357"/>
      <c r="BDB2996" s="81"/>
      <c r="BDC2996" s="173"/>
      <c r="BDD2996" s="716"/>
      <c r="BDE2996" s="137"/>
      <c r="BDF2996" s="580"/>
      <c r="BDG2996" s="537"/>
      <c r="BDH2996" s="562"/>
      <c r="BDI2996" s="357"/>
      <c r="BDJ2996" s="81"/>
      <c r="BDK2996" s="173"/>
      <c r="BDL2996" s="716"/>
      <c r="BDM2996" s="137"/>
      <c r="BDN2996" s="580"/>
      <c r="BDO2996" s="537"/>
      <c r="BDP2996" s="562"/>
      <c r="BDQ2996" s="357"/>
      <c r="BDR2996" s="81"/>
      <c r="BDS2996" s="173"/>
      <c r="BDT2996" s="716"/>
      <c r="BDU2996" s="137"/>
      <c r="BDV2996" s="580"/>
      <c r="BDW2996" s="537"/>
      <c r="BDX2996" s="562"/>
      <c r="BDY2996" s="357"/>
      <c r="BDZ2996" s="81"/>
      <c r="BEA2996" s="173"/>
      <c r="BEB2996" s="716"/>
      <c r="BEC2996" s="137"/>
      <c r="BED2996" s="580"/>
      <c r="BEE2996" s="537"/>
      <c r="BEF2996" s="562"/>
      <c r="BEG2996" s="357"/>
      <c r="BEH2996" s="81"/>
      <c r="BEI2996" s="173"/>
      <c r="BEJ2996" s="716"/>
      <c r="BEK2996" s="137"/>
      <c r="BEL2996" s="580"/>
      <c r="BEM2996" s="537"/>
      <c r="BEN2996" s="562"/>
      <c r="BEO2996" s="357"/>
      <c r="BEP2996" s="81"/>
      <c r="BEQ2996" s="173"/>
      <c r="BER2996" s="716"/>
      <c r="BES2996" s="137"/>
      <c r="BET2996" s="580"/>
      <c r="BEU2996" s="537"/>
      <c r="BEV2996" s="562"/>
      <c r="BEW2996" s="357"/>
      <c r="BEX2996" s="81"/>
      <c r="BEY2996" s="173"/>
      <c r="BEZ2996" s="716"/>
      <c r="BFA2996" s="137"/>
      <c r="BFB2996" s="580"/>
      <c r="BFC2996" s="537"/>
      <c r="BFD2996" s="562"/>
      <c r="BFE2996" s="357"/>
      <c r="BFF2996" s="81"/>
      <c r="BFG2996" s="173"/>
      <c r="BFH2996" s="716"/>
      <c r="BFI2996" s="137"/>
      <c r="BFJ2996" s="580"/>
      <c r="BFK2996" s="537"/>
      <c r="BFL2996" s="562"/>
      <c r="BFM2996" s="357"/>
      <c r="BFN2996" s="81"/>
      <c r="BFO2996" s="173"/>
      <c r="BFP2996" s="716"/>
      <c r="BFQ2996" s="137"/>
      <c r="BFR2996" s="580"/>
      <c r="BFS2996" s="537"/>
      <c r="BFT2996" s="562"/>
      <c r="BFU2996" s="357"/>
      <c r="BFV2996" s="81"/>
      <c r="BFW2996" s="173"/>
      <c r="BFX2996" s="716"/>
      <c r="BFY2996" s="137"/>
      <c r="BFZ2996" s="580"/>
      <c r="BGA2996" s="537"/>
      <c r="BGB2996" s="562"/>
      <c r="BGC2996" s="357"/>
      <c r="BGD2996" s="81"/>
      <c r="BGE2996" s="173"/>
      <c r="BGF2996" s="716"/>
      <c r="BGG2996" s="137"/>
      <c r="BGH2996" s="580"/>
      <c r="BGI2996" s="537"/>
      <c r="BGJ2996" s="562"/>
      <c r="BGK2996" s="357"/>
      <c r="BGL2996" s="81"/>
      <c r="BGM2996" s="173"/>
      <c r="BGN2996" s="716"/>
      <c r="BGO2996" s="137"/>
      <c r="BGP2996" s="580"/>
      <c r="BGQ2996" s="537"/>
      <c r="BGR2996" s="562"/>
      <c r="BGS2996" s="357"/>
      <c r="BGT2996" s="81"/>
      <c r="BGU2996" s="173"/>
      <c r="BGV2996" s="716"/>
      <c r="BGW2996" s="137"/>
      <c r="BGX2996" s="580"/>
      <c r="BGY2996" s="537"/>
      <c r="BGZ2996" s="562"/>
      <c r="BHA2996" s="357"/>
      <c r="BHB2996" s="81"/>
      <c r="BHC2996" s="173"/>
      <c r="BHD2996" s="716"/>
      <c r="BHE2996" s="137"/>
      <c r="BHF2996" s="580"/>
      <c r="BHG2996" s="537"/>
      <c r="BHH2996" s="562"/>
      <c r="BHI2996" s="357"/>
      <c r="BHJ2996" s="81"/>
      <c r="BHK2996" s="173"/>
      <c r="BHL2996" s="716"/>
      <c r="BHM2996" s="137"/>
      <c r="BHN2996" s="580"/>
      <c r="BHO2996" s="537"/>
      <c r="BHP2996" s="562"/>
      <c r="BHQ2996" s="357"/>
      <c r="BHR2996" s="81"/>
      <c r="BHS2996" s="173"/>
      <c r="BHT2996" s="716"/>
      <c r="BHU2996" s="137"/>
      <c r="BHV2996" s="580"/>
      <c r="BHW2996" s="537"/>
      <c r="BHX2996" s="562"/>
      <c r="BHY2996" s="357"/>
      <c r="BHZ2996" s="81"/>
      <c r="BIA2996" s="173"/>
      <c r="BIB2996" s="716"/>
      <c r="BIC2996" s="137"/>
      <c r="BID2996" s="580"/>
      <c r="BIE2996" s="537"/>
      <c r="BIF2996" s="562"/>
      <c r="BIG2996" s="357"/>
      <c r="BIH2996" s="81"/>
      <c r="BII2996" s="173"/>
      <c r="BIJ2996" s="716"/>
      <c r="BIK2996" s="137"/>
      <c r="BIL2996" s="580"/>
      <c r="BIM2996" s="537"/>
      <c r="BIN2996" s="562"/>
      <c r="BIO2996" s="357"/>
      <c r="BIP2996" s="81"/>
      <c r="BIQ2996" s="173"/>
      <c r="BIR2996" s="716"/>
      <c r="BIS2996" s="137"/>
      <c r="BIT2996" s="580"/>
      <c r="BIU2996" s="537"/>
      <c r="BIV2996" s="562"/>
      <c r="BIW2996" s="357"/>
      <c r="BIX2996" s="81"/>
      <c r="BIY2996" s="173"/>
      <c r="BIZ2996" s="716"/>
      <c r="BJA2996" s="137"/>
      <c r="BJB2996" s="580"/>
      <c r="BJC2996" s="537"/>
      <c r="BJD2996" s="562"/>
      <c r="BJE2996" s="357"/>
      <c r="BJF2996" s="81"/>
      <c r="BJG2996" s="173"/>
      <c r="BJH2996" s="716"/>
      <c r="BJI2996" s="137"/>
      <c r="BJJ2996" s="580"/>
      <c r="BJK2996" s="537"/>
      <c r="BJL2996" s="562"/>
      <c r="BJM2996" s="357"/>
      <c r="BJN2996" s="81"/>
      <c r="BJO2996" s="173"/>
      <c r="BJP2996" s="716"/>
      <c r="BJQ2996" s="137"/>
      <c r="BJR2996" s="580"/>
      <c r="BJS2996" s="537"/>
      <c r="BJT2996" s="562"/>
      <c r="BJU2996" s="357"/>
      <c r="BJV2996" s="81"/>
      <c r="BJW2996" s="173"/>
      <c r="BJX2996" s="716"/>
      <c r="BJY2996" s="137"/>
      <c r="BJZ2996" s="580"/>
      <c r="BKA2996" s="537"/>
      <c r="BKB2996" s="562"/>
      <c r="BKC2996" s="357"/>
      <c r="BKD2996" s="81"/>
      <c r="BKE2996" s="173"/>
      <c r="BKF2996" s="716"/>
      <c r="BKG2996" s="137"/>
      <c r="BKH2996" s="580"/>
      <c r="BKI2996" s="537"/>
      <c r="BKJ2996" s="562"/>
      <c r="BKK2996" s="357"/>
      <c r="BKL2996" s="81"/>
      <c r="BKM2996" s="173"/>
      <c r="BKN2996" s="716"/>
      <c r="BKO2996" s="137"/>
      <c r="BKP2996" s="580"/>
      <c r="BKQ2996" s="537"/>
      <c r="BKR2996" s="562"/>
      <c r="BKS2996" s="357"/>
      <c r="BKT2996" s="81"/>
      <c r="BKU2996" s="173"/>
      <c r="BKV2996" s="716"/>
      <c r="BKW2996" s="137"/>
      <c r="BKX2996" s="580"/>
      <c r="BKY2996" s="537"/>
      <c r="BKZ2996" s="562"/>
      <c r="BLA2996" s="357"/>
      <c r="BLB2996" s="81"/>
      <c r="BLC2996" s="173"/>
      <c r="BLD2996" s="716"/>
      <c r="BLE2996" s="137"/>
      <c r="BLF2996" s="580"/>
      <c r="BLG2996" s="537"/>
      <c r="BLH2996" s="562"/>
      <c r="BLI2996" s="357"/>
      <c r="BLJ2996" s="81"/>
      <c r="BLK2996" s="173"/>
      <c r="BLL2996" s="716"/>
      <c r="BLM2996" s="137"/>
      <c r="BLN2996" s="580"/>
      <c r="BLO2996" s="537"/>
      <c r="BLP2996" s="562"/>
      <c r="BLQ2996" s="357"/>
      <c r="BLR2996" s="81"/>
      <c r="BLS2996" s="173"/>
      <c r="BLT2996" s="716"/>
      <c r="BLU2996" s="137"/>
      <c r="BLV2996" s="580"/>
      <c r="BLW2996" s="537"/>
      <c r="BLX2996" s="562"/>
      <c r="BLY2996" s="357"/>
      <c r="BLZ2996" s="81"/>
      <c r="BMA2996" s="173"/>
      <c r="BMB2996" s="716"/>
      <c r="BMC2996" s="137"/>
      <c r="BMD2996" s="580"/>
      <c r="BME2996" s="537"/>
      <c r="BMF2996" s="562"/>
      <c r="BMG2996" s="357"/>
      <c r="BMH2996" s="81"/>
      <c r="BMI2996" s="173"/>
      <c r="BMJ2996" s="716"/>
      <c r="BMK2996" s="137"/>
      <c r="BML2996" s="580"/>
      <c r="BMM2996" s="537"/>
      <c r="BMN2996" s="562"/>
      <c r="BMO2996" s="357"/>
      <c r="BMP2996" s="81"/>
      <c r="BMQ2996" s="173"/>
      <c r="BMR2996" s="716"/>
      <c r="BMS2996" s="137"/>
      <c r="BMT2996" s="580"/>
      <c r="BMU2996" s="537"/>
      <c r="BMV2996" s="562"/>
      <c r="BMW2996" s="357"/>
      <c r="BMX2996" s="81"/>
      <c r="BMY2996" s="173"/>
      <c r="BMZ2996" s="716"/>
      <c r="BNA2996" s="137"/>
      <c r="BNB2996" s="580"/>
      <c r="BNC2996" s="537"/>
      <c r="BND2996" s="562"/>
      <c r="BNE2996" s="357"/>
      <c r="BNF2996" s="81"/>
      <c r="BNG2996" s="173"/>
      <c r="BNH2996" s="716"/>
      <c r="BNI2996" s="137"/>
      <c r="BNJ2996" s="580"/>
      <c r="BNK2996" s="537"/>
      <c r="BNL2996" s="562"/>
      <c r="BNM2996" s="357"/>
      <c r="BNN2996" s="81"/>
      <c r="BNO2996" s="173"/>
      <c r="BNP2996" s="716"/>
      <c r="BNQ2996" s="137"/>
      <c r="BNR2996" s="580"/>
      <c r="BNS2996" s="537"/>
      <c r="BNT2996" s="562"/>
      <c r="BNU2996" s="357"/>
      <c r="BNV2996" s="81"/>
      <c r="BNW2996" s="173"/>
      <c r="BNX2996" s="716"/>
      <c r="BNY2996" s="137"/>
      <c r="BNZ2996" s="580"/>
      <c r="BOA2996" s="537"/>
      <c r="BOB2996" s="562"/>
      <c r="BOC2996" s="357"/>
      <c r="BOD2996" s="81"/>
      <c r="BOE2996" s="173"/>
      <c r="BOF2996" s="716"/>
      <c r="BOG2996" s="137"/>
      <c r="BOH2996" s="580"/>
      <c r="BOI2996" s="537"/>
      <c r="BOJ2996" s="562"/>
      <c r="BOK2996" s="357"/>
      <c r="BOL2996" s="81"/>
      <c r="BOM2996" s="173"/>
      <c r="BON2996" s="716"/>
      <c r="BOO2996" s="137"/>
      <c r="BOP2996" s="580"/>
      <c r="BOQ2996" s="537"/>
      <c r="BOR2996" s="562"/>
      <c r="BOS2996" s="357"/>
      <c r="BOT2996" s="81"/>
      <c r="BOU2996" s="173"/>
      <c r="BOV2996" s="716"/>
      <c r="BOW2996" s="137"/>
      <c r="BOX2996" s="580"/>
      <c r="BOY2996" s="537"/>
      <c r="BOZ2996" s="562"/>
      <c r="BPA2996" s="357"/>
      <c r="BPB2996" s="81"/>
      <c r="BPC2996" s="173"/>
      <c r="BPD2996" s="716"/>
      <c r="BPE2996" s="137"/>
      <c r="BPF2996" s="580"/>
      <c r="BPG2996" s="537"/>
      <c r="BPH2996" s="562"/>
      <c r="BPI2996" s="357"/>
      <c r="BPJ2996" s="81"/>
      <c r="BPK2996" s="173"/>
      <c r="BPL2996" s="716"/>
      <c r="BPM2996" s="137"/>
      <c r="BPN2996" s="580"/>
      <c r="BPO2996" s="537"/>
      <c r="BPP2996" s="562"/>
      <c r="BPQ2996" s="357"/>
      <c r="BPR2996" s="81"/>
      <c r="BPS2996" s="173"/>
      <c r="BPT2996" s="716"/>
      <c r="BPU2996" s="137"/>
      <c r="BPV2996" s="580"/>
      <c r="BPW2996" s="537"/>
      <c r="BPX2996" s="562"/>
      <c r="BPY2996" s="357"/>
      <c r="BPZ2996" s="81"/>
      <c r="BQA2996" s="173"/>
      <c r="BQB2996" s="716"/>
      <c r="BQC2996" s="137"/>
      <c r="BQD2996" s="580"/>
      <c r="BQE2996" s="537"/>
      <c r="BQF2996" s="562"/>
      <c r="BQG2996" s="357"/>
      <c r="BQH2996" s="81"/>
      <c r="BQI2996" s="173"/>
      <c r="BQJ2996" s="716"/>
      <c r="BQK2996" s="137"/>
      <c r="BQL2996" s="580"/>
      <c r="BQM2996" s="537"/>
      <c r="BQN2996" s="562"/>
      <c r="BQO2996" s="357"/>
      <c r="BQP2996" s="81"/>
      <c r="BQQ2996" s="173"/>
      <c r="BQR2996" s="716"/>
      <c r="BQS2996" s="137"/>
      <c r="BQT2996" s="580"/>
      <c r="BQU2996" s="537"/>
      <c r="BQV2996" s="562"/>
      <c r="BQW2996" s="357"/>
      <c r="BQX2996" s="81"/>
      <c r="BQY2996" s="173"/>
      <c r="BQZ2996" s="716"/>
      <c r="BRA2996" s="137"/>
      <c r="BRB2996" s="580"/>
      <c r="BRC2996" s="537"/>
      <c r="BRD2996" s="562"/>
      <c r="BRE2996" s="357"/>
      <c r="BRF2996" s="81"/>
      <c r="BRG2996" s="173"/>
      <c r="BRH2996" s="716"/>
      <c r="BRI2996" s="137"/>
      <c r="BRJ2996" s="580"/>
      <c r="BRK2996" s="537"/>
      <c r="BRL2996" s="562"/>
      <c r="BRM2996" s="357"/>
      <c r="BRN2996" s="81"/>
      <c r="BRO2996" s="173"/>
      <c r="BRP2996" s="716"/>
      <c r="BRQ2996" s="137"/>
      <c r="BRR2996" s="580"/>
      <c r="BRS2996" s="537"/>
      <c r="BRT2996" s="562"/>
      <c r="BRU2996" s="357"/>
      <c r="BRV2996" s="81"/>
      <c r="BRW2996" s="173"/>
      <c r="BRX2996" s="716"/>
      <c r="BRY2996" s="137"/>
      <c r="BRZ2996" s="580"/>
      <c r="BSA2996" s="537"/>
      <c r="BSB2996" s="562"/>
      <c r="BSC2996" s="357"/>
      <c r="BSD2996" s="81"/>
      <c r="BSE2996" s="173"/>
      <c r="BSF2996" s="716"/>
      <c r="BSG2996" s="137"/>
      <c r="BSH2996" s="580"/>
      <c r="BSI2996" s="537"/>
      <c r="BSJ2996" s="562"/>
      <c r="BSK2996" s="357"/>
      <c r="BSL2996" s="81"/>
      <c r="BSM2996" s="173"/>
      <c r="BSN2996" s="716"/>
      <c r="BSO2996" s="137"/>
      <c r="BSP2996" s="580"/>
      <c r="BSQ2996" s="537"/>
      <c r="BSR2996" s="562"/>
      <c r="BSS2996" s="357"/>
      <c r="BST2996" s="81"/>
      <c r="BSU2996" s="173"/>
      <c r="BSV2996" s="716"/>
      <c r="BSW2996" s="137"/>
      <c r="BSX2996" s="580"/>
      <c r="BSY2996" s="537"/>
      <c r="BSZ2996" s="562"/>
      <c r="BTA2996" s="357"/>
      <c r="BTB2996" s="81"/>
      <c r="BTC2996" s="173"/>
      <c r="BTD2996" s="716"/>
      <c r="BTE2996" s="137"/>
      <c r="BTF2996" s="580"/>
      <c r="BTG2996" s="537"/>
      <c r="BTH2996" s="562"/>
      <c r="BTI2996" s="357"/>
      <c r="BTJ2996" s="81"/>
      <c r="BTK2996" s="173"/>
      <c r="BTL2996" s="716"/>
      <c r="BTM2996" s="137"/>
      <c r="BTN2996" s="580"/>
      <c r="BTO2996" s="537"/>
      <c r="BTP2996" s="562"/>
      <c r="BTQ2996" s="357"/>
      <c r="BTR2996" s="81"/>
      <c r="BTS2996" s="173"/>
      <c r="BTT2996" s="716"/>
      <c r="BTU2996" s="137"/>
      <c r="BTV2996" s="580"/>
      <c r="BTW2996" s="537"/>
      <c r="BTX2996" s="562"/>
      <c r="BTY2996" s="357"/>
      <c r="BTZ2996" s="81"/>
      <c r="BUA2996" s="173"/>
      <c r="BUB2996" s="716"/>
      <c r="BUC2996" s="137"/>
      <c r="BUD2996" s="580"/>
      <c r="BUE2996" s="537"/>
      <c r="BUF2996" s="562"/>
      <c r="BUG2996" s="357"/>
      <c r="BUH2996" s="81"/>
      <c r="BUI2996" s="173"/>
      <c r="BUJ2996" s="716"/>
      <c r="BUK2996" s="137"/>
      <c r="BUL2996" s="580"/>
      <c r="BUM2996" s="537"/>
      <c r="BUN2996" s="562"/>
      <c r="BUO2996" s="357"/>
      <c r="BUP2996" s="81"/>
      <c r="BUQ2996" s="173"/>
      <c r="BUR2996" s="716"/>
      <c r="BUS2996" s="137"/>
      <c r="BUT2996" s="580"/>
      <c r="BUU2996" s="537"/>
      <c r="BUV2996" s="562"/>
      <c r="BUW2996" s="357"/>
      <c r="BUX2996" s="81"/>
      <c r="BUY2996" s="173"/>
      <c r="BUZ2996" s="716"/>
      <c r="BVA2996" s="137"/>
      <c r="BVB2996" s="580"/>
      <c r="BVC2996" s="537"/>
      <c r="BVD2996" s="562"/>
      <c r="BVE2996" s="357"/>
      <c r="BVF2996" s="81"/>
      <c r="BVG2996" s="173"/>
      <c r="BVH2996" s="716"/>
      <c r="BVI2996" s="137"/>
      <c r="BVJ2996" s="580"/>
      <c r="BVK2996" s="537"/>
      <c r="BVL2996" s="562"/>
      <c r="BVM2996" s="357"/>
      <c r="BVN2996" s="81"/>
      <c r="BVO2996" s="173"/>
      <c r="BVP2996" s="716"/>
      <c r="BVQ2996" s="137"/>
      <c r="BVR2996" s="580"/>
      <c r="BVS2996" s="537"/>
      <c r="BVT2996" s="562"/>
      <c r="BVU2996" s="357"/>
      <c r="BVV2996" s="81"/>
      <c r="BVW2996" s="173"/>
      <c r="BVX2996" s="716"/>
      <c r="BVY2996" s="137"/>
      <c r="BVZ2996" s="580"/>
      <c r="BWA2996" s="537"/>
      <c r="BWB2996" s="562"/>
      <c r="BWC2996" s="357"/>
      <c r="BWD2996" s="81"/>
      <c r="BWE2996" s="173"/>
      <c r="BWF2996" s="716"/>
      <c r="BWG2996" s="137"/>
      <c r="BWH2996" s="580"/>
      <c r="BWI2996" s="537"/>
      <c r="BWJ2996" s="562"/>
      <c r="BWK2996" s="357"/>
      <c r="BWL2996" s="81"/>
      <c r="BWM2996" s="173"/>
      <c r="BWN2996" s="716"/>
      <c r="BWO2996" s="137"/>
      <c r="BWP2996" s="580"/>
      <c r="BWQ2996" s="537"/>
      <c r="BWR2996" s="562"/>
      <c r="BWS2996" s="357"/>
      <c r="BWT2996" s="81"/>
      <c r="BWU2996" s="173"/>
      <c r="BWV2996" s="716"/>
      <c r="BWW2996" s="137"/>
      <c r="BWX2996" s="580"/>
      <c r="BWY2996" s="537"/>
      <c r="BWZ2996" s="562"/>
      <c r="BXA2996" s="357"/>
      <c r="BXB2996" s="81"/>
      <c r="BXC2996" s="173"/>
      <c r="BXD2996" s="716"/>
      <c r="BXE2996" s="137"/>
      <c r="BXF2996" s="580"/>
      <c r="BXG2996" s="537"/>
      <c r="BXH2996" s="562"/>
      <c r="BXI2996" s="357"/>
      <c r="BXJ2996" s="81"/>
      <c r="BXK2996" s="173"/>
      <c r="BXL2996" s="716"/>
      <c r="BXM2996" s="137"/>
      <c r="BXN2996" s="580"/>
      <c r="BXO2996" s="537"/>
      <c r="BXP2996" s="562"/>
      <c r="BXQ2996" s="357"/>
      <c r="BXR2996" s="81"/>
      <c r="BXS2996" s="173"/>
      <c r="BXT2996" s="716"/>
      <c r="BXU2996" s="137"/>
      <c r="BXV2996" s="580"/>
      <c r="BXW2996" s="537"/>
      <c r="BXX2996" s="562"/>
      <c r="BXY2996" s="357"/>
      <c r="BXZ2996" s="81"/>
      <c r="BYA2996" s="173"/>
      <c r="BYB2996" s="716"/>
      <c r="BYC2996" s="137"/>
      <c r="BYD2996" s="580"/>
      <c r="BYE2996" s="537"/>
      <c r="BYF2996" s="562"/>
      <c r="BYG2996" s="357"/>
      <c r="BYH2996" s="81"/>
      <c r="BYI2996" s="173"/>
      <c r="BYJ2996" s="716"/>
      <c r="BYK2996" s="137"/>
      <c r="BYL2996" s="580"/>
      <c r="BYM2996" s="537"/>
      <c r="BYN2996" s="562"/>
      <c r="BYO2996" s="357"/>
      <c r="BYP2996" s="81"/>
      <c r="BYQ2996" s="173"/>
      <c r="BYR2996" s="716"/>
      <c r="BYS2996" s="137"/>
      <c r="BYT2996" s="580"/>
      <c r="BYU2996" s="537"/>
      <c r="BYV2996" s="562"/>
      <c r="BYW2996" s="357"/>
      <c r="BYX2996" s="81"/>
      <c r="BYY2996" s="173"/>
      <c r="BYZ2996" s="716"/>
      <c r="BZA2996" s="137"/>
      <c r="BZB2996" s="580"/>
      <c r="BZC2996" s="537"/>
      <c r="BZD2996" s="562"/>
      <c r="BZE2996" s="357"/>
      <c r="BZF2996" s="81"/>
      <c r="BZG2996" s="173"/>
      <c r="BZH2996" s="716"/>
      <c r="BZI2996" s="137"/>
      <c r="BZJ2996" s="580"/>
      <c r="BZK2996" s="537"/>
      <c r="BZL2996" s="562"/>
      <c r="BZM2996" s="357"/>
      <c r="BZN2996" s="81"/>
      <c r="BZO2996" s="173"/>
      <c r="BZP2996" s="716"/>
      <c r="BZQ2996" s="137"/>
      <c r="BZR2996" s="580"/>
      <c r="BZS2996" s="537"/>
      <c r="BZT2996" s="562"/>
      <c r="BZU2996" s="357"/>
      <c r="BZV2996" s="81"/>
      <c r="BZW2996" s="173"/>
      <c r="BZX2996" s="716"/>
      <c r="BZY2996" s="137"/>
      <c r="BZZ2996" s="580"/>
      <c r="CAA2996" s="537"/>
      <c r="CAB2996" s="562"/>
      <c r="CAC2996" s="357"/>
      <c r="CAD2996" s="81"/>
      <c r="CAE2996" s="173"/>
      <c r="CAF2996" s="716"/>
      <c r="CAG2996" s="137"/>
      <c r="CAH2996" s="580"/>
      <c r="CAI2996" s="537"/>
      <c r="CAJ2996" s="562"/>
      <c r="CAK2996" s="357"/>
      <c r="CAL2996" s="81"/>
      <c r="CAM2996" s="173"/>
      <c r="CAN2996" s="716"/>
      <c r="CAO2996" s="137"/>
      <c r="CAP2996" s="580"/>
      <c r="CAQ2996" s="537"/>
      <c r="CAR2996" s="562"/>
      <c r="CAS2996" s="357"/>
      <c r="CAT2996" s="81"/>
      <c r="CAU2996" s="173"/>
      <c r="CAV2996" s="716"/>
      <c r="CAW2996" s="137"/>
      <c r="CAX2996" s="580"/>
      <c r="CAY2996" s="537"/>
      <c r="CAZ2996" s="562"/>
      <c r="CBA2996" s="357"/>
      <c r="CBB2996" s="81"/>
      <c r="CBC2996" s="173"/>
      <c r="CBD2996" s="716"/>
      <c r="CBE2996" s="137"/>
      <c r="CBF2996" s="580"/>
      <c r="CBG2996" s="537"/>
      <c r="CBH2996" s="562"/>
      <c r="CBI2996" s="357"/>
      <c r="CBJ2996" s="81"/>
      <c r="CBK2996" s="173"/>
      <c r="CBL2996" s="716"/>
      <c r="CBM2996" s="137"/>
      <c r="CBN2996" s="580"/>
      <c r="CBO2996" s="537"/>
      <c r="CBP2996" s="562"/>
      <c r="CBQ2996" s="357"/>
      <c r="CBR2996" s="81"/>
      <c r="CBS2996" s="173"/>
      <c r="CBT2996" s="716"/>
      <c r="CBU2996" s="137"/>
      <c r="CBV2996" s="580"/>
      <c r="CBW2996" s="537"/>
      <c r="CBX2996" s="562"/>
      <c r="CBY2996" s="357"/>
      <c r="CBZ2996" s="81"/>
      <c r="CCA2996" s="173"/>
      <c r="CCB2996" s="716"/>
      <c r="CCC2996" s="137"/>
      <c r="CCD2996" s="580"/>
      <c r="CCE2996" s="537"/>
      <c r="CCF2996" s="562"/>
      <c r="CCG2996" s="357"/>
      <c r="CCH2996" s="81"/>
      <c r="CCI2996" s="173"/>
      <c r="CCJ2996" s="716"/>
      <c r="CCK2996" s="137"/>
      <c r="CCL2996" s="580"/>
      <c r="CCM2996" s="537"/>
      <c r="CCN2996" s="562"/>
      <c r="CCO2996" s="357"/>
      <c r="CCP2996" s="81"/>
      <c r="CCQ2996" s="173"/>
      <c r="CCR2996" s="716"/>
      <c r="CCS2996" s="137"/>
      <c r="CCT2996" s="580"/>
      <c r="CCU2996" s="537"/>
      <c r="CCV2996" s="562"/>
      <c r="CCW2996" s="357"/>
      <c r="CCX2996" s="81"/>
      <c r="CCY2996" s="173"/>
      <c r="CCZ2996" s="716"/>
      <c r="CDA2996" s="137"/>
      <c r="CDB2996" s="580"/>
      <c r="CDC2996" s="537"/>
      <c r="CDD2996" s="562"/>
      <c r="CDE2996" s="357"/>
      <c r="CDF2996" s="81"/>
      <c r="CDG2996" s="173"/>
      <c r="CDH2996" s="716"/>
      <c r="CDI2996" s="137"/>
      <c r="CDJ2996" s="580"/>
      <c r="CDK2996" s="537"/>
      <c r="CDL2996" s="562"/>
      <c r="CDM2996" s="357"/>
      <c r="CDN2996" s="81"/>
      <c r="CDO2996" s="173"/>
      <c r="CDP2996" s="716"/>
      <c r="CDQ2996" s="137"/>
      <c r="CDR2996" s="580"/>
      <c r="CDS2996" s="537"/>
      <c r="CDT2996" s="562"/>
      <c r="CDU2996" s="357"/>
      <c r="CDV2996" s="81"/>
      <c r="CDW2996" s="173"/>
      <c r="CDX2996" s="716"/>
      <c r="CDY2996" s="137"/>
      <c r="CDZ2996" s="580"/>
      <c r="CEA2996" s="537"/>
      <c r="CEB2996" s="562"/>
      <c r="CEC2996" s="357"/>
      <c r="CED2996" s="81"/>
      <c r="CEE2996" s="173"/>
      <c r="CEF2996" s="716"/>
      <c r="CEG2996" s="137"/>
      <c r="CEH2996" s="580"/>
      <c r="CEI2996" s="537"/>
      <c r="CEJ2996" s="562"/>
      <c r="CEK2996" s="357"/>
      <c r="CEL2996" s="81"/>
      <c r="CEM2996" s="173"/>
      <c r="CEN2996" s="716"/>
      <c r="CEO2996" s="137"/>
      <c r="CEP2996" s="580"/>
      <c r="CEQ2996" s="537"/>
      <c r="CER2996" s="562"/>
      <c r="CES2996" s="357"/>
      <c r="CET2996" s="81"/>
      <c r="CEU2996" s="173"/>
      <c r="CEV2996" s="716"/>
      <c r="CEW2996" s="137"/>
      <c r="CEX2996" s="580"/>
      <c r="CEY2996" s="537"/>
      <c r="CEZ2996" s="562"/>
      <c r="CFA2996" s="357"/>
      <c r="CFB2996" s="81"/>
      <c r="CFC2996" s="173"/>
      <c r="CFD2996" s="716"/>
      <c r="CFE2996" s="137"/>
      <c r="CFF2996" s="580"/>
      <c r="CFG2996" s="537"/>
      <c r="CFH2996" s="562"/>
      <c r="CFI2996" s="357"/>
      <c r="CFJ2996" s="81"/>
      <c r="CFK2996" s="173"/>
      <c r="CFL2996" s="716"/>
      <c r="CFM2996" s="137"/>
      <c r="CFN2996" s="580"/>
      <c r="CFO2996" s="537"/>
      <c r="CFP2996" s="562"/>
      <c r="CFQ2996" s="357"/>
      <c r="CFR2996" s="81"/>
      <c r="CFS2996" s="173"/>
      <c r="CFT2996" s="716"/>
      <c r="CFU2996" s="137"/>
      <c r="CFV2996" s="580"/>
      <c r="CFW2996" s="537"/>
      <c r="CFX2996" s="562"/>
      <c r="CFY2996" s="357"/>
      <c r="CFZ2996" s="81"/>
      <c r="CGA2996" s="173"/>
      <c r="CGB2996" s="716"/>
      <c r="CGC2996" s="137"/>
      <c r="CGD2996" s="580"/>
      <c r="CGE2996" s="537"/>
      <c r="CGF2996" s="562"/>
      <c r="CGG2996" s="357"/>
      <c r="CGH2996" s="81"/>
      <c r="CGI2996" s="173"/>
      <c r="CGJ2996" s="716"/>
      <c r="CGK2996" s="137"/>
      <c r="CGL2996" s="580"/>
      <c r="CGM2996" s="537"/>
      <c r="CGN2996" s="562"/>
      <c r="CGO2996" s="357"/>
      <c r="CGP2996" s="81"/>
      <c r="CGQ2996" s="173"/>
      <c r="CGR2996" s="716"/>
      <c r="CGS2996" s="137"/>
      <c r="CGT2996" s="580"/>
      <c r="CGU2996" s="537"/>
      <c r="CGV2996" s="562"/>
      <c r="CGW2996" s="357"/>
      <c r="CGX2996" s="81"/>
      <c r="CGY2996" s="173"/>
      <c r="CGZ2996" s="716"/>
      <c r="CHA2996" s="137"/>
      <c r="CHB2996" s="580"/>
      <c r="CHC2996" s="537"/>
      <c r="CHD2996" s="562"/>
      <c r="CHE2996" s="357"/>
      <c r="CHF2996" s="81"/>
      <c r="CHG2996" s="173"/>
      <c r="CHH2996" s="716"/>
      <c r="CHI2996" s="137"/>
      <c r="CHJ2996" s="580"/>
      <c r="CHK2996" s="537"/>
      <c r="CHL2996" s="562"/>
      <c r="CHM2996" s="357"/>
      <c r="CHN2996" s="81"/>
      <c r="CHO2996" s="173"/>
      <c r="CHP2996" s="716"/>
      <c r="CHQ2996" s="137"/>
      <c r="CHR2996" s="580"/>
      <c r="CHS2996" s="537"/>
      <c r="CHT2996" s="562"/>
      <c r="CHU2996" s="357"/>
      <c r="CHV2996" s="81"/>
      <c r="CHW2996" s="173"/>
      <c r="CHX2996" s="716"/>
      <c r="CHY2996" s="137"/>
      <c r="CHZ2996" s="580"/>
      <c r="CIA2996" s="537"/>
      <c r="CIB2996" s="562"/>
      <c r="CIC2996" s="357"/>
      <c r="CID2996" s="81"/>
      <c r="CIE2996" s="173"/>
      <c r="CIF2996" s="716"/>
      <c r="CIG2996" s="137"/>
      <c r="CIH2996" s="580"/>
      <c r="CII2996" s="537"/>
      <c r="CIJ2996" s="562"/>
      <c r="CIK2996" s="357"/>
      <c r="CIL2996" s="81"/>
      <c r="CIM2996" s="173"/>
      <c r="CIN2996" s="716"/>
      <c r="CIO2996" s="137"/>
      <c r="CIP2996" s="580"/>
      <c r="CIQ2996" s="537"/>
      <c r="CIR2996" s="562"/>
      <c r="CIS2996" s="357"/>
      <c r="CIT2996" s="81"/>
      <c r="CIU2996" s="173"/>
      <c r="CIV2996" s="716"/>
      <c r="CIW2996" s="137"/>
      <c r="CIX2996" s="580"/>
      <c r="CIY2996" s="537"/>
      <c r="CIZ2996" s="562"/>
      <c r="CJA2996" s="357"/>
      <c r="CJB2996" s="81"/>
      <c r="CJC2996" s="173"/>
      <c r="CJD2996" s="716"/>
      <c r="CJE2996" s="137"/>
      <c r="CJF2996" s="580"/>
      <c r="CJG2996" s="537"/>
      <c r="CJH2996" s="562"/>
      <c r="CJI2996" s="357"/>
      <c r="CJJ2996" s="81"/>
      <c r="CJK2996" s="173"/>
      <c r="CJL2996" s="716"/>
      <c r="CJM2996" s="137"/>
      <c r="CJN2996" s="580"/>
      <c r="CJO2996" s="537"/>
      <c r="CJP2996" s="562"/>
      <c r="CJQ2996" s="357"/>
      <c r="CJR2996" s="81"/>
      <c r="CJS2996" s="173"/>
      <c r="CJT2996" s="716"/>
      <c r="CJU2996" s="137"/>
      <c r="CJV2996" s="580"/>
      <c r="CJW2996" s="537"/>
      <c r="CJX2996" s="562"/>
      <c r="CJY2996" s="357"/>
      <c r="CJZ2996" s="81"/>
      <c r="CKA2996" s="173"/>
      <c r="CKB2996" s="716"/>
      <c r="CKC2996" s="137"/>
      <c r="CKD2996" s="580"/>
      <c r="CKE2996" s="537"/>
      <c r="CKF2996" s="562"/>
      <c r="CKG2996" s="357"/>
      <c r="CKH2996" s="81"/>
      <c r="CKI2996" s="173"/>
      <c r="CKJ2996" s="716"/>
      <c r="CKK2996" s="137"/>
      <c r="CKL2996" s="580"/>
      <c r="CKM2996" s="537"/>
      <c r="CKN2996" s="562"/>
      <c r="CKO2996" s="357"/>
      <c r="CKP2996" s="81"/>
      <c r="CKQ2996" s="173"/>
      <c r="CKR2996" s="716"/>
      <c r="CKS2996" s="137"/>
      <c r="CKT2996" s="580"/>
      <c r="CKU2996" s="537"/>
      <c r="CKV2996" s="562"/>
      <c r="CKW2996" s="357"/>
      <c r="CKX2996" s="81"/>
      <c r="CKY2996" s="173"/>
      <c r="CKZ2996" s="716"/>
      <c r="CLA2996" s="137"/>
      <c r="CLB2996" s="580"/>
      <c r="CLC2996" s="537"/>
      <c r="CLD2996" s="562"/>
      <c r="CLE2996" s="357"/>
      <c r="CLF2996" s="81"/>
      <c r="CLG2996" s="173"/>
      <c r="CLH2996" s="716"/>
      <c r="CLI2996" s="137"/>
      <c r="CLJ2996" s="580"/>
      <c r="CLK2996" s="537"/>
      <c r="CLL2996" s="562"/>
      <c r="CLM2996" s="357"/>
      <c r="CLN2996" s="81"/>
      <c r="CLO2996" s="173"/>
      <c r="CLP2996" s="716"/>
      <c r="CLQ2996" s="137"/>
      <c r="CLR2996" s="580"/>
      <c r="CLS2996" s="537"/>
      <c r="CLT2996" s="562"/>
      <c r="CLU2996" s="357"/>
      <c r="CLV2996" s="81"/>
      <c r="CLW2996" s="173"/>
      <c r="CLX2996" s="716"/>
      <c r="CLY2996" s="137"/>
      <c r="CLZ2996" s="580"/>
      <c r="CMA2996" s="537"/>
      <c r="CMB2996" s="562"/>
      <c r="CMC2996" s="357"/>
      <c r="CMD2996" s="81"/>
      <c r="CME2996" s="173"/>
      <c r="CMF2996" s="716"/>
      <c r="CMG2996" s="137"/>
      <c r="CMH2996" s="580"/>
      <c r="CMI2996" s="537"/>
      <c r="CMJ2996" s="562"/>
      <c r="CMK2996" s="357"/>
      <c r="CML2996" s="81"/>
      <c r="CMM2996" s="173"/>
      <c r="CMN2996" s="716"/>
      <c r="CMO2996" s="137"/>
      <c r="CMP2996" s="580"/>
      <c r="CMQ2996" s="537"/>
      <c r="CMR2996" s="562"/>
      <c r="CMS2996" s="357"/>
      <c r="CMT2996" s="81"/>
      <c r="CMU2996" s="173"/>
      <c r="CMV2996" s="716"/>
      <c r="CMW2996" s="137"/>
      <c r="CMX2996" s="580"/>
      <c r="CMY2996" s="537"/>
      <c r="CMZ2996" s="562"/>
      <c r="CNA2996" s="357"/>
      <c r="CNB2996" s="81"/>
      <c r="CNC2996" s="173"/>
      <c r="CND2996" s="716"/>
      <c r="CNE2996" s="137"/>
      <c r="CNF2996" s="580"/>
      <c r="CNG2996" s="537"/>
      <c r="CNH2996" s="562"/>
      <c r="CNI2996" s="357"/>
      <c r="CNJ2996" s="81"/>
      <c r="CNK2996" s="173"/>
      <c r="CNL2996" s="716"/>
      <c r="CNM2996" s="137"/>
      <c r="CNN2996" s="580"/>
      <c r="CNO2996" s="537"/>
      <c r="CNP2996" s="562"/>
      <c r="CNQ2996" s="357"/>
      <c r="CNR2996" s="81"/>
      <c r="CNS2996" s="173"/>
      <c r="CNT2996" s="716"/>
      <c r="CNU2996" s="137"/>
      <c r="CNV2996" s="580"/>
      <c r="CNW2996" s="537"/>
      <c r="CNX2996" s="562"/>
      <c r="CNY2996" s="357"/>
      <c r="CNZ2996" s="81"/>
      <c r="COA2996" s="173"/>
      <c r="COB2996" s="716"/>
      <c r="COC2996" s="137"/>
      <c r="COD2996" s="580"/>
      <c r="COE2996" s="537"/>
      <c r="COF2996" s="562"/>
      <c r="COG2996" s="357"/>
      <c r="COH2996" s="81"/>
      <c r="COI2996" s="173"/>
      <c r="COJ2996" s="716"/>
      <c r="COK2996" s="137"/>
      <c r="COL2996" s="580"/>
      <c r="COM2996" s="537"/>
      <c r="CON2996" s="562"/>
      <c r="COO2996" s="357"/>
      <c r="COP2996" s="81"/>
      <c r="COQ2996" s="173"/>
      <c r="COR2996" s="716"/>
      <c r="COS2996" s="137"/>
      <c r="COT2996" s="580"/>
      <c r="COU2996" s="537"/>
      <c r="COV2996" s="562"/>
      <c r="COW2996" s="357"/>
      <c r="COX2996" s="81"/>
      <c r="COY2996" s="173"/>
      <c r="COZ2996" s="716"/>
      <c r="CPA2996" s="137"/>
      <c r="CPB2996" s="580"/>
      <c r="CPC2996" s="537"/>
      <c r="CPD2996" s="562"/>
      <c r="CPE2996" s="357"/>
      <c r="CPF2996" s="81"/>
      <c r="CPG2996" s="173"/>
      <c r="CPH2996" s="716"/>
      <c r="CPI2996" s="137"/>
      <c r="CPJ2996" s="580"/>
      <c r="CPK2996" s="537"/>
      <c r="CPL2996" s="562"/>
      <c r="CPM2996" s="357"/>
      <c r="CPN2996" s="81"/>
      <c r="CPO2996" s="173"/>
      <c r="CPP2996" s="716"/>
      <c r="CPQ2996" s="137"/>
      <c r="CPR2996" s="580"/>
      <c r="CPS2996" s="537"/>
      <c r="CPT2996" s="562"/>
      <c r="CPU2996" s="357"/>
      <c r="CPV2996" s="81"/>
      <c r="CPW2996" s="173"/>
      <c r="CPX2996" s="716"/>
      <c r="CPY2996" s="137"/>
      <c r="CPZ2996" s="580"/>
      <c r="CQA2996" s="537"/>
      <c r="CQB2996" s="562"/>
      <c r="CQC2996" s="357"/>
      <c r="CQD2996" s="81"/>
      <c r="CQE2996" s="173"/>
      <c r="CQF2996" s="716"/>
      <c r="CQG2996" s="137"/>
      <c r="CQH2996" s="580"/>
      <c r="CQI2996" s="537"/>
      <c r="CQJ2996" s="562"/>
      <c r="CQK2996" s="357"/>
      <c r="CQL2996" s="81"/>
      <c r="CQM2996" s="173"/>
      <c r="CQN2996" s="716"/>
      <c r="CQO2996" s="137"/>
      <c r="CQP2996" s="580"/>
      <c r="CQQ2996" s="537"/>
      <c r="CQR2996" s="562"/>
      <c r="CQS2996" s="357"/>
      <c r="CQT2996" s="81"/>
      <c r="CQU2996" s="173"/>
      <c r="CQV2996" s="716"/>
      <c r="CQW2996" s="137"/>
      <c r="CQX2996" s="580"/>
      <c r="CQY2996" s="537"/>
      <c r="CQZ2996" s="562"/>
      <c r="CRA2996" s="357"/>
      <c r="CRB2996" s="81"/>
      <c r="CRC2996" s="173"/>
      <c r="CRD2996" s="716"/>
      <c r="CRE2996" s="137"/>
      <c r="CRF2996" s="580"/>
      <c r="CRG2996" s="537"/>
      <c r="CRH2996" s="562"/>
      <c r="CRI2996" s="357"/>
      <c r="CRJ2996" s="81"/>
      <c r="CRK2996" s="173"/>
      <c r="CRL2996" s="716"/>
      <c r="CRM2996" s="137"/>
      <c r="CRN2996" s="580"/>
      <c r="CRO2996" s="537"/>
      <c r="CRP2996" s="562"/>
      <c r="CRQ2996" s="357"/>
      <c r="CRR2996" s="81"/>
      <c r="CRS2996" s="173"/>
      <c r="CRT2996" s="716"/>
      <c r="CRU2996" s="137"/>
      <c r="CRV2996" s="580"/>
      <c r="CRW2996" s="537"/>
      <c r="CRX2996" s="562"/>
      <c r="CRY2996" s="357"/>
      <c r="CRZ2996" s="81"/>
      <c r="CSA2996" s="173"/>
      <c r="CSB2996" s="716"/>
      <c r="CSC2996" s="137"/>
      <c r="CSD2996" s="580"/>
      <c r="CSE2996" s="537"/>
      <c r="CSF2996" s="562"/>
      <c r="CSG2996" s="357"/>
      <c r="CSH2996" s="81"/>
      <c r="CSI2996" s="173"/>
      <c r="CSJ2996" s="716"/>
      <c r="CSK2996" s="137"/>
      <c r="CSL2996" s="580"/>
      <c r="CSM2996" s="537"/>
      <c r="CSN2996" s="562"/>
      <c r="CSO2996" s="357"/>
      <c r="CSP2996" s="81"/>
      <c r="CSQ2996" s="173"/>
      <c r="CSR2996" s="716"/>
      <c r="CSS2996" s="137"/>
      <c r="CST2996" s="580"/>
      <c r="CSU2996" s="537"/>
      <c r="CSV2996" s="562"/>
      <c r="CSW2996" s="357"/>
      <c r="CSX2996" s="81"/>
      <c r="CSY2996" s="173"/>
      <c r="CSZ2996" s="716"/>
      <c r="CTA2996" s="137"/>
      <c r="CTB2996" s="580"/>
      <c r="CTC2996" s="537"/>
      <c r="CTD2996" s="562"/>
      <c r="CTE2996" s="357"/>
      <c r="CTF2996" s="81"/>
      <c r="CTG2996" s="173"/>
      <c r="CTH2996" s="716"/>
      <c r="CTI2996" s="137"/>
      <c r="CTJ2996" s="580"/>
      <c r="CTK2996" s="537"/>
      <c r="CTL2996" s="562"/>
      <c r="CTM2996" s="357"/>
      <c r="CTN2996" s="81"/>
      <c r="CTO2996" s="173"/>
      <c r="CTP2996" s="716"/>
      <c r="CTQ2996" s="137"/>
      <c r="CTR2996" s="580"/>
      <c r="CTS2996" s="537"/>
      <c r="CTT2996" s="562"/>
      <c r="CTU2996" s="357"/>
      <c r="CTV2996" s="81"/>
      <c r="CTW2996" s="173"/>
      <c r="CTX2996" s="716"/>
      <c r="CTY2996" s="137"/>
      <c r="CTZ2996" s="580"/>
      <c r="CUA2996" s="537"/>
      <c r="CUB2996" s="562"/>
      <c r="CUC2996" s="357"/>
      <c r="CUD2996" s="81"/>
      <c r="CUE2996" s="173"/>
      <c r="CUF2996" s="716"/>
      <c r="CUG2996" s="137"/>
      <c r="CUH2996" s="580"/>
      <c r="CUI2996" s="537"/>
      <c r="CUJ2996" s="562"/>
      <c r="CUK2996" s="357"/>
      <c r="CUL2996" s="81"/>
      <c r="CUM2996" s="173"/>
      <c r="CUN2996" s="716"/>
      <c r="CUO2996" s="137"/>
      <c r="CUP2996" s="580"/>
      <c r="CUQ2996" s="537"/>
      <c r="CUR2996" s="562"/>
      <c r="CUS2996" s="357"/>
      <c r="CUT2996" s="81"/>
      <c r="CUU2996" s="173"/>
      <c r="CUV2996" s="716"/>
      <c r="CUW2996" s="137"/>
      <c r="CUX2996" s="580"/>
      <c r="CUY2996" s="537"/>
      <c r="CUZ2996" s="562"/>
      <c r="CVA2996" s="357"/>
      <c r="CVB2996" s="81"/>
      <c r="CVC2996" s="173"/>
      <c r="CVD2996" s="716"/>
      <c r="CVE2996" s="137"/>
      <c r="CVF2996" s="580"/>
      <c r="CVG2996" s="537"/>
      <c r="CVH2996" s="562"/>
      <c r="CVI2996" s="357"/>
      <c r="CVJ2996" s="81"/>
      <c r="CVK2996" s="173"/>
      <c r="CVL2996" s="716"/>
      <c r="CVM2996" s="137"/>
      <c r="CVN2996" s="580"/>
      <c r="CVO2996" s="537"/>
      <c r="CVP2996" s="562"/>
      <c r="CVQ2996" s="357"/>
      <c r="CVR2996" s="81"/>
      <c r="CVS2996" s="173"/>
      <c r="CVT2996" s="716"/>
      <c r="CVU2996" s="137"/>
      <c r="CVV2996" s="580"/>
      <c r="CVW2996" s="537"/>
      <c r="CVX2996" s="562"/>
      <c r="CVY2996" s="357"/>
      <c r="CVZ2996" s="81"/>
      <c r="CWA2996" s="173"/>
      <c r="CWB2996" s="716"/>
      <c r="CWC2996" s="137"/>
      <c r="CWD2996" s="580"/>
      <c r="CWE2996" s="537"/>
      <c r="CWF2996" s="562"/>
      <c r="CWG2996" s="357"/>
      <c r="CWH2996" s="81"/>
      <c r="CWI2996" s="173"/>
      <c r="CWJ2996" s="716"/>
      <c r="CWK2996" s="137"/>
      <c r="CWL2996" s="580"/>
      <c r="CWM2996" s="537"/>
      <c r="CWN2996" s="562"/>
      <c r="CWO2996" s="357"/>
      <c r="CWP2996" s="81"/>
      <c r="CWQ2996" s="173"/>
      <c r="CWR2996" s="716"/>
      <c r="CWS2996" s="137"/>
      <c r="CWT2996" s="580"/>
      <c r="CWU2996" s="537"/>
      <c r="CWV2996" s="562"/>
      <c r="CWW2996" s="357"/>
      <c r="CWX2996" s="81"/>
      <c r="CWY2996" s="173"/>
      <c r="CWZ2996" s="716"/>
      <c r="CXA2996" s="137"/>
      <c r="CXB2996" s="580"/>
      <c r="CXC2996" s="537"/>
      <c r="CXD2996" s="562"/>
      <c r="CXE2996" s="357"/>
      <c r="CXF2996" s="81"/>
      <c r="CXG2996" s="173"/>
      <c r="CXH2996" s="716"/>
      <c r="CXI2996" s="137"/>
      <c r="CXJ2996" s="580"/>
      <c r="CXK2996" s="537"/>
      <c r="CXL2996" s="562"/>
      <c r="CXM2996" s="357"/>
      <c r="CXN2996" s="81"/>
      <c r="CXO2996" s="173"/>
      <c r="CXP2996" s="716"/>
      <c r="CXQ2996" s="137"/>
      <c r="CXR2996" s="580"/>
      <c r="CXS2996" s="537"/>
      <c r="CXT2996" s="562"/>
      <c r="CXU2996" s="357"/>
      <c r="CXV2996" s="81"/>
      <c r="CXW2996" s="173"/>
      <c r="CXX2996" s="716"/>
      <c r="CXY2996" s="137"/>
      <c r="CXZ2996" s="580"/>
      <c r="CYA2996" s="537"/>
      <c r="CYB2996" s="562"/>
      <c r="CYC2996" s="357"/>
      <c r="CYD2996" s="81"/>
      <c r="CYE2996" s="173"/>
      <c r="CYF2996" s="716"/>
      <c r="CYG2996" s="137"/>
      <c r="CYH2996" s="580"/>
      <c r="CYI2996" s="537"/>
      <c r="CYJ2996" s="562"/>
      <c r="CYK2996" s="357"/>
      <c r="CYL2996" s="81"/>
      <c r="CYM2996" s="173"/>
      <c r="CYN2996" s="716"/>
      <c r="CYO2996" s="137"/>
      <c r="CYP2996" s="580"/>
      <c r="CYQ2996" s="537"/>
      <c r="CYR2996" s="562"/>
      <c r="CYS2996" s="357"/>
      <c r="CYT2996" s="81"/>
      <c r="CYU2996" s="173"/>
      <c r="CYV2996" s="716"/>
      <c r="CYW2996" s="137"/>
      <c r="CYX2996" s="580"/>
      <c r="CYY2996" s="537"/>
      <c r="CYZ2996" s="562"/>
      <c r="CZA2996" s="357"/>
      <c r="CZB2996" s="81"/>
      <c r="CZC2996" s="173"/>
      <c r="CZD2996" s="716"/>
      <c r="CZE2996" s="137"/>
      <c r="CZF2996" s="580"/>
      <c r="CZG2996" s="537"/>
      <c r="CZH2996" s="562"/>
      <c r="CZI2996" s="357"/>
      <c r="CZJ2996" s="81"/>
      <c r="CZK2996" s="173"/>
      <c r="CZL2996" s="716"/>
      <c r="CZM2996" s="137"/>
      <c r="CZN2996" s="580"/>
      <c r="CZO2996" s="537"/>
      <c r="CZP2996" s="562"/>
      <c r="CZQ2996" s="357"/>
      <c r="CZR2996" s="81"/>
      <c r="CZS2996" s="173"/>
      <c r="CZT2996" s="716"/>
      <c r="CZU2996" s="137"/>
      <c r="CZV2996" s="580"/>
      <c r="CZW2996" s="537"/>
      <c r="CZX2996" s="562"/>
      <c r="CZY2996" s="357"/>
      <c r="CZZ2996" s="81"/>
      <c r="DAA2996" s="173"/>
      <c r="DAB2996" s="716"/>
      <c r="DAC2996" s="137"/>
      <c r="DAD2996" s="580"/>
      <c r="DAE2996" s="537"/>
      <c r="DAF2996" s="562"/>
      <c r="DAG2996" s="357"/>
      <c r="DAH2996" s="81"/>
      <c r="DAI2996" s="173"/>
      <c r="DAJ2996" s="716"/>
      <c r="DAK2996" s="137"/>
      <c r="DAL2996" s="580"/>
      <c r="DAM2996" s="537"/>
      <c r="DAN2996" s="562"/>
      <c r="DAO2996" s="357"/>
      <c r="DAP2996" s="81"/>
      <c r="DAQ2996" s="173"/>
      <c r="DAR2996" s="716"/>
      <c r="DAS2996" s="137"/>
      <c r="DAT2996" s="580"/>
      <c r="DAU2996" s="537"/>
      <c r="DAV2996" s="562"/>
      <c r="DAW2996" s="357"/>
      <c r="DAX2996" s="81"/>
      <c r="DAY2996" s="173"/>
      <c r="DAZ2996" s="716"/>
      <c r="DBA2996" s="137"/>
      <c r="DBB2996" s="580"/>
      <c r="DBC2996" s="537"/>
      <c r="DBD2996" s="562"/>
      <c r="DBE2996" s="357"/>
      <c r="DBF2996" s="81"/>
      <c r="DBG2996" s="173"/>
      <c r="DBH2996" s="716"/>
      <c r="DBI2996" s="137"/>
      <c r="DBJ2996" s="580"/>
      <c r="DBK2996" s="537"/>
      <c r="DBL2996" s="562"/>
      <c r="DBM2996" s="357"/>
      <c r="DBN2996" s="81"/>
      <c r="DBO2996" s="173"/>
      <c r="DBP2996" s="716"/>
      <c r="DBQ2996" s="137"/>
      <c r="DBR2996" s="580"/>
      <c r="DBS2996" s="537"/>
      <c r="DBT2996" s="562"/>
      <c r="DBU2996" s="357"/>
      <c r="DBV2996" s="81"/>
      <c r="DBW2996" s="173"/>
      <c r="DBX2996" s="716"/>
      <c r="DBY2996" s="137"/>
      <c r="DBZ2996" s="580"/>
      <c r="DCA2996" s="537"/>
      <c r="DCB2996" s="562"/>
      <c r="DCC2996" s="357"/>
      <c r="DCD2996" s="81"/>
      <c r="DCE2996" s="173"/>
      <c r="DCF2996" s="716"/>
      <c r="DCG2996" s="137"/>
      <c r="DCH2996" s="580"/>
      <c r="DCI2996" s="537"/>
      <c r="DCJ2996" s="562"/>
      <c r="DCK2996" s="357"/>
      <c r="DCL2996" s="81"/>
      <c r="DCM2996" s="173"/>
      <c r="DCN2996" s="716"/>
      <c r="DCO2996" s="137"/>
      <c r="DCP2996" s="580"/>
      <c r="DCQ2996" s="537"/>
      <c r="DCR2996" s="562"/>
      <c r="DCS2996" s="357"/>
      <c r="DCT2996" s="81"/>
      <c r="DCU2996" s="173"/>
      <c r="DCV2996" s="716"/>
      <c r="DCW2996" s="137"/>
      <c r="DCX2996" s="580"/>
      <c r="DCY2996" s="537"/>
      <c r="DCZ2996" s="562"/>
      <c r="DDA2996" s="357"/>
      <c r="DDB2996" s="81"/>
      <c r="DDC2996" s="173"/>
      <c r="DDD2996" s="716"/>
      <c r="DDE2996" s="137"/>
      <c r="DDF2996" s="580"/>
      <c r="DDG2996" s="537"/>
      <c r="DDH2996" s="562"/>
      <c r="DDI2996" s="357"/>
      <c r="DDJ2996" s="81"/>
      <c r="DDK2996" s="173"/>
      <c r="DDL2996" s="716"/>
      <c r="DDM2996" s="137"/>
      <c r="DDN2996" s="580"/>
      <c r="DDO2996" s="537"/>
      <c r="DDP2996" s="562"/>
      <c r="DDQ2996" s="357"/>
      <c r="DDR2996" s="81"/>
      <c r="DDS2996" s="173"/>
      <c r="DDT2996" s="716"/>
      <c r="DDU2996" s="137"/>
      <c r="DDV2996" s="580"/>
      <c r="DDW2996" s="537"/>
      <c r="DDX2996" s="562"/>
      <c r="DDY2996" s="357"/>
      <c r="DDZ2996" s="81"/>
      <c r="DEA2996" s="173"/>
      <c r="DEB2996" s="716"/>
      <c r="DEC2996" s="137"/>
      <c r="DED2996" s="580"/>
      <c r="DEE2996" s="537"/>
      <c r="DEF2996" s="562"/>
      <c r="DEG2996" s="357"/>
      <c r="DEH2996" s="81"/>
      <c r="DEI2996" s="173"/>
      <c r="DEJ2996" s="716"/>
      <c r="DEK2996" s="137"/>
      <c r="DEL2996" s="580"/>
      <c r="DEM2996" s="537"/>
      <c r="DEN2996" s="562"/>
      <c r="DEO2996" s="357"/>
      <c r="DEP2996" s="81"/>
      <c r="DEQ2996" s="173"/>
      <c r="DER2996" s="716"/>
      <c r="DES2996" s="137"/>
      <c r="DET2996" s="580"/>
      <c r="DEU2996" s="537"/>
      <c r="DEV2996" s="562"/>
      <c r="DEW2996" s="357"/>
      <c r="DEX2996" s="81"/>
      <c r="DEY2996" s="173"/>
      <c r="DEZ2996" s="716"/>
      <c r="DFA2996" s="137"/>
      <c r="DFB2996" s="580"/>
      <c r="DFC2996" s="537"/>
      <c r="DFD2996" s="562"/>
      <c r="DFE2996" s="357"/>
      <c r="DFF2996" s="81"/>
      <c r="DFG2996" s="173"/>
      <c r="DFH2996" s="716"/>
      <c r="DFI2996" s="137"/>
      <c r="DFJ2996" s="580"/>
      <c r="DFK2996" s="537"/>
      <c r="DFL2996" s="562"/>
      <c r="DFM2996" s="357"/>
      <c r="DFN2996" s="81"/>
      <c r="DFO2996" s="173"/>
      <c r="DFP2996" s="716"/>
      <c r="DFQ2996" s="137"/>
      <c r="DFR2996" s="580"/>
      <c r="DFS2996" s="537"/>
      <c r="DFT2996" s="562"/>
      <c r="DFU2996" s="357"/>
      <c r="DFV2996" s="81"/>
      <c r="DFW2996" s="173"/>
      <c r="DFX2996" s="716"/>
      <c r="DFY2996" s="137"/>
      <c r="DFZ2996" s="580"/>
      <c r="DGA2996" s="537"/>
      <c r="DGB2996" s="562"/>
      <c r="DGC2996" s="357"/>
      <c r="DGD2996" s="81"/>
      <c r="DGE2996" s="173"/>
      <c r="DGF2996" s="716"/>
      <c r="DGG2996" s="137"/>
      <c r="DGH2996" s="580"/>
      <c r="DGI2996" s="537"/>
      <c r="DGJ2996" s="562"/>
      <c r="DGK2996" s="357"/>
      <c r="DGL2996" s="81"/>
      <c r="DGM2996" s="173"/>
      <c r="DGN2996" s="716"/>
      <c r="DGO2996" s="137"/>
      <c r="DGP2996" s="580"/>
      <c r="DGQ2996" s="537"/>
      <c r="DGR2996" s="562"/>
      <c r="DGS2996" s="357"/>
      <c r="DGT2996" s="81"/>
      <c r="DGU2996" s="173"/>
      <c r="DGV2996" s="716"/>
      <c r="DGW2996" s="137"/>
      <c r="DGX2996" s="580"/>
      <c r="DGY2996" s="537"/>
      <c r="DGZ2996" s="562"/>
      <c r="DHA2996" s="357"/>
      <c r="DHB2996" s="81"/>
      <c r="DHC2996" s="173"/>
      <c r="DHD2996" s="716"/>
      <c r="DHE2996" s="137"/>
      <c r="DHF2996" s="580"/>
      <c r="DHG2996" s="537"/>
      <c r="DHH2996" s="562"/>
      <c r="DHI2996" s="357"/>
      <c r="DHJ2996" s="81"/>
      <c r="DHK2996" s="173"/>
      <c r="DHL2996" s="716"/>
      <c r="DHM2996" s="137"/>
      <c r="DHN2996" s="580"/>
      <c r="DHO2996" s="537"/>
      <c r="DHP2996" s="562"/>
      <c r="DHQ2996" s="357"/>
      <c r="DHR2996" s="81"/>
      <c r="DHS2996" s="173"/>
      <c r="DHT2996" s="716"/>
      <c r="DHU2996" s="137"/>
      <c r="DHV2996" s="580"/>
      <c r="DHW2996" s="537"/>
      <c r="DHX2996" s="562"/>
      <c r="DHY2996" s="357"/>
      <c r="DHZ2996" s="81"/>
      <c r="DIA2996" s="173"/>
      <c r="DIB2996" s="716"/>
      <c r="DIC2996" s="137"/>
      <c r="DID2996" s="580"/>
      <c r="DIE2996" s="537"/>
      <c r="DIF2996" s="562"/>
      <c r="DIG2996" s="357"/>
      <c r="DIH2996" s="81"/>
      <c r="DII2996" s="173"/>
      <c r="DIJ2996" s="716"/>
      <c r="DIK2996" s="137"/>
      <c r="DIL2996" s="580"/>
      <c r="DIM2996" s="537"/>
      <c r="DIN2996" s="562"/>
      <c r="DIO2996" s="357"/>
      <c r="DIP2996" s="81"/>
      <c r="DIQ2996" s="173"/>
      <c r="DIR2996" s="716"/>
      <c r="DIS2996" s="137"/>
      <c r="DIT2996" s="580"/>
      <c r="DIU2996" s="537"/>
      <c r="DIV2996" s="562"/>
      <c r="DIW2996" s="357"/>
      <c r="DIX2996" s="81"/>
      <c r="DIY2996" s="173"/>
      <c r="DIZ2996" s="716"/>
      <c r="DJA2996" s="137"/>
      <c r="DJB2996" s="580"/>
      <c r="DJC2996" s="537"/>
      <c r="DJD2996" s="562"/>
      <c r="DJE2996" s="357"/>
      <c r="DJF2996" s="81"/>
      <c r="DJG2996" s="173"/>
      <c r="DJH2996" s="716"/>
      <c r="DJI2996" s="137"/>
      <c r="DJJ2996" s="580"/>
      <c r="DJK2996" s="537"/>
      <c r="DJL2996" s="562"/>
      <c r="DJM2996" s="357"/>
      <c r="DJN2996" s="81"/>
      <c r="DJO2996" s="173"/>
      <c r="DJP2996" s="716"/>
      <c r="DJQ2996" s="137"/>
      <c r="DJR2996" s="580"/>
      <c r="DJS2996" s="537"/>
      <c r="DJT2996" s="562"/>
      <c r="DJU2996" s="357"/>
      <c r="DJV2996" s="81"/>
      <c r="DJW2996" s="173"/>
      <c r="DJX2996" s="716"/>
      <c r="DJY2996" s="137"/>
      <c r="DJZ2996" s="580"/>
      <c r="DKA2996" s="537"/>
      <c r="DKB2996" s="562"/>
      <c r="DKC2996" s="357"/>
      <c r="DKD2996" s="81"/>
      <c r="DKE2996" s="173"/>
      <c r="DKF2996" s="716"/>
      <c r="DKG2996" s="137"/>
      <c r="DKH2996" s="580"/>
      <c r="DKI2996" s="537"/>
      <c r="DKJ2996" s="562"/>
      <c r="DKK2996" s="357"/>
      <c r="DKL2996" s="81"/>
      <c r="DKM2996" s="173"/>
      <c r="DKN2996" s="716"/>
      <c r="DKO2996" s="137"/>
      <c r="DKP2996" s="580"/>
      <c r="DKQ2996" s="537"/>
      <c r="DKR2996" s="562"/>
      <c r="DKS2996" s="357"/>
      <c r="DKT2996" s="81"/>
      <c r="DKU2996" s="173"/>
      <c r="DKV2996" s="716"/>
      <c r="DKW2996" s="137"/>
      <c r="DKX2996" s="580"/>
      <c r="DKY2996" s="537"/>
      <c r="DKZ2996" s="562"/>
      <c r="DLA2996" s="357"/>
      <c r="DLB2996" s="81"/>
      <c r="DLC2996" s="173"/>
      <c r="DLD2996" s="716"/>
      <c r="DLE2996" s="137"/>
      <c r="DLF2996" s="580"/>
      <c r="DLG2996" s="537"/>
      <c r="DLH2996" s="562"/>
      <c r="DLI2996" s="357"/>
      <c r="DLJ2996" s="81"/>
      <c r="DLK2996" s="173"/>
      <c r="DLL2996" s="716"/>
      <c r="DLM2996" s="137"/>
      <c r="DLN2996" s="580"/>
      <c r="DLO2996" s="537"/>
      <c r="DLP2996" s="562"/>
      <c r="DLQ2996" s="357"/>
      <c r="DLR2996" s="81"/>
      <c r="DLS2996" s="173"/>
      <c r="DLT2996" s="716"/>
      <c r="DLU2996" s="137"/>
      <c r="DLV2996" s="580"/>
      <c r="DLW2996" s="537"/>
      <c r="DLX2996" s="562"/>
      <c r="DLY2996" s="357"/>
      <c r="DLZ2996" s="81"/>
      <c r="DMA2996" s="173"/>
      <c r="DMB2996" s="716"/>
      <c r="DMC2996" s="137"/>
      <c r="DMD2996" s="580"/>
      <c r="DME2996" s="537"/>
      <c r="DMF2996" s="562"/>
      <c r="DMG2996" s="357"/>
      <c r="DMH2996" s="81"/>
      <c r="DMI2996" s="173"/>
      <c r="DMJ2996" s="716"/>
      <c r="DMK2996" s="137"/>
      <c r="DML2996" s="580"/>
      <c r="DMM2996" s="537"/>
      <c r="DMN2996" s="562"/>
      <c r="DMO2996" s="357"/>
      <c r="DMP2996" s="81"/>
      <c r="DMQ2996" s="173"/>
      <c r="DMR2996" s="716"/>
      <c r="DMS2996" s="137"/>
      <c r="DMT2996" s="580"/>
      <c r="DMU2996" s="537"/>
      <c r="DMV2996" s="562"/>
      <c r="DMW2996" s="357"/>
      <c r="DMX2996" s="81"/>
      <c r="DMY2996" s="173"/>
      <c r="DMZ2996" s="716"/>
      <c r="DNA2996" s="137"/>
      <c r="DNB2996" s="580"/>
      <c r="DNC2996" s="537"/>
      <c r="DND2996" s="562"/>
      <c r="DNE2996" s="357"/>
      <c r="DNF2996" s="81"/>
      <c r="DNG2996" s="173"/>
      <c r="DNH2996" s="716"/>
      <c r="DNI2996" s="137"/>
      <c r="DNJ2996" s="580"/>
      <c r="DNK2996" s="537"/>
      <c r="DNL2996" s="562"/>
      <c r="DNM2996" s="357"/>
      <c r="DNN2996" s="81"/>
      <c r="DNO2996" s="173"/>
      <c r="DNP2996" s="716"/>
      <c r="DNQ2996" s="137"/>
      <c r="DNR2996" s="580"/>
      <c r="DNS2996" s="537"/>
      <c r="DNT2996" s="562"/>
      <c r="DNU2996" s="357"/>
      <c r="DNV2996" s="81"/>
      <c r="DNW2996" s="173"/>
      <c r="DNX2996" s="716"/>
      <c r="DNY2996" s="137"/>
      <c r="DNZ2996" s="580"/>
      <c r="DOA2996" s="537"/>
      <c r="DOB2996" s="562"/>
      <c r="DOC2996" s="357"/>
      <c r="DOD2996" s="81"/>
      <c r="DOE2996" s="173"/>
      <c r="DOF2996" s="716"/>
      <c r="DOG2996" s="137"/>
      <c r="DOH2996" s="580"/>
      <c r="DOI2996" s="537"/>
      <c r="DOJ2996" s="562"/>
      <c r="DOK2996" s="357"/>
      <c r="DOL2996" s="81"/>
      <c r="DOM2996" s="173"/>
      <c r="DON2996" s="716"/>
      <c r="DOO2996" s="137"/>
      <c r="DOP2996" s="580"/>
      <c r="DOQ2996" s="537"/>
      <c r="DOR2996" s="562"/>
      <c r="DOS2996" s="357"/>
      <c r="DOT2996" s="81"/>
      <c r="DOU2996" s="173"/>
      <c r="DOV2996" s="716"/>
      <c r="DOW2996" s="137"/>
      <c r="DOX2996" s="580"/>
      <c r="DOY2996" s="537"/>
      <c r="DOZ2996" s="562"/>
      <c r="DPA2996" s="357"/>
      <c r="DPB2996" s="81"/>
      <c r="DPC2996" s="173"/>
      <c r="DPD2996" s="716"/>
      <c r="DPE2996" s="137"/>
      <c r="DPF2996" s="580"/>
      <c r="DPG2996" s="537"/>
      <c r="DPH2996" s="562"/>
      <c r="DPI2996" s="357"/>
      <c r="DPJ2996" s="81"/>
      <c r="DPK2996" s="173"/>
      <c r="DPL2996" s="716"/>
      <c r="DPM2996" s="137"/>
      <c r="DPN2996" s="580"/>
      <c r="DPO2996" s="537"/>
      <c r="DPP2996" s="562"/>
      <c r="DPQ2996" s="357"/>
      <c r="DPR2996" s="81"/>
      <c r="DPS2996" s="173"/>
      <c r="DPT2996" s="716"/>
      <c r="DPU2996" s="137"/>
      <c r="DPV2996" s="580"/>
      <c r="DPW2996" s="537"/>
      <c r="DPX2996" s="562"/>
      <c r="DPY2996" s="357"/>
      <c r="DPZ2996" s="81"/>
      <c r="DQA2996" s="173"/>
      <c r="DQB2996" s="716"/>
      <c r="DQC2996" s="137"/>
      <c r="DQD2996" s="580"/>
      <c r="DQE2996" s="537"/>
      <c r="DQF2996" s="562"/>
      <c r="DQG2996" s="357"/>
      <c r="DQH2996" s="81"/>
      <c r="DQI2996" s="173"/>
      <c r="DQJ2996" s="716"/>
      <c r="DQK2996" s="137"/>
      <c r="DQL2996" s="580"/>
      <c r="DQM2996" s="537"/>
      <c r="DQN2996" s="562"/>
      <c r="DQO2996" s="357"/>
      <c r="DQP2996" s="81"/>
      <c r="DQQ2996" s="173"/>
      <c r="DQR2996" s="716"/>
      <c r="DQS2996" s="137"/>
      <c r="DQT2996" s="580"/>
      <c r="DQU2996" s="537"/>
      <c r="DQV2996" s="562"/>
      <c r="DQW2996" s="357"/>
      <c r="DQX2996" s="81"/>
      <c r="DQY2996" s="173"/>
      <c r="DQZ2996" s="716"/>
      <c r="DRA2996" s="137"/>
      <c r="DRB2996" s="580"/>
      <c r="DRC2996" s="537"/>
      <c r="DRD2996" s="562"/>
      <c r="DRE2996" s="357"/>
      <c r="DRF2996" s="81"/>
      <c r="DRG2996" s="173"/>
      <c r="DRH2996" s="716"/>
      <c r="DRI2996" s="137"/>
      <c r="DRJ2996" s="580"/>
      <c r="DRK2996" s="537"/>
      <c r="DRL2996" s="562"/>
      <c r="DRM2996" s="357"/>
      <c r="DRN2996" s="81"/>
      <c r="DRO2996" s="173"/>
      <c r="DRP2996" s="716"/>
      <c r="DRQ2996" s="137"/>
      <c r="DRR2996" s="580"/>
      <c r="DRS2996" s="537"/>
      <c r="DRT2996" s="562"/>
      <c r="DRU2996" s="357"/>
      <c r="DRV2996" s="81"/>
      <c r="DRW2996" s="173"/>
      <c r="DRX2996" s="716"/>
      <c r="DRY2996" s="137"/>
      <c r="DRZ2996" s="580"/>
      <c r="DSA2996" s="537"/>
      <c r="DSB2996" s="562"/>
      <c r="DSC2996" s="357"/>
      <c r="DSD2996" s="81"/>
      <c r="DSE2996" s="173"/>
      <c r="DSF2996" s="716"/>
      <c r="DSG2996" s="137"/>
      <c r="DSH2996" s="580"/>
      <c r="DSI2996" s="537"/>
      <c r="DSJ2996" s="562"/>
      <c r="DSK2996" s="357"/>
      <c r="DSL2996" s="81"/>
      <c r="DSM2996" s="173"/>
      <c r="DSN2996" s="716"/>
      <c r="DSO2996" s="137"/>
      <c r="DSP2996" s="580"/>
      <c r="DSQ2996" s="537"/>
      <c r="DSR2996" s="562"/>
      <c r="DSS2996" s="357"/>
      <c r="DST2996" s="81"/>
      <c r="DSU2996" s="173"/>
      <c r="DSV2996" s="716"/>
      <c r="DSW2996" s="137"/>
      <c r="DSX2996" s="580"/>
      <c r="DSY2996" s="537"/>
      <c r="DSZ2996" s="562"/>
      <c r="DTA2996" s="357"/>
      <c r="DTB2996" s="81"/>
      <c r="DTC2996" s="173"/>
      <c r="DTD2996" s="716"/>
      <c r="DTE2996" s="137"/>
      <c r="DTF2996" s="580"/>
      <c r="DTG2996" s="537"/>
      <c r="DTH2996" s="562"/>
      <c r="DTI2996" s="357"/>
      <c r="DTJ2996" s="81"/>
      <c r="DTK2996" s="173"/>
      <c r="DTL2996" s="716"/>
      <c r="DTM2996" s="137"/>
      <c r="DTN2996" s="580"/>
      <c r="DTO2996" s="537"/>
      <c r="DTP2996" s="562"/>
      <c r="DTQ2996" s="357"/>
      <c r="DTR2996" s="81"/>
      <c r="DTS2996" s="173"/>
      <c r="DTT2996" s="716"/>
      <c r="DTU2996" s="137"/>
      <c r="DTV2996" s="580"/>
      <c r="DTW2996" s="537"/>
      <c r="DTX2996" s="562"/>
      <c r="DTY2996" s="357"/>
      <c r="DTZ2996" s="81"/>
      <c r="DUA2996" s="173"/>
      <c r="DUB2996" s="716"/>
      <c r="DUC2996" s="137"/>
      <c r="DUD2996" s="580"/>
      <c r="DUE2996" s="537"/>
      <c r="DUF2996" s="562"/>
      <c r="DUG2996" s="357"/>
      <c r="DUH2996" s="81"/>
      <c r="DUI2996" s="173"/>
      <c r="DUJ2996" s="716"/>
      <c r="DUK2996" s="137"/>
      <c r="DUL2996" s="580"/>
      <c r="DUM2996" s="537"/>
      <c r="DUN2996" s="562"/>
      <c r="DUO2996" s="357"/>
      <c r="DUP2996" s="81"/>
      <c r="DUQ2996" s="173"/>
      <c r="DUR2996" s="716"/>
      <c r="DUS2996" s="137"/>
      <c r="DUT2996" s="580"/>
      <c r="DUU2996" s="537"/>
      <c r="DUV2996" s="562"/>
      <c r="DUW2996" s="357"/>
      <c r="DUX2996" s="81"/>
      <c r="DUY2996" s="173"/>
      <c r="DUZ2996" s="716"/>
      <c r="DVA2996" s="137"/>
      <c r="DVB2996" s="580"/>
      <c r="DVC2996" s="537"/>
      <c r="DVD2996" s="562"/>
      <c r="DVE2996" s="357"/>
      <c r="DVF2996" s="81"/>
      <c r="DVG2996" s="173"/>
      <c r="DVH2996" s="716"/>
      <c r="DVI2996" s="137"/>
      <c r="DVJ2996" s="580"/>
      <c r="DVK2996" s="537"/>
      <c r="DVL2996" s="562"/>
      <c r="DVM2996" s="357"/>
      <c r="DVN2996" s="81"/>
      <c r="DVO2996" s="173"/>
      <c r="DVP2996" s="716"/>
      <c r="DVQ2996" s="137"/>
      <c r="DVR2996" s="580"/>
      <c r="DVS2996" s="537"/>
      <c r="DVT2996" s="562"/>
      <c r="DVU2996" s="357"/>
      <c r="DVV2996" s="81"/>
      <c r="DVW2996" s="173"/>
      <c r="DVX2996" s="716"/>
      <c r="DVY2996" s="137"/>
      <c r="DVZ2996" s="580"/>
      <c r="DWA2996" s="537"/>
      <c r="DWB2996" s="562"/>
      <c r="DWC2996" s="357"/>
      <c r="DWD2996" s="81"/>
      <c r="DWE2996" s="173"/>
      <c r="DWF2996" s="716"/>
      <c r="DWG2996" s="137"/>
      <c r="DWH2996" s="580"/>
      <c r="DWI2996" s="537"/>
      <c r="DWJ2996" s="562"/>
      <c r="DWK2996" s="357"/>
      <c r="DWL2996" s="81"/>
      <c r="DWM2996" s="173"/>
      <c r="DWN2996" s="716"/>
      <c r="DWO2996" s="137"/>
      <c r="DWP2996" s="580"/>
      <c r="DWQ2996" s="537"/>
      <c r="DWR2996" s="562"/>
      <c r="DWS2996" s="357"/>
      <c r="DWT2996" s="81"/>
      <c r="DWU2996" s="173"/>
      <c r="DWV2996" s="716"/>
      <c r="DWW2996" s="137"/>
      <c r="DWX2996" s="580"/>
      <c r="DWY2996" s="537"/>
      <c r="DWZ2996" s="562"/>
      <c r="DXA2996" s="357"/>
      <c r="DXB2996" s="81"/>
      <c r="DXC2996" s="173"/>
      <c r="DXD2996" s="716"/>
      <c r="DXE2996" s="137"/>
      <c r="DXF2996" s="580"/>
      <c r="DXG2996" s="537"/>
      <c r="DXH2996" s="562"/>
      <c r="DXI2996" s="357"/>
      <c r="DXJ2996" s="81"/>
      <c r="DXK2996" s="173"/>
      <c r="DXL2996" s="716"/>
      <c r="DXM2996" s="137"/>
      <c r="DXN2996" s="580"/>
      <c r="DXO2996" s="537"/>
      <c r="DXP2996" s="562"/>
      <c r="DXQ2996" s="357"/>
      <c r="DXR2996" s="81"/>
      <c r="DXS2996" s="173"/>
      <c r="DXT2996" s="716"/>
      <c r="DXU2996" s="137"/>
      <c r="DXV2996" s="580"/>
      <c r="DXW2996" s="537"/>
      <c r="DXX2996" s="562"/>
      <c r="DXY2996" s="357"/>
      <c r="DXZ2996" s="81"/>
      <c r="DYA2996" s="173"/>
      <c r="DYB2996" s="716"/>
      <c r="DYC2996" s="137"/>
      <c r="DYD2996" s="580"/>
      <c r="DYE2996" s="537"/>
      <c r="DYF2996" s="562"/>
      <c r="DYG2996" s="357"/>
      <c r="DYH2996" s="81"/>
      <c r="DYI2996" s="173"/>
      <c r="DYJ2996" s="716"/>
      <c r="DYK2996" s="137"/>
      <c r="DYL2996" s="580"/>
      <c r="DYM2996" s="537"/>
      <c r="DYN2996" s="562"/>
      <c r="DYO2996" s="357"/>
      <c r="DYP2996" s="81"/>
      <c r="DYQ2996" s="173"/>
      <c r="DYR2996" s="716"/>
      <c r="DYS2996" s="137"/>
      <c r="DYT2996" s="580"/>
      <c r="DYU2996" s="537"/>
      <c r="DYV2996" s="562"/>
      <c r="DYW2996" s="357"/>
      <c r="DYX2996" s="81"/>
      <c r="DYY2996" s="173"/>
      <c r="DYZ2996" s="716"/>
      <c r="DZA2996" s="137"/>
      <c r="DZB2996" s="580"/>
      <c r="DZC2996" s="537"/>
      <c r="DZD2996" s="562"/>
      <c r="DZE2996" s="357"/>
      <c r="DZF2996" s="81"/>
      <c r="DZG2996" s="173"/>
      <c r="DZH2996" s="716"/>
      <c r="DZI2996" s="137"/>
      <c r="DZJ2996" s="580"/>
      <c r="DZK2996" s="537"/>
      <c r="DZL2996" s="562"/>
      <c r="DZM2996" s="357"/>
      <c r="DZN2996" s="81"/>
      <c r="DZO2996" s="173"/>
      <c r="DZP2996" s="716"/>
      <c r="DZQ2996" s="137"/>
      <c r="DZR2996" s="580"/>
      <c r="DZS2996" s="537"/>
      <c r="DZT2996" s="562"/>
      <c r="DZU2996" s="357"/>
      <c r="DZV2996" s="81"/>
      <c r="DZW2996" s="173"/>
      <c r="DZX2996" s="716"/>
      <c r="DZY2996" s="137"/>
      <c r="DZZ2996" s="580"/>
      <c r="EAA2996" s="537"/>
      <c r="EAB2996" s="562"/>
      <c r="EAC2996" s="357"/>
      <c r="EAD2996" s="81"/>
      <c r="EAE2996" s="173"/>
      <c r="EAF2996" s="716"/>
      <c r="EAG2996" s="137"/>
      <c r="EAH2996" s="580"/>
      <c r="EAI2996" s="537"/>
      <c r="EAJ2996" s="562"/>
      <c r="EAK2996" s="357"/>
      <c r="EAL2996" s="81"/>
      <c r="EAM2996" s="173"/>
      <c r="EAN2996" s="716"/>
      <c r="EAO2996" s="137"/>
      <c r="EAP2996" s="580"/>
      <c r="EAQ2996" s="537"/>
      <c r="EAR2996" s="562"/>
      <c r="EAS2996" s="357"/>
      <c r="EAT2996" s="81"/>
      <c r="EAU2996" s="173"/>
      <c r="EAV2996" s="716"/>
      <c r="EAW2996" s="137"/>
      <c r="EAX2996" s="580"/>
      <c r="EAY2996" s="537"/>
      <c r="EAZ2996" s="562"/>
      <c r="EBA2996" s="357"/>
      <c r="EBB2996" s="81"/>
      <c r="EBC2996" s="173"/>
      <c r="EBD2996" s="716"/>
      <c r="EBE2996" s="137"/>
      <c r="EBF2996" s="580"/>
      <c r="EBG2996" s="537"/>
      <c r="EBH2996" s="562"/>
      <c r="EBI2996" s="357"/>
      <c r="EBJ2996" s="81"/>
      <c r="EBK2996" s="173"/>
      <c r="EBL2996" s="716"/>
      <c r="EBM2996" s="137"/>
      <c r="EBN2996" s="580"/>
      <c r="EBO2996" s="537"/>
      <c r="EBP2996" s="562"/>
      <c r="EBQ2996" s="357"/>
      <c r="EBR2996" s="81"/>
      <c r="EBS2996" s="173"/>
      <c r="EBT2996" s="716"/>
      <c r="EBU2996" s="137"/>
      <c r="EBV2996" s="580"/>
      <c r="EBW2996" s="537"/>
      <c r="EBX2996" s="562"/>
      <c r="EBY2996" s="357"/>
      <c r="EBZ2996" s="81"/>
      <c r="ECA2996" s="173"/>
      <c r="ECB2996" s="716"/>
      <c r="ECC2996" s="137"/>
      <c r="ECD2996" s="580"/>
      <c r="ECE2996" s="537"/>
      <c r="ECF2996" s="562"/>
      <c r="ECG2996" s="357"/>
      <c r="ECH2996" s="81"/>
      <c r="ECI2996" s="173"/>
      <c r="ECJ2996" s="716"/>
      <c r="ECK2996" s="137"/>
      <c r="ECL2996" s="580"/>
      <c r="ECM2996" s="537"/>
      <c r="ECN2996" s="562"/>
      <c r="ECO2996" s="357"/>
      <c r="ECP2996" s="81"/>
      <c r="ECQ2996" s="173"/>
      <c r="ECR2996" s="716"/>
      <c r="ECS2996" s="137"/>
      <c r="ECT2996" s="580"/>
      <c r="ECU2996" s="537"/>
      <c r="ECV2996" s="562"/>
      <c r="ECW2996" s="357"/>
      <c r="ECX2996" s="81"/>
      <c r="ECY2996" s="173"/>
      <c r="ECZ2996" s="716"/>
      <c r="EDA2996" s="137"/>
      <c r="EDB2996" s="580"/>
      <c r="EDC2996" s="537"/>
      <c r="EDD2996" s="562"/>
      <c r="EDE2996" s="357"/>
      <c r="EDF2996" s="81"/>
      <c r="EDG2996" s="173"/>
      <c r="EDH2996" s="716"/>
      <c r="EDI2996" s="137"/>
      <c r="EDJ2996" s="580"/>
      <c r="EDK2996" s="537"/>
      <c r="EDL2996" s="562"/>
      <c r="EDM2996" s="357"/>
      <c r="EDN2996" s="81"/>
      <c r="EDO2996" s="173"/>
      <c r="EDP2996" s="716"/>
      <c r="EDQ2996" s="137"/>
      <c r="EDR2996" s="580"/>
      <c r="EDS2996" s="537"/>
      <c r="EDT2996" s="562"/>
      <c r="EDU2996" s="357"/>
      <c r="EDV2996" s="81"/>
      <c r="EDW2996" s="173"/>
      <c r="EDX2996" s="716"/>
      <c r="EDY2996" s="137"/>
      <c r="EDZ2996" s="580"/>
      <c r="EEA2996" s="537"/>
      <c r="EEB2996" s="562"/>
      <c r="EEC2996" s="357"/>
      <c r="EED2996" s="81"/>
      <c r="EEE2996" s="173"/>
      <c r="EEF2996" s="716"/>
      <c r="EEG2996" s="137"/>
      <c r="EEH2996" s="580"/>
      <c r="EEI2996" s="537"/>
      <c r="EEJ2996" s="562"/>
      <c r="EEK2996" s="357"/>
      <c r="EEL2996" s="81"/>
      <c r="EEM2996" s="173"/>
      <c r="EEN2996" s="716"/>
      <c r="EEO2996" s="137"/>
      <c r="EEP2996" s="580"/>
      <c r="EEQ2996" s="537"/>
      <c r="EER2996" s="562"/>
      <c r="EES2996" s="357"/>
      <c r="EET2996" s="81"/>
      <c r="EEU2996" s="173"/>
      <c r="EEV2996" s="716"/>
      <c r="EEW2996" s="137"/>
      <c r="EEX2996" s="580"/>
      <c r="EEY2996" s="537"/>
      <c r="EEZ2996" s="562"/>
      <c r="EFA2996" s="357"/>
      <c r="EFB2996" s="81"/>
      <c r="EFC2996" s="173"/>
      <c r="EFD2996" s="716"/>
      <c r="EFE2996" s="137"/>
      <c r="EFF2996" s="580"/>
      <c r="EFG2996" s="537"/>
      <c r="EFH2996" s="562"/>
      <c r="EFI2996" s="357"/>
      <c r="EFJ2996" s="81"/>
      <c r="EFK2996" s="173"/>
      <c r="EFL2996" s="716"/>
      <c r="EFM2996" s="137"/>
      <c r="EFN2996" s="580"/>
      <c r="EFO2996" s="537"/>
      <c r="EFP2996" s="562"/>
      <c r="EFQ2996" s="357"/>
      <c r="EFR2996" s="81"/>
      <c r="EFS2996" s="173"/>
      <c r="EFT2996" s="716"/>
      <c r="EFU2996" s="137"/>
      <c r="EFV2996" s="580"/>
      <c r="EFW2996" s="537"/>
      <c r="EFX2996" s="562"/>
      <c r="EFY2996" s="357"/>
      <c r="EFZ2996" s="81"/>
      <c r="EGA2996" s="173"/>
      <c r="EGB2996" s="716"/>
      <c r="EGC2996" s="137"/>
      <c r="EGD2996" s="580"/>
      <c r="EGE2996" s="537"/>
      <c r="EGF2996" s="562"/>
      <c r="EGG2996" s="357"/>
      <c r="EGH2996" s="81"/>
      <c r="EGI2996" s="173"/>
      <c r="EGJ2996" s="716"/>
      <c r="EGK2996" s="137"/>
      <c r="EGL2996" s="580"/>
      <c r="EGM2996" s="537"/>
      <c r="EGN2996" s="562"/>
      <c r="EGO2996" s="357"/>
      <c r="EGP2996" s="81"/>
      <c r="EGQ2996" s="173"/>
      <c r="EGR2996" s="716"/>
      <c r="EGS2996" s="137"/>
      <c r="EGT2996" s="580"/>
      <c r="EGU2996" s="537"/>
      <c r="EGV2996" s="562"/>
      <c r="EGW2996" s="357"/>
      <c r="EGX2996" s="81"/>
      <c r="EGY2996" s="173"/>
      <c r="EGZ2996" s="716"/>
      <c r="EHA2996" s="137"/>
      <c r="EHB2996" s="580"/>
      <c r="EHC2996" s="537"/>
      <c r="EHD2996" s="562"/>
      <c r="EHE2996" s="357"/>
      <c r="EHF2996" s="81"/>
      <c r="EHG2996" s="173"/>
      <c r="EHH2996" s="716"/>
      <c r="EHI2996" s="137"/>
      <c r="EHJ2996" s="580"/>
      <c r="EHK2996" s="537"/>
      <c r="EHL2996" s="562"/>
      <c r="EHM2996" s="357"/>
      <c r="EHN2996" s="81"/>
      <c r="EHO2996" s="173"/>
      <c r="EHP2996" s="716"/>
      <c r="EHQ2996" s="137"/>
      <c r="EHR2996" s="580"/>
      <c r="EHS2996" s="537"/>
      <c r="EHT2996" s="562"/>
      <c r="EHU2996" s="357"/>
      <c r="EHV2996" s="81"/>
      <c r="EHW2996" s="173"/>
      <c r="EHX2996" s="716"/>
      <c r="EHY2996" s="137"/>
      <c r="EHZ2996" s="580"/>
      <c r="EIA2996" s="537"/>
      <c r="EIB2996" s="562"/>
      <c r="EIC2996" s="357"/>
      <c r="EID2996" s="81"/>
      <c r="EIE2996" s="173"/>
      <c r="EIF2996" s="716"/>
      <c r="EIG2996" s="137"/>
      <c r="EIH2996" s="580"/>
      <c r="EII2996" s="537"/>
      <c r="EIJ2996" s="562"/>
      <c r="EIK2996" s="357"/>
      <c r="EIL2996" s="81"/>
      <c r="EIM2996" s="173"/>
      <c r="EIN2996" s="716"/>
      <c r="EIO2996" s="137"/>
      <c r="EIP2996" s="580"/>
      <c r="EIQ2996" s="537"/>
      <c r="EIR2996" s="562"/>
      <c r="EIS2996" s="357"/>
      <c r="EIT2996" s="81"/>
      <c r="EIU2996" s="173"/>
      <c r="EIV2996" s="716"/>
      <c r="EIW2996" s="137"/>
      <c r="EIX2996" s="580"/>
      <c r="EIY2996" s="537"/>
      <c r="EIZ2996" s="562"/>
      <c r="EJA2996" s="357"/>
      <c r="EJB2996" s="81"/>
      <c r="EJC2996" s="173"/>
      <c r="EJD2996" s="716"/>
      <c r="EJE2996" s="137"/>
      <c r="EJF2996" s="580"/>
      <c r="EJG2996" s="537"/>
      <c r="EJH2996" s="562"/>
      <c r="EJI2996" s="357"/>
      <c r="EJJ2996" s="81"/>
      <c r="EJK2996" s="173"/>
      <c r="EJL2996" s="716"/>
      <c r="EJM2996" s="137"/>
      <c r="EJN2996" s="580"/>
      <c r="EJO2996" s="537"/>
      <c r="EJP2996" s="562"/>
      <c r="EJQ2996" s="357"/>
      <c r="EJR2996" s="81"/>
      <c r="EJS2996" s="173"/>
      <c r="EJT2996" s="716"/>
      <c r="EJU2996" s="137"/>
      <c r="EJV2996" s="580"/>
      <c r="EJW2996" s="537"/>
      <c r="EJX2996" s="562"/>
      <c r="EJY2996" s="357"/>
      <c r="EJZ2996" s="81"/>
      <c r="EKA2996" s="173"/>
      <c r="EKB2996" s="716"/>
      <c r="EKC2996" s="137"/>
      <c r="EKD2996" s="580"/>
      <c r="EKE2996" s="537"/>
      <c r="EKF2996" s="562"/>
      <c r="EKG2996" s="357"/>
      <c r="EKH2996" s="81"/>
      <c r="EKI2996" s="173"/>
      <c r="EKJ2996" s="716"/>
      <c r="EKK2996" s="137"/>
      <c r="EKL2996" s="580"/>
      <c r="EKM2996" s="537"/>
      <c r="EKN2996" s="562"/>
      <c r="EKO2996" s="357"/>
      <c r="EKP2996" s="81"/>
      <c r="EKQ2996" s="173"/>
      <c r="EKR2996" s="716"/>
      <c r="EKS2996" s="137"/>
      <c r="EKT2996" s="580"/>
      <c r="EKU2996" s="537"/>
      <c r="EKV2996" s="562"/>
      <c r="EKW2996" s="357"/>
      <c r="EKX2996" s="81"/>
      <c r="EKY2996" s="173"/>
      <c r="EKZ2996" s="716"/>
      <c r="ELA2996" s="137"/>
      <c r="ELB2996" s="580"/>
      <c r="ELC2996" s="537"/>
      <c r="ELD2996" s="562"/>
      <c r="ELE2996" s="357"/>
      <c r="ELF2996" s="81"/>
      <c r="ELG2996" s="173"/>
      <c r="ELH2996" s="716"/>
      <c r="ELI2996" s="137"/>
      <c r="ELJ2996" s="580"/>
      <c r="ELK2996" s="537"/>
      <c r="ELL2996" s="562"/>
      <c r="ELM2996" s="357"/>
      <c r="ELN2996" s="81"/>
      <c r="ELO2996" s="173"/>
      <c r="ELP2996" s="716"/>
      <c r="ELQ2996" s="137"/>
      <c r="ELR2996" s="580"/>
      <c r="ELS2996" s="537"/>
      <c r="ELT2996" s="562"/>
      <c r="ELU2996" s="357"/>
      <c r="ELV2996" s="81"/>
      <c r="ELW2996" s="173"/>
      <c r="ELX2996" s="716"/>
      <c r="ELY2996" s="137"/>
      <c r="ELZ2996" s="580"/>
      <c r="EMA2996" s="537"/>
      <c r="EMB2996" s="562"/>
      <c r="EMC2996" s="357"/>
      <c r="EMD2996" s="81"/>
      <c r="EME2996" s="173"/>
      <c r="EMF2996" s="716"/>
      <c r="EMG2996" s="137"/>
      <c r="EMH2996" s="580"/>
      <c r="EMI2996" s="537"/>
      <c r="EMJ2996" s="562"/>
      <c r="EMK2996" s="357"/>
      <c r="EML2996" s="81"/>
      <c r="EMM2996" s="173"/>
      <c r="EMN2996" s="716"/>
      <c r="EMO2996" s="137"/>
      <c r="EMP2996" s="580"/>
      <c r="EMQ2996" s="537"/>
      <c r="EMR2996" s="562"/>
      <c r="EMS2996" s="357"/>
      <c r="EMT2996" s="81"/>
      <c r="EMU2996" s="173"/>
      <c r="EMV2996" s="716"/>
      <c r="EMW2996" s="137"/>
      <c r="EMX2996" s="580"/>
      <c r="EMY2996" s="537"/>
      <c r="EMZ2996" s="562"/>
      <c r="ENA2996" s="357"/>
      <c r="ENB2996" s="81"/>
      <c r="ENC2996" s="173"/>
      <c r="END2996" s="716"/>
      <c r="ENE2996" s="137"/>
      <c r="ENF2996" s="580"/>
      <c r="ENG2996" s="537"/>
      <c r="ENH2996" s="562"/>
      <c r="ENI2996" s="357"/>
      <c r="ENJ2996" s="81"/>
      <c r="ENK2996" s="173"/>
      <c r="ENL2996" s="716"/>
      <c r="ENM2996" s="137"/>
      <c r="ENN2996" s="580"/>
      <c r="ENO2996" s="537"/>
      <c r="ENP2996" s="562"/>
      <c r="ENQ2996" s="357"/>
      <c r="ENR2996" s="81"/>
      <c r="ENS2996" s="173"/>
      <c r="ENT2996" s="716"/>
      <c r="ENU2996" s="137"/>
      <c r="ENV2996" s="580"/>
      <c r="ENW2996" s="537"/>
      <c r="ENX2996" s="562"/>
      <c r="ENY2996" s="357"/>
      <c r="ENZ2996" s="81"/>
      <c r="EOA2996" s="173"/>
      <c r="EOB2996" s="716"/>
      <c r="EOC2996" s="137"/>
      <c r="EOD2996" s="580"/>
      <c r="EOE2996" s="537"/>
      <c r="EOF2996" s="562"/>
      <c r="EOG2996" s="357"/>
      <c r="EOH2996" s="81"/>
      <c r="EOI2996" s="173"/>
      <c r="EOJ2996" s="716"/>
      <c r="EOK2996" s="137"/>
      <c r="EOL2996" s="580"/>
      <c r="EOM2996" s="537"/>
      <c r="EON2996" s="562"/>
      <c r="EOO2996" s="357"/>
      <c r="EOP2996" s="81"/>
      <c r="EOQ2996" s="173"/>
      <c r="EOR2996" s="716"/>
      <c r="EOS2996" s="137"/>
      <c r="EOT2996" s="580"/>
      <c r="EOU2996" s="537"/>
      <c r="EOV2996" s="562"/>
      <c r="EOW2996" s="357"/>
      <c r="EOX2996" s="81"/>
      <c r="EOY2996" s="173"/>
      <c r="EOZ2996" s="716"/>
      <c r="EPA2996" s="137"/>
      <c r="EPB2996" s="580"/>
      <c r="EPC2996" s="537"/>
      <c r="EPD2996" s="562"/>
      <c r="EPE2996" s="357"/>
      <c r="EPF2996" s="81"/>
      <c r="EPG2996" s="173"/>
      <c r="EPH2996" s="716"/>
      <c r="EPI2996" s="137"/>
      <c r="EPJ2996" s="580"/>
      <c r="EPK2996" s="537"/>
      <c r="EPL2996" s="562"/>
      <c r="EPM2996" s="357"/>
      <c r="EPN2996" s="81"/>
      <c r="EPO2996" s="173"/>
      <c r="EPP2996" s="716"/>
      <c r="EPQ2996" s="137"/>
      <c r="EPR2996" s="580"/>
      <c r="EPS2996" s="537"/>
      <c r="EPT2996" s="562"/>
      <c r="EPU2996" s="357"/>
      <c r="EPV2996" s="81"/>
      <c r="EPW2996" s="173"/>
      <c r="EPX2996" s="716"/>
      <c r="EPY2996" s="137"/>
      <c r="EPZ2996" s="580"/>
      <c r="EQA2996" s="537"/>
      <c r="EQB2996" s="562"/>
      <c r="EQC2996" s="357"/>
      <c r="EQD2996" s="81"/>
      <c r="EQE2996" s="173"/>
      <c r="EQF2996" s="716"/>
      <c r="EQG2996" s="137"/>
      <c r="EQH2996" s="580"/>
      <c r="EQI2996" s="537"/>
      <c r="EQJ2996" s="562"/>
      <c r="EQK2996" s="357"/>
      <c r="EQL2996" s="81"/>
      <c r="EQM2996" s="173"/>
      <c r="EQN2996" s="716"/>
      <c r="EQO2996" s="137"/>
      <c r="EQP2996" s="580"/>
      <c r="EQQ2996" s="537"/>
      <c r="EQR2996" s="562"/>
      <c r="EQS2996" s="357"/>
      <c r="EQT2996" s="81"/>
      <c r="EQU2996" s="173"/>
      <c r="EQV2996" s="716"/>
      <c r="EQW2996" s="137"/>
      <c r="EQX2996" s="580"/>
      <c r="EQY2996" s="537"/>
      <c r="EQZ2996" s="562"/>
      <c r="ERA2996" s="357"/>
      <c r="ERB2996" s="81"/>
      <c r="ERC2996" s="173"/>
      <c r="ERD2996" s="716"/>
      <c r="ERE2996" s="137"/>
      <c r="ERF2996" s="580"/>
      <c r="ERG2996" s="537"/>
      <c r="ERH2996" s="562"/>
      <c r="ERI2996" s="357"/>
      <c r="ERJ2996" s="81"/>
      <c r="ERK2996" s="173"/>
      <c r="ERL2996" s="716"/>
      <c r="ERM2996" s="137"/>
      <c r="ERN2996" s="580"/>
      <c r="ERO2996" s="537"/>
      <c r="ERP2996" s="562"/>
      <c r="ERQ2996" s="357"/>
      <c r="ERR2996" s="81"/>
      <c r="ERS2996" s="173"/>
      <c r="ERT2996" s="716"/>
      <c r="ERU2996" s="137"/>
      <c r="ERV2996" s="580"/>
      <c r="ERW2996" s="537"/>
      <c r="ERX2996" s="562"/>
      <c r="ERY2996" s="357"/>
      <c r="ERZ2996" s="81"/>
      <c r="ESA2996" s="173"/>
      <c r="ESB2996" s="716"/>
      <c r="ESC2996" s="137"/>
      <c r="ESD2996" s="580"/>
      <c r="ESE2996" s="537"/>
      <c r="ESF2996" s="562"/>
      <c r="ESG2996" s="357"/>
      <c r="ESH2996" s="81"/>
      <c r="ESI2996" s="173"/>
      <c r="ESJ2996" s="716"/>
      <c r="ESK2996" s="137"/>
      <c r="ESL2996" s="580"/>
      <c r="ESM2996" s="537"/>
      <c r="ESN2996" s="562"/>
      <c r="ESO2996" s="357"/>
      <c r="ESP2996" s="81"/>
      <c r="ESQ2996" s="173"/>
      <c r="ESR2996" s="716"/>
      <c r="ESS2996" s="137"/>
      <c r="EST2996" s="580"/>
      <c r="ESU2996" s="537"/>
      <c r="ESV2996" s="562"/>
      <c r="ESW2996" s="357"/>
      <c r="ESX2996" s="81"/>
      <c r="ESY2996" s="173"/>
      <c r="ESZ2996" s="716"/>
      <c r="ETA2996" s="137"/>
      <c r="ETB2996" s="580"/>
      <c r="ETC2996" s="537"/>
      <c r="ETD2996" s="562"/>
      <c r="ETE2996" s="357"/>
      <c r="ETF2996" s="81"/>
      <c r="ETG2996" s="173"/>
      <c r="ETH2996" s="716"/>
      <c r="ETI2996" s="137"/>
      <c r="ETJ2996" s="580"/>
      <c r="ETK2996" s="537"/>
      <c r="ETL2996" s="562"/>
      <c r="ETM2996" s="357"/>
      <c r="ETN2996" s="81"/>
      <c r="ETO2996" s="173"/>
      <c r="ETP2996" s="716"/>
      <c r="ETQ2996" s="137"/>
      <c r="ETR2996" s="580"/>
      <c r="ETS2996" s="537"/>
      <c r="ETT2996" s="562"/>
      <c r="ETU2996" s="357"/>
      <c r="ETV2996" s="81"/>
      <c r="ETW2996" s="173"/>
      <c r="ETX2996" s="716"/>
      <c r="ETY2996" s="137"/>
      <c r="ETZ2996" s="580"/>
      <c r="EUA2996" s="537"/>
      <c r="EUB2996" s="562"/>
      <c r="EUC2996" s="357"/>
      <c r="EUD2996" s="81"/>
      <c r="EUE2996" s="173"/>
      <c r="EUF2996" s="716"/>
      <c r="EUG2996" s="137"/>
      <c r="EUH2996" s="580"/>
      <c r="EUI2996" s="537"/>
      <c r="EUJ2996" s="562"/>
      <c r="EUK2996" s="357"/>
      <c r="EUL2996" s="81"/>
      <c r="EUM2996" s="173"/>
      <c r="EUN2996" s="716"/>
      <c r="EUO2996" s="137"/>
      <c r="EUP2996" s="580"/>
      <c r="EUQ2996" s="537"/>
      <c r="EUR2996" s="562"/>
      <c r="EUS2996" s="357"/>
      <c r="EUT2996" s="81"/>
      <c r="EUU2996" s="173"/>
      <c r="EUV2996" s="716"/>
      <c r="EUW2996" s="137"/>
      <c r="EUX2996" s="580"/>
      <c r="EUY2996" s="537"/>
      <c r="EUZ2996" s="562"/>
      <c r="EVA2996" s="357"/>
      <c r="EVB2996" s="81"/>
      <c r="EVC2996" s="173"/>
      <c r="EVD2996" s="716"/>
      <c r="EVE2996" s="137"/>
      <c r="EVF2996" s="580"/>
      <c r="EVG2996" s="537"/>
      <c r="EVH2996" s="562"/>
      <c r="EVI2996" s="357"/>
      <c r="EVJ2996" s="81"/>
      <c r="EVK2996" s="173"/>
      <c r="EVL2996" s="716"/>
      <c r="EVM2996" s="137"/>
      <c r="EVN2996" s="580"/>
      <c r="EVO2996" s="537"/>
      <c r="EVP2996" s="562"/>
      <c r="EVQ2996" s="357"/>
      <c r="EVR2996" s="81"/>
      <c r="EVS2996" s="173"/>
      <c r="EVT2996" s="716"/>
      <c r="EVU2996" s="137"/>
      <c r="EVV2996" s="580"/>
      <c r="EVW2996" s="537"/>
      <c r="EVX2996" s="562"/>
      <c r="EVY2996" s="357"/>
      <c r="EVZ2996" s="81"/>
      <c r="EWA2996" s="173"/>
      <c r="EWB2996" s="716"/>
      <c r="EWC2996" s="137"/>
      <c r="EWD2996" s="580"/>
      <c r="EWE2996" s="537"/>
      <c r="EWF2996" s="562"/>
      <c r="EWG2996" s="357"/>
      <c r="EWH2996" s="81"/>
      <c r="EWI2996" s="173"/>
      <c r="EWJ2996" s="716"/>
      <c r="EWK2996" s="137"/>
      <c r="EWL2996" s="580"/>
      <c r="EWM2996" s="537"/>
      <c r="EWN2996" s="562"/>
      <c r="EWO2996" s="357"/>
      <c r="EWP2996" s="81"/>
      <c r="EWQ2996" s="173"/>
      <c r="EWR2996" s="716"/>
      <c r="EWS2996" s="137"/>
      <c r="EWT2996" s="580"/>
      <c r="EWU2996" s="537"/>
      <c r="EWV2996" s="562"/>
      <c r="EWW2996" s="357"/>
      <c r="EWX2996" s="81"/>
      <c r="EWY2996" s="173"/>
      <c r="EWZ2996" s="716"/>
      <c r="EXA2996" s="137"/>
      <c r="EXB2996" s="580"/>
      <c r="EXC2996" s="537"/>
      <c r="EXD2996" s="562"/>
      <c r="EXE2996" s="357"/>
      <c r="EXF2996" s="81"/>
      <c r="EXG2996" s="173"/>
      <c r="EXH2996" s="716"/>
      <c r="EXI2996" s="137"/>
      <c r="EXJ2996" s="580"/>
      <c r="EXK2996" s="537"/>
      <c r="EXL2996" s="562"/>
      <c r="EXM2996" s="357"/>
      <c r="EXN2996" s="81"/>
      <c r="EXO2996" s="173"/>
      <c r="EXP2996" s="716"/>
      <c r="EXQ2996" s="137"/>
      <c r="EXR2996" s="580"/>
      <c r="EXS2996" s="537"/>
      <c r="EXT2996" s="562"/>
      <c r="EXU2996" s="357"/>
      <c r="EXV2996" s="81"/>
      <c r="EXW2996" s="173"/>
      <c r="EXX2996" s="716"/>
      <c r="EXY2996" s="137"/>
      <c r="EXZ2996" s="580"/>
      <c r="EYA2996" s="537"/>
      <c r="EYB2996" s="562"/>
      <c r="EYC2996" s="357"/>
      <c r="EYD2996" s="81"/>
      <c r="EYE2996" s="173"/>
      <c r="EYF2996" s="716"/>
      <c r="EYG2996" s="137"/>
      <c r="EYH2996" s="580"/>
      <c r="EYI2996" s="537"/>
      <c r="EYJ2996" s="562"/>
      <c r="EYK2996" s="357"/>
      <c r="EYL2996" s="81"/>
      <c r="EYM2996" s="173"/>
      <c r="EYN2996" s="716"/>
      <c r="EYO2996" s="137"/>
      <c r="EYP2996" s="580"/>
      <c r="EYQ2996" s="537"/>
      <c r="EYR2996" s="562"/>
      <c r="EYS2996" s="357"/>
      <c r="EYT2996" s="81"/>
      <c r="EYU2996" s="173"/>
      <c r="EYV2996" s="716"/>
      <c r="EYW2996" s="137"/>
      <c r="EYX2996" s="580"/>
      <c r="EYY2996" s="537"/>
      <c r="EYZ2996" s="562"/>
      <c r="EZA2996" s="357"/>
      <c r="EZB2996" s="81"/>
      <c r="EZC2996" s="173"/>
      <c r="EZD2996" s="716"/>
      <c r="EZE2996" s="137"/>
      <c r="EZF2996" s="580"/>
      <c r="EZG2996" s="537"/>
      <c r="EZH2996" s="562"/>
      <c r="EZI2996" s="357"/>
      <c r="EZJ2996" s="81"/>
      <c r="EZK2996" s="173"/>
      <c r="EZL2996" s="716"/>
      <c r="EZM2996" s="137"/>
      <c r="EZN2996" s="580"/>
      <c r="EZO2996" s="537"/>
      <c r="EZP2996" s="562"/>
      <c r="EZQ2996" s="357"/>
      <c r="EZR2996" s="81"/>
      <c r="EZS2996" s="173"/>
      <c r="EZT2996" s="716"/>
      <c r="EZU2996" s="137"/>
      <c r="EZV2996" s="580"/>
      <c r="EZW2996" s="537"/>
      <c r="EZX2996" s="562"/>
      <c r="EZY2996" s="357"/>
      <c r="EZZ2996" s="81"/>
      <c r="FAA2996" s="173"/>
      <c r="FAB2996" s="716"/>
      <c r="FAC2996" s="137"/>
      <c r="FAD2996" s="580"/>
      <c r="FAE2996" s="537"/>
      <c r="FAF2996" s="562"/>
      <c r="FAG2996" s="357"/>
      <c r="FAH2996" s="81"/>
      <c r="FAI2996" s="173"/>
      <c r="FAJ2996" s="716"/>
      <c r="FAK2996" s="137"/>
      <c r="FAL2996" s="580"/>
      <c r="FAM2996" s="537"/>
      <c r="FAN2996" s="562"/>
      <c r="FAO2996" s="357"/>
      <c r="FAP2996" s="81"/>
      <c r="FAQ2996" s="173"/>
      <c r="FAR2996" s="716"/>
      <c r="FAS2996" s="137"/>
      <c r="FAT2996" s="580"/>
      <c r="FAU2996" s="537"/>
      <c r="FAV2996" s="562"/>
      <c r="FAW2996" s="357"/>
      <c r="FAX2996" s="81"/>
      <c r="FAY2996" s="173"/>
      <c r="FAZ2996" s="716"/>
      <c r="FBA2996" s="137"/>
      <c r="FBB2996" s="580"/>
      <c r="FBC2996" s="537"/>
      <c r="FBD2996" s="562"/>
      <c r="FBE2996" s="357"/>
      <c r="FBF2996" s="81"/>
      <c r="FBG2996" s="173"/>
      <c r="FBH2996" s="716"/>
      <c r="FBI2996" s="137"/>
      <c r="FBJ2996" s="580"/>
      <c r="FBK2996" s="537"/>
      <c r="FBL2996" s="562"/>
      <c r="FBM2996" s="357"/>
      <c r="FBN2996" s="81"/>
      <c r="FBO2996" s="173"/>
      <c r="FBP2996" s="716"/>
      <c r="FBQ2996" s="137"/>
      <c r="FBR2996" s="580"/>
      <c r="FBS2996" s="537"/>
      <c r="FBT2996" s="562"/>
      <c r="FBU2996" s="357"/>
      <c r="FBV2996" s="81"/>
      <c r="FBW2996" s="173"/>
      <c r="FBX2996" s="716"/>
      <c r="FBY2996" s="137"/>
      <c r="FBZ2996" s="580"/>
      <c r="FCA2996" s="537"/>
      <c r="FCB2996" s="562"/>
      <c r="FCC2996" s="357"/>
      <c r="FCD2996" s="81"/>
      <c r="FCE2996" s="173"/>
      <c r="FCF2996" s="716"/>
      <c r="FCG2996" s="137"/>
      <c r="FCH2996" s="580"/>
      <c r="FCI2996" s="537"/>
      <c r="FCJ2996" s="562"/>
      <c r="FCK2996" s="357"/>
      <c r="FCL2996" s="81"/>
      <c r="FCM2996" s="173"/>
      <c r="FCN2996" s="716"/>
      <c r="FCO2996" s="137"/>
      <c r="FCP2996" s="580"/>
      <c r="FCQ2996" s="537"/>
      <c r="FCR2996" s="562"/>
      <c r="FCS2996" s="357"/>
      <c r="FCT2996" s="81"/>
      <c r="FCU2996" s="173"/>
      <c r="FCV2996" s="716"/>
      <c r="FCW2996" s="137"/>
      <c r="FCX2996" s="580"/>
      <c r="FCY2996" s="537"/>
      <c r="FCZ2996" s="562"/>
      <c r="FDA2996" s="357"/>
      <c r="FDB2996" s="81"/>
      <c r="FDC2996" s="173"/>
      <c r="FDD2996" s="716"/>
      <c r="FDE2996" s="137"/>
      <c r="FDF2996" s="580"/>
      <c r="FDG2996" s="537"/>
      <c r="FDH2996" s="562"/>
      <c r="FDI2996" s="357"/>
      <c r="FDJ2996" s="81"/>
      <c r="FDK2996" s="173"/>
      <c r="FDL2996" s="716"/>
      <c r="FDM2996" s="137"/>
      <c r="FDN2996" s="580"/>
      <c r="FDO2996" s="537"/>
      <c r="FDP2996" s="562"/>
      <c r="FDQ2996" s="357"/>
      <c r="FDR2996" s="81"/>
      <c r="FDS2996" s="173"/>
      <c r="FDT2996" s="716"/>
      <c r="FDU2996" s="137"/>
      <c r="FDV2996" s="580"/>
      <c r="FDW2996" s="537"/>
      <c r="FDX2996" s="562"/>
      <c r="FDY2996" s="357"/>
      <c r="FDZ2996" s="81"/>
      <c r="FEA2996" s="173"/>
      <c r="FEB2996" s="716"/>
      <c r="FEC2996" s="137"/>
      <c r="FED2996" s="580"/>
      <c r="FEE2996" s="537"/>
      <c r="FEF2996" s="562"/>
      <c r="FEG2996" s="357"/>
      <c r="FEH2996" s="81"/>
      <c r="FEI2996" s="173"/>
      <c r="FEJ2996" s="716"/>
      <c r="FEK2996" s="137"/>
      <c r="FEL2996" s="580"/>
      <c r="FEM2996" s="537"/>
      <c r="FEN2996" s="562"/>
      <c r="FEO2996" s="357"/>
      <c r="FEP2996" s="81"/>
      <c r="FEQ2996" s="173"/>
      <c r="FER2996" s="716"/>
      <c r="FES2996" s="137"/>
      <c r="FET2996" s="580"/>
      <c r="FEU2996" s="537"/>
      <c r="FEV2996" s="562"/>
      <c r="FEW2996" s="357"/>
      <c r="FEX2996" s="81"/>
      <c r="FEY2996" s="173"/>
      <c r="FEZ2996" s="716"/>
      <c r="FFA2996" s="137"/>
      <c r="FFB2996" s="580"/>
      <c r="FFC2996" s="537"/>
      <c r="FFD2996" s="562"/>
      <c r="FFE2996" s="357"/>
      <c r="FFF2996" s="81"/>
      <c r="FFG2996" s="173"/>
      <c r="FFH2996" s="716"/>
      <c r="FFI2996" s="137"/>
      <c r="FFJ2996" s="580"/>
      <c r="FFK2996" s="537"/>
      <c r="FFL2996" s="562"/>
      <c r="FFM2996" s="357"/>
      <c r="FFN2996" s="81"/>
      <c r="FFO2996" s="173"/>
      <c r="FFP2996" s="716"/>
      <c r="FFQ2996" s="137"/>
      <c r="FFR2996" s="580"/>
      <c r="FFS2996" s="537"/>
      <c r="FFT2996" s="562"/>
      <c r="FFU2996" s="357"/>
      <c r="FFV2996" s="81"/>
      <c r="FFW2996" s="173"/>
      <c r="FFX2996" s="716"/>
      <c r="FFY2996" s="137"/>
      <c r="FFZ2996" s="580"/>
      <c r="FGA2996" s="537"/>
      <c r="FGB2996" s="562"/>
      <c r="FGC2996" s="357"/>
      <c r="FGD2996" s="81"/>
      <c r="FGE2996" s="173"/>
      <c r="FGF2996" s="716"/>
      <c r="FGG2996" s="137"/>
      <c r="FGH2996" s="580"/>
      <c r="FGI2996" s="537"/>
      <c r="FGJ2996" s="562"/>
      <c r="FGK2996" s="357"/>
      <c r="FGL2996" s="81"/>
      <c r="FGM2996" s="173"/>
      <c r="FGN2996" s="716"/>
      <c r="FGO2996" s="137"/>
      <c r="FGP2996" s="580"/>
      <c r="FGQ2996" s="537"/>
      <c r="FGR2996" s="562"/>
      <c r="FGS2996" s="357"/>
      <c r="FGT2996" s="81"/>
      <c r="FGU2996" s="173"/>
      <c r="FGV2996" s="716"/>
      <c r="FGW2996" s="137"/>
      <c r="FGX2996" s="580"/>
      <c r="FGY2996" s="537"/>
      <c r="FGZ2996" s="562"/>
      <c r="FHA2996" s="357"/>
      <c r="FHB2996" s="81"/>
      <c r="FHC2996" s="173"/>
      <c r="FHD2996" s="716"/>
      <c r="FHE2996" s="137"/>
      <c r="FHF2996" s="580"/>
      <c r="FHG2996" s="537"/>
      <c r="FHH2996" s="562"/>
      <c r="FHI2996" s="357"/>
      <c r="FHJ2996" s="81"/>
      <c r="FHK2996" s="173"/>
      <c r="FHL2996" s="716"/>
      <c r="FHM2996" s="137"/>
      <c r="FHN2996" s="580"/>
      <c r="FHO2996" s="537"/>
      <c r="FHP2996" s="562"/>
      <c r="FHQ2996" s="357"/>
      <c r="FHR2996" s="81"/>
      <c r="FHS2996" s="173"/>
      <c r="FHT2996" s="716"/>
      <c r="FHU2996" s="137"/>
      <c r="FHV2996" s="580"/>
      <c r="FHW2996" s="537"/>
      <c r="FHX2996" s="562"/>
      <c r="FHY2996" s="357"/>
      <c r="FHZ2996" s="81"/>
      <c r="FIA2996" s="173"/>
      <c r="FIB2996" s="716"/>
      <c r="FIC2996" s="137"/>
      <c r="FID2996" s="580"/>
      <c r="FIE2996" s="537"/>
      <c r="FIF2996" s="562"/>
      <c r="FIG2996" s="357"/>
      <c r="FIH2996" s="81"/>
      <c r="FII2996" s="173"/>
      <c r="FIJ2996" s="716"/>
      <c r="FIK2996" s="137"/>
      <c r="FIL2996" s="580"/>
      <c r="FIM2996" s="537"/>
      <c r="FIN2996" s="562"/>
      <c r="FIO2996" s="357"/>
      <c r="FIP2996" s="81"/>
      <c r="FIQ2996" s="173"/>
      <c r="FIR2996" s="716"/>
      <c r="FIS2996" s="137"/>
      <c r="FIT2996" s="580"/>
      <c r="FIU2996" s="537"/>
      <c r="FIV2996" s="562"/>
      <c r="FIW2996" s="357"/>
      <c r="FIX2996" s="81"/>
      <c r="FIY2996" s="173"/>
      <c r="FIZ2996" s="716"/>
      <c r="FJA2996" s="137"/>
      <c r="FJB2996" s="580"/>
      <c r="FJC2996" s="537"/>
      <c r="FJD2996" s="562"/>
      <c r="FJE2996" s="357"/>
      <c r="FJF2996" s="81"/>
      <c r="FJG2996" s="173"/>
      <c r="FJH2996" s="716"/>
      <c r="FJI2996" s="137"/>
      <c r="FJJ2996" s="580"/>
      <c r="FJK2996" s="537"/>
      <c r="FJL2996" s="562"/>
      <c r="FJM2996" s="357"/>
      <c r="FJN2996" s="81"/>
      <c r="FJO2996" s="173"/>
      <c r="FJP2996" s="716"/>
      <c r="FJQ2996" s="137"/>
      <c r="FJR2996" s="580"/>
      <c r="FJS2996" s="537"/>
      <c r="FJT2996" s="562"/>
      <c r="FJU2996" s="357"/>
      <c r="FJV2996" s="81"/>
      <c r="FJW2996" s="173"/>
      <c r="FJX2996" s="716"/>
      <c r="FJY2996" s="137"/>
      <c r="FJZ2996" s="580"/>
      <c r="FKA2996" s="537"/>
      <c r="FKB2996" s="562"/>
      <c r="FKC2996" s="357"/>
      <c r="FKD2996" s="81"/>
      <c r="FKE2996" s="173"/>
      <c r="FKF2996" s="716"/>
      <c r="FKG2996" s="137"/>
      <c r="FKH2996" s="580"/>
      <c r="FKI2996" s="537"/>
      <c r="FKJ2996" s="562"/>
      <c r="FKK2996" s="357"/>
      <c r="FKL2996" s="81"/>
      <c r="FKM2996" s="173"/>
      <c r="FKN2996" s="716"/>
      <c r="FKO2996" s="137"/>
      <c r="FKP2996" s="580"/>
      <c r="FKQ2996" s="537"/>
      <c r="FKR2996" s="562"/>
      <c r="FKS2996" s="357"/>
      <c r="FKT2996" s="81"/>
      <c r="FKU2996" s="173"/>
      <c r="FKV2996" s="716"/>
      <c r="FKW2996" s="137"/>
      <c r="FKX2996" s="580"/>
      <c r="FKY2996" s="537"/>
      <c r="FKZ2996" s="562"/>
      <c r="FLA2996" s="357"/>
      <c r="FLB2996" s="81"/>
      <c r="FLC2996" s="173"/>
      <c r="FLD2996" s="716"/>
      <c r="FLE2996" s="137"/>
      <c r="FLF2996" s="580"/>
      <c r="FLG2996" s="537"/>
      <c r="FLH2996" s="562"/>
      <c r="FLI2996" s="357"/>
      <c r="FLJ2996" s="81"/>
      <c r="FLK2996" s="173"/>
      <c r="FLL2996" s="716"/>
      <c r="FLM2996" s="137"/>
      <c r="FLN2996" s="580"/>
      <c r="FLO2996" s="537"/>
      <c r="FLP2996" s="562"/>
      <c r="FLQ2996" s="357"/>
      <c r="FLR2996" s="81"/>
      <c r="FLS2996" s="173"/>
      <c r="FLT2996" s="716"/>
      <c r="FLU2996" s="137"/>
      <c r="FLV2996" s="580"/>
      <c r="FLW2996" s="537"/>
      <c r="FLX2996" s="562"/>
      <c r="FLY2996" s="357"/>
      <c r="FLZ2996" s="81"/>
      <c r="FMA2996" s="173"/>
      <c r="FMB2996" s="716"/>
      <c r="FMC2996" s="137"/>
      <c r="FMD2996" s="580"/>
      <c r="FME2996" s="537"/>
      <c r="FMF2996" s="562"/>
      <c r="FMG2996" s="357"/>
      <c r="FMH2996" s="81"/>
      <c r="FMI2996" s="173"/>
      <c r="FMJ2996" s="716"/>
      <c r="FMK2996" s="137"/>
      <c r="FML2996" s="580"/>
      <c r="FMM2996" s="537"/>
      <c r="FMN2996" s="562"/>
      <c r="FMO2996" s="357"/>
      <c r="FMP2996" s="81"/>
      <c r="FMQ2996" s="173"/>
      <c r="FMR2996" s="716"/>
      <c r="FMS2996" s="137"/>
      <c r="FMT2996" s="580"/>
      <c r="FMU2996" s="537"/>
      <c r="FMV2996" s="562"/>
      <c r="FMW2996" s="357"/>
      <c r="FMX2996" s="81"/>
      <c r="FMY2996" s="173"/>
      <c r="FMZ2996" s="716"/>
      <c r="FNA2996" s="137"/>
      <c r="FNB2996" s="580"/>
      <c r="FNC2996" s="537"/>
      <c r="FND2996" s="562"/>
      <c r="FNE2996" s="357"/>
      <c r="FNF2996" s="81"/>
      <c r="FNG2996" s="173"/>
      <c r="FNH2996" s="716"/>
      <c r="FNI2996" s="137"/>
      <c r="FNJ2996" s="580"/>
      <c r="FNK2996" s="537"/>
      <c r="FNL2996" s="562"/>
      <c r="FNM2996" s="357"/>
      <c r="FNN2996" s="81"/>
      <c r="FNO2996" s="173"/>
      <c r="FNP2996" s="716"/>
      <c r="FNQ2996" s="137"/>
      <c r="FNR2996" s="580"/>
      <c r="FNS2996" s="537"/>
      <c r="FNT2996" s="562"/>
      <c r="FNU2996" s="357"/>
      <c r="FNV2996" s="81"/>
      <c r="FNW2996" s="173"/>
      <c r="FNX2996" s="716"/>
      <c r="FNY2996" s="137"/>
      <c r="FNZ2996" s="580"/>
      <c r="FOA2996" s="537"/>
      <c r="FOB2996" s="562"/>
      <c r="FOC2996" s="357"/>
      <c r="FOD2996" s="81"/>
      <c r="FOE2996" s="173"/>
      <c r="FOF2996" s="716"/>
      <c r="FOG2996" s="137"/>
      <c r="FOH2996" s="580"/>
      <c r="FOI2996" s="537"/>
      <c r="FOJ2996" s="562"/>
      <c r="FOK2996" s="357"/>
      <c r="FOL2996" s="81"/>
      <c r="FOM2996" s="173"/>
      <c r="FON2996" s="716"/>
      <c r="FOO2996" s="137"/>
      <c r="FOP2996" s="580"/>
      <c r="FOQ2996" s="537"/>
      <c r="FOR2996" s="562"/>
      <c r="FOS2996" s="357"/>
      <c r="FOT2996" s="81"/>
      <c r="FOU2996" s="173"/>
      <c r="FOV2996" s="716"/>
      <c r="FOW2996" s="137"/>
      <c r="FOX2996" s="580"/>
      <c r="FOY2996" s="537"/>
      <c r="FOZ2996" s="562"/>
      <c r="FPA2996" s="357"/>
      <c r="FPB2996" s="81"/>
      <c r="FPC2996" s="173"/>
      <c r="FPD2996" s="716"/>
      <c r="FPE2996" s="137"/>
      <c r="FPF2996" s="580"/>
      <c r="FPG2996" s="537"/>
      <c r="FPH2996" s="562"/>
      <c r="FPI2996" s="357"/>
      <c r="FPJ2996" s="81"/>
      <c r="FPK2996" s="173"/>
      <c r="FPL2996" s="716"/>
      <c r="FPM2996" s="137"/>
      <c r="FPN2996" s="580"/>
      <c r="FPO2996" s="537"/>
      <c r="FPP2996" s="562"/>
      <c r="FPQ2996" s="357"/>
      <c r="FPR2996" s="81"/>
      <c r="FPS2996" s="173"/>
      <c r="FPT2996" s="716"/>
      <c r="FPU2996" s="137"/>
      <c r="FPV2996" s="580"/>
      <c r="FPW2996" s="537"/>
      <c r="FPX2996" s="562"/>
      <c r="FPY2996" s="357"/>
      <c r="FPZ2996" s="81"/>
      <c r="FQA2996" s="173"/>
      <c r="FQB2996" s="716"/>
      <c r="FQC2996" s="137"/>
      <c r="FQD2996" s="580"/>
      <c r="FQE2996" s="537"/>
      <c r="FQF2996" s="562"/>
      <c r="FQG2996" s="357"/>
      <c r="FQH2996" s="81"/>
      <c r="FQI2996" s="173"/>
      <c r="FQJ2996" s="716"/>
      <c r="FQK2996" s="137"/>
      <c r="FQL2996" s="580"/>
      <c r="FQM2996" s="537"/>
      <c r="FQN2996" s="562"/>
      <c r="FQO2996" s="357"/>
      <c r="FQP2996" s="81"/>
      <c r="FQQ2996" s="173"/>
      <c r="FQR2996" s="716"/>
      <c r="FQS2996" s="137"/>
      <c r="FQT2996" s="580"/>
      <c r="FQU2996" s="537"/>
      <c r="FQV2996" s="562"/>
      <c r="FQW2996" s="357"/>
      <c r="FQX2996" s="81"/>
      <c r="FQY2996" s="173"/>
      <c r="FQZ2996" s="716"/>
      <c r="FRA2996" s="137"/>
      <c r="FRB2996" s="580"/>
      <c r="FRC2996" s="537"/>
      <c r="FRD2996" s="562"/>
      <c r="FRE2996" s="357"/>
      <c r="FRF2996" s="81"/>
      <c r="FRG2996" s="173"/>
      <c r="FRH2996" s="716"/>
      <c r="FRI2996" s="137"/>
      <c r="FRJ2996" s="580"/>
      <c r="FRK2996" s="537"/>
      <c r="FRL2996" s="562"/>
      <c r="FRM2996" s="357"/>
      <c r="FRN2996" s="81"/>
      <c r="FRO2996" s="173"/>
      <c r="FRP2996" s="716"/>
      <c r="FRQ2996" s="137"/>
      <c r="FRR2996" s="580"/>
      <c r="FRS2996" s="537"/>
      <c r="FRT2996" s="562"/>
      <c r="FRU2996" s="357"/>
      <c r="FRV2996" s="81"/>
      <c r="FRW2996" s="173"/>
      <c r="FRX2996" s="716"/>
      <c r="FRY2996" s="137"/>
      <c r="FRZ2996" s="580"/>
      <c r="FSA2996" s="537"/>
      <c r="FSB2996" s="562"/>
      <c r="FSC2996" s="357"/>
      <c r="FSD2996" s="81"/>
      <c r="FSE2996" s="173"/>
      <c r="FSF2996" s="716"/>
      <c r="FSG2996" s="137"/>
      <c r="FSH2996" s="580"/>
      <c r="FSI2996" s="537"/>
      <c r="FSJ2996" s="562"/>
      <c r="FSK2996" s="357"/>
      <c r="FSL2996" s="81"/>
      <c r="FSM2996" s="173"/>
      <c r="FSN2996" s="716"/>
      <c r="FSO2996" s="137"/>
      <c r="FSP2996" s="580"/>
      <c r="FSQ2996" s="537"/>
      <c r="FSR2996" s="562"/>
      <c r="FSS2996" s="357"/>
      <c r="FST2996" s="81"/>
      <c r="FSU2996" s="173"/>
      <c r="FSV2996" s="716"/>
      <c r="FSW2996" s="137"/>
      <c r="FSX2996" s="580"/>
      <c r="FSY2996" s="537"/>
      <c r="FSZ2996" s="562"/>
      <c r="FTA2996" s="357"/>
      <c r="FTB2996" s="81"/>
      <c r="FTC2996" s="173"/>
      <c r="FTD2996" s="716"/>
      <c r="FTE2996" s="137"/>
      <c r="FTF2996" s="580"/>
      <c r="FTG2996" s="537"/>
      <c r="FTH2996" s="562"/>
      <c r="FTI2996" s="357"/>
      <c r="FTJ2996" s="81"/>
      <c r="FTK2996" s="173"/>
      <c r="FTL2996" s="716"/>
      <c r="FTM2996" s="137"/>
      <c r="FTN2996" s="580"/>
      <c r="FTO2996" s="537"/>
      <c r="FTP2996" s="562"/>
      <c r="FTQ2996" s="357"/>
      <c r="FTR2996" s="81"/>
      <c r="FTS2996" s="173"/>
      <c r="FTT2996" s="716"/>
      <c r="FTU2996" s="137"/>
      <c r="FTV2996" s="580"/>
      <c r="FTW2996" s="537"/>
      <c r="FTX2996" s="562"/>
      <c r="FTY2996" s="357"/>
      <c r="FTZ2996" s="81"/>
      <c r="FUA2996" s="173"/>
      <c r="FUB2996" s="716"/>
      <c r="FUC2996" s="137"/>
      <c r="FUD2996" s="580"/>
      <c r="FUE2996" s="537"/>
      <c r="FUF2996" s="562"/>
      <c r="FUG2996" s="357"/>
      <c r="FUH2996" s="81"/>
      <c r="FUI2996" s="173"/>
      <c r="FUJ2996" s="716"/>
      <c r="FUK2996" s="137"/>
      <c r="FUL2996" s="580"/>
      <c r="FUM2996" s="537"/>
      <c r="FUN2996" s="562"/>
      <c r="FUO2996" s="357"/>
      <c r="FUP2996" s="81"/>
      <c r="FUQ2996" s="173"/>
      <c r="FUR2996" s="716"/>
      <c r="FUS2996" s="137"/>
      <c r="FUT2996" s="580"/>
      <c r="FUU2996" s="537"/>
      <c r="FUV2996" s="562"/>
      <c r="FUW2996" s="357"/>
      <c r="FUX2996" s="81"/>
      <c r="FUY2996" s="173"/>
      <c r="FUZ2996" s="716"/>
      <c r="FVA2996" s="137"/>
      <c r="FVB2996" s="580"/>
      <c r="FVC2996" s="537"/>
      <c r="FVD2996" s="562"/>
      <c r="FVE2996" s="357"/>
      <c r="FVF2996" s="81"/>
      <c r="FVG2996" s="173"/>
      <c r="FVH2996" s="716"/>
      <c r="FVI2996" s="137"/>
      <c r="FVJ2996" s="580"/>
      <c r="FVK2996" s="537"/>
      <c r="FVL2996" s="562"/>
      <c r="FVM2996" s="357"/>
      <c r="FVN2996" s="81"/>
      <c r="FVO2996" s="173"/>
      <c r="FVP2996" s="716"/>
      <c r="FVQ2996" s="137"/>
      <c r="FVR2996" s="580"/>
      <c r="FVS2996" s="537"/>
      <c r="FVT2996" s="562"/>
      <c r="FVU2996" s="357"/>
      <c r="FVV2996" s="81"/>
      <c r="FVW2996" s="173"/>
      <c r="FVX2996" s="716"/>
      <c r="FVY2996" s="137"/>
      <c r="FVZ2996" s="580"/>
      <c r="FWA2996" s="537"/>
      <c r="FWB2996" s="562"/>
      <c r="FWC2996" s="357"/>
      <c r="FWD2996" s="81"/>
      <c r="FWE2996" s="173"/>
      <c r="FWF2996" s="716"/>
      <c r="FWG2996" s="137"/>
      <c r="FWH2996" s="580"/>
      <c r="FWI2996" s="537"/>
      <c r="FWJ2996" s="562"/>
      <c r="FWK2996" s="357"/>
      <c r="FWL2996" s="81"/>
      <c r="FWM2996" s="173"/>
      <c r="FWN2996" s="716"/>
      <c r="FWO2996" s="137"/>
      <c r="FWP2996" s="580"/>
      <c r="FWQ2996" s="537"/>
      <c r="FWR2996" s="562"/>
      <c r="FWS2996" s="357"/>
      <c r="FWT2996" s="81"/>
      <c r="FWU2996" s="173"/>
      <c r="FWV2996" s="716"/>
      <c r="FWW2996" s="137"/>
      <c r="FWX2996" s="580"/>
      <c r="FWY2996" s="537"/>
      <c r="FWZ2996" s="562"/>
      <c r="FXA2996" s="357"/>
      <c r="FXB2996" s="81"/>
      <c r="FXC2996" s="173"/>
      <c r="FXD2996" s="716"/>
      <c r="FXE2996" s="137"/>
      <c r="FXF2996" s="580"/>
      <c r="FXG2996" s="537"/>
      <c r="FXH2996" s="562"/>
      <c r="FXI2996" s="357"/>
      <c r="FXJ2996" s="81"/>
      <c r="FXK2996" s="173"/>
      <c r="FXL2996" s="716"/>
      <c r="FXM2996" s="137"/>
      <c r="FXN2996" s="580"/>
      <c r="FXO2996" s="537"/>
      <c r="FXP2996" s="562"/>
      <c r="FXQ2996" s="357"/>
      <c r="FXR2996" s="81"/>
      <c r="FXS2996" s="173"/>
      <c r="FXT2996" s="716"/>
      <c r="FXU2996" s="137"/>
      <c r="FXV2996" s="580"/>
      <c r="FXW2996" s="537"/>
      <c r="FXX2996" s="562"/>
      <c r="FXY2996" s="357"/>
      <c r="FXZ2996" s="81"/>
      <c r="FYA2996" s="173"/>
      <c r="FYB2996" s="716"/>
      <c r="FYC2996" s="137"/>
      <c r="FYD2996" s="580"/>
      <c r="FYE2996" s="537"/>
      <c r="FYF2996" s="562"/>
      <c r="FYG2996" s="357"/>
      <c r="FYH2996" s="81"/>
      <c r="FYI2996" s="173"/>
      <c r="FYJ2996" s="716"/>
      <c r="FYK2996" s="137"/>
      <c r="FYL2996" s="580"/>
      <c r="FYM2996" s="537"/>
      <c r="FYN2996" s="562"/>
      <c r="FYO2996" s="357"/>
      <c r="FYP2996" s="81"/>
      <c r="FYQ2996" s="173"/>
      <c r="FYR2996" s="716"/>
      <c r="FYS2996" s="137"/>
      <c r="FYT2996" s="580"/>
      <c r="FYU2996" s="537"/>
      <c r="FYV2996" s="562"/>
      <c r="FYW2996" s="357"/>
      <c r="FYX2996" s="81"/>
      <c r="FYY2996" s="173"/>
      <c r="FYZ2996" s="716"/>
      <c r="FZA2996" s="137"/>
      <c r="FZB2996" s="580"/>
      <c r="FZC2996" s="537"/>
      <c r="FZD2996" s="562"/>
      <c r="FZE2996" s="357"/>
      <c r="FZF2996" s="81"/>
      <c r="FZG2996" s="173"/>
      <c r="FZH2996" s="716"/>
      <c r="FZI2996" s="137"/>
      <c r="FZJ2996" s="580"/>
      <c r="FZK2996" s="537"/>
      <c r="FZL2996" s="562"/>
      <c r="FZM2996" s="357"/>
      <c r="FZN2996" s="81"/>
      <c r="FZO2996" s="173"/>
      <c r="FZP2996" s="716"/>
      <c r="FZQ2996" s="137"/>
      <c r="FZR2996" s="580"/>
      <c r="FZS2996" s="537"/>
      <c r="FZT2996" s="562"/>
      <c r="FZU2996" s="357"/>
      <c r="FZV2996" s="81"/>
      <c r="FZW2996" s="173"/>
      <c r="FZX2996" s="716"/>
      <c r="FZY2996" s="137"/>
      <c r="FZZ2996" s="580"/>
      <c r="GAA2996" s="537"/>
      <c r="GAB2996" s="562"/>
      <c r="GAC2996" s="357"/>
      <c r="GAD2996" s="81"/>
      <c r="GAE2996" s="173"/>
      <c r="GAF2996" s="716"/>
      <c r="GAG2996" s="137"/>
      <c r="GAH2996" s="580"/>
      <c r="GAI2996" s="537"/>
      <c r="GAJ2996" s="562"/>
      <c r="GAK2996" s="357"/>
      <c r="GAL2996" s="81"/>
      <c r="GAM2996" s="173"/>
      <c r="GAN2996" s="716"/>
      <c r="GAO2996" s="137"/>
      <c r="GAP2996" s="580"/>
      <c r="GAQ2996" s="537"/>
      <c r="GAR2996" s="562"/>
      <c r="GAS2996" s="357"/>
      <c r="GAT2996" s="81"/>
      <c r="GAU2996" s="173"/>
      <c r="GAV2996" s="716"/>
      <c r="GAW2996" s="137"/>
      <c r="GAX2996" s="580"/>
      <c r="GAY2996" s="537"/>
      <c r="GAZ2996" s="562"/>
      <c r="GBA2996" s="357"/>
      <c r="GBB2996" s="81"/>
      <c r="GBC2996" s="173"/>
      <c r="GBD2996" s="716"/>
      <c r="GBE2996" s="137"/>
      <c r="GBF2996" s="580"/>
      <c r="GBG2996" s="537"/>
      <c r="GBH2996" s="562"/>
      <c r="GBI2996" s="357"/>
      <c r="GBJ2996" s="81"/>
      <c r="GBK2996" s="173"/>
      <c r="GBL2996" s="716"/>
      <c r="GBM2996" s="137"/>
      <c r="GBN2996" s="580"/>
      <c r="GBO2996" s="537"/>
      <c r="GBP2996" s="562"/>
      <c r="GBQ2996" s="357"/>
      <c r="GBR2996" s="81"/>
      <c r="GBS2996" s="173"/>
      <c r="GBT2996" s="716"/>
      <c r="GBU2996" s="137"/>
      <c r="GBV2996" s="580"/>
      <c r="GBW2996" s="537"/>
      <c r="GBX2996" s="562"/>
      <c r="GBY2996" s="357"/>
      <c r="GBZ2996" s="81"/>
      <c r="GCA2996" s="173"/>
      <c r="GCB2996" s="716"/>
      <c r="GCC2996" s="137"/>
      <c r="GCD2996" s="580"/>
      <c r="GCE2996" s="537"/>
      <c r="GCF2996" s="562"/>
      <c r="GCG2996" s="357"/>
      <c r="GCH2996" s="81"/>
      <c r="GCI2996" s="173"/>
      <c r="GCJ2996" s="716"/>
      <c r="GCK2996" s="137"/>
      <c r="GCL2996" s="580"/>
      <c r="GCM2996" s="537"/>
      <c r="GCN2996" s="562"/>
      <c r="GCO2996" s="357"/>
      <c r="GCP2996" s="81"/>
      <c r="GCQ2996" s="173"/>
      <c r="GCR2996" s="716"/>
      <c r="GCS2996" s="137"/>
      <c r="GCT2996" s="580"/>
      <c r="GCU2996" s="537"/>
      <c r="GCV2996" s="562"/>
      <c r="GCW2996" s="357"/>
      <c r="GCX2996" s="81"/>
      <c r="GCY2996" s="173"/>
      <c r="GCZ2996" s="716"/>
      <c r="GDA2996" s="137"/>
      <c r="GDB2996" s="580"/>
      <c r="GDC2996" s="537"/>
      <c r="GDD2996" s="562"/>
      <c r="GDE2996" s="357"/>
      <c r="GDF2996" s="81"/>
      <c r="GDG2996" s="173"/>
      <c r="GDH2996" s="716"/>
      <c r="GDI2996" s="137"/>
      <c r="GDJ2996" s="580"/>
      <c r="GDK2996" s="537"/>
      <c r="GDL2996" s="562"/>
      <c r="GDM2996" s="357"/>
      <c r="GDN2996" s="81"/>
      <c r="GDO2996" s="173"/>
      <c r="GDP2996" s="716"/>
      <c r="GDQ2996" s="137"/>
      <c r="GDR2996" s="580"/>
      <c r="GDS2996" s="537"/>
      <c r="GDT2996" s="562"/>
      <c r="GDU2996" s="357"/>
      <c r="GDV2996" s="81"/>
      <c r="GDW2996" s="173"/>
      <c r="GDX2996" s="716"/>
      <c r="GDY2996" s="137"/>
      <c r="GDZ2996" s="580"/>
      <c r="GEA2996" s="537"/>
      <c r="GEB2996" s="562"/>
      <c r="GEC2996" s="357"/>
      <c r="GED2996" s="81"/>
      <c r="GEE2996" s="173"/>
      <c r="GEF2996" s="716"/>
      <c r="GEG2996" s="137"/>
      <c r="GEH2996" s="580"/>
      <c r="GEI2996" s="537"/>
      <c r="GEJ2996" s="562"/>
      <c r="GEK2996" s="357"/>
      <c r="GEL2996" s="81"/>
      <c r="GEM2996" s="173"/>
      <c r="GEN2996" s="716"/>
      <c r="GEO2996" s="137"/>
      <c r="GEP2996" s="580"/>
      <c r="GEQ2996" s="537"/>
      <c r="GER2996" s="562"/>
      <c r="GES2996" s="357"/>
      <c r="GET2996" s="81"/>
      <c r="GEU2996" s="173"/>
      <c r="GEV2996" s="716"/>
      <c r="GEW2996" s="137"/>
      <c r="GEX2996" s="580"/>
      <c r="GEY2996" s="537"/>
      <c r="GEZ2996" s="562"/>
      <c r="GFA2996" s="357"/>
      <c r="GFB2996" s="81"/>
      <c r="GFC2996" s="173"/>
      <c r="GFD2996" s="716"/>
      <c r="GFE2996" s="137"/>
      <c r="GFF2996" s="580"/>
      <c r="GFG2996" s="537"/>
      <c r="GFH2996" s="562"/>
      <c r="GFI2996" s="357"/>
      <c r="GFJ2996" s="81"/>
      <c r="GFK2996" s="173"/>
      <c r="GFL2996" s="716"/>
      <c r="GFM2996" s="137"/>
      <c r="GFN2996" s="580"/>
      <c r="GFO2996" s="537"/>
      <c r="GFP2996" s="562"/>
      <c r="GFQ2996" s="357"/>
      <c r="GFR2996" s="81"/>
      <c r="GFS2996" s="173"/>
      <c r="GFT2996" s="716"/>
      <c r="GFU2996" s="137"/>
      <c r="GFV2996" s="580"/>
      <c r="GFW2996" s="537"/>
      <c r="GFX2996" s="562"/>
      <c r="GFY2996" s="357"/>
      <c r="GFZ2996" s="81"/>
      <c r="GGA2996" s="173"/>
      <c r="GGB2996" s="716"/>
      <c r="GGC2996" s="137"/>
      <c r="GGD2996" s="580"/>
      <c r="GGE2996" s="537"/>
      <c r="GGF2996" s="562"/>
      <c r="GGG2996" s="357"/>
      <c r="GGH2996" s="81"/>
      <c r="GGI2996" s="173"/>
      <c r="GGJ2996" s="716"/>
      <c r="GGK2996" s="137"/>
      <c r="GGL2996" s="580"/>
      <c r="GGM2996" s="537"/>
      <c r="GGN2996" s="562"/>
      <c r="GGO2996" s="357"/>
      <c r="GGP2996" s="81"/>
      <c r="GGQ2996" s="173"/>
      <c r="GGR2996" s="716"/>
      <c r="GGS2996" s="137"/>
      <c r="GGT2996" s="580"/>
      <c r="GGU2996" s="537"/>
      <c r="GGV2996" s="562"/>
      <c r="GGW2996" s="357"/>
      <c r="GGX2996" s="81"/>
      <c r="GGY2996" s="173"/>
      <c r="GGZ2996" s="716"/>
      <c r="GHA2996" s="137"/>
      <c r="GHB2996" s="580"/>
      <c r="GHC2996" s="537"/>
      <c r="GHD2996" s="562"/>
      <c r="GHE2996" s="357"/>
      <c r="GHF2996" s="81"/>
      <c r="GHG2996" s="173"/>
      <c r="GHH2996" s="716"/>
      <c r="GHI2996" s="137"/>
      <c r="GHJ2996" s="580"/>
      <c r="GHK2996" s="537"/>
      <c r="GHL2996" s="562"/>
      <c r="GHM2996" s="357"/>
      <c r="GHN2996" s="81"/>
      <c r="GHO2996" s="173"/>
      <c r="GHP2996" s="716"/>
      <c r="GHQ2996" s="137"/>
      <c r="GHR2996" s="580"/>
      <c r="GHS2996" s="537"/>
      <c r="GHT2996" s="562"/>
      <c r="GHU2996" s="357"/>
      <c r="GHV2996" s="81"/>
      <c r="GHW2996" s="173"/>
      <c r="GHX2996" s="716"/>
      <c r="GHY2996" s="137"/>
      <c r="GHZ2996" s="580"/>
      <c r="GIA2996" s="537"/>
      <c r="GIB2996" s="562"/>
      <c r="GIC2996" s="357"/>
      <c r="GID2996" s="81"/>
      <c r="GIE2996" s="173"/>
      <c r="GIF2996" s="716"/>
      <c r="GIG2996" s="137"/>
      <c r="GIH2996" s="580"/>
      <c r="GII2996" s="537"/>
      <c r="GIJ2996" s="562"/>
      <c r="GIK2996" s="357"/>
      <c r="GIL2996" s="81"/>
      <c r="GIM2996" s="173"/>
      <c r="GIN2996" s="716"/>
      <c r="GIO2996" s="137"/>
      <c r="GIP2996" s="580"/>
      <c r="GIQ2996" s="537"/>
      <c r="GIR2996" s="562"/>
      <c r="GIS2996" s="357"/>
      <c r="GIT2996" s="81"/>
      <c r="GIU2996" s="173"/>
      <c r="GIV2996" s="716"/>
      <c r="GIW2996" s="137"/>
      <c r="GIX2996" s="580"/>
      <c r="GIY2996" s="537"/>
      <c r="GIZ2996" s="562"/>
      <c r="GJA2996" s="357"/>
      <c r="GJB2996" s="81"/>
      <c r="GJC2996" s="173"/>
      <c r="GJD2996" s="716"/>
      <c r="GJE2996" s="137"/>
      <c r="GJF2996" s="580"/>
      <c r="GJG2996" s="537"/>
      <c r="GJH2996" s="562"/>
      <c r="GJI2996" s="357"/>
      <c r="GJJ2996" s="81"/>
      <c r="GJK2996" s="173"/>
      <c r="GJL2996" s="716"/>
      <c r="GJM2996" s="137"/>
      <c r="GJN2996" s="580"/>
      <c r="GJO2996" s="537"/>
      <c r="GJP2996" s="562"/>
      <c r="GJQ2996" s="357"/>
      <c r="GJR2996" s="81"/>
      <c r="GJS2996" s="173"/>
      <c r="GJT2996" s="716"/>
      <c r="GJU2996" s="137"/>
      <c r="GJV2996" s="580"/>
      <c r="GJW2996" s="537"/>
      <c r="GJX2996" s="562"/>
      <c r="GJY2996" s="357"/>
      <c r="GJZ2996" s="81"/>
      <c r="GKA2996" s="173"/>
      <c r="GKB2996" s="716"/>
      <c r="GKC2996" s="137"/>
      <c r="GKD2996" s="580"/>
      <c r="GKE2996" s="537"/>
      <c r="GKF2996" s="562"/>
      <c r="GKG2996" s="357"/>
      <c r="GKH2996" s="81"/>
      <c r="GKI2996" s="173"/>
      <c r="GKJ2996" s="716"/>
      <c r="GKK2996" s="137"/>
      <c r="GKL2996" s="580"/>
      <c r="GKM2996" s="537"/>
      <c r="GKN2996" s="562"/>
      <c r="GKO2996" s="357"/>
      <c r="GKP2996" s="81"/>
      <c r="GKQ2996" s="173"/>
      <c r="GKR2996" s="716"/>
      <c r="GKS2996" s="137"/>
      <c r="GKT2996" s="580"/>
      <c r="GKU2996" s="537"/>
      <c r="GKV2996" s="562"/>
      <c r="GKW2996" s="357"/>
      <c r="GKX2996" s="81"/>
      <c r="GKY2996" s="173"/>
      <c r="GKZ2996" s="716"/>
      <c r="GLA2996" s="137"/>
      <c r="GLB2996" s="580"/>
      <c r="GLC2996" s="537"/>
      <c r="GLD2996" s="562"/>
      <c r="GLE2996" s="357"/>
      <c r="GLF2996" s="81"/>
      <c r="GLG2996" s="173"/>
      <c r="GLH2996" s="716"/>
      <c r="GLI2996" s="137"/>
      <c r="GLJ2996" s="580"/>
      <c r="GLK2996" s="537"/>
      <c r="GLL2996" s="562"/>
      <c r="GLM2996" s="357"/>
      <c r="GLN2996" s="81"/>
      <c r="GLO2996" s="173"/>
      <c r="GLP2996" s="716"/>
      <c r="GLQ2996" s="137"/>
      <c r="GLR2996" s="580"/>
      <c r="GLS2996" s="537"/>
      <c r="GLT2996" s="562"/>
      <c r="GLU2996" s="357"/>
      <c r="GLV2996" s="81"/>
      <c r="GLW2996" s="173"/>
      <c r="GLX2996" s="716"/>
      <c r="GLY2996" s="137"/>
      <c r="GLZ2996" s="580"/>
      <c r="GMA2996" s="537"/>
      <c r="GMB2996" s="562"/>
      <c r="GMC2996" s="357"/>
      <c r="GMD2996" s="81"/>
      <c r="GME2996" s="173"/>
      <c r="GMF2996" s="716"/>
      <c r="GMG2996" s="137"/>
      <c r="GMH2996" s="580"/>
      <c r="GMI2996" s="537"/>
      <c r="GMJ2996" s="562"/>
      <c r="GMK2996" s="357"/>
      <c r="GML2996" s="81"/>
      <c r="GMM2996" s="173"/>
      <c r="GMN2996" s="716"/>
      <c r="GMO2996" s="137"/>
      <c r="GMP2996" s="580"/>
      <c r="GMQ2996" s="537"/>
      <c r="GMR2996" s="562"/>
      <c r="GMS2996" s="357"/>
      <c r="GMT2996" s="81"/>
      <c r="GMU2996" s="173"/>
      <c r="GMV2996" s="716"/>
      <c r="GMW2996" s="137"/>
      <c r="GMX2996" s="580"/>
      <c r="GMY2996" s="537"/>
      <c r="GMZ2996" s="562"/>
      <c r="GNA2996" s="357"/>
      <c r="GNB2996" s="81"/>
      <c r="GNC2996" s="173"/>
      <c r="GND2996" s="716"/>
      <c r="GNE2996" s="137"/>
      <c r="GNF2996" s="580"/>
      <c r="GNG2996" s="537"/>
      <c r="GNH2996" s="562"/>
      <c r="GNI2996" s="357"/>
      <c r="GNJ2996" s="81"/>
      <c r="GNK2996" s="173"/>
      <c r="GNL2996" s="716"/>
      <c r="GNM2996" s="137"/>
      <c r="GNN2996" s="580"/>
      <c r="GNO2996" s="537"/>
      <c r="GNP2996" s="562"/>
      <c r="GNQ2996" s="357"/>
      <c r="GNR2996" s="81"/>
      <c r="GNS2996" s="173"/>
      <c r="GNT2996" s="716"/>
      <c r="GNU2996" s="137"/>
      <c r="GNV2996" s="580"/>
      <c r="GNW2996" s="537"/>
      <c r="GNX2996" s="562"/>
      <c r="GNY2996" s="357"/>
      <c r="GNZ2996" s="81"/>
      <c r="GOA2996" s="173"/>
      <c r="GOB2996" s="716"/>
      <c r="GOC2996" s="137"/>
      <c r="GOD2996" s="580"/>
      <c r="GOE2996" s="537"/>
      <c r="GOF2996" s="562"/>
      <c r="GOG2996" s="357"/>
      <c r="GOH2996" s="81"/>
      <c r="GOI2996" s="173"/>
      <c r="GOJ2996" s="716"/>
      <c r="GOK2996" s="137"/>
      <c r="GOL2996" s="580"/>
      <c r="GOM2996" s="537"/>
      <c r="GON2996" s="562"/>
      <c r="GOO2996" s="357"/>
      <c r="GOP2996" s="81"/>
      <c r="GOQ2996" s="173"/>
      <c r="GOR2996" s="716"/>
      <c r="GOS2996" s="137"/>
      <c r="GOT2996" s="580"/>
      <c r="GOU2996" s="537"/>
      <c r="GOV2996" s="562"/>
      <c r="GOW2996" s="357"/>
      <c r="GOX2996" s="81"/>
      <c r="GOY2996" s="173"/>
      <c r="GOZ2996" s="716"/>
      <c r="GPA2996" s="137"/>
      <c r="GPB2996" s="580"/>
      <c r="GPC2996" s="537"/>
      <c r="GPD2996" s="562"/>
      <c r="GPE2996" s="357"/>
      <c r="GPF2996" s="81"/>
      <c r="GPG2996" s="173"/>
      <c r="GPH2996" s="716"/>
      <c r="GPI2996" s="137"/>
      <c r="GPJ2996" s="580"/>
      <c r="GPK2996" s="537"/>
      <c r="GPL2996" s="562"/>
      <c r="GPM2996" s="357"/>
      <c r="GPN2996" s="81"/>
      <c r="GPO2996" s="173"/>
      <c r="GPP2996" s="716"/>
      <c r="GPQ2996" s="137"/>
      <c r="GPR2996" s="580"/>
      <c r="GPS2996" s="537"/>
      <c r="GPT2996" s="562"/>
      <c r="GPU2996" s="357"/>
      <c r="GPV2996" s="81"/>
      <c r="GPW2996" s="173"/>
      <c r="GPX2996" s="716"/>
      <c r="GPY2996" s="137"/>
      <c r="GPZ2996" s="580"/>
      <c r="GQA2996" s="537"/>
      <c r="GQB2996" s="562"/>
      <c r="GQC2996" s="357"/>
      <c r="GQD2996" s="81"/>
      <c r="GQE2996" s="173"/>
      <c r="GQF2996" s="716"/>
      <c r="GQG2996" s="137"/>
      <c r="GQH2996" s="580"/>
      <c r="GQI2996" s="537"/>
      <c r="GQJ2996" s="562"/>
      <c r="GQK2996" s="357"/>
      <c r="GQL2996" s="81"/>
      <c r="GQM2996" s="173"/>
      <c r="GQN2996" s="716"/>
      <c r="GQO2996" s="137"/>
      <c r="GQP2996" s="580"/>
      <c r="GQQ2996" s="537"/>
      <c r="GQR2996" s="562"/>
      <c r="GQS2996" s="357"/>
      <c r="GQT2996" s="81"/>
      <c r="GQU2996" s="173"/>
      <c r="GQV2996" s="716"/>
      <c r="GQW2996" s="137"/>
      <c r="GQX2996" s="580"/>
      <c r="GQY2996" s="537"/>
      <c r="GQZ2996" s="562"/>
      <c r="GRA2996" s="357"/>
      <c r="GRB2996" s="81"/>
      <c r="GRC2996" s="173"/>
      <c r="GRD2996" s="716"/>
      <c r="GRE2996" s="137"/>
      <c r="GRF2996" s="580"/>
      <c r="GRG2996" s="537"/>
      <c r="GRH2996" s="562"/>
      <c r="GRI2996" s="357"/>
      <c r="GRJ2996" s="81"/>
      <c r="GRK2996" s="173"/>
      <c r="GRL2996" s="716"/>
      <c r="GRM2996" s="137"/>
      <c r="GRN2996" s="580"/>
      <c r="GRO2996" s="537"/>
      <c r="GRP2996" s="562"/>
      <c r="GRQ2996" s="357"/>
      <c r="GRR2996" s="81"/>
      <c r="GRS2996" s="173"/>
      <c r="GRT2996" s="716"/>
      <c r="GRU2996" s="137"/>
      <c r="GRV2996" s="580"/>
      <c r="GRW2996" s="537"/>
      <c r="GRX2996" s="562"/>
      <c r="GRY2996" s="357"/>
      <c r="GRZ2996" s="81"/>
      <c r="GSA2996" s="173"/>
      <c r="GSB2996" s="716"/>
      <c r="GSC2996" s="137"/>
      <c r="GSD2996" s="580"/>
      <c r="GSE2996" s="537"/>
      <c r="GSF2996" s="562"/>
      <c r="GSG2996" s="357"/>
      <c r="GSH2996" s="81"/>
      <c r="GSI2996" s="173"/>
      <c r="GSJ2996" s="716"/>
      <c r="GSK2996" s="137"/>
      <c r="GSL2996" s="580"/>
      <c r="GSM2996" s="537"/>
      <c r="GSN2996" s="562"/>
      <c r="GSO2996" s="357"/>
      <c r="GSP2996" s="81"/>
      <c r="GSQ2996" s="173"/>
      <c r="GSR2996" s="716"/>
      <c r="GSS2996" s="137"/>
      <c r="GST2996" s="580"/>
      <c r="GSU2996" s="537"/>
      <c r="GSV2996" s="562"/>
      <c r="GSW2996" s="357"/>
      <c r="GSX2996" s="81"/>
      <c r="GSY2996" s="173"/>
      <c r="GSZ2996" s="716"/>
      <c r="GTA2996" s="137"/>
      <c r="GTB2996" s="580"/>
      <c r="GTC2996" s="537"/>
      <c r="GTD2996" s="562"/>
      <c r="GTE2996" s="357"/>
      <c r="GTF2996" s="81"/>
      <c r="GTG2996" s="173"/>
      <c r="GTH2996" s="716"/>
      <c r="GTI2996" s="137"/>
      <c r="GTJ2996" s="580"/>
      <c r="GTK2996" s="537"/>
      <c r="GTL2996" s="562"/>
      <c r="GTM2996" s="357"/>
      <c r="GTN2996" s="81"/>
      <c r="GTO2996" s="173"/>
      <c r="GTP2996" s="716"/>
      <c r="GTQ2996" s="137"/>
      <c r="GTR2996" s="580"/>
      <c r="GTS2996" s="537"/>
      <c r="GTT2996" s="562"/>
      <c r="GTU2996" s="357"/>
      <c r="GTV2996" s="81"/>
      <c r="GTW2996" s="173"/>
      <c r="GTX2996" s="716"/>
      <c r="GTY2996" s="137"/>
      <c r="GTZ2996" s="580"/>
      <c r="GUA2996" s="537"/>
      <c r="GUB2996" s="562"/>
      <c r="GUC2996" s="357"/>
      <c r="GUD2996" s="81"/>
      <c r="GUE2996" s="173"/>
      <c r="GUF2996" s="716"/>
      <c r="GUG2996" s="137"/>
      <c r="GUH2996" s="580"/>
      <c r="GUI2996" s="537"/>
      <c r="GUJ2996" s="562"/>
      <c r="GUK2996" s="357"/>
      <c r="GUL2996" s="81"/>
      <c r="GUM2996" s="173"/>
      <c r="GUN2996" s="716"/>
      <c r="GUO2996" s="137"/>
      <c r="GUP2996" s="580"/>
      <c r="GUQ2996" s="537"/>
      <c r="GUR2996" s="562"/>
      <c r="GUS2996" s="357"/>
      <c r="GUT2996" s="81"/>
      <c r="GUU2996" s="173"/>
      <c r="GUV2996" s="716"/>
      <c r="GUW2996" s="137"/>
      <c r="GUX2996" s="580"/>
      <c r="GUY2996" s="537"/>
      <c r="GUZ2996" s="562"/>
      <c r="GVA2996" s="357"/>
      <c r="GVB2996" s="81"/>
      <c r="GVC2996" s="173"/>
      <c r="GVD2996" s="716"/>
      <c r="GVE2996" s="137"/>
      <c r="GVF2996" s="580"/>
      <c r="GVG2996" s="537"/>
      <c r="GVH2996" s="562"/>
      <c r="GVI2996" s="357"/>
      <c r="GVJ2996" s="81"/>
      <c r="GVK2996" s="173"/>
      <c r="GVL2996" s="716"/>
      <c r="GVM2996" s="137"/>
      <c r="GVN2996" s="580"/>
      <c r="GVO2996" s="537"/>
      <c r="GVP2996" s="562"/>
      <c r="GVQ2996" s="357"/>
      <c r="GVR2996" s="81"/>
      <c r="GVS2996" s="173"/>
      <c r="GVT2996" s="716"/>
      <c r="GVU2996" s="137"/>
      <c r="GVV2996" s="580"/>
      <c r="GVW2996" s="537"/>
      <c r="GVX2996" s="562"/>
      <c r="GVY2996" s="357"/>
      <c r="GVZ2996" s="81"/>
      <c r="GWA2996" s="173"/>
      <c r="GWB2996" s="716"/>
      <c r="GWC2996" s="137"/>
      <c r="GWD2996" s="580"/>
      <c r="GWE2996" s="537"/>
      <c r="GWF2996" s="562"/>
      <c r="GWG2996" s="357"/>
      <c r="GWH2996" s="81"/>
      <c r="GWI2996" s="173"/>
      <c r="GWJ2996" s="716"/>
      <c r="GWK2996" s="137"/>
      <c r="GWL2996" s="580"/>
      <c r="GWM2996" s="537"/>
      <c r="GWN2996" s="562"/>
      <c r="GWO2996" s="357"/>
      <c r="GWP2996" s="81"/>
      <c r="GWQ2996" s="173"/>
      <c r="GWR2996" s="716"/>
      <c r="GWS2996" s="137"/>
      <c r="GWT2996" s="580"/>
      <c r="GWU2996" s="537"/>
      <c r="GWV2996" s="562"/>
      <c r="GWW2996" s="357"/>
      <c r="GWX2996" s="81"/>
      <c r="GWY2996" s="173"/>
      <c r="GWZ2996" s="716"/>
      <c r="GXA2996" s="137"/>
      <c r="GXB2996" s="580"/>
      <c r="GXC2996" s="537"/>
      <c r="GXD2996" s="562"/>
      <c r="GXE2996" s="357"/>
      <c r="GXF2996" s="81"/>
      <c r="GXG2996" s="173"/>
      <c r="GXH2996" s="716"/>
      <c r="GXI2996" s="137"/>
      <c r="GXJ2996" s="580"/>
      <c r="GXK2996" s="537"/>
      <c r="GXL2996" s="562"/>
      <c r="GXM2996" s="357"/>
      <c r="GXN2996" s="81"/>
      <c r="GXO2996" s="173"/>
      <c r="GXP2996" s="716"/>
      <c r="GXQ2996" s="137"/>
      <c r="GXR2996" s="580"/>
      <c r="GXS2996" s="537"/>
      <c r="GXT2996" s="562"/>
      <c r="GXU2996" s="357"/>
      <c r="GXV2996" s="81"/>
      <c r="GXW2996" s="173"/>
      <c r="GXX2996" s="716"/>
      <c r="GXY2996" s="137"/>
      <c r="GXZ2996" s="580"/>
      <c r="GYA2996" s="537"/>
      <c r="GYB2996" s="562"/>
      <c r="GYC2996" s="357"/>
      <c r="GYD2996" s="81"/>
      <c r="GYE2996" s="173"/>
      <c r="GYF2996" s="716"/>
      <c r="GYG2996" s="137"/>
      <c r="GYH2996" s="580"/>
      <c r="GYI2996" s="537"/>
      <c r="GYJ2996" s="562"/>
      <c r="GYK2996" s="357"/>
      <c r="GYL2996" s="81"/>
      <c r="GYM2996" s="173"/>
      <c r="GYN2996" s="716"/>
      <c r="GYO2996" s="137"/>
      <c r="GYP2996" s="580"/>
      <c r="GYQ2996" s="537"/>
      <c r="GYR2996" s="562"/>
      <c r="GYS2996" s="357"/>
      <c r="GYT2996" s="81"/>
      <c r="GYU2996" s="173"/>
      <c r="GYV2996" s="716"/>
      <c r="GYW2996" s="137"/>
      <c r="GYX2996" s="580"/>
      <c r="GYY2996" s="537"/>
      <c r="GYZ2996" s="562"/>
      <c r="GZA2996" s="357"/>
      <c r="GZB2996" s="81"/>
      <c r="GZC2996" s="173"/>
      <c r="GZD2996" s="716"/>
      <c r="GZE2996" s="137"/>
      <c r="GZF2996" s="580"/>
      <c r="GZG2996" s="537"/>
      <c r="GZH2996" s="562"/>
      <c r="GZI2996" s="357"/>
      <c r="GZJ2996" s="81"/>
      <c r="GZK2996" s="173"/>
      <c r="GZL2996" s="716"/>
      <c r="GZM2996" s="137"/>
      <c r="GZN2996" s="580"/>
      <c r="GZO2996" s="537"/>
      <c r="GZP2996" s="562"/>
      <c r="GZQ2996" s="357"/>
      <c r="GZR2996" s="81"/>
      <c r="GZS2996" s="173"/>
      <c r="GZT2996" s="716"/>
      <c r="GZU2996" s="137"/>
      <c r="GZV2996" s="580"/>
      <c r="GZW2996" s="537"/>
      <c r="GZX2996" s="562"/>
      <c r="GZY2996" s="357"/>
      <c r="GZZ2996" s="81"/>
      <c r="HAA2996" s="173"/>
      <c r="HAB2996" s="716"/>
      <c r="HAC2996" s="137"/>
      <c r="HAD2996" s="580"/>
      <c r="HAE2996" s="537"/>
      <c r="HAF2996" s="562"/>
      <c r="HAG2996" s="357"/>
      <c r="HAH2996" s="81"/>
      <c r="HAI2996" s="173"/>
      <c r="HAJ2996" s="716"/>
      <c r="HAK2996" s="137"/>
      <c r="HAL2996" s="580"/>
      <c r="HAM2996" s="537"/>
      <c r="HAN2996" s="562"/>
      <c r="HAO2996" s="357"/>
      <c r="HAP2996" s="81"/>
      <c r="HAQ2996" s="173"/>
      <c r="HAR2996" s="716"/>
      <c r="HAS2996" s="137"/>
      <c r="HAT2996" s="580"/>
      <c r="HAU2996" s="537"/>
      <c r="HAV2996" s="562"/>
      <c r="HAW2996" s="357"/>
      <c r="HAX2996" s="81"/>
      <c r="HAY2996" s="173"/>
      <c r="HAZ2996" s="716"/>
      <c r="HBA2996" s="137"/>
      <c r="HBB2996" s="580"/>
      <c r="HBC2996" s="537"/>
      <c r="HBD2996" s="562"/>
      <c r="HBE2996" s="357"/>
      <c r="HBF2996" s="81"/>
      <c r="HBG2996" s="173"/>
      <c r="HBH2996" s="716"/>
      <c r="HBI2996" s="137"/>
      <c r="HBJ2996" s="580"/>
      <c r="HBK2996" s="537"/>
      <c r="HBL2996" s="562"/>
      <c r="HBM2996" s="357"/>
      <c r="HBN2996" s="81"/>
      <c r="HBO2996" s="173"/>
      <c r="HBP2996" s="716"/>
      <c r="HBQ2996" s="137"/>
      <c r="HBR2996" s="580"/>
      <c r="HBS2996" s="537"/>
      <c r="HBT2996" s="562"/>
      <c r="HBU2996" s="357"/>
      <c r="HBV2996" s="81"/>
      <c r="HBW2996" s="173"/>
      <c r="HBX2996" s="716"/>
      <c r="HBY2996" s="137"/>
      <c r="HBZ2996" s="580"/>
      <c r="HCA2996" s="537"/>
      <c r="HCB2996" s="562"/>
      <c r="HCC2996" s="357"/>
      <c r="HCD2996" s="81"/>
      <c r="HCE2996" s="173"/>
      <c r="HCF2996" s="716"/>
      <c r="HCG2996" s="137"/>
      <c r="HCH2996" s="580"/>
      <c r="HCI2996" s="537"/>
      <c r="HCJ2996" s="562"/>
      <c r="HCK2996" s="357"/>
      <c r="HCL2996" s="81"/>
      <c r="HCM2996" s="173"/>
      <c r="HCN2996" s="716"/>
      <c r="HCO2996" s="137"/>
      <c r="HCP2996" s="580"/>
      <c r="HCQ2996" s="537"/>
      <c r="HCR2996" s="562"/>
      <c r="HCS2996" s="357"/>
      <c r="HCT2996" s="81"/>
      <c r="HCU2996" s="173"/>
      <c r="HCV2996" s="716"/>
      <c r="HCW2996" s="137"/>
      <c r="HCX2996" s="580"/>
      <c r="HCY2996" s="537"/>
      <c r="HCZ2996" s="562"/>
      <c r="HDA2996" s="357"/>
      <c r="HDB2996" s="81"/>
      <c r="HDC2996" s="173"/>
      <c r="HDD2996" s="716"/>
      <c r="HDE2996" s="137"/>
      <c r="HDF2996" s="580"/>
      <c r="HDG2996" s="537"/>
      <c r="HDH2996" s="562"/>
      <c r="HDI2996" s="357"/>
      <c r="HDJ2996" s="81"/>
      <c r="HDK2996" s="173"/>
      <c r="HDL2996" s="716"/>
      <c r="HDM2996" s="137"/>
      <c r="HDN2996" s="580"/>
      <c r="HDO2996" s="537"/>
      <c r="HDP2996" s="562"/>
      <c r="HDQ2996" s="357"/>
      <c r="HDR2996" s="81"/>
      <c r="HDS2996" s="173"/>
      <c r="HDT2996" s="716"/>
      <c r="HDU2996" s="137"/>
      <c r="HDV2996" s="580"/>
      <c r="HDW2996" s="537"/>
      <c r="HDX2996" s="562"/>
      <c r="HDY2996" s="357"/>
      <c r="HDZ2996" s="81"/>
      <c r="HEA2996" s="173"/>
      <c r="HEB2996" s="716"/>
      <c r="HEC2996" s="137"/>
      <c r="HED2996" s="580"/>
      <c r="HEE2996" s="537"/>
      <c r="HEF2996" s="562"/>
      <c r="HEG2996" s="357"/>
      <c r="HEH2996" s="81"/>
      <c r="HEI2996" s="173"/>
      <c r="HEJ2996" s="716"/>
      <c r="HEK2996" s="137"/>
      <c r="HEL2996" s="580"/>
      <c r="HEM2996" s="537"/>
      <c r="HEN2996" s="562"/>
      <c r="HEO2996" s="357"/>
      <c r="HEP2996" s="81"/>
      <c r="HEQ2996" s="173"/>
      <c r="HER2996" s="716"/>
      <c r="HES2996" s="137"/>
      <c r="HET2996" s="580"/>
      <c r="HEU2996" s="537"/>
      <c r="HEV2996" s="562"/>
      <c r="HEW2996" s="357"/>
      <c r="HEX2996" s="81"/>
      <c r="HEY2996" s="173"/>
      <c r="HEZ2996" s="716"/>
      <c r="HFA2996" s="137"/>
      <c r="HFB2996" s="580"/>
      <c r="HFC2996" s="537"/>
      <c r="HFD2996" s="562"/>
      <c r="HFE2996" s="357"/>
      <c r="HFF2996" s="81"/>
      <c r="HFG2996" s="173"/>
      <c r="HFH2996" s="716"/>
      <c r="HFI2996" s="137"/>
      <c r="HFJ2996" s="580"/>
      <c r="HFK2996" s="537"/>
      <c r="HFL2996" s="562"/>
      <c r="HFM2996" s="357"/>
      <c r="HFN2996" s="81"/>
      <c r="HFO2996" s="173"/>
      <c r="HFP2996" s="716"/>
      <c r="HFQ2996" s="137"/>
      <c r="HFR2996" s="580"/>
      <c r="HFS2996" s="537"/>
      <c r="HFT2996" s="562"/>
      <c r="HFU2996" s="357"/>
      <c r="HFV2996" s="81"/>
      <c r="HFW2996" s="173"/>
      <c r="HFX2996" s="716"/>
      <c r="HFY2996" s="137"/>
      <c r="HFZ2996" s="580"/>
      <c r="HGA2996" s="537"/>
      <c r="HGB2996" s="562"/>
      <c r="HGC2996" s="357"/>
      <c r="HGD2996" s="81"/>
      <c r="HGE2996" s="173"/>
      <c r="HGF2996" s="716"/>
      <c r="HGG2996" s="137"/>
      <c r="HGH2996" s="580"/>
      <c r="HGI2996" s="537"/>
      <c r="HGJ2996" s="562"/>
      <c r="HGK2996" s="357"/>
      <c r="HGL2996" s="81"/>
      <c r="HGM2996" s="173"/>
      <c r="HGN2996" s="716"/>
      <c r="HGO2996" s="137"/>
      <c r="HGP2996" s="580"/>
      <c r="HGQ2996" s="537"/>
      <c r="HGR2996" s="562"/>
      <c r="HGS2996" s="357"/>
      <c r="HGT2996" s="81"/>
      <c r="HGU2996" s="173"/>
      <c r="HGV2996" s="716"/>
      <c r="HGW2996" s="137"/>
      <c r="HGX2996" s="580"/>
      <c r="HGY2996" s="537"/>
      <c r="HGZ2996" s="562"/>
      <c r="HHA2996" s="357"/>
      <c r="HHB2996" s="81"/>
      <c r="HHC2996" s="173"/>
      <c r="HHD2996" s="716"/>
      <c r="HHE2996" s="137"/>
      <c r="HHF2996" s="580"/>
      <c r="HHG2996" s="537"/>
      <c r="HHH2996" s="562"/>
      <c r="HHI2996" s="357"/>
      <c r="HHJ2996" s="81"/>
      <c r="HHK2996" s="173"/>
      <c r="HHL2996" s="716"/>
      <c r="HHM2996" s="137"/>
      <c r="HHN2996" s="580"/>
      <c r="HHO2996" s="537"/>
      <c r="HHP2996" s="562"/>
      <c r="HHQ2996" s="357"/>
      <c r="HHR2996" s="81"/>
      <c r="HHS2996" s="173"/>
      <c r="HHT2996" s="716"/>
      <c r="HHU2996" s="137"/>
      <c r="HHV2996" s="580"/>
      <c r="HHW2996" s="537"/>
      <c r="HHX2996" s="562"/>
      <c r="HHY2996" s="357"/>
      <c r="HHZ2996" s="81"/>
      <c r="HIA2996" s="173"/>
      <c r="HIB2996" s="716"/>
      <c r="HIC2996" s="137"/>
      <c r="HID2996" s="580"/>
      <c r="HIE2996" s="537"/>
      <c r="HIF2996" s="562"/>
      <c r="HIG2996" s="357"/>
      <c r="HIH2996" s="81"/>
      <c r="HII2996" s="173"/>
      <c r="HIJ2996" s="716"/>
      <c r="HIK2996" s="137"/>
      <c r="HIL2996" s="580"/>
      <c r="HIM2996" s="537"/>
      <c r="HIN2996" s="562"/>
      <c r="HIO2996" s="357"/>
      <c r="HIP2996" s="81"/>
      <c r="HIQ2996" s="173"/>
      <c r="HIR2996" s="716"/>
      <c r="HIS2996" s="137"/>
      <c r="HIT2996" s="580"/>
      <c r="HIU2996" s="537"/>
      <c r="HIV2996" s="562"/>
      <c r="HIW2996" s="357"/>
      <c r="HIX2996" s="81"/>
      <c r="HIY2996" s="173"/>
      <c r="HIZ2996" s="716"/>
      <c r="HJA2996" s="137"/>
      <c r="HJB2996" s="580"/>
      <c r="HJC2996" s="537"/>
      <c r="HJD2996" s="562"/>
      <c r="HJE2996" s="357"/>
      <c r="HJF2996" s="81"/>
      <c r="HJG2996" s="173"/>
      <c r="HJH2996" s="716"/>
      <c r="HJI2996" s="137"/>
      <c r="HJJ2996" s="580"/>
      <c r="HJK2996" s="537"/>
      <c r="HJL2996" s="562"/>
      <c r="HJM2996" s="357"/>
      <c r="HJN2996" s="81"/>
      <c r="HJO2996" s="173"/>
      <c r="HJP2996" s="716"/>
      <c r="HJQ2996" s="137"/>
      <c r="HJR2996" s="580"/>
      <c r="HJS2996" s="537"/>
      <c r="HJT2996" s="562"/>
      <c r="HJU2996" s="357"/>
      <c r="HJV2996" s="81"/>
      <c r="HJW2996" s="173"/>
      <c r="HJX2996" s="716"/>
      <c r="HJY2996" s="137"/>
      <c r="HJZ2996" s="580"/>
      <c r="HKA2996" s="537"/>
      <c r="HKB2996" s="562"/>
      <c r="HKC2996" s="357"/>
      <c r="HKD2996" s="81"/>
      <c r="HKE2996" s="173"/>
      <c r="HKF2996" s="716"/>
      <c r="HKG2996" s="137"/>
      <c r="HKH2996" s="580"/>
      <c r="HKI2996" s="537"/>
      <c r="HKJ2996" s="562"/>
      <c r="HKK2996" s="357"/>
      <c r="HKL2996" s="81"/>
      <c r="HKM2996" s="173"/>
      <c r="HKN2996" s="716"/>
      <c r="HKO2996" s="137"/>
      <c r="HKP2996" s="580"/>
      <c r="HKQ2996" s="537"/>
      <c r="HKR2996" s="562"/>
      <c r="HKS2996" s="357"/>
      <c r="HKT2996" s="81"/>
      <c r="HKU2996" s="173"/>
      <c r="HKV2996" s="716"/>
      <c r="HKW2996" s="137"/>
      <c r="HKX2996" s="580"/>
      <c r="HKY2996" s="537"/>
      <c r="HKZ2996" s="562"/>
      <c r="HLA2996" s="357"/>
      <c r="HLB2996" s="81"/>
      <c r="HLC2996" s="173"/>
      <c r="HLD2996" s="716"/>
      <c r="HLE2996" s="137"/>
      <c r="HLF2996" s="580"/>
      <c r="HLG2996" s="537"/>
      <c r="HLH2996" s="562"/>
      <c r="HLI2996" s="357"/>
      <c r="HLJ2996" s="81"/>
      <c r="HLK2996" s="173"/>
      <c r="HLL2996" s="716"/>
      <c r="HLM2996" s="137"/>
      <c r="HLN2996" s="580"/>
      <c r="HLO2996" s="537"/>
      <c r="HLP2996" s="562"/>
      <c r="HLQ2996" s="357"/>
      <c r="HLR2996" s="81"/>
      <c r="HLS2996" s="173"/>
      <c r="HLT2996" s="716"/>
      <c r="HLU2996" s="137"/>
      <c r="HLV2996" s="580"/>
      <c r="HLW2996" s="537"/>
      <c r="HLX2996" s="562"/>
      <c r="HLY2996" s="357"/>
      <c r="HLZ2996" s="81"/>
      <c r="HMA2996" s="173"/>
      <c r="HMB2996" s="716"/>
      <c r="HMC2996" s="137"/>
      <c r="HMD2996" s="580"/>
      <c r="HME2996" s="537"/>
      <c r="HMF2996" s="562"/>
      <c r="HMG2996" s="357"/>
      <c r="HMH2996" s="81"/>
      <c r="HMI2996" s="173"/>
      <c r="HMJ2996" s="716"/>
      <c r="HMK2996" s="137"/>
      <c r="HML2996" s="580"/>
      <c r="HMM2996" s="537"/>
      <c r="HMN2996" s="562"/>
      <c r="HMO2996" s="357"/>
      <c r="HMP2996" s="81"/>
      <c r="HMQ2996" s="173"/>
      <c r="HMR2996" s="716"/>
      <c r="HMS2996" s="137"/>
      <c r="HMT2996" s="580"/>
      <c r="HMU2996" s="537"/>
      <c r="HMV2996" s="562"/>
      <c r="HMW2996" s="357"/>
      <c r="HMX2996" s="81"/>
      <c r="HMY2996" s="173"/>
      <c r="HMZ2996" s="716"/>
      <c r="HNA2996" s="137"/>
      <c r="HNB2996" s="580"/>
      <c r="HNC2996" s="537"/>
      <c r="HND2996" s="562"/>
      <c r="HNE2996" s="357"/>
      <c r="HNF2996" s="81"/>
      <c r="HNG2996" s="173"/>
      <c r="HNH2996" s="716"/>
      <c r="HNI2996" s="137"/>
      <c r="HNJ2996" s="580"/>
      <c r="HNK2996" s="537"/>
      <c r="HNL2996" s="562"/>
      <c r="HNM2996" s="357"/>
      <c r="HNN2996" s="81"/>
      <c r="HNO2996" s="173"/>
      <c r="HNP2996" s="716"/>
      <c r="HNQ2996" s="137"/>
      <c r="HNR2996" s="580"/>
      <c r="HNS2996" s="537"/>
      <c r="HNT2996" s="562"/>
      <c r="HNU2996" s="357"/>
      <c r="HNV2996" s="81"/>
      <c r="HNW2996" s="173"/>
      <c r="HNX2996" s="716"/>
      <c r="HNY2996" s="137"/>
      <c r="HNZ2996" s="580"/>
      <c r="HOA2996" s="537"/>
      <c r="HOB2996" s="562"/>
      <c r="HOC2996" s="357"/>
      <c r="HOD2996" s="81"/>
      <c r="HOE2996" s="173"/>
      <c r="HOF2996" s="716"/>
      <c r="HOG2996" s="137"/>
      <c r="HOH2996" s="580"/>
      <c r="HOI2996" s="537"/>
      <c r="HOJ2996" s="562"/>
      <c r="HOK2996" s="357"/>
      <c r="HOL2996" s="81"/>
      <c r="HOM2996" s="173"/>
      <c r="HON2996" s="716"/>
      <c r="HOO2996" s="137"/>
      <c r="HOP2996" s="580"/>
      <c r="HOQ2996" s="537"/>
      <c r="HOR2996" s="562"/>
      <c r="HOS2996" s="357"/>
      <c r="HOT2996" s="81"/>
      <c r="HOU2996" s="173"/>
      <c r="HOV2996" s="716"/>
      <c r="HOW2996" s="137"/>
      <c r="HOX2996" s="580"/>
      <c r="HOY2996" s="537"/>
      <c r="HOZ2996" s="562"/>
      <c r="HPA2996" s="357"/>
      <c r="HPB2996" s="81"/>
      <c r="HPC2996" s="173"/>
      <c r="HPD2996" s="716"/>
      <c r="HPE2996" s="137"/>
      <c r="HPF2996" s="580"/>
      <c r="HPG2996" s="537"/>
      <c r="HPH2996" s="562"/>
      <c r="HPI2996" s="357"/>
      <c r="HPJ2996" s="81"/>
      <c r="HPK2996" s="173"/>
      <c r="HPL2996" s="716"/>
      <c r="HPM2996" s="137"/>
      <c r="HPN2996" s="580"/>
      <c r="HPO2996" s="537"/>
      <c r="HPP2996" s="562"/>
      <c r="HPQ2996" s="357"/>
      <c r="HPR2996" s="81"/>
      <c r="HPS2996" s="173"/>
      <c r="HPT2996" s="716"/>
      <c r="HPU2996" s="137"/>
      <c r="HPV2996" s="580"/>
      <c r="HPW2996" s="537"/>
      <c r="HPX2996" s="562"/>
      <c r="HPY2996" s="357"/>
      <c r="HPZ2996" s="81"/>
      <c r="HQA2996" s="173"/>
      <c r="HQB2996" s="716"/>
      <c r="HQC2996" s="137"/>
      <c r="HQD2996" s="580"/>
      <c r="HQE2996" s="537"/>
      <c r="HQF2996" s="562"/>
      <c r="HQG2996" s="357"/>
      <c r="HQH2996" s="81"/>
      <c r="HQI2996" s="173"/>
      <c r="HQJ2996" s="716"/>
      <c r="HQK2996" s="137"/>
      <c r="HQL2996" s="580"/>
      <c r="HQM2996" s="537"/>
      <c r="HQN2996" s="562"/>
      <c r="HQO2996" s="357"/>
      <c r="HQP2996" s="81"/>
      <c r="HQQ2996" s="173"/>
      <c r="HQR2996" s="716"/>
      <c r="HQS2996" s="137"/>
      <c r="HQT2996" s="580"/>
      <c r="HQU2996" s="537"/>
      <c r="HQV2996" s="562"/>
      <c r="HQW2996" s="357"/>
      <c r="HQX2996" s="81"/>
      <c r="HQY2996" s="173"/>
      <c r="HQZ2996" s="716"/>
      <c r="HRA2996" s="137"/>
      <c r="HRB2996" s="580"/>
      <c r="HRC2996" s="537"/>
      <c r="HRD2996" s="562"/>
      <c r="HRE2996" s="357"/>
      <c r="HRF2996" s="81"/>
      <c r="HRG2996" s="173"/>
      <c r="HRH2996" s="716"/>
      <c r="HRI2996" s="137"/>
      <c r="HRJ2996" s="580"/>
      <c r="HRK2996" s="537"/>
      <c r="HRL2996" s="562"/>
      <c r="HRM2996" s="357"/>
      <c r="HRN2996" s="81"/>
      <c r="HRO2996" s="173"/>
      <c r="HRP2996" s="716"/>
      <c r="HRQ2996" s="137"/>
      <c r="HRR2996" s="580"/>
      <c r="HRS2996" s="537"/>
      <c r="HRT2996" s="562"/>
      <c r="HRU2996" s="357"/>
      <c r="HRV2996" s="81"/>
      <c r="HRW2996" s="173"/>
      <c r="HRX2996" s="716"/>
      <c r="HRY2996" s="137"/>
      <c r="HRZ2996" s="580"/>
      <c r="HSA2996" s="537"/>
      <c r="HSB2996" s="562"/>
      <c r="HSC2996" s="357"/>
      <c r="HSD2996" s="81"/>
      <c r="HSE2996" s="173"/>
      <c r="HSF2996" s="716"/>
      <c r="HSG2996" s="137"/>
      <c r="HSH2996" s="580"/>
      <c r="HSI2996" s="537"/>
      <c r="HSJ2996" s="562"/>
      <c r="HSK2996" s="357"/>
      <c r="HSL2996" s="81"/>
      <c r="HSM2996" s="173"/>
      <c r="HSN2996" s="716"/>
      <c r="HSO2996" s="137"/>
      <c r="HSP2996" s="580"/>
      <c r="HSQ2996" s="537"/>
      <c r="HSR2996" s="562"/>
      <c r="HSS2996" s="357"/>
      <c r="HST2996" s="81"/>
      <c r="HSU2996" s="173"/>
      <c r="HSV2996" s="716"/>
      <c r="HSW2996" s="137"/>
      <c r="HSX2996" s="580"/>
      <c r="HSY2996" s="537"/>
      <c r="HSZ2996" s="562"/>
      <c r="HTA2996" s="357"/>
      <c r="HTB2996" s="81"/>
      <c r="HTC2996" s="173"/>
      <c r="HTD2996" s="716"/>
      <c r="HTE2996" s="137"/>
      <c r="HTF2996" s="580"/>
      <c r="HTG2996" s="537"/>
      <c r="HTH2996" s="562"/>
      <c r="HTI2996" s="357"/>
      <c r="HTJ2996" s="81"/>
      <c r="HTK2996" s="173"/>
      <c r="HTL2996" s="716"/>
      <c r="HTM2996" s="137"/>
      <c r="HTN2996" s="580"/>
      <c r="HTO2996" s="537"/>
      <c r="HTP2996" s="562"/>
      <c r="HTQ2996" s="357"/>
      <c r="HTR2996" s="81"/>
      <c r="HTS2996" s="173"/>
      <c r="HTT2996" s="716"/>
      <c r="HTU2996" s="137"/>
      <c r="HTV2996" s="580"/>
      <c r="HTW2996" s="537"/>
      <c r="HTX2996" s="562"/>
      <c r="HTY2996" s="357"/>
      <c r="HTZ2996" s="81"/>
      <c r="HUA2996" s="173"/>
      <c r="HUB2996" s="716"/>
      <c r="HUC2996" s="137"/>
      <c r="HUD2996" s="580"/>
      <c r="HUE2996" s="537"/>
      <c r="HUF2996" s="562"/>
      <c r="HUG2996" s="357"/>
      <c r="HUH2996" s="81"/>
      <c r="HUI2996" s="173"/>
      <c r="HUJ2996" s="716"/>
      <c r="HUK2996" s="137"/>
      <c r="HUL2996" s="580"/>
      <c r="HUM2996" s="537"/>
      <c r="HUN2996" s="562"/>
      <c r="HUO2996" s="357"/>
      <c r="HUP2996" s="81"/>
      <c r="HUQ2996" s="173"/>
      <c r="HUR2996" s="716"/>
      <c r="HUS2996" s="137"/>
      <c r="HUT2996" s="580"/>
      <c r="HUU2996" s="537"/>
      <c r="HUV2996" s="562"/>
      <c r="HUW2996" s="357"/>
      <c r="HUX2996" s="81"/>
      <c r="HUY2996" s="173"/>
      <c r="HUZ2996" s="716"/>
      <c r="HVA2996" s="137"/>
      <c r="HVB2996" s="580"/>
      <c r="HVC2996" s="537"/>
      <c r="HVD2996" s="562"/>
      <c r="HVE2996" s="357"/>
      <c r="HVF2996" s="81"/>
      <c r="HVG2996" s="173"/>
      <c r="HVH2996" s="716"/>
      <c r="HVI2996" s="137"/>
      <c r="HVJ2996" s="580"/>
      <c r="HVK2996" s="537"/>
      <c r="HVL2996" s="562"/>
      <c r="HVM2996" s="357"/>
      <c r="HVN2996" s="81"/>
      <c r="HVO2996" s="173"/>
      <c r="HVP2996" s="716"/>
      <c r="HVQ2996" s="137"/>
      <c r="HVR2996" s="580"/>
      <c r="HVS2996" s="537"/>
      <c r="HVT2996" s="562"/>
      <c r="HVU2996" s="357"/>
      <c r="HVV2996" s="81"/>
      <c r="HVW2996" s="173"/>
      <c r="HVX2996" s="716"/>
      <c r="HVY2996" s="137"/>
      <c r="HVZ2996" s="580"/>
      <c r="HWA2996" s="537"/>
      <c r="HWB2996" s="562"/>
      <c r="HWC2996" s="357"/>
      <c r="HWD2996" s="81"/>
      <c r="HWE2996" s="173"/>
      <c r="HWF2996" s="716"/>
      <c r="HWG2996" s="137"/>
      <c r="HWH2996" s="580"/>
      <c r="HWI2996" s="537"/>
      <c r="HWJ2996" s="562"/>
      <c r="HWK2996" s="357"/>
      <c r="HWL2996" s="81"/>
      <c r="HWM2996" s="173"/>
      <c r="HWN2996" s="716"/>
      <c r="HWO2996" s="137"/>
      <c r="HWP2996" s="580"/>
      <c r="HWQ2996" s="537"/>
      <c r="HWR2996" s="562"/>
      <c r="HWS2996" s="357"/>
      <c r="HWT2996" s="81"/>
      <c r="HWU2996" s="173"/>
      <c r="HWV2996" s="716"/>
      <c r="HWW2996" s="137"/>
      <c r="HWX2996" s="580"/>
      <c r="HWY2996" s="537"/>
      <c r="HWZ2996" s="562"/>
      <c r="HXA2996" s="357"/>
      <c r="HXB2996" s="81"/>
      <c r="HXC2996" s="173"/>
      <c r="HXD2996" s="716"/>
      <c r="HXE2996" s="137"/>
      <c r="HXF2996" s="580"/>
      <c r="HXG2996" s="537"/>
      <c r="HXH2996" s="562"/>
      <c r="HXI2996" s="357"/>
      <c r="HXJ2996" s="81"/>
      <c r="HXK2996" s="173"/>
      <c r="HXL2996" s="716"/>
      <c r="HXM2996" s="137"/>
      <c r="HXN2996" s="580"/>
      <c r="HXO2996" s="537"/>
      <c r="HXP2996" s="562"/>
      <c r="HXQ2996" s="357"/>
      <c r="HXR2996" s="81"/>
      <c r="HXS2996" s="173"/>
      <c r="HXT2996" s="716"/>
      <c r="HXU2996" s="137"/>
      <c r="HXV2996" s="580"/>
      <c r="HXW2996" s="537"/>
      <c r="HXX2996" s="562"/>
      <c r="HXY2996" s="357"/>
      <c r="HXZ2996" s="81"/>
      <c r="HYA2996" s="173"/>
      <c r="HYB2996" s="716"/>
      <c r="HYC2996" s="137"/>
      <c r="HYD2996" s="580"/>
      <c r="HYE2996" s="537"/>
      <c r="HYF2996" s="562"/>
      <c r="HYG2996" s="357"/>
      <c r="HYH2996" s="81"/>
      <c r="HYI2996" s="173"/>
      <c r="HYJ2996" s="716"/>
      <c r="HYK2996" s="137"/>
      <c r="HYL2996" s="580"/>
      <c r="HYM2996" s="537"/>
      <c r="HYN2996" s="562"/>
      <c r="HYO2996" s="357"/>
      <c r="HYP2996" s="81"/>
      <c r="HYQ2996" s="173"/>
      <c r="HYR2996" s="716"/>
      <c r="HYS2996" s="137"/>
      <c r="HYT2996" s="580"/>
      <c r="HYU2996" s="537"/>
      <c r="HYV2996" s="562"/>
      <c r="HYW2996" s="357"/>
      <c r="HYX2996" s="81"/>
      <c r="HYY2996" s="173"/>
      <c r="HYZ2996" s="716"/>
      <c r="HZA2996" s="137"/>
      <c r="HZB2996" s="580"/>
      <c r="HZC2996" s="537"/>
      <c r="HZD2996" s="562"/>
      <c r="HZE2996" s="357"/>
      <c r="HZF2996" s="81"/>
      <c r="HZG2996" s="173"/>
      <c r="HZH2996" s="716"/>
      <c r="HZI2996" s="137"/>
      <c r="HZJ2996" s="580"/>
      <c r="HZK2996" s="537"/>
      <c r="HZL2996" s="562"/>
      <c r="HZM2996" s="357"/>
      <c r="HZN2996" s="81"/>
      <c r="HZO2996" s="173"/>
      <c r="HZP2996" s="716"/>
      <c r="HZQ2996" s="137"/>
      <c r="HZR2996" s="580"/>
      <c r="HZS2996" s="537"/>
      <c r="HZT2996" s="562"/>
      <c r="HZU2996" s="357"/>
      <c r="HZV2996" s="81"/>
      <c r="HZW2996" s="173"/>
      <c r="HZX2996" s="716"/>
      <c r="HZY2996" s="137"/>
      <c r="HZZ2996" s="580"/>
      <c r="IAA2996" s="537"/>
      <c r="IAB2996" s="562"/>
      <c r="IAC2996" s="357"/>
      <c r="IAD2996" s="81"/>
      <c r="IAE2996" s="173"/>
      <c r="IAF2996" s="716"/>
      <c r="IAG2996" s="137"/>
      <c r="IAH2996" s="580"/>
      <c r="IAI2996" s="537"/>
      <c r="IAJ2996" s="562"/>
      <c r="IAK2996" s="357"/>
      <c r="IAL2996" s="81"/>
      <c r="IAM2996" s="173"/>
      <c r="IAN2996" s="716"/>
      <c r="IAO2996" s="137"/>
      <c r="IAP2996" s="580"/>
      <c r="IAQ2996" s="537"/>
      <c r="IAR2996" s="562"/>
      <c r="IAS2996" s="357"/>
      <c r="IAT2996" s="81"/>
      <c r="IAU2996" s="173"/>
      <c r="IAV2996" s="716"/>
      <c r="IAW2996" s="137"/>
      <c r="IAX2996" s="580"/>
      <c r="IAY2996" s="537"/>
      <c r="IAZ2996" s="562"/>
      <c r="IBA2996" s="357"/>
      <c r="IBB2996" s="81"/>
      <c r="IBC2996" s="173"/>
      <c r="IBD2996" s="716"/>
      <c r="IBE2996" s="137"/>
      <c r="IBF2996" s="580"/>
      <c r="IBG2996" s="537"/>
      <c r="IBH2996" s="562"/>
      <c r="IBI2996" s="357"/>
      <c r="IBJ2996" s="81"/>
      <c r="IBK2996" s="173"/>
      <c r="IBL2996" s="716"/>
      <c r="IBM2996" s="137"/>
      <c r="IBN2996" s="580"/>
      <c r="IBO2996" s="537"/>
      <c r="IBP2996" s="562"/>
      <c r="IBQ2996" s="357"/>
      <c r="IBR2996" s="81"/>
      <c r="IBS2996" s="173"/>
      <c r="IBT2996" s="716"/>
      <c r="IBU2996" s="137"/>
      <c r="IBV2996" s="580"/>
      <c r="IBW2996" s="537"/>
      <c r="IBX2996" s="562"/>
      <c r="IBY2996" s="357"/>
      <c r="IBZ2996" s="81"/>
      <c r="ICA2996" s="173"/>
      <c r="ICB2996" s="716"/>
      <c r="ICC2996" s="137"/>
      <c r="ICD2996" s="580"/>
      <c r="ICE2996" s="537"/>
      <c r="ICF2996" s="562"/>
      <c r="ICG2996" s="357"/>
      <c r="ICH2996" s="81"/>
      <c r="ICI2996" s="173"/>
      <c r="ICJ2996" s="716"/>
      <c r="ICK2996" s="137"/>
      <c r="ICL2996" s="580"/>
      <c r="ICM2996" s="537"/>
      <c r="ICN2996" s="562"/>
      <c r="ICO2996" s="357"/>
      <c r="ICP2996" s="81"/>
      <c r="ICQ2996" s="173"/>
      <c r="ICR2996" s="716"/>
      <c r="ICS2996" s="137"/>
      <c r="ICT2996" s="580"/>
      <c r="ICU2996" s="537"/>
      <c r="ICV2996" s="562"/>
      <c r="ICW2996" s="357"/>
      <c r="ICX2996" s="81"/>
      <c r="ICY2996" s="173"/>
      <c r="ICZ2996" s="716"/>
      <c r="IDA2996" s="137"/>
      <c r="IDB2996" s="580"/>
      <c r="IDC2996" s="537"/>
      <c r="IDD2996" s="562"/>
      <c r="IDE2996" s="357"/>
      <c r="IDF2996" s="81"/>
      <c r="IDG2996" s="173"/>
      <c r="IDH2996" s="716"/>
      <c r="IDI2996" s="137"/>
      <c r="IDJ2996" s="580"/>
      <c r="IDK2996" s="537"/>
      <c r="IDL2996" s="562"/>
      <c r="IDM2996" s="357"/>
      <c r="IDN2996" s="81"/>
      <c r="IDO2996" s="173"/>
      <c r="IDP2996" s="716"/>
      <c r="IDQ2996" s="137"/>
      <c r="IDR2996" s="580"/>
      <c r="IDS2996" s="537"/>
      <c r="IDT2996" s="562"/>
      <c r="IDU2996" s="357"/>
      <c r="IDV2996" s="81"/>
      <c r="IDW2996" s="173"/>
      <c r="IDX2996" s="716"/>
      <c r="IDY2996" s="137"/>
      <c r="IDZ2996" s="580"/>
      <c r="IEA2996" s="537"/>
      <c r="IEB2996" s="562"/>
      <c r="IEC2996" s="357"/>
      <c r="IED2996" s="81"/>
      <c r="IEE2996" s="173"/>
      <c r="IEF2996" s="716"/>
      <c r="IEG2996" s="137"/>
      <c r="IEH2996" s="580"/>
      <c r="IEI2996" s="537"/>
      <c r="IEJ2996" s="562"/>
      <c r="IEK2996" s="357"/>
      <c r="IEL2996" s="81"/>
      <c r="IEM2996" s="173"/>
      <c r="IEN2996" s="716"/>
      <c r="IEO2996" s="137"/>
      <c r="IEP2996" s="580"/>
      <c r="IEQ2996" s="537"/>
      <c r="IER2996" s="562"/>
      <c r="IES2996" s="357"/>
      <c r="IET2996" s="81"/>
      <c r="IEU2996" s="173"/>
      <c r="IEV2996" s="716"/>
      <c r="IEW2996" s="137"/>
      <c r="IEX2996" s="580"/>
      <c r="IEY2996" s="537"/>
      <c r="IEZ2996" s="562"/>
      <c r="IFA2996" s="357"/>
      <c r="IFB2996" s="81"/>
      <c r="IFC2996" s="173"/>
      <c r="IFD2996" s="716"/>
      <c r="IFE2996" s="137"/>
      <c r="IFF2996" s="580"/>
      <c r="IFG2996" s="537"/>
      <c r="IFH2996" s="562"/>
      <c r="IFI2996" s="357"/>
      <c r="IFJ2996" s="81"/>
      <c r="IFK2996" s="173"/>
      <c r="IFL2996" s="716"/>
      <c r="IFM2996" s="137"/>
      <c r="IFN2996" s="580"/>
      <c r="IFO2996" s="537"/>
      <c r="IFP2996" s="562"/>
      <c r="IFQ2996" s="357"/>
      <c r="IFR2996" s="81"/>
      <c r="IFS2996" s="173"/>
      <c r="IFT2996" s="716"/>
      <c r="IFU2996" s="137"/>
      <c r="IFV2996" s="580"/>
      <c r="IFW2996" s="537"/>
      <c r="IFX2996" s="562"/>
      <c r="IFY2996" s="357"/>
      <c r="IFZ2996" s="81"/>
      <c r="IGA2996" s="173"/>
      <c r="IGB2996" s="716"/>
      <c r="IGC2996" s="137"/>
      <c r="IGD2996" s="580"/>
      <c r="IGE2996" s="537"/>
      <c r="IGF2996" s="562"/>
      <c r="IGG2996" s="357"/>
      <c r="IGH2996" s="81"/>
      <c r="IGI2996" s="173"/>
      <c r="IGJ2996" s="716"/>
      <c r="IGK2996" s="137"/>
      <c r="IGL2996" s="580"/>
      <c r="IGM2996" s="537"/>
      <c r="IGN2996" s="562"/>
      <c r="IGO2996" s="357"/>
      <c r="IGP2996" s="81"/>
      <c r="IGQ2996" s="173"/>
      <c r="IGR2996" s="716"/>
      <c r="IGS2996" s="137"/>
      <c r="IGT2996" s="580"/>
      <c r="IGU2996" s="537"/>
      <c r="IGV2996" s="562"/>
      <c r="IGW2996" s="357"/>
      <c r="IGX2996" s="81"/>
      <c r="IGY2996" s="173"/>
      <c r="IGZ2996" s="716"/>
      <c r="IHA2996" s="137"/>
      <c r="IHB2996" s="580"/>
      <c r="IHC2996" s="537"/>
      <c r="IHD2996" s="562"/>
      <c r="IHE2996" s="357"/>
      <c r="IHF2996" s="81"/>
      <c r="IHG2996" s="173"/>
      <c r="IHH2996" s="716"/>
      <c r="IHI2996" s="137"/>
      <c r="IHJ2996" s="580"/>
      <c r="IHK2996" s="537"/>
      <c r="IHL2996" s="562"/>
      <c r="IHM2996" s="357"/>
      <c r="IHN2996" s="81"/>
      <c r="IHO2996" s="173"/>
      <c r="IHP2996" s="716"/>
      <c r="IHQ2996" s="137"/>
      <c r="IHR2996" s="580"/>
      <c r="IHS2996" s="537"/>
      <c r="IHT2996" s="562"/>
      <c r="IHU2996" s="357"/>
      <c r="IHV2996" s="81"/>
      <c r="IHW2996" s="173"/>
      <c r="IHX2996" s="716"/>
      <c r="IHY2996" s="137"/>
      <c r="IHZ2996" s="580"/>
      <c r="IIA2996" s="537"/>
      <c r="IIB2996" s="562"/>
      <c r="IIC2996" s="357"/>
      <c r="IID2996" s="81"/>
      <c r="IIE2996" s="173"/>
      <c r="IIF2996" s="716"/>
      <c r="IIG2996" s="137"/>
      <c r="IIH2996" s="580"/>
      <c r="III2996" s="537"/>
      <c r="IIJ2996" s="562"/>
      <c r="IIK2996" s="357"/>
      <c r="IIL2996" s="81"/>
      <c r="IIM2996" s="173"/>
      <c r="IIN2996" s="716"/>
      <c r="IIO2996" s="137"/>
      <c r="IIP2996" s="580"/>
      <c r="IIQ2996" s="537"/>
      <c r="IIR2996" s="562"/>
      <c r="IIS2996" s="357"/>
      <c r="IIT2996" s="81"/>
      <c r="IIU2996" s="173"/>
      <c r="IIV2996" s="716"/>
      <c r="IIW2996" s="137"/>
      <c r="IIX2996" s="580"/>
      <c r="IIY2996" s="537"/>
      <c r="IIZ2996" s="562"/>
      <c r="IJA2996" s="357"/>
      <c r="IJB2996" s="81"/>
      <c r="IJC2996" s="173"/>
      <c r="IJD2996" s="716"/>
      <c r="IJE2996" s="137"/>
      <c r="IJF2996" s="580"/>
      <c r="IJG2996" s="537"/>
      <c r="IJH2996" s="562"/>
      <c r="IJI2996" s="357"/>
      <c r="IJJ2996" s="81"/>
      <c r="IJK2996" s="173"/>
      <c r="IJL2996" s="716"/>
      <c r="IJM2996" s="137"/>
      <c r="IJN2996" s="580"/>
      <c r="IJO2996" s="537"/>
      <c r="IJP2996" s="562"/>
      <c r="IJQ2996" s="357"/>
      <c r="IJR2996" s="81"/>
      <c r="IJS2996" s="173"/>
      <c r="IJT2996" s="716"/>
      <c r="IJU2996" s="137"/>
      <c r="IJV2996" s="580"/>
      <c r="IJW2996" s="537"/>
      <c r="IJX2996" s="562"/>
      <c r="IJY2996" s="357"/>
      <c r="IJZ2996" s="81"/>
      <c r="IKA2996" s="173"/>
      <c r="IKB2996" s="716"/>
      <c r="IKC2996" s="137"/>
      <c r="IKD2996" s="580"/>
      <c r="IKE2996" s="537"/>
      <c r="IKF2996" s="562"/>
      <c r="IKG2996" s="357"/>
      <c r="IKH2996" s="81"/>
      <c r="IKI2996" s="173"/>
      <c r="IKJ2996" s="716"/>
      <c r="IKK2996" s="137"/>
      <c r="IKL2996" s="580"/>
      <c r="IKM2996" s="537"/>
      <c r="IKN2996" s="562"/>
      <c r="IKO2996" s="357"/>
      <c r="IKP2996" s="81"/>
      <c r="IKQ2996" s="173"/>
      <c r="IKR2996" s="716"/>
      <c r="IKS2996" s="137"/>
      <c r="IKT2996" s="580"/>
      <c r="IKU2996" s="537"/>
      <c r="IKV2996" s="562"/>
      <c r="IKW2996" s="357"/>
      <c r="IKX2996" s="81"/>
      <c r="IKY2996" s="173"/>
      <c r="IKZ2996" s="716"/>
      <c r="ILA2996" s="137"/>
      <c r="ILB2996" s="580"/>
      <c r="ILC2996" s="537"/>
      <c r="ILD2996" s="562"/>
      <c r="ILE2996" s="357"/>
      <c r="ILF2996" s="81"/>
      <c r="ILG2996" s="173"/>
      <c r="ILH2996" s="716"/>
      <c r="ILI2996" s="137"/>
      <c r="ILJ2996" s="580"/>
      <c r="ILK2996" s="537"/>
      <c r="ILL2996" s="562"/>
      <c r="ILM2996" s="357"/>
      <c r="ILN2996" s="81"/>
      <c r="ILO2996" s="173"/>
      <c r="ILP2996" s="716"/>
      <c r="ILQ2996" s="137"/>
      <c r="ILR2996" s="580"/>
      <c r="ILS2996" s="537"/>
      <c r="ILT2996" s="562"/>
      <c r="ILU2996" s="357"/>
      <c r="ILV2996" s="81"/>
      <c r="ILW2996" s="173"/>
      <c r="ILX2996" s="716"/>
      <c r="ILY2996" s="137"/>
      <c r="ILZ2996" s="580"/>
      <c r="IMA2996" s="537"/>
      <c r="IMB2996" s="562"/>
      <c r="IMC2996" s="357"/>
      <c r="IMD2996" s="81"/>
      <c r="IME2996" s="173"/>
      <c r="IMF2996" s="716"/>
      <c r="IMG2996" s="137"/>
      <c r="IMH2996" s="580"/>
      <c r="IMI2996" s="537"/>
      <c r="IMJ2996" s="562"/>
      <c r="IMK2996" s="357"/>
      <c r="IML2996" s="81"/>
      <c r="IMM2996" s="173"/>
      <c r="IMN2996" s="716"/>
      <c r="IMO2996" s="137"/>
      <c r="IMP2996" s="580"/>
      <c r="IMQ2996" s="537"/>
      <c r="IMR2996" s="562"/>
      <c r="IMS2996" s="357"/>
      <c r="IMT2996" s="81"/>
      <c r="IMU2996" s="173"/>
      <c r="IMV2996" s="716"/>
      <c r="IMW2996" s="137"/>
      <c r="IMX2996" s="580"/>
      <c r="IMY2996" s="537"/>
      <c r="IMZ2996" s="562"/>
      <c r="INA2996" s="357"/>
      <c r="INB2996" s="81"/>
      <c r="INC2996" s="173"/>
      <c r="IND2996" s="716"/>
      <c r="INE2996" s="137"/>
      <c r="INF2996" s="580"/>
      <c r="ING2996" s="537"/>
      <c r="INH2996" s="562"/>
      <c r="INI2996" s="357"/>
      <c r="INJ2996" s="81"/>
      <c r="INK2996" s="173"/>
      <c r="INL2996" s="716"/>
      <c r="INM2996" s="137"/>
      <c r="INN2996" s="580"/>
      <c r="INO2996" s="537"/>
      <c r="INP2996" s="562"/>
      <c r="INQ2996" s="357"/>
      <c r="INR2996" s="81"/>
      <c r="INS2996" s="173"/>
      <c r="INT2996" s="716"/>
      <c r="INU2996" s="137"/>
      <c r="INV2996" s="580"/>
      <c r="INW2996" s="537"/>
      <c r="INX2996" s="562"/>
      <c r="INY2996" s="357"/>
      <c r="INZ2996" s="81"/>
      <c r="IOA2996" s="173"/>
      <c r="IOB2996" s="716"/>
      <c r="IOC2996" s="137"/>
      <c r="IOD2996" s="580"/>
      <c r="IOE2996" s="537"/>
      <c r="IOF2996" s="562"/>
      <c r="IOG2996" s="357"/>
      <c r="IOH2996" s="81"/>
      <c r="IOI2996" s="173"/>
      <c r="IOJ2996" s="716"/>
      <c r="IOK2996" s="137"/>
      <c r="IOL2996" s="580"/>
      <c r="IOM2996" s="537"/>
      <c r="ION2996" s="562"/>
      <c r="IOO2996" s="357"/>
      <c r="IOP2996" s="81"/>
      <c r="IOQ2996" s="173"/>
      <c r="IOR2996" s="716"/>
      <c r="IOS2996" s="137"/>
      <c r="IOT2996" s="580"/>
      <c r="IOU2996" s="537"/>
      <c r="IOV2996" s="562"/>
      <c r="IOW2996" s="357"/>
      <c r="IOX2996" s="81"/>
      <c r="IOY2996" s="173"/>
      <c r="IOZ2996" s="716"/>
      <c r="IPA2996" s="137"/>
      <c r="IPB2996" s="580"/>
      <c r="IPC2996" s="537"/>
      <c r="IPD2996" s="562"/>
      <c r="IPE2996" s="357"/>
      <c r="IPF2996" s="81"/>
      <c r="IPG2996" s="173"/>
      <c r="IPH2996" s="716"/>
      <c r="IPI2996" s="137"/>
      <c r="IPJ2996" s="580"/>
      <c r="IPK2996" s="537"/>
      <c r="IPL2996" s="562"/>
      <c r="IPM2996" s="357"/>
      <c r="IPN2996" s="81"/>
      <c r="IPO2996" s="173"/>
      <c r="IPP2996" s="716"/>
      <c r="IPQ2996" s="137"/>
      <c r="IPR2996" s="580"/>
      <c r="IPS2996" s="537"/>
      <c r="IPT2996" s="562"/>
      <c r="IPU2996" s="357"/>
      <c r="IPV2996" s="81"/>
      <c r="IPW2996" s="173"/>
      <c r="IPX2996" s="716"/>
      <c r="IPY2996" s="137"/>
      <c r="IPZ2996" s="580"/>
      <c r="IQA2996" s="537"/>
      <c r="IQB2996" s="562"/>
      <c r="IQC2996" s="357"/>
      <c r="IQD2996" s="81"/>
      <c r="IQE2996" s="173"/>
      <c r="IQF2996" s="716"/>
      <c r="IQG2996" s="137"/>
      <c r="IQH2996" s="580"/>
      <c r="IQI2996" s="537"/>
      <c r="IQJ2996" s="562"/>
      <c r="IQK2996" s="357"/>
      <c r="IQL2996" s="81"/>
      <c r="IQM2996" s="173"/>
      <c r="IQN2996" s="716"/>
      <c r="IQO2996" s="137"/>
      <c r="IQP2996" s="580"/>
      <c r="IQQ2996" s="537"/>
      <c r="IQR2996" s="562"/>
      <c r="IQS2996" s="357"/>
      <c r="IQT2996" s="81"/>
      <c r="IQU2996" s="173"/>
      <c r="IQV2996" s="716"/>
      <c r="IQW2996" s="137"/>
      <c r="IQX2996" s="580"/>
      <c r="IQY2996" s="537"/>
      <c r="IQZ2996" s="562"/>
      <c r="IRA2996" s="357"/>
      <c r="IRB2996" s="81"/>
      <c r="IRC2996" s="173"/>
      <c r="IRD2996" s="716"/>
      <c r="IRE2996" s="137"/>
      <c r="IRF2996" s="580"/>
      <c r="IRG2996" s="537"/>
      <c r="IRH2996" s="562"/>
      <c r="IRI2996" s="357"/>
      <c r="IRJ2996" s="81"/>
      <c r="IRK2996" s="173"/>
      <c r="IRL2996" s="716"/>
      <c r="IRM2996" s="137"/>
      <c r="IRN2996" s="580"/>
      <c r="IRO2996" s="537"/>
      <c r="IRP2996" s="562"/>
      <c r="IRQ2996" s="357"/>
      <c r="IRR2996" s="81"/>
      <c r="IRS2996" s="173"/>
      <c r="IRT2996" s="716"/>
      <c r="IRU2996" s="137"/>
      <c r="IRV2996" s="580"/>
      <c r="IRW2996" s="537"/>
      <c r="IRX2996" s="562"/>
      <c r="IRY2996" s="357"/>
      <c r="IRZ2996" s="81"/>
      <c r="ISA2996" s="173"/>
      <c r="ISB2996" s="716"/>
      <c r="ISC2996" s="137"/>
      <c r="ISD2996" s="580"/>
      <c r="ISE2996" s="537"/>
      <c r="ISF2996" s="562"/>
      <c r="ISG2996" s="357"/>
      <c r="ISH2996" s="81"/>
      <c r="ISI2996" s="173"/>
      <c r="ISJ2996" s="716"/>
      <c r="ISK2996" s="137"/>
      <c r="ISL2996" s="580"/>
      <c r="ISM2996" s="537"/>
      <c r="ISN2996" s="562"/>
      <c r="ISO2996" s="357"/>
      <c r="ISP2996" s="81"/>
      <c r="ISQ2996" s="173"/>
      <c r="ISR2996" s="716"/>
      <c r="ISS2996" s="137"/>
      <c r="IST2996" s="580"/>
      <c r="ISU2996" s="537"/>
      <c r="ISV2996" s="562"/>
      <c r="ISW2996" s="357"/>
      <c r="ISX2996" s="81"/>
      <c r="ISY2996" s="173"/>
      <c r="ISZ2996" s="716"/>
      <c r="ITA2996" s="137"/>
      <c r="ITB2996" s="580"/>
      <c r="ITC2996" s="537"/>
      <c r="ITD2996" s="562"/>
      <c r="ITE2996" s="357"/>
      <c r="ITF2996" s="81"/>
      <c r="ITG2996" s="173"/>
      <c r="ITH2996" s="716"/>
      <c r="ITI2996" s="137"/>
      <c r="ITJ2996" s="580"/>
      <c r="ITK2996" s="537"/>
      <c r="ITL2996" s="562"/>
      <c r="ITM2996" s="357"/>
      <c r="ITN2996" s="81"/>
      <c r="ITO2996" s="173"/>
      <c r="ITP2996" s="716"/>
      <c r="ITQ2996" s="137"/>
      <c r="ITR2996" s="580"/>
      <c r="ITS2996" s="537"/>
      <c r="ITT2996" s="562"/>
      <c r="ITU2996" s="357"/>
      <c r="ITV2996" s="81"/>
      <c r="ITW2996" s="173"/>
      <c r="ITX2996" s="716"/>
      <c r="ITY2996" s="137"/>
      <c r="ITZ2996" s="580"/>
      <c r="IUA2996" s="537"/>
      <c r="IUB2996" s="562"/>
      <c r="IUC2996" s="357"/>
      <c r="IUD2996" s="81"/>
      <c r="IUE2996" s="173"/>
      <c r="IUF2996" s="716"/>
      <c r="IUG2996" s="137"/>
      <c r="IUH2996" s="580"/>
      <c r="IUI2996" s="537"/>
      <c r="IUJ2996" s="562"/>
      <c r="IUK2996" s="357"/>
      <c r="IUL2996" s="81"/>
      <c r="IUM2996" s="173"/>
      <c r="IUN2996" s="716"/>
      <c r="IUO2996" s="137"/>
      <c r="IUP2996" s="580"/>
      <c r="IUQ2996" s="537"/>
      <c r="IUR2996" s="562"/>
      <c r="IUS2996" s="357"/>
      <c r="IUT2996" s="81"/>
      <c r="IUU2996" s="173"/>
      <c r="IUV2996" s="716"/>
      <c r="IUW2996" s="137"/>
      <c r="IUX2996" s="580"/>
      <c r="IUY2996" s="537"/>
      <c r="IUZ2996" s="562"/>
      <c r="IVA2996" s="357"/>
      <c r="IVB2996" s="81"/>
      <c r="IVC2996" s="173"/>
      <c r="IVD2996" s="716"/>
      <c r="IVE2996" s="137"/>
      <c r="IVF2996" s="580"/>
      <c r="IVG2996" s="537"/>
      <c r="IVH2996" s="562"/>
      <c r="IVI2996" s="357"/>
      <c r="IVJ2996" s="81"/>
      <c r="IVK2996" s="173"/>
      <c r="IVL2996" s="716"/>
      <c r="IVM2996" s="137"/>
      <c r="IVN2996" s="580"/>
      <c r="IVO2996" s="537"/>
      <c r="IVP2996" s="562"/>
      <c r="IVQ2996" s="357"/>
      <c r="IVR2996" s="81"/>
      <c r="IVS2996" s="173"/>
      <c r="IVT2996" s="716"/>
      <c r="IVU2996" s="137"/>
      <c r="IVV2996" s="580"/>
      <c r="IVW2996" s="537"/>
      <c r="IVX2996" s="562"/>
      <c r="IVY2996" s="357"/>
      <c r="IVZ2996" s="81"/>
      <c r="IWA2996" s="173"/>
      <c r="IWB2996" s="716"/>
      <c r="IWC2996" s="137"/>
      <c r="IWD2996" s="580"/>
      <c r="IWE2996" s="537"/>
      <c r="IWF2996" s="562"/>
      <c r="IWG2996" s="357"/>
      <c r="IWH2996" s="81"/>
      <c r="IWI2996" s="173"/>
      <c r="IWJ2996" s="716"/>
      <c r="IWK2996" s="137"/>
      <c r="IWL2996" s="580"/>
      <c r="IWM2996" s="537"/>
      <c r="IWN2996" s="562"/>
      <c r="IWO2996" s="357"/>
      <c r="IWP2996" s="81"/>
      <c r="IWQ2996" s="173"/>
      <c r="IWR2996" s="716"/>
      <c r="IWS2996" s="137"/>
      <c r="IWT2996" s="580"/>
      <c r="IWU2996" s="537"/>
      <c r="IWV2996" s="562"/>
      <c r="IWW2996" s="357"/>
      <c r="IWX2996" s="81"/>
      <c r="IWY2996" s="173"/>
      <c r="IWZ2996" s="716"/>
      <c r="IXA2996" s="137"/>
      <c r="IXB2996" s="580"/>
      <c r="IXC2996" s="537"/>
      <c r="IXD2996" s="562"/>
      <c r="IXE2996" s="357"/>
      <c r="IXF2996" s="81"/>
      <c r="IXG2996" s="173"/>
      <c r="IXH2996" s="716"/>
      <c r="IXI2996" s="137"/>
      <c r="IXJ2996" s="580"/>
      <c r="IXK2996" s="537"/>
      <c r="IXL2996" s="562"/>
      <c r="IXM2996" s="357"/>
      <c r="IXN2996" s="81"/>
      <c r="IXO2996" s="173"/>
      <c r="IXP2996" s="716"/>
      <c r="IXQ2996" s="137"/>
      <c r="IXR2996" s="580"/>
      <c r="IXS2996" s="537"/>
      <c r="IXT2996" s="562"/>
      <c r="IXU2996" s="357"/>
      <c r="IXV2996" s="81"/>
      <c r="IXW2996" s="173"/>
      <c r="IXX2996" s="716"/>
      <c r="IXY2996" s="137"/>
      <c r="IXZ2996" s="580"/>
      <c r="IYA2996" s="537"/>
      <c r="IYB2996" s="562"/>
      <c r="IYC2996" s="357"/>
      <c r="IYD2996" s="81"/>
      <c r="IYE2996" s="173"/>
      <c r="IYF2996" s="716"/>
      <c r="IYG2996" s="137"/>
      <c r="IYH2996" s="580"/>
      <c r="IYI2996" s="537"/>
      <c r="IYJ2996" s="562"/>
      <c r="IYK2996" s="357"/>
      <c r="IYL2996" s="81"/>
      <c r="IYM2996" s="173"/>
      <c r="IYN2996" s="716"/>
      <c r="IYO2996" s="137"/>
      <c r="IYP2996" s="580"/>
      <c r="IYQ2996" s="537"/>
      <c r="IYR2996" s="562"/>
      <c r="IYS2996" s="357"/>
      <c r="IYT2996" s="81"/>
      <c r="IYU2996" s="173"/>
      <c r="IYV2996" s="716"/>
      <c r="IYW2996" s="137"/>
      <c r="IYX2996" s="580"/>
      <c r="IYY2996" s="537"/>
      <c r="IYZ2996" s="562"/>
      <c r="IZA2996" s="357"/>
      <c r="IZB2996" s="81"/>
      <c r="IZC2996" s="173"/>
      <c r="IZD2996" s="716"/>
      <c r="IZE2996" s="137"/>
      <c r="IZF2996" s="580"/>
      <c r="IZG2996" s="537"/>
      <c r="IZH2996" s="562"/>
      <c r="IZI2996" s="357"/>
      <c r="IZJ2996" s="81"/>
      <c r="IZK2996" s="173"/>
      <c r="IZL2996" s="716"/>
      <c r="IZM2996" s="137"/>
      <c r="IZN2996" s="580"/>
      <c r="IZO2996" s="537"/>
      <c r="IZP2996" s="562"/>
      <c r="IZQ2996" s="357"/>
      <c r="IZR2996" s="81"/>
      <c r="IZS2996" s="173"/>
      <c r="IZT2996" s="716"/>
      <c r="IZU2996" s="137"/>
      <c r="IZV2996" s="580"/>
      <c r="IZW2996" s="537"/>
      <c r="IZX2996" s="562"/>
      <c r="IZY2996" s="357"/>
      <c r="IZZ2996" s="81"/>
      <c r="JAA2996" s="173"/>
      <c r="JAB2996" s="716"/>
      <c r="JAC2996" s="137"/>
      <c r="JAD2996" s="580"/>
      <c r="JAE2996" s="537"/>
      <c r="JAF2996" s="562"/>
      <c r="JAG2996" s="357"/>
      <c r="JAH2996" s="81"/>
      <c r="JAI2996" s="173"/>
      <c r="JAJ2996" s="716"/>
      <c r="JAK2996" s="137"/>
      <c r="JAL2996" s="580"/>
      <c r="JAM2996" s="537"/>
      <c r="JAN2996" s="562"/>
      <c r="JAO2996" s="357"/>
      <c r="JAP2996" s="81"/>
      <c r="JAQ2996" s="173"/>
      <c r="JAR2996" s="716"/>
      <c r="JAS2996" s="137"/>
      <c r="JAT2996" s="580"/>
      <c r="JAU2996" s="537"/>
      <c r="JAV2996" s="562"/>
      <c r="JAW2996" s="357"/>
      <c r="JAX2996" s="81"/>
      <c r="JAY2996" s="173"/>
      <c r="JAZ2996" s="716"/>
      <c r="JBA2996" s="137"/>
      <c r="JBB2996" s="580"/>
      <c r="JBC2996" s="537"/>
      <c r="JBD2996" s="562"/>
      <c r="JBE2996" s="357"/>
      <c r="JBF2996" s="81"/>
      <c r="JBG2996" s="173"/>
      <c r="JBH2996" s="716"/>
      <c r="JBI2996" s="137"/>
      <c r="JBJ2996" s="580"/>
      <c r="JBK2996" s="537"/>
      <c r="JBL2996" s="562"/>
      <c r="JBM2996" s="357"/>
      <c r="JBN2996" s="81"/>
      <c r="JBO2996" s="173"/>
      <c r="JBP2996" s="716"/>
      <c r="JBQ2996" s="137"/>
      <c r="JBR2996" s="580"/>
      <c r="JBS2996" s="537"/>
      <c r="JBT2996" s="562"/>
      <c r="JBU2996" s="357"/>
      <c r="JBV2996" s="81"/>
      <c r="JBW2996" s="173"/>
      <c r="JBX2996" s="716"/>
      <c r="JBY2996" s="137"/>
      <c r="JBZ2996" s="580"/>
      <c r="JCA2996" s="537"/>
      <c r="JCB2996" s="562"/>
      <c r="JCC2996" s="357"/>
      <c r="JCD2996" s="81"/>
      <c r="JCE2996" s="173"/>
      <c r="JCF2996" s="716"/>
      <c r="JCG2996" s="137"/>
      <c r="JCH2996" s="580"/>
      <c r="JCI2996" s="537"/>
      <c r="JCJ2996" s="562"/>
      <c r="JCK2996" s="357"/>
      <c r="JCL2996" s="81"/>
      <c r="JCM2996" s="173"/>
      <c r="JCN2996" s="716"/>
      <c r="JCO2996" s="137"/>
      <c r="JCP2996" s="580"/>
      <c r="JCQ2996" s="537"/>
      <c r="JCR2996" s="562"/>
      <c r="JCS2996" s="357"/>
      <c r="JCT2996" s="81"/>
      <c r="JCU2996" s="173"/>
      <c r="JCV2996" s="716"/>
      <c r="JCW2996" s="137"/>
      <c r="JCX2996" s="580"/>
      <c r="JCY2996" s="537"/>
      <c r="JCZ2996" s="562"/>
      <c r="JDA2996" s="357"/>
      <c r="JDB2996" s="81"/>
      <c r="JDC2996" s="173"/>
      <c r="JDD2996" s="716"/>
      <c r="JDE2996" s="137"/>
      <c r="JDF2996" s="580"/>
      <c r="JDG2996" s="537"/>
      <c r="JDH2996" s="562"/>
      <c r="JDI2996" s="357"/>
      <c r="JDJ2996" s="81"/>
      <c r="JDK2996" s="173"/>
      <c r="JDL2996" s="716"/>
      <c r="JDM2996" s="137"/>
      <c r="JDN2996" s="580"/>
      <c r="JDO2996" s="537"/>
      <c r="JDP2996" s="562"/>
      <c r="JDQ2996" s="357"/>
      <c r="JDR2996" s="81"/>
      <c r="JDS2996" s="173"/>
      <c r="JDT2996" s="716"/>
      <c r="JDU2996" s="137"/>
      <c r="JDV2996" s="580"/>
      <c r="JDW2996" s="537"/>
      <c r="JDX2996" s="562"/>
      <c r="JDY2996" s="357"/>
      <c r="JDZ2996" s="81"/>
      <c r="JEA2996" s="173"/>
      <c r="JEB2996" s="716"/>
      <c r="JEC2996" s="137"/>
      <c r="JED2996" s="580"/>
      <c r="JEE2996" s="537"/>
      <c r="JEF2996" s="562"/>
      <c r="JEG2996" s="357"/>
      <c r="JEH2996" s="81"/>
      <c r="JEI2996" s="173"/>
      <c r="JEJ2996" s="716"/>
      <c r="JEK2996" s="137"/>
      <c r="JEL2996" s="580"/>
      <c r="JEM2996" s="537"/>
      <c r="JEN2996" s="562"/>
      <c r="JEO2996" s="357"/>
      <c r="JEP2996" s="81"/>
      <c r="JEQ2996" s="173"/>
      <c r="JER2996" s="716"/>
      <c r="JES2996" s="137"/>
      <c r="JET2996" s="580"/>
      <c r="JEU2996" s="537"/>
      <c r="JEV2996" s="562"/>
      <c r="JEW2996" s="357"/>
      <c r="JEX2996" s="81"/>
      <c r="JEY2996" s="173"/>
      <c r="JEZ2996" s="716"/>
      <c r="JFA2996" s="137"/>
      <c r="JFB2996" s="580"/>
      <c r="JFC2996" s="537"/>
      <c r="JFD2996" s="562"/>
      <c r="JFE2996" s="357"/>
      <c r="JFF2996" s="81"/>
      <c r="JFG2996" s="173"/>
      <c r="JFH2996" s="716"/>
      <c r="JFI2996" s="137"/>
      <c r="JFJ2996" s="580"/>
      <c r="JFK2996" s="537"/>
      <c r="JFL2996" s="562"/>
      <c r="JFM2996" s="357"/>
      <c r="JFN2996" s="81"/>
      <c r="JFO2996" s="173"/>
      <c r="JFP2996" s="716"/>
      <c r="JFQ2996" s="137"/>
      <c r="JFR2996" s="580"/>
      <c r="JFS2996" s="537"/>
      <c r="JFT2996" s="562"/>
      <c r="JFU2996" s="357"/>
      <c r="JFV2996" s="81"/>
      <c r="JFW2996" s="173"/>
      <c r="JFX2996" s="716"/>
      <c r="JFY2996" s="137"/>
      <c r="JFZ2996" s="580"/>
      <c r="JGA2996" s="537"/>
      <c r="JGB2996" s="562"/>
      <c r="JGC2996" s="357"/>
      <c r="JGD2996" s="81"/>
      <c r="JGE2996" s="173"/>
      <c r="JGF2996" s="716"/>
      <c r="JGG2996" s="137"/>
      <c r="JGH2996" s="580"/>
      <c r="JGI2996" s="537"/>
      <c r="JGJ2996" s="562"/>
      <c r="JGK2996" s="357"/>
      <c r="JGL2996" s="81"/>
      <c r="JGM2996" s="173"/>
      <c r="JGN2996" s="716"/>
      <c r="JGO2996" s="137"/>
      <c r="JGP2996" s="580"/>
      <c r="JGQ2996" s="537"/>
      <c r="JGR2996" s="562"/>
      <c r="JGS2996" s="357"/>
      <c r="JGT2996" s="81"/>
      <c r="JGU2996" s="173"/>
      <c r="JGV2996" s="716"/>
      <c r="JGW2996" s="137"/>
      <c r="JGX2996" s="580"/>
      <c r="JGY2996" s="537"/>
      <c r="JGZ2996" s="562"/>
      <c r="JHA2996" s="357"/>
      <c r="JHB2996" s="81"/>
      <c r="JHC2996" s="173"/>
      <c r="JHD2996" s="716"/>
      <c r="JHE2996" s="137"/>
      <c r="JHF2996" s="580"/>
      <c r="JHG2996" s="537"/>
      <c r="JHH2996" s="562"/>
      <c r="JHI2996" s="357"/>
      <c r="JHJ2996" s="81"/>
      <c r="JHK2996" s="173"/>
      <c r="JHL2996" s="716"/>
      <c r="JHM2996" s="137"/>
      <c r="JHN2996" s="580"/>
      <c r="JHO2996" s="537"/>
      <c r="JHP2996" s="562"/>
      <c r="JHQ2996" s="357"/>
      <c r="JHR2996" s="81"/>
      <c r="JHS2996" s="173"/>
      <c r="JHT2996" s="716"/>
      <c r="JHU2996" s="137"/>
      <c r="JHV2996" s="580"/>
      <c r="JHW2996" s="537"/>
      <c r="JHX2996" s="562"/>
      <c r="JHY2996" s="357"/>
      <c r="JHZ2996" s="81"/>
      <c r="JIA2996" s="173"/>
      <c r="JIB2996" s="716"/>
      <c r="JIC2996" s="137"/>
      <c r="JID2996" s="580"/>
      <c r="JIE2996" s="537"/>
      <c r="JIF2996" s="562"/>
      <c r="JIG2996" s="357"/>
      <c r="JIH2996" s="81"/>
      <c r="JII2996" s="173"/>
      <c r="JIJ2996" s="716"/>
      <c r="JIK2996" s="137"/>
      <c r="JIL2996" s="580"/>
      <c r="JIM2996" s="537"/>
      <c r="JIN2996" s="562"/>
      <c r="JIO2996" s="357"/>
      <c r="JIP2996" s="81"/>
      <c r="JIQ2996" s="173"/>
      <c r="JIR2996" s="716"/>
      <c r="JIS2996" s="137"/>
      <c r="JIT2996" s="580"/>
      <c r="JIU2996" s="537"/>
      <c r="JIV2996" s="562"/>
      <c r="JIW2996" s="357"/>
      <c r="JIX2996" s="81"/>
      <c r="JIY2996" s="173"/>
      <c r="JIZ2996" s="716"/>
      <c r="JJA2996" s="137"/>
      <c r="JJB2996" s="580"/>
      <c r="JJC2996" s="537"/>
      <c r="JJD2996" s="562"/>
      <c r="JJE2996" s="357"/>
      <c r="JJF2996" s="81"/>
      <c r="JJG2996" s="173"/>
      <c r="JJH2996" s="716"/>
      <c r="JJI2996" s="137"/>
      <c r="JJJ2996" s="580"/>
      <c r="JJK2996" s="537"/>
      <c r="JJL2996" s="562"/>
      <c r="JJM2996" s="357"/>
      <c r="JJN2996" s="81"/>
      <c r="JJO2996" s="173"/>
      <c r="JJP2996" s="716"/>
      <c r="JJQ2996" s="137"/>
      <c r="JJR2996" s="580"/>
      <c r="JJS2996" s="537"/>
      <c r="JJT2996" s="562"/>
      <c r="JJU2996" s="357"/>
      <c r="JJV2996" s="81"/>
      <c r="JJW2996" s="173"/>
      <c r="JJX2996" s="716"/>
      <c r="JJY2996" s="137"/>
      <c r="JJZ2996" s="580"/>
      <c r="JKA2996" s="537"/>
      <c r="JKB2996" s="562"/>
      <c r="JKC2996" s="357"/>
      <c r="JKD2996" s="81"/>
      <c r="JKE2996" s="173"/>
      <c r="JKF2996" s="716"/>
      <c r="JKG2996" s="137"/>
      <c r="JKH2996" s="580"/>
      <c r="JKI2996" s="537"/>
      <c r="JKJ2996" s="562"/>
      <c r="JKK2996" s="357"/>
      <c r="JKL2996" s="81"/>
      <c r="JKM2996" s="173"/>
      <c r="JKN2996" s="716"/>
      <c r="JKO2996" s="137"/>
      <c r="JKP2996" s="580"/>
      <c r="JKQ2996" s="537"/>
      <c r="JKR2996" s="562"/>
      <c r="JKS2996" s="357"/>
      <c r="JKT2996" s="81"/>
      <c r="JKU2996" s="173"/>
      <c r="JKV2996" s="716"/>
      <c r="JKW2996" s="137"/>
      <c r="JKX2996" s="580"/>
      <c r="JKY2996" s="537"/>
      <c r="JKZ2996" s="562"/>
      <c r="JLA2996" s="357"/>
      <c r="JLB2996" s="81"/>
      <c r="JLC2996" s="173"/>
      <c r="JLD2996" s="716"/>
      <c r="JLE2996" s="137"/>
      <c r="JLF2996" s="580"/>
      <c r="JLG2996" s="537"/>
      <c r="JLH2996" s="562"/>
      <c r="JLI2996" s="357"/>
      <c r="JLJ2996" s="81"/>
      <c r="JLK2996" s="173"/>
      <c r="JLL2996" s="716"/>
      <c r="JLM2996" s="137"/>
      <c r="JLN2996" s="580"/>
      <c r="JLO2996" s="537"/>
      <c r="JLP2996" s="562"/>
      <c r="JLQ2996" s="357"/>
      <c r="JLR2996" s="81"/>
      <c r="JLS2996" s="173"/>
      <c r="JLT2996" s="716"/>
      <c r="JLU2996" s="137"/>
      <c r="JLV2996" s="580"/>
      <c r="JLW2996" s="537"/>
      <c r="JLX2996" s="562"/>
      <c r="JLY2996" s="357"/>
      <c r="JLZ2996" s="81"/>
      <c r="JMA2996" s="173"/>
      <c r="JMB2996" s="716"/>
      <c r="JMC2996" s="137"/>
      <c r="JMD2996" s="580"/>
      <c r="JME2996" s="537"/>
      <c r="JMF2996" s="562"/>
      <c r="JMG2996" s="357"/>
      <c r="JMH2996" s="81"/>
      <c r="JMI2996" s="173"/>
      <c r="JMJ2996" s="716"/>
      <c r="JMK2996" s="137"/>
      <c r="JML2996" s="580"/>
      <c r="JMM2996" s="537"/>
      <c r="JMN2996" s="562"/>
      <c r="JMO2996" s="357"/>
      <c r="JMP2996" s="81"/>
      <c r="JMQ2996" s="173"/>
      <c r="JMR2996" s="716"/>
      <c r="JMS2996" s="137"/>
      <c r="JMT2996" s="580"/>
      <c r="JMU2996" s="537"/>
      <c r="JMV2996" s="562"/>
      <c r="JMW2996" s="357"/>
      <c r="JMX2996" s="81"/>
      <c r="JMY2996" s="173"/>
      <c r="JMZ2996" s="716"/>
      <c r="JNA2996" s="137"/>
      <c r="JNB2996" s="580"/>
      <c r="JNC2996" s="537"/>
      <c r="JND2996" s="562"/>
      <c r="JNE2996" s="357"/>
      <c r="JNF2996" s="81"/>
      <c r="JNG2996" s="173"/>
      <c r="JNH2996" s="716"/>
      <c r="JNI2996" s="137"/>
      <c r="JNJ2996" s="580"/>
      <c r="JNK2996" s="537"/>
      <c r="JNL2996" s="562"/>
      <c r="JNM2996" s="357"/>
      <c r="JNN2996" s="81"/>
      <c r="JNO2996" s="173"/>
      <c r="JNP2996" s="716"/>
      <c r="JNQ2996" s="137"/>
      <c r="JNR2996" s="580"/>
      <c r="JNS2996" s="537"/>
      <c r="JNT2996" s="562"/>
      <c r="JNU2996" s="357"/>
      <c r="JNV2996" s="81"/>
      <c r="JNW2996" s="173"/>
      <c r="JNX2996" s="716"/>
      <c r="JNY2996" s="137"/>
      <c r="JNZ2996" s="580"/>
      <c r="JOA2996" s="537"/>
      <c r="JOB2996" s="562"/>
      <c r="JOC2996" s="357"/>
      <c r="JOD2996" s="81"/>
      <c r="JOE2996" s="173"/>
      <c r="JOF2996" s="716"/>
      <c r="JOG2996" s="137"/>
      <c r="JOH2996" s="580"/>
      <c r="JOI2996" s="537"/>
      <c r="JOJ2996" s="562"/>
      <c r="JOK2996" s="357"/>
      <c r="JOL2996" s="81"/>
      <c r="JOM2996" s="173"/>
      <c r="JON2996" s="716"/>
      <c r="JOO2996" s="137"/>
      <c r="JOP2996" s="580"/>
      <c r="JOQ2996" s="537"/>
      <c r="JOR2996" s="562"/>
      <c r="JOS2996" s="357"/>
      <c r="JOT2996" s="81"/>
      <c r="JOU2996" s="173"/>
      <c r="JOV2996" s="716"/>
      <c r="JOW2996" s="137"/>
      <c r="JOX2996" s="580"/>
      <c r="JOY2996" s="537"/>
      <c r="JOZ2996" s="562"/>
      <c r="JPA2996" s="357"/>
      <c r="JPB2996" s="81"/>
      <c r="JPC2996" s="173"/>
      <c r="JPD2996" s="716"/>
      <c r="JPE2996" s="137"/>
      <c r="JPF2996" s="580"/>
      <c r="JPG2996" s="537"/>
      <c r="JPH2996" s="562"/>
      <c r="JPI2996" s="357"/>
      <c r="JPJ2996" s="81"/>
      <c r="JPK2996" s="173"/>
      <c r="JPL2996" s="716"/>
      <c r="JPM2996" s="137"/>
      <c r="JPN2996" s="580"/>
      <c r="JPO2996" s="537"/>
      <c r="JPP2996" s="562"/>
      <c r="JPQ2996" s="357"/>
      <c r="JPR2996" s="81"/>
      <c r="JPS2996" s="173"/>
      <c r="JPT2996" s="716"/>
      <c r="JPU2996" s="137"/>
      <c r="JPV2996" s="580"/>
      <c r="JPW2996" s="537"/>
      <c r="JPX2996" s="562"/>
      <c r="JPY2996" s="357"/>
      <c r="JPZ2996" s="81"/>
      <c r="JQA2996" s="173"/>
      <c r="JQB2996" s="716"/>
      <c r="JQC2996" s="137"/>
      <c r="JQD2996" s="580"/>
      <c r="JQE2996" s="537"/>
      <c r="JQF2996" s="562"/>
      <c r="JQG2996" s="357"/>
      <c r="JQH2996" s="81"/>
      <c r="JQI2996" s="173"/>
      <c r="JQJ2996" s="716"/>
      <c r="JQK2996" s="137"/>
      <c r="JQL2996" s="580"/>
      <c r="JQM2996" s="537"/>
      <c r="JQN2996" s="562"/>
      <c r="JQO2996" s="357"/>
      <c r="JQP2996" s="81"/>
      <c r="JQQ2996" s="173"/>
      <c r="JQR2996" s="716"/>
      <c r="JQS2996" s="137"/>
      <c r="JQT2996" s="580"/>
      <c r="JQU2996" s="537"/>
      <c r="JQV2996" s="562"/>
      <c r="JQW2996" s="357"/>
      <c r="JQX2996" s="81"/>
      <c r="JQY2996" s="173"/>
      <c r="JQZ2996" s="716"/>
      <c r="JRA2996" s="137"/>
      <c r="JRB2996" s="580"/>
      <c r="JRC2996" s="537"/>
      <c r="JRD2996" s="562"/>
      <c r="JRE2996" s="357"/>
      <c r="JRF2996" s="81"/>
      <c r="JRG2996" s="173"/>
      <c r="JRH2996" s="716"/>
      <c r="JRI2996" s="137"/>
      <c r="JRJ2996" s="580"/>
      <c r="JRK2996" s="537"/>
      <c r="JRL2996" s="562"/>
      <c r="JRM2996" s="357"/>
      <c r="JRN2996" s="81"/>
      <c r="JRO2996" s="173"/>
      <c r="JRP2996" s="716"/>
      <c r="JRQ2996" s="137"/>
      <c r="JRR2996" s="580"/>
      <c r="JRS2996" s="537"/>
      <c r="JRT2996" s="562"/>
      <c r="JRU2996" s="357"/>
      <c r="JRV2996" s="81"/>
      <c r="JRW2996" s="173"/>
      <c r="JRX2996" s="716"/>
      <c r="JRY2996" s="137"/>
      <c r="JRZ2996" s="580"/>
      <c r="JSA2996" s="537"/>
      <c r="JSB2996" s="562"/>
      <c r="JSC2996" s="357"/>
      <c r="JSD2996" s="81"/>
      <c r="JSE2996" s="173"/>
      <c r="JSF2996" s="716"/>
      <c r="JSG2996" s="137"/>
      <c r="JSH2996" s="580"/>
      <c r="JSI2996" s="537"/>
      <c r="JSJ2996" s="562"/>
      <c r="JSK2996" s="357"/>
      <c r="JSL2996" s="81"/>
      <c r="JSM2996" s="173"/>
      <c r="JSN2996" s="716"/>
      <c r="JSO2996" s="137"/>
      <c r="JSP2996" s="580"/>
      <c r="JSQ2996" s="537"/>
      <c r="JSR2996" s="562"/>
      <c r="JSS2996" s="357"/>
      <c r="JST2996" s="81"/>
      <c r="JSU2996" s="173"/>
      <c r="JSV2996" s="716"/>
      <c r="JSW2996" s="137"/>
      <c r="JSX2996" s="580"/>
      <c r="JSY2996" s="537"/>
      <c r="JSZ2996" s="562"/>
      <c r="JTA2996" s="357"/>
      <c r="JTB2996" s="81"/>
      <c r="JTC2996" s="173"/>
      <c r="JTD2996" s="716"/>
      <c r="JTE2996" s="137"/>
      <c r="JTF2996" s="580"/>
      <c r="JTG2996" s="537"/>
      <c r="JTH2996" s="562"/>
      <c r="JTI2996" s="357"/>
      <c r="JTJ2996" s="81"/>
      <c r="JTK2996" s="173"/>
      <c r="JTL2996" s="716"/>
      <c r="JTM2996" s="137"/>
      <c r="JTN2996" s="580"/>
      <c r="JTO2996" s="537"/>
      <c r="JTP2996" s="562"/>
      <c r="JTQ2996" s="357"/>
      <c r="JTR2996" s="81"/>
      <c r="JTS2996" s="173"/>
      <c r="JTT2996" s="716"/>
      <c r="JTU2996" s="137"/>
      <c r="JTV2996" s="580"/>
      <c r="JTW2996" s="537"/>
      <c r="JTX2996" s="562"/>
      <c r="JTY2996" s="357"/>
      <c r="JTZ2996" s="81"/>
      <c r="JUA2996" s="173"/>
      <c r="JUB2996" s="716"/>
      <c r="JUC2996" s="137"/>
      <c r="JUD2996" s="580"/>
      <c r="JUE2996" s="537"/>
      <c r="JUF2996" s="562"/>
      <c r="JUG2996" s="357"/>
      <c r="JUH2996" s="81"/>
      <c r="JUI2996" s="173"/>
      <c r="JUJ2996" s="716"/>
      <c r="JUK2996" s="137"/>
      <c r="JUL2996" s="580"/>
      <c r="JUM2996" s="537"/>
      <c r="JUN2996" s="562"/>
      <c r="JUO2996" s="357"/>
      <c r="JUP2996" s="81"/>
      <c r="JUQ2996" s="173"/>
      <c r="JUR2996" s="716"/>
      <c r="JUS2996" s="137"/>
      <c r="JUT2996" s="580"/>
      <c r="JUU2996" s="537"/>
      <c r="JUV2996" s="562"/>
      <c r="JUW2996" s="357"/>
      <c r="JUX2996" s="81"/>
      <c r="JUY2996" s="173"/>
      <c r="JUZ2996" s="716"/>
      <c r="JVA2996" s="137"/>
      <c r="JVB2996" s="580"/>
      <c r="JVC2996" s="537"/>
      <c r="JVD2996" s="562"/>
      <c r="JVE2996" s="357"/>
      <c r="JVF2996" s="81"/>
      <c r="JVG2996" s="173"/>
      <c r="JVH2996" s="716"/>
      <c r="JVI2996" s="137"/>
      <c r="JVJ2996" s="580"/>
      <c r="JVK2996" s="537"/>
      <c r="JVL2996" s="562"/>
      <c r="JVM2996" s="357"/>
      <c r="JVN2996" s="81"/>
      <c r="JVO2996" s="173"/>
      <c r="JVP2996" s="716"/>
      <c r="JVQ2996" s="137"/>
      <c r="JVR2996" s="580"/>
      <c r="JVS2996" s="537"/>
      <c r="JVT2996" s="562"/>
      <c r="JVU2996" s="357"/>
      <c r="JVV2996" s="81"/>
      <c r="JVW2996" s="173"/>
      <c r="JVX2996" s="716"/>
      <c r="JVY2996" s="137"/>
      <c r="JVZ2996" s="580"/>
      <c r="JWA2996" s="537"/>
      <c r="JWB2996" s="562"/>
      <c r="JWC2996" s="357"/>
      <c r="JWD2996" s="81"/>
      <c r="JWE2996" s="173"/>
      <c r="JWF2996" s="716"/>
      <c r="JWG2996" s="137"/>
      <c r="JWH2996" s="580"/>
      <c r="JWI2996" s="537"/>
      <c r="JWJ2996" s="562"/>
      <c r="JWK2996" s="357"/>
      <c r="JWL2996" s="81"/>
      <c r="JWM2996" s="173"/>
      <c r="JWN2996" s="716"/>
      <c r="JWO2996" s="137"/>
      <c r="JWP2996" s="580"/>
      <c r="JWQ2996" s="537"/>
      <c r="JWR2996" s="562"/>
      <c r="JWS2996" s="357"/>
      <c r="JWT2996" s="81"/>
      <c r="JWU2996" s="173"/>
      <c r="JWV2996" s="716"/>
      <c r="JWW2996" s="137"/>
      <c r="JWX2996" s="580"/>
      <c r="JWY2996" s="537"/>
      <c r="JWZ2996" s="562"/>
      <c r="JXA2996" s="357"/>
      <c r="JXB2996" s="81"/>
      <c r="JXC2996" s="173"/>
      <c r="JXD2996" s="716"/>
      <c r="JXE2996" s="137"/>
      <c r="JXF2996" s="580"/>
      <c r="JXG2996" s="537"/>
      <c r="JXH2996" s="562"/>
      <c r="JXI2996" s="357"/>
      <c r="JXJ2996" s="81"/>
      <c r="JXK2996" s="173"/>
      <c r="JXL2996" s="716"/>
      <c r="JXM2996" s="137"/>
      <c r="JXN2996" s="580"/>
      <c r="JXO2996" s="537"/>
      <c r="JXP2996" s="562"/>
      <c r="JXQ2996" s="357"/>
      <c r="JXR2996" s="81"/>
      <c r="JXS2996" s="173"/>
      <c r="JXT2996" s="716"/>
      <c r="JXU2996" s="137"/>
      <c r="JXV2996" s="580"/>
      <c r="JXW2996" s="537"/>
      <c r="JXX2996" s="562"/>
      <c r="JXY2996" s="357"/>
      <c r="JXZ2996" s="81"/>
      <c r="JYA2996" s="173"/>
      <c r="JYB2996" s="716"/>
      <c r="JYC2996" s="137"/>
      <c r="JYD2996" s="580"/>
      <c r="JYE2996" s="537"/>
      <c r="JYF2996" s="562"/>
      <c r="JYG2996" s="357"/>
      <c r="JYH2996" s="81"/>
      <c r="JYI2996" s="173"/>
      <c r="JYJ2996" s="716"/>
      <c r="JYK2996" s="137"/>
      <c r="JYL2996" s="580"/>
      <c r="JYM2996" s="537"/>
      <c r="JYN2996" s="562"/>
      <c r="JYO2996" s="357"/>
      <c r="JYP2996" s="81"/>
      <c r="JYQ2996" s="173"/>
      <c r="JYR2996" s="716"/>
      <c r="JYS2996" s="137"/>
      <c r="JYT2996" s="580"/>
      <c r="JYU2996" s="537"/>
      <c r="JYV2996" s="562"/>
      <c r="JYW2996" s="357"/>
      <c r="JYX2996" s="81"/>
      <c r="JYY2996" s="173"/>
      <c r="JYZ2996" s="716"/>
      <c r="JZA2996" s="137"/>
      <c r="JZB2996" s="580"/>
      <c r="JZC2996" s="537"/>
      <c r="JZD2996" s="562"/>
      <c r="JZE2996" s="357"/>
      <c r="JZF2996" s="81"/>
      <c r="JZG2996" s="173"/>
      <c r="JZH2996" s="716"/>
      <c r="JZI2996" s="137"/>
      <c r="JZJ2996" s="580"/>
      <c r="JZK2996" s="537"/>
      <c r="JZL2996" s="562"/>
      <c r="JZM2996" s="357"/>
      <c r="JZN2996" s="81"/>
      <c r="JZO2996" s="173"/>
      <c r="JZP2996" s="716"/>
      <c r="JZQ2996" s="137"/>
      <c r="JZR2996" s="580"/>
      <c r="JZS2996" s="537"/>
      <c r="JZT2996" s="562"/>
      <c r="JZU2996" s="357"/>
      <c r="JZV2996" s="81"/>
      <c r="JZW2996" s="173"/>
      <c r="JZX2996" s="716"/>
      <c r="JZY2996" s="137"/>
      <c r="JZZ2996" s="580"/>
      <c r="KAA2996" s="537"/>
      <c r="KAB2996" s="562"/>
      <c r="KAC2996" s="357"/>
      <c r="KAD2996" s="81"/>
      <c r="KAE2996" s="173"/>
      <c r="KAF2996" s="716"/>
      <c r="KAG2996" s="137"/>
      <c r="KAH2996" s="580"/>
      <c r="KAI2996" s="537"/>
      <c r="KAJ2996" s="562"/>
      <c r="KAK2996" s="357"/>
      <c r="KAL2996" s="81"/>
      <c r="KAM2996" s="173"/>
      <c r="KAN2996" s="716"/>
      <c r="KAO2996" s="137"/>
      <c r="KAP2996" s="580"/>
      <c r="KAQ2996" s="537"/>
      <c r="KAR2996" s="562"/>
      <c r="KAS2996" s="357"/>
      <c r="KAT2996" s="81"/>
      <c r="KAU2996" s="173"/>
      <c r="KAV2996" s="716"/>
      <c r="KAW2996" s="137"/>
      <c r="KAX2996" s="580"/>
      <c r="KAY2996" s="537"/>
      <c r="KAZ2996" s="562"/>
      <c r="KBA2996" s="357"/>
      <c r="KBB2996" s="81"/>
      <c r="KBC2996" s="173"/>
      <c r="KBD2996" s="716"/>
      <c r="KBE2996" s="137"/>
      <c r="KBF2996" s="580"/>
      <c r="KBG2996" s="537"/>
      <c r="KBH2996" s="562"/>
      <c r="KBI2996" s="357"/>
      <c r="KBJ2996" s="81"/>
      <c r="KBK2996" s="173"/>
      <c r="KBL2996" s="716"/>
      <c r="KBM2996" s="137"/>
      <c r="KBN2996" s="580"/>
      <c r="KBO2996" s="537"/>
      <c r="KBP2996" s="562"/>
      <c r="KBQ2996" s="357"/>
      <c r="KBR2996" s="81"/>
      <c r="KBS2996" s="173"/>
      <c r="KBT2996" s="716"/>
      <c r="KBU2996" s="137"/>
      <c r="KBV2996" s="580"/>
      <c r="KBW2996" s="537"/>
      <c r="KBX2996" s="562"/>
      <c r="KBY2996" s="357"/>
      <c r="KBZ2996" s="81"/>
      <c r="KCA2996" s="173"/>
      <c r="KCB2996" s="716"/>
      <c r="KCC2996" s="137"/>
      <c r="KCD2996" s="580"/>
      <c r="KCE2996" s="537"/>
      <c r="KCF2996" s="562"/>
      <c r="KCG2996" s="357"/>
      <c r="KCH2996" s="81"/>
      <c r="KCI2996" s="173"/>
      <c r="KCJ2996" s="716"/>
      <c r="KCK2996" s="137"/>
      <c r="KCL2996" s="580"/>
      <c r="KCM2996" s="537"/>
      <c r="KCN2996" s="562"/>
      <c r="KCO2996" s="357"/>
      <c r="KCP2996" s="81"/>
      <c r="KCQ2996" s="173"/>
      <c r="KCR2996" s="716"/>
      <c r="KCS2996" s="137"/>
      <c r="KCT2996" s="580"/>
      <c r="KCU2996" s="537"/>
      <c r="KCV2996" s="562"/>
      <c r="KCW2996" s="357"/>
      <c r="KCX2996" s="81"/>
      <c r="KCY2996" s="173"/>
      <c r="KCZ2996" s="716"/>
      <c r="KDA2996" s="137"/>
      <c r="KDB2996" s="580"/>
      <c r="KDC2996" s="537"/>
      <c r="KDD2996" s="562"/>
      <c r="KDE2996" s="357"/>
      <c r="KDF2996" s="81"/>
      <c r="KDG2996" s="173"/>
      <c r="KDH2996" s="716"/>
      <c r="KDI2996" s="137"/>
      <c r="KDJ2996" s="580"/>
      <c r="KDK2996" s="537"/>
      <c r="KDL2996" s="562"/>
      <c r="KDM2996" s="357"/>
      <c r="KDN2996" s="81"/>
      <c r="KDO2996" s="173"/>
      <c r="KDP2996" s="716"/>
      <c r="KDQ2996" s="137"/>
      <c r="KDR2996" s="580"/>
      <c r="KDS2996" s="537"/>
      <c r="KDT2996" s="562"/>
      <c r="KDU2996" s="357"/>
      <c r="KDV2996" s="81"/>
      <c r="KDW2996" s="173"/>
      <c r="KDX2996" s="716"/>
      <c r="KDY2996" s="137"/>
      <c r="KDZ2996" s="580"/>
      <c r="KEA2996" s="537"/>
      <c r="KEB2996" s="562"/>
      <c r="KEC2996" s="357"/>
      <c r="KED2996" s="81"/>
      <c r="KEE2996" s="173"/>
      <c r="KEF2996" s="716"/>
      <c r="KEG2996" s="137"/>
      <c r="KEH2996" s="580"/>
      <c r="KEI2996" s="537"/>
      <c r="KEJ2996" s="562"/>
      <c r="KEK2996" s="357"/>
      <c r="KEL2996" s="81"/>
      <c r="KEM2996" s="173"/>
      <c r="KEN2996" s="716"/>
      <c r="KEO2996" s="137"/>
      <c r="KEP2996" s="580"/>
      <c r="KEQ2996" s="537"/>
      <c r="KER2996" s="562"/>
      <c r="KES2996" s="357"/>
      <c r="KET2996" s="81"/>
      <c r="KEU2996" s="173"/>
      <c r="KEV2996" s="716"/>
      <c r="KEW2996" s="137"/>
      <c r="KEX2996" s="580"/>
      <c r="KEY2996" s="537"/>
      <c r="KEZ2996" s="562"/>
      <c r="KFA2996" s="357"/>
      <c r="KFB2996" s="81"/>
      <c r="KFC2996" s="173"/>
      <c r="KFD2996" s="716"/>
      <c r="KFE2996" s="137"/>
      <c r="KFF2996" s="580"/>
      <c r="KFG2996" s="537"/>
      <c r="KFH2996" s="562"/>
      <c r="KFI2996" s="357"/>
      <c r="KFJ2996" s="81"/>
      <c r="KFK2996" s="173"/>
      <c r="KFL2996" s="716"/>
      <c r="KFM2996" s="137"/>
      <c r="KFN2996" s="580"/>
      <c r="KFO2996" s="537"/>
      <c r="KFP2996" s="562"/>
      <c r="KFQ2996" s="357"/>
      <c r="KFR2996" s="81"/>
      <c r="KFS2996" s="173"/>
      <c r="KFT2996" s="716"/>
      <c r="KFU2996" s="137"/>
      <c r="KFV2996" s="580"/>
      <c r="KFW2996" s="537"/>
      <c r="KFX2996" s="562"/>
      <c r="KFY2996" s="357"/>
      <c r="KFZ2996" s="81"/>
      <c r="KGA2996" s="173"/>
      <c r="KGB2996" s="716"/>
      <c r="KGC2996" s="137"/>
      <c r="KGD2996" s="580"/>
      <c r="KGE2996" s="537"/>
      <c r="KGF2996" s="562"/>
      <c r="KGG2996" s="357"/>
      <c r="KGH2996" s="81"/>
      <c r="KGI2996" s="173"/>
      <c r="KGJ2996" s="716"/>
      <c r="KGK2996" s="137"/>
      <c r="KGL2996" s="580"/>
      <c r="KGM2996" s="537"/>
      <c r="KGN2996" s="562"/>
      <c r="KGO2996" s="357"/>
      <c r="KGP2996" s="81"/>
      <c r="KGQ2996" s="173"/>
      <c r="KGR2996" s="716"/>
      <c r="KGS2996" s="137"/>
      <c r="KGT2996" s="580"/>
      <c r="KGU2996" s="537"/>
      <c r="KGV2996" s="562"/>
      <c r="KGW2996" s="357"/>
      <c r="KGX2996" s="81"/>
      <c r="KGY2996" s="173"/>
      <c r="KGZ2996" s="716"/>
      <c r="KHA2996" s="137"/>
      <c r="KHB2996" s="580"/>
      <c r="KHC2996" s="537"/>
      <c r="KHD2996" s="562"/>
      <c r="KHE2996" s="357"/>
      <c r="KHF2996" s="81"/>
      <c r="KHG2996" s="173"/>
      <c r="KHH2996" s="716"/>
      <c r="KHI2996" s="137"/>
      <c r="KHJ2996" s="580"/>
      <c r="KHK2996" s="537"/>
      <c r="KHL2996" s="562"/>
      <c r="KHM2996" s="357"/>
      <c r="KHN2996" s="81"/>
      <c r="KHO2996" s="173"/>
      <c r="KHP2996" s="716"/>
      <c r="KHQ2996" s="137"/>
      <c r="KHR2996" s="580"/>
      <c r="KHS2996" s="537"/>
      <c r="KHT2996" s="562"/>
      <c r="KHU2996" s="357"/>
      <c r="KHV2996" s="81"/>
      <c r="KHW2996" s="173"/>
      <c r="KHX2996" s="716"/>
      <c r="KHY2996" s="137"/>
      <c r="KHZ2996" s="580"/>
      <c r="KIA2996" s="537"/>
      <c r="KIB2996" s="562"/>
      <c r="KIC2996" s="357"/>
      <c r="KID2996" s="81"/>
      <c r="KIE2996" s="173"/>
      <c r="KIF2996" s="716"/>
      <c r="KIG2996" s="137"/>
      <c r="KIH2996" s="580"/>
      <c r="KII2996" s="537"/>
      <c r="KIJ2996" s="562"/>
      <c r="KIK2996" s="357"/>
      <c r="KIL2996" s="81"/>
      <c r="KIM2996" s="173"/>
      <c r="KIN2996" s="716"/>
      <c r="KIO2996" s="137"/>
      <c r="KIP2996" s="580"/>
      <c r="KIQ2996" s="537"/>
      <c r="KIR2996" s="562"/>
      <c r="KIS2996" s="357"/>
      <c r="KIT2996" s="81"/>
      <c r="KIU2996" s="173"/>
      <c r="KIV2996" s="716"/>
      <c r="KIW2996" s="137"/>
      <c r="KIX2996" s="580"/>
      <c r="KIY2996" s="537"/>
      <c r="KIZ2996" s="562"/>
      <c r="KJA2996" s="357"/>
      <c r="KJB2996" s="81"/>
      <c r="KJC2996" s="173"/>
      <c r="KJD2996" s="716"/>
      <c r="KJE2996" s="137"/>
      <c r="KJF2996" s="580"/>
      <c r="KJG2996" s="537"/>
      <c r="KJH2996" s="562"/>
      <c r="KJI2996" s="357"/>
      <c r="KJJ2996" s="81"/>
      <c r="KJK2996" s="173"/>
      <c r="KJL2996" s="716"/>
      <c r="KJM2996" s="137"/>
      <c r="KJN2996" s="580"/>
      <c r="KJO2996" s="537"/>
      <c r="KJP2996" s="562"/>
      <c r="KJQ2996" s="357"/>
      <c r="KJR2996" s="81"/>
      <c r="KJS2996" s="173"/>
      <c r="KJT2996" s="716"/>
      <c r="KJU2996" s="137"/>
      <c r="KJV2996" s="580"/>
      <c r="KJW2996" s="537"/>
      <c r="KJX2996" s="562"/>
      <c r="KJY2996" s="357"/>
      <c r="KJZ2996" s="81"/>
      <c r="KKA2996" s="173"/>
      <c r="KKB2996" s="716"/>
      <c r="KKC2996" s="137"/>
      <c r="KKD2996" s="580"/>
      <c r="KKE2996" s="537"/>
      <c r="KKF2996" s="562"/>
      <c r="KKG2996" s="357"/>
      <c r="KKH2996" s="81"/>
      <c r="KKI2996" s="173"/>
      <c r="KKJ2996" s="716"/>
      <c r="KKK2996" s="137"/>
      <c r="KKL2996" s="580"/>
      <c r="KKM2996" s="537"/>
      <c r="KKN2996" s="562"/>
      <c r="KKO2996" s="357"/>
      <c r="KKP2996" s="81"/>
      <c r="KKQ2996" s="173"/>
      <c r="KKR2996" s="716"/>
      <c r="KKS2996" s="137"/>
      <c r="KKT2996" s="580"/>
      <c r="KKU2996" s="537"/>
      <c r="KKV2996" s="562"/>
      <c r="KKW2996" s="357"/>
      <c r="KKX2996" s="81"/>
      <c r="KKY2996" s="173"/>
      <c r="KKZ2996" s="716"/>
      <c r="KLA2996" s="137"/>
      <c r="KLB2996" s="580"/>
      <c r="KLC2996" s="537"/>
      <c r="KLD2996" s="562"/>
      <c r="KLE2996" s="357"/>
      <c r="KLF2996" s="81"/>
      <c r="KLG2996" s="173"/>
      <c r="KLH2996" s="716"/>
      <c r="KLI2996" s="137"/>
      <c r="KLJ2996" s="580"/>
      <c r="KLK2996" s="537"/>
      <c r="KLL2996" s="562"/>
      <c r="KLM2996" s="357"/>
      <c r="KLN2996" s="81"/>
      <c r="KLO2996" s="173"/>
      <c r="KLP2996" s="716"/>
      <c r="KLQ2996" s="137"/>
      <c r="KLR2996" s="580"/>
      <c r="KLS2996" s="537"/>
      <c r="KLT2996" s="562"/>
      <c r="KLU2996" s="357"/>
      <c r="KLV2996" s="81"/>
      <c r="KLW2996" s="173"/>
      <c r="KLX2996" s="716"/>
      <c r="KLY2996" s="137"/>
      <c r="KLZ2996" s="580"/>
      <c r="KMA2996" s="537"/>
      <c r="KMB2996" s="562"/>
      <c r="KMC2996" s="357"/>
      <c r="KMD2996" s="81"/>
      <c r="KME2996" s="173"/>
      <c r="KMF2996" s="716"/>
      <c r="KMG2996" s="137"/>
      <c r="KMH2996" s="580"/>
      <c r="KMI2996" s="537"/>
      <c r="KMJ2996" s="562"/>
      <c r="KMK2996" s="357"/>
      <c r="KML2996" s="81"/>
      <c r="KMM2996" s="173"/>
      <c r="KMN2996" s="716"/>
      <c r="KMO2996" s="137"/>
      <c r="KMP2996" s="580"/>
      <c r="KMQ2996" s="537"/>
      <c r="KMR2996" s="562"/>
      <c r="KMS2996" s="357"/>
      <c r="KMT2996" s="81"/>
      <c r="KMU2996" s="173"/>
      <c r="KMV2996" s="716"/>
      <c r="KMW2996" s="137"/>
      <c r="KMX2996" s="580"/>
      <c r="KMY2996" s="537"/>
      <c r="KMZ2996" s="562"/>
      <c r="KNA2996" s="357"/>
      <c r="KNB2996" s="81"/>
      <c r="KNC2996" s="173"/>
      <c r="KND2996" s="716"/>
      <c r="KNE2996" s="137"/>
      <c r="KNF2996" s="580"/>
      <c r="KNG2996" s="537"/>
      <c r="KNH2996" s="562"/>
      <c r="KNI2996" s="357"/>
      <c r="KNJ2996" s="81"/>
      <c r="KNK2996" s="173"/>
      <c r="KNL2996" s="716"/>
      <c r="KNM2996" s="137"/>
      <c r="KNN2996" s="580"/>
      <c r="KNO2996" s="537"/>
      <c r="KNP2996" s="562"/>
      <c r="KNQ2996" s="357"/>
      <c r="KNR2996" s="81"/>
      <c r="KNS2996" s="173"/>
      <c r="KNT2996" s="716"/>
      <c r="KNU2996" s="137"/>
      <c r="KNV2996" s="580"/>
      <c r="KNW2996" s="537"/>
      <c r="KNX2996" s="562"/>
      <c r="KNY2996" s="357"/>
      <c r="KNZ2996" s="81"/>
      <c r="KOA2996" s="173"/>
      <c r="KOB2996" s="716"/>
      <c r="KOC2996" s="137"/>
      <c r="KOD2996" s="580"/>
      <c r="KOE2996" s="537"/>
      <c r="KOF2996" s="562"/>
      <c r="KOG2996" s="357"/>
      <c r="KOH2996" s="81"/>
      <c r="KOI2996" s="173"/>
      <c r="KOJ2996" s="716"/>
      <c r="KOK2996" s="137"/>
      <c r="KOL2996" s="580"/>
      <c r="KOM2996" s="537"/>
      <c r="KON2996" s="562"/>
      <c r="KOO2996" s="357"/>
      <c r="KOP2996" s="81"/>
      <c r="KOQ2996" s="173"/>
      <c r="KOR2996" s="716"/>
      <c r="KOS2996" s="137"/>
      <c r="KOT2996" s="580"/>
      <c r="KOU2996" s="537"/>
      <c r="KOV2996" s="562"/>
      <c r="KOW2996" s="357"/>
      <c r="KOX2996" s="81"/>
      <c r="KOY2996" s="173"/>
      <c r="KOZ2996" s="716"/>
      <c r="KPA2996" s="137"/>
      <c r="KPB2996" s="580"/>
      <c r="KPC2996" s="537"/>
      <c r="KPD2996" s="562"/>
      <c r="KPE2996" s="357"/>
      <c r="KPF2996" s="81"/>
      <c r="KPG2996" s="173"/>
      <c r="KPH2996" s="716"/>
      <c r="KPI2996" s="137"/>
      <c r="KPJ2996" s="580"/>
      <c r="KPK2996" s="537"/>
      <c r="KPL2996" s="562"/>
      <c r="KPM2996" s="357"/>
      <c r="KPN2996" s="81"/>
      <c r="KPO2996" s="173"/>
      <c r="KPP2996" s="716"/>
      <c r="KPQ2996" s="137"/>
      <c r="KPR2996" s="580"/>
      <c r="KPS2996" s="537"/>
      <c r="KPT2996" s="562"/>
      <c r="KPU2996" s="357"/>
      <c r="KPV2996" s="81"/>
      <c r="KPW2996" s="173"/>
      <c r="KPX2996" s="716"/>
      <c r="KPY2996" s="137"/>
      <c r="KPZ2996" s="580"/>
      <c r="KQA2996" s="537"/>
      <c r="KQB2996" s="562"/>
      <c r="KQC2996" s="357"/>
      <c r="KQD2996" s="81"/>
      <c r="KQE2996" s="173"/>
      <c r="KQF2996" s="716"/>
      <c r="KQG2996" s="137"/>
      <c r="KQH2996" s="580"/>
      <c r="KQI2996" s="537"/>
      <c r="KQJ2996" s="562"/>
      <c r="KQK2996" s="357"/>
      <c r="KQL2996" s="81"/>
      <c r="KQM2996" s="173"/>
      <c r="KQN2996" s="716"/>
      <c r="KQO2996" s="137"/>
      <c r="KQP2996" s="580"/>
      <c r="KQQ2996" s="537"/>
      <c r="KQR2996" s="562"/>
      <c r="KQS2996" s="357"/>
      <c r="KQT2996" s="81"/>
      <c r="KQU2996" s="173"/>
      <c r="KQV2996" s="716"/>
      <c r="KQW2996" s="137"/>
      <c r="KQX2996" s="580"/>
      <c r="KQY2996" s="537"/>
      <c r="KQZ2996" s="562"/>
      <c r="KRA2996" s="357"/>
      <c r="KRB2996" s="81"/>
      <c r="KRC2996" s="173"/>
      <c r="KRD2996" s="716"/>
      <c r="KRE2996" s="137"/>
      <c r="KRF2996" s="580"/>
      <c r="KRG2996" s="537"/>
      <c r="KRH2996" s="562"/>
      <c r="KRI2996" s="357"/>
      <c r="KRJ2996" s="81"/>
      <c r="KRK2996" s="173"/>
      <c r="KRL2996" s="716"/>
      <c r="KRM2996" s="137"/>
      <c r="KRN2996" s="580"/>
      <c r="KRO2996" s="537"/>
      <c r="KRP2996" s="562"/>
      <c r="KRQ2996" s="357"/>
      <c r="KRR2996" s="81"/>
      <c r="KRS2996" s="173"/>
      <c r="KRT2996" s="716"/>
      <c r="KRU2996" s="137"/>
      <c r="KRV2996" s="580"/>
      <c r="KRW2996" s="537"/>
      <c r="KRX2996" s="562"/>
      <c r="KRY2996" s="357"/>
      <c r="KRZ2996" s="81"/>
      <c r="KSA2996" s="173"/>
      <c r="KSB2996" s="716"/>
      <c r="KSC2996" s="137"/>
      <c r="KSD2996" s="580"/>
      <c r="KSE2996" s="537"/>
      <c r="KSF2996" s="562"/>
      <c r="KSG2996" s="357"/>
      <c r="KSH2996" s="81"/>
      <c r="KSI2996" s="173"/>
      <c r="KSJ2996" s="716"/>
      <c r="KSK2996" s="137"/>
      <c r="KSL2996" s="580"/>
      <c r="KSM2996" s="537"/>
      <c r="KSN2996" s="562"/>
      <c r="KSO2996" s="357"/>
      <c r="KSP2996" s="81"/>
      <c r="KSQ2996" s="173"/>
      <c r="KSR2996" s="716"/>
      <c r="KSS2996" s="137"/>
      <c r="KST2996" s="580"/>
      <c r="KSU2996" s="537"/>
      <c r="KSV2996" s="562"/>
      <c r="KSW2996" s="357"/>
      <c r="KSX2996" s="81"/>
      <c r="KSY2996" s="173"/>
      <c r="KSZ2996" s="716"/>
      <c r="KTA2996" s="137"/>
      <c r="KTB2996" s="580"/>
      <c r="KTC2996" s="537"/>
      <c r="KTD2996" s="562"/>
      <c r="KTE2996" s="357"/>
      <c r="KTF2996" s="81"/>
      <c r="KTG2996" s="173"/>
      <c r="KTH2996" s="716"/>
      <c r="KTI2996" s="137"/>
      <c r="KTJ2996" s="580"/>
      <c r="KTK2996" s="537"/>
      <c r="KTL2996" s="562"/>
      <c r="KTM2996" s="357"/>
      <c r="KTN2996" s="81"/>
      <c r="KTO2996" s="173"/>
      <c r="KTP2996" s="716"/>
      <c r="KTQ2996" s="137"/>
      <c r="KTR2996" s="580"/>
      <c r="KTS2996" s="537"/>
      <c r="KTT2996" s="562"/>
      <c r="KTU2996" s="357"/>
      <c r="KTV2996" s="81"/>
      <c r="KTW2996" s="173"/>
      <c r="KTX2996" s="716"/>
      <c r="KTY2996" s="137"/>
      <c r="KTZ2996" s="580"/>
      <c r="KUA2996" s="537"/>
      <c r="KUB2996" s="562"/>
      <c r="KUC2996" s="357"/>
      <c r="KUD2996" s="81"/>
      <c r="KUE2996" s="173"/>
      <c r="KUF2996" s="716"/>
      <c r="KUG2996" s="137"/>
      <c r="KUH2996" s="580"/>
      <c r="KUI2996" s="537"/>
      <c r="KUJ2996" s="562"/>
      <c r="KUK2996" s="357"/>
      <c r="KUL2996" s="81"/>
      <c r="KUM2996" s="173"/>
      <c r="KUN2996" s="716"/>
      <c r="KUO2996" s="137"/>
      <c r="KUP2996" s="580"/>
      <c r="KUQ2996" s="537"/>
      <c r="KUR2996" s="562"/>
      <c r="KUS2996" s="357"/>
      <c r="KUT2996" s="81"/>
      <c r="KUU2996" s="173"/>
      <c r="KUV2996" s="716"/>
      <c r="KUW2996" s="137"/>
      <c r="KUX2996" s="580"/>
      <c r="KUY2996" s="537"/>
      <c r="KUZ2996" s="562"/>
      <c r="KVA2996" s="357"/>
      <c r="KVB2996" s="81"/>
      <c r="KVC2996" s="173"/>
      <c r="KVD2996" s="716"/>
      <c r="KVE2996" s="137"/>
      <c r="KVF2996" s="580"/>
      <c r="KVG2996" s="537"/>
      <c r="KVH2996" s="562"/>
      <c r="KVI2996" s="357"/>
      <c r="KVJ2996" s="81"/>
      <c r="KVK2996" s="173"/>
      <c r="KVL2996" s="716"/>
      <c r="KVM2996" s="137"/>
      <c r="KVN2996" s="580"/>
      <c r="KVO2996" s="537"/>
      <c r="KVP2996" s="562"/>
      <c r="KVQ2996" s="357"/>
      <c r="KVR2996" s="81"/>
      <c r="KVS2996" s="173"/>
      <c r="KVT2996" s="716"/>
      <c r="KVU2996" s="137"/>
      <c r="KVV2996" s="580"/>
      <c r="KVW2996" s="537"/>
      <c r="KVX2996" s="562"/>
      <c r="KVY2996" s="357"/>
      <c r="KVZ2996" s="81"/>
      <c r="KWA2996" s="173"/>
      <c r="KWB2996" s="716"/>
      <c r="KWC2996" s="137"/>
      <c r="KWD2996" s="580"/>
      <c r="KWE2996" s="537"/>
      <c r="KWF2996" s="562"/>
      <c r="KWG2996" s="357"/>
      <c r="KWH2996" s="81"/>
      <c r="KWI2996" s="173"/>
      <c r="KWJ2996" s="716"/>
      <c r="KWK2996" s="137"/>
      <c r="KWL2996" s="580"/>
      <c r="KWM2996" s="537"/>
      <c r="KWN2996" s="562"/>
      <c r="KWO2996" s="357"/>
      <c r="KWP2996" s="81"/>
      <c r="KWQ2996" s="173"/>
      <c r="KWR2996" s="716"/>
      <c r="KWS2996" s="137"/>
      <c r="KWT2996" s="580"/>
      <c r="KWU2996" s="537"/>
      <c r="KWV2996" s="562"/>
      <c r="KWW2996" s="357"/>
      <c r="KWX2996" s="81"/>
      <c r="KWY2996" s="173"/>
      <c r="KWZ2996" s="716"/>
      <c r="KXA2996" s="137"/>
      <c r="KXB2996" s="580"/>
      <c r="KXC2996" s="537"/>
      <c r="KXD2996" s="562"/>
      <c r="KXE2996" s="357"/>
      <c r="KXF2996" s="81"/>
      <c r="KXG2996" s="173"/>
      <c r="KXH2996" s="716"/>
      <c r="KXI2996" s="137"/>
      <c r="KXJ2996" s="580"/>
      <c r="KXK2996" s="537"/>
      <c r="KXL2996" s="562"/>
      <c r="KXM2996" s="357"/>
      <c r="KXN2996" s="81"/>
      <c r="KXO2996" s="173"/>
      <c r="KXP2996" s="716"/>
      <c r="KXQ2996" s="137"/>
      <c r="KXR2996" s="580"/>
      <c r="KXS2996" s="537"/>
      <c r="KXT2996" s="562"/>
      <c r="KXU2996" s="357"/>
      <c r="KXV2996" s="81"/>
      <c r="KXW2996" s="173"/>
      <c r="KXX2996" s="716"/>
      <c r="KXY2996" s="137"/>
      <c r="KXZ2996" s="580"/>
      <c r="KYA2996" s="537"/>
      <c r="KYB2996" s="562"/>
      <c r="KYC2996" s="357"/>
      <c r="KYD2996" s="81"/>
      <c r="KYE2996" s="173"/>
      <c r="KYF2996" s="716"/>
      <c r="KYG2996" s="137"/>
      <c r="KYH2996" s="580"/>
      <c r="KYI2996" s="537"/>
      <c r="KYJ2996" s="562"/>
      <c r="KYK2996" s="357"/>
      <c r="KYL2996" s="81"/>
      <c r="KYM2996" s="173"/>
      <c r="KYN2996" s="716"/>
      <c r="KYO2996" s="137"/>
      <c r="KYP2996" s="580"/>
      <c r="KYQ2996" s="537"/>
      <c r="KYR2996" s="562"/>
      <c r="KYS2996" s="357"/>
      <c r="KYT2996" s="81"/>
      <c r="KYU2996" s="173"/>
      <c r="KYV2996" s="716"/>
      <c r="KYW2996" s="137"/>
      <c r="KYX2996" s="580"/>
      <c r="KYY2996" s="537"/>
      <c r="KYZ2996" s="562"/>
      <c r="KZA2996" s="357"/>
      <c r="KZB2996" s="81"/>
      <c r="KZC2996" s="173"/>
      <c r="KZD2996" s="716"/>
      <c r="KZE2996" s="137"/>
      <c r="KZF2996" s="580"/>
      <c r="KZG2996" s="537"/>
      <c r="KZH2996" s="562"/>
      <c r="KZI2996" s="357"/>
      <c r="KZJ2996" s="81"/>
      <c r="KZK2996" s="173"/>
      <c r="KZL2996" s="716"/>
      <c r="KZM2996" s="137"/>
      <c r="KZN2996" s="580"/>
      <c r="KZO2996" s="537"/>
      <c r="KZP2996" s="562"/>
      <c r="KZQ2996" s="357"/>
      <c r="KZR2996" s="81"/>
      <c r="KZS2996" s="173"/>
      <c r="KZT2996" s="716"/>
      <c r="KZU2996" s="137"/>
      <c r="KZV2996" s="580"/>
      <c r="KZW2996" s="537"/>
      <c r="KZX2996" s="562"/>
      <c r="KZY2996" s="357"/>
      <c r="KZZ2996" s="81"/>
      <c r="LAA2996" s="173"/>
      <c r="LAB2996" s="716"/>
      <c r="LAC2996" s="137"/>
      <c r="LAD2996" s="580"/>
      <c r="LAE2996" s="537"/>
      <c r="LAF2996" s="562"/>
      <c r="LAG2996" s="357"/>
      <c r="LAH2996" s="81"/>
      <c r="LAI2996" s="173"/>
      <c r="LAJ2996" s="716"/>
      <c r="LAK2996" s="137"/>
      <c r="LAL2996" s="580"/>
      <c r="LAM2996" s="537"/>
      <c r="LAN2996" s="562"/>
      <c r="LAO2996" s="357"/>
      <c r="LAP2996" s="81"/>
      <c r="LAQ2996" s="173"/>
      <c r="LAR2996" s="716"/>
      <c r="LAS2996" s="137"/>
      <c r="LAT2996" s="580"/>
      <c r="LAU2996" s="537"/>
      <c r="LAV2996" s="562"/>
      <c r="LAW2996" s="357"/>
      <c r="LAX2996" s="81"/>
      <c r="LAY2996" s="173"/>
      <c r="LAZ2996" s="716"/>
      <c r="LBA2996" s="137"/>
      <c r="LBB2996" s="580"/>
      <c r="LBC2996" s="537"/>
      <c r="LBD2996" s="562"/>
      <c r="LBE2996" s="357"/>
      <c r="LBF2996" s="81"/>
      <c r="LBG2996" s="173"/>
      <c r="LBH2996" s="716"/>
      <c r="LBI2996" s="137"/>
      <c r="LBJ2996" s="580"/>
      <c r="LBK2996" s="537"/>
      <c r="LBL2996" s="562"/>
      <c r="LBM2996" s="357"/>
      <c r="LBN2996" s="81"/>
      <c r="LBO2996" s="173"/>
      <c r="LBP2996" s="716"/>
      <c r="LBQ2996" s="137"/>
      <c r="LBR2996" s="580"/>
      <c r="LBS2996" s="537"/>
      <c r="LBT2996" s="562"/>
      <c r="LBU2996" s="357"/>
      <c r="LBV2996" s="81"/>
      <c r="LBW2996" s="173"/>
      <c r="LBX2996" s="716"/>
      <c r="LBY2996" s="137"/>
      <c r="LBZ2996" s="580"/>
      <c r="LCA2996" s="537"/>
      <c r="LCB2996" s="562"/>
      <c r="LCC2996" s="357"/>
      <c r="LCD2996" s="81"/>
      <c r="LCE2996" s="173"/>
      <c r="LCF2996" s="716"/>
      <c r="LCG2996" s="137"/>
      <c r="LCH2996" s="580"/>
      <c r="LCI2996" s="537"/>
      <c r="LCJ2996" s="562"/>
      <c r="LCK2996" s="357"/>
      <c r="LCL2996" s="81"/>
      <c r="LCM2996" s="173"/>
      <c r="LCN2996" s="716"/>
      <c r="LCO2996" s="137"/>
      <c r="LCP2996" s="580"/>
      <c r="LCQ2996" s="537"/>
      <c r="LCR2996" s="562"/>
      <c r="LCS2996" s="357"/>
      <c r="LCT2996" s="81"/>
      <c r="LCU2996" s="173"/>
      <c r="LCV2996" s="716"/>
      <c r="LCW2996" s="137"/>
      <c r="LCX2996" s="580"/>
      <c r="LCY2996" s="537"/>
      <c r="LCZ2996" s="562"/>
      <c r="LDA2996" s="357"/>
      <c r="LDB2996" s="81"/>
      <c r="LDC2996" s="173"/>
      <c r="LDD2996" s="716"/>
      <c r="LDE2996" s="137"/>
      <c r="LDF2996" s="580"/>
      <c r="LDG2996" s="537"/>
      <c r="LDH2996" s="562"/>
      <c r="LDI2996" s="357"/>
      <c r="LDJ2996" s="81"/>
      <c r="LDK2996" s="173"/>
      <c r="LDL2996" s="716"/>
      <c r="LDM2996" s="137"/>
      <c r="LDN2996" s="580"/>
      <c r="LDO2996" s="537"/>
      <c r="LDP2996" s="562"/>
      <c r="LDQ2996" s="357"/>
      <c r="LDR2996" s="81"/>
      <c r="LDS2996" s="173"/>
      <c r="LDT2996" s="716"/>
      <c r="LDU2996" s="137"/>
      <c r="LDV2996" s="580"/>
      <c r="LDW2996" s="537"/>
      <c r="LDX2996" s="562"/>
      <c r="LDY2996" s="357"/>
      <c r="LDZ2996" s="81"/>
      <c r="LEA2996" s="173"/>
      <c r="LEB2996" s="716"/>
      <c r="LEC2996" s="137"/>
      <c r="LED2996" s="580"/>
      <c r="LEE2996" s="537"/>
      <c r="LEF2996" s="562"/>
      <c r="LEG2996" s="357"/>
      <c r="LEH2996" s="81"/>
      <c r="LEI2996" s="173"/>
      <c r="LEJ2996" s="716"/>
      <c r="LEK2996" s="137"/>
      <c r="LEL2996" s="580"/>
      <c r="LEM2996" s="537"/>
      <c r="LEN2996" s="562"/>
      <c r="LEO2996" s="357"/>
      <c r="LEP2996" s="81"/>
      <c r="LEQ2996" s="173"/>
      <c r="LER2996" s="716"/>
      <c r="LES2996" s="137"/>
      <c r="LET2996" s="580"/>
      <c r="LEU2996" s="537"/>
      <c r="LEV2996" s="562"/>
      <c r="LEW2996" s="357"/>
      <c r="LEX2996" s="81"/>
      <c r="LEY2996" s="173"/>
      <c r="LEZ2996" s="716"/>
      <c r="LFA2996" s="137"/>
      <c r="LFB2996" s="580"/>
      <c r="LFC2996" s="537"/>
      <c r="LFD2996" s="562"/>
      <c r="LFE2996" s="357"/>
      <c r="LFF2996" s="81"/>
      <c r="LFG2996" s="173"/>
      <c r="LFH2996" s="716"/>
      <c r="LFI2996" s="137"/>
      <c r="LFJ2996" s="580"/>
      <c r="LFK2996" s="537"/>
      <c r="LFL2996" s="562"/>
      <c r="LFM2996" s="357"/>
      <c r="LFN2996" s="81"/>
      <c r="LFO2996" s="173"/>
      <c r="LFP2996" s="716"/>
      <c r="LFQ2996" s="137"/>
      <c r="LFR2996" s="580"/>
      <c r="LFS2996" s="537"/>
      <c r="LFT2996" s="562"/>
      <c r="LFU2996" s="357"/>
      <c r="LFV2996" s="81"/>
      <c r="LFW2996" s="173"/>
      <c r="LFX2996" s="716"/>
      <c r="LFY2996" s="137"/>
      <c r="LFZ2996" s="580"/>
      <c r="LGA2996" s="537"/>
      <c r="LGB2996" s="562"/>
      <c r="LGC2996" s="357"/>
      <c r="LGD2996" s="81"/>
      <c r="LGE2996" s="173"/>
      <c r="LGF2996" s="716"/>
      <c r="LGG2996" s="137"/>
      <c r="LGH2996" s="580"/>
      <c r="LGI2996" s="537"/>
      <c r="LGJ2996" s="562"/>
      <c r="LGK2996" s="357"/>
      <c r="LGL2996" s="81"/>
      <c r="LGM2996" s="173"/>
      <c r="LGN2996" s="716"/>
      <c r="LGO2996" s="137"/>
      <c r="LGP2996" s="580"/>
      <c r="LGQ2996" s="537"/>
      <c r="LGR2996" s="562"/>
      <c r="LGS2996" s="357"/>
      <c r="LGT2996" s="81"/>
      <c r="LGU2996" s="173"/>
      <c r="LGV2996" s="716"/>
      <c r="LGW2996" s="137"/>
      <c r="LGX2996" s="580"/>
      <c r="LGY2996" s="537"/>
      <c r="LGZ2996" s="562"/>
      <c r="LHA2996" s="357"/>
      <c r="LHB2996" s="81"/>
      <c r="LHC2996" s="173"/>
      <c r="LHD2996" s="716"/>
      <c r="LHE2996" s="137"/>
      <c r="LHF2996" s="580"/>
      <c r="LHG2996" s="537"/>
      <c r="LHH2996" s="562"/>
      <c r="LHI2996" s="357"/>
      <c r="LHJ2996" s="81"/>
      <c r="LHK2996" s="173"/>
      <c r="LHL2996" s="716"/>
      <c r="LHM2996" s="137"/>
      <c r="LHN2996" s="580"/>
      <c r="LHO2996" s="537"/>
      <c r="LHP2996" s="562"/>
      <c r="LHQ2996" s="357"/>
      <c r="LHR2996" s="81"/>
      <c r="LHS2996" s="173"/>
      <c r="LHT2996" s="716"/>
      <c r="LHU2996" s="137"/>
      <c r="LHV2996" s="580"/>
      <c r="LHW2996" s="537"/>
      <c r="LHX2996" s="562"/>
      <c r="LHY2996" s="357"/>
      <c r="LHZ2996" s="81"/>
      <c r="LIA2996" s="173"/>
      <c r="LIB2996" s="716"/>
      <c r="LIC2996" s="137"/>
      <c r="LID2996" s="580"/>
      <c r="LIE2996" s="537"/>
      <c r="LIF2996" s="562"/>
      <c r="LIG2996" s="357"/>
      <c r="LIH2996" s="81"/>
      <c r="LII2996" s="173"/>
      <c r="LIJ2996" s="716"/>
      <c r="LIK2996" s="137"/>
      <c r="LIL2996" s="580"/>
      <c r="LIM2996" s="537"/>
      <c r="LIN2996" s="562"/>
      <c r="LIO2996" s="357"/>
      <c r="LIP2996" s="81"/>
      <c r="LIQ2996" s="173"/>
      <c r="LIR2996" s="716"/>
      <c r="LIS2996" s="137"/>
      <c r="LIT2996" s="580"/>
      <c r="LIU2996" s="537"/>
      <c r="LIV2996" s="562"/>
      <c r="LIW2996" s="357"/>
      <c r="LIX2996" s="81"/>
      <c r="LIY2996" s="173"/>
      <c r="LIZ2996" s="716"/>
      <c r="LJA2996" s="137"/>
      <c r="LJB2996" s="580"/>
      <c r="LJC2996" s="537"/>
      <c r="LJD2996" s="562"/>
      <c r="LJE2996" s="357"/>
      <c r="LJF2996" s="81"/>
      <c r="LJG2996" s="173"/>
      <c r="LJH2996" s="716"/>
      <c r="LJI2996" s="137"/>
      <c r="LJJ2996" s="580"/>
      <c r="LJK2996" s="537"/>
      <c r="LJL2996" s="562"/>
      <c r="LJM2996" s="357"/>
      <c r="LJN2996" s="81"/>
      <c r="LJO2996" s="173"/>
      <c r="LJP2996" s="716"/>
      <c r="LJQ2996" s="137"/>
      <c r="LJR2996" s="580"/>
      <c r="LJS2996" s="537"/>
      <c r="LJT2996" s="562"/>
      <c r="LJU2996" s="357"/>
      <c r="LJV2996" s="81"/>
      <c r="LJW2996" s="173"/>
      <c r="LJX2996" s="716"/>
      <c r="LJY2996" s="137"/>
      <c r="LJZ2996" s="580"/>
      <c r="LKA2996" s="537"/>
      <c r="LKB2996" s="562"/>
      <c r="LKC2996" s="357"/>
      <c r="LKD2996" s="81"/>
      <c r="LKE2996" s="173"/>
      <c r="LKF2996" s="716"/>
      <c r="LKG2996" s="137"/>
      <c r="LKH2996" s="580"/>
      <c r="LKI2996" s="537"/>
      <c r="LKJ2996" s="562"/>
      <c r="LKK2996" s="357"/>
      <c r="LKL2996" s="81"/>
      <c r="LKM2996" s="173"/>
      <c r="LKN2996" s="716"/>
      <c r="LKO2996" s="137"/>
      <c r="LKP2996" s="580"/>
      <c r="LKQ2996" s="537"/>
      <c r="LKR2996" s="562"/>
      <c r="LKS2996" s="357"/>
      <c r="LKT2996" s="81"/>
      <c r="LKU2996" s="173"/>
      <c r="LKV2996" s="716"/>
      <c r="LKW2996" s="137"/>
      <c r="LKX2996" s="580"/>
      <c r="LKY2996" s="537"/>
      <c r="LKZ2996" s="562"/>
      <c r="LLA2996" s="357"/>
      <c r="LLB2996" s="81"/>
      <c r="LLC2996" s="173"/>
      <c r="LLD2996" s="716"/>
      <c r="LLE2996" s="137"/>
      <c r="LLF2996" s="580"/>
      <c r="LLG2996" s="537"/>
      <c r="LLH2996" s="562"/>
      <c r="LLI2996" s="357"/>
      <c r="LLJ2996" s="81"/>
      <c r="LLK2996" s="173"/>
      <c r="LLL2996" s="716"/>
      <c r="LLM2996" s="137"/>
      <c r="LLN2996" s="580"/>
      <c r="LLO2996" s="537"/>
      <c r="LLP2996" s="562"/>
      <c r="LLQ2996" s="357"/>
      <c r="LLR2996" s="81"/>
      <c r="LLS2996" s="173"/>
      <c r="LLT2996" s="716"/>
      <c r="LLU2996" s="137"/>
      <c r="LLV2996" s="580"/>
      <c r="LLW2996" s="537"/>
      <c r="LLX2996" s="562"/>
      <c r="LLY2996" s="357"/>
      <c r="LLZ2996" s="81"/>
      <c r="LMA2996" s="173"/>
      <c r="LMB2996" s="716"/>
      <c r="LMC2996" s="137"/>
      <c r="LMD2996" s="580"/>
      <c r="LME2996" s="537"/>
      <c r="LMF2996" s="562"/>
      <c r="LMG2996" s="357"/>
      <c r="LMH2996" s="81"/>
      <c r="LMI2996" s="173"/>
      <c r="LMJ2996" s="716"/>
      <c r="LMK2996" s="137"/>
      <c r="LML2996" s="580"/>
      <c r="LMM2996" s="537"/>
      <c r="LMN2996" s="562"/>
      <c r="LMO2996" s="357"/>
      <c r="LMP2996" s="81"/>
      <c r="LMQ2996" s="173"/>
      <c r="LMR2996" s="716"/>
      <c r="LMS2996" s="137"/>
      <c r="LMT2996" s="580"/>
      <c r="LMU2996" s="537"/>
      <c r="LMV2996" s="562"/>
      <c r="LMW2996" s="357"/>
      <c r="LMX2996" s="81"/>
      <c r="LMY2996" s="173"/>
      <c r="LMZ2996" s="716"/>
      <c r="LNA2996" s="137"/>
      <c r="LNB2996" s="580"/>
      <c r="LNC2996" s="537"/>
      <c r="LND2996" s="562"/>
      <c r="LNE2996" s="357"/>
      <c r="LNF2996" s="81"/>
      <c r="LNG2996" s="173"/>
      <c r="LNH2996" s="716"/>
      <c r="LNI2996" s="137"/>
      <c r="LNJ2996" s="580"/>
      <c r="LNK2996" s="537"/>
      <c r="LNL2996" s="562"/>
      <c r="LNM2996" s="357"/>
      <c r="LNN2996" s="81"/>
      <c r="LNO2996" s="173"/>
      <c r="LNP2996" s="716"/>
      <c r="LNQ2996" s="137"/>
      <c r="LNR2996" s="580"/>
      <c r="LNS2996" s="537"/>
      <c r="LNT2996" s="562"/>
      <c r="LNU2996" s="357"/>
      <c r="LNV2996" s="81"/>
      <c r="LNW2996" s="173"/>
      <c r="LNX2996" s="716"/>
      <c r="LNY2996" s="137"/>
      <c r="LNZ2996" s="580"/>
      <c r="LOA2996" s="537"/>
      <c r="LOB2996" s="562"/>
      <c r="LOC2996" s="357"/>
      <c r="LOD2996" s="81"/>
      <c r="LOE2996" s="173"/>
      <c r="LOF2996" s="716"/>
      <c r="LOG2996" s="137"/>
      <c r="LOH2996" s="580"/>
      <c r="LOI2996" s="537"/>
      <c r="LOJ2996" s="562"/>
      <c r="LOK2996" s="357"/>
      <c r="LOL2996" s="81"/>
      <c r="LOM2996" s="173"/>
      <c r="LON2996" s="716"/>
      <c r="LOO2996" s="137"/>
      <c r="LOP2996" s="580"/>
      <c r="LOQ2996" s="537"/>
      <c r="LOR2996" s="562"/>
      <c r="LOS2996" s="357"/>
      <c r="LOT2996" s="81"/>
      <c r="LOU2996" s="173"/>
      <c r="LOV2996" s="716"/>
      <c r="LOW2996" s="137"/>
      <c r="LOX2996" s="580"/>
      <c r="LOY2996" s="537"/>
      <c r="LOZ2996" s="562"/>
      <c r="LPA2996" s="357"/>
      <c r="LPB2996" s="81"/>
      <c r="LPC2996" s="173"/>
      <c r="LPD2996" s="716"/>
      <c r="LPE2996" s="137"/>
      <c r="LPF2996" s="580"/>
      <c r="LPG2996" s="537"/>
      <c r="LPH2996" s="562"/>
      <c r="LPI2996" s="357"/>
      <c r="LPJ2996" s="81"/>
      <c r="LPK2996" s="173"/>
      <c r="LPL2996" s="716"/>
      <c r="LPM2996" s="137"/>
      <c r="LPN2996" s="580"/>
      <c r="LPO2996" s="537"/>
      <c r="LPP2996" s="562"/>
      <c r="LPQ2996" s="357"/>
      <c r="LPR2996" s="81"/>
      <c r="LPS2996" s="173"/>
      <c r="LPT2996" s="716"/>
      <c r="LPU2996" s="137"/>
      <c r="LPV2996" s="580"/>
      <c r="LPW2996" s="537"/>
      <c r="LPX2996" s="562"/>
      <c r="LPY2996" s="357"/>
      <c r="LPZ2996" s="81"/>
      <c r="LQA2996" s="173"/>
      <c r="LQB2996" s="716"/>
      <c r="LQC2996" s="137"/>
      <c r="LQD2996" s="580"/>
      <c r="LQE2996" s="537"/>
      <c r="LQF2996" s="562"/>
      <c r="LQG2996" s="357"/>
      <c r="LQH2996" s="81"/>
      <c r="LQI2996" s="173"/>
      <c r="LQJ2996" s="716"/>
      <c r="LQK2996" s="137"/>
      <c r="LQL2996" s="580"/>
      <c r="LQM2996" s="537"/>
      <c r="LQN2996" s="562"/>
      <c r="LQO2996" s="357"/>
      <c r="LQP2996" s="81"/>
      <c r="LQQ2996" s="173"/>
      <c r="LQR2996" s="716"/>
      <c r="LQS2996" s="137"/>
      <c r="LQT2996" s="580"/>
      <c r="LQU2996" s="537"/>
      <c r="LQV2996" s="562"/>
      <c r="LQW2996" s="357"/>
      <c r="LQX2996" s="81"/>
      <c r="LQY2996" s="173"/>
      <c r="LQZ2996" s="716"/>
      <c r="LRA2996" s="137"/>
      <c r="LRB2996" s="580"/>
      <c r="LRC2996" s="537"/>
      <c r="LRD2996" s="562"/>
      <c r="LRE2996" s="357"/>
      <c r="LRF2996" s="81"/>
      <c r="LRG2996" s="173"/>
      <c r="LRH2996" s="716"/>
      <c r="LRI2996" s="137"/>
      <c r="LRJ2996" s="580"/>
      <c r="LRK2996" s="537"/>
      <c r="LRL2996" s="562"/>
      <c r="LRM2996" s="357"/>
      <c r="LRN2996" s="81"/>
      <c r="LRO2996" s="173"/>
      <c r="LRP2996" s="716"/>
      <c r="LRQ2996" s="137"/>
      <c r="LRR2996" s="580"/>
      <c r="LRS2996" s="537"/>
      <c r="LRT2996" s="562"/>
      <c r="LRU2996" s="357"/>
      <c r="LRV2996" s="81"/>
      <c r="LRW2996" s="173"/>
      <c r="LRX2996" s="716"/>
      <c r="LRY2996" s="137"/>
      <c r="LRZ2996" s="580"/>
      <c r="LSA2996" s="537"/>
      <c r="LSB2996" s="562"/>
      <c r="LSC2996" s="357"/>
      <c r="LSD2996" s="81"/>
      <c r="LSE2996" s="173"/>
      <c r="LSF2996" s="716"/>
      <c r="LSG2996" s="137"/>
      <c r="LSH2996" s="580"/>
      <c r="LSI2996" s="537"/>
      <c r="LSJ2996" s="562"/>
      <c r="LSK2996" s="357"/>
      <c r="LSL2996" s="81"/>
      <c r="LSM2996" s="173"/>
      <c r="LSN2996" s="716"/>
      <c r="LSO2996" s="137"/>
      <c r="LSP2996" s="580"/>
      <c r="LSQ2996" s="537"/>
      <c r="LSR2996" s="562"/>
      <c r="LSS2996" s="357"/>
      <c r="LST2996" s="81"/>
      <c r="LSU2996" s="173"/>
      <c r="LSV2996" s="716"/>
      <c r="LSW2996" s="137"/>
      <c r="LSX2996" s="580"/>
      <c r="LSY2996" s="537"/>
      <c r="LSZ2996" s="562"/>
      <c r="LTA2996" s="357"/>
      <c r="LTB2996" s="81"/>
      <c r="LTC2996" s="173"/>
      <c r="LTD2996" s="716"/>
      <c r="LTE2996" s="137"/>
      <c r="LTF2996" s="580"/>
      <c r="LTG2996" s="537"/>
      <c r="LTH2996" s="562"/>
      <c r="LTI2996" s="357"/>
      <c r="LTJ2996" s="81"/>
      <c r="LTK2996" s="173"/>
      <c r="LTL2996" s="716"/>
      <c r="LTM2996" s="137"/>
      <c r="LTN2996" s="580"/>
      <c r="LTO2996" s="537"/>
      <c r="LTP2996" s="562"/>
      <c r="LTQ2996" s="357"/>
      <c r="LTR2996" s="81"/>
      <c r="LTS2996" s="173"/>
      <c r="LTT2996" s="716"/>
      <c r="LTU2996" s="137"/>
      <c r="LTV2996" s="580"/>
      <c r="LTW2996" s="537"/>
      <c r="LTX2996" s="562"/>
      <c r="LTY2996" s="357"/>
      <c r="LTZ2996" s="81"/>
      <c r="LUA2996" s="173"/>
      <c r="LUB2996" s="716"/>
      <c r="LUC2996" s="137"/>
      <c r="LUD2996" s="580"/>
      <c r="LUE2996" s="537"/>
      <c r="LUF2996" s="562"/>
      <c r="LUG2996" s="357"/>
      <c r="LUH2996" s="81"/>
      <c r="LUI2996" s="173"/>
      <c r="LUJ2996" s="716"/>
      <c r="LUK2996" s="137"/>
      <c r="LUL2996" s="580"/>
      <c r="LUM2996" s="537"/>
      <c r="LUN2996" s="562"/>
      <c r="LUO2996" s="357"/>
      <c r="LUP2996" s="81"/>
      <c r="LUQ2996" s="173"/>
      <c r="LUR2996" s="716"/>
      <c r="LUS2996" s="137"/>
      <c r="LUT2996" s="580"/>
      <c r="LUU2996" s="537"/>
      <c r="LUV2996" s="562"/>
      <c r="LUW2996" s="357"/>
      <c r="LUX2996" s="81"/>
      <c r="LUY2996" s="173"/>
      <c r="LUZ2996" s="716"/>
      <c r="LVA2996" s="137"/>
      <c r="LVB2996" s="580"/>
      <c r="LVC2996" s="537"/>
      <c r="LVD2996" s="562"/>
      <c r="LVE2996" s="357"/>
      <c r="LVF2996" s="81"/>
      <c r="LVG2996" s="173"/>
      <c r="LVH2996" s="716"/>
      <c r="LVI2996" s="137"/>
      <c r="LVJ2996" s="580"/>
      <c r="LVK2996" s="537"/>
      <c r="LVL2996" s="562"/>
      <c r="LVM2996" s="357"/>
      <c r="LVN2996" s="81"/>
      <c r="LVO2996" s="173"/>
      <c r="LVP2996" s="716"/>
      <c r="LVQ2996" s="137"/>
      <c r="LVR2996" s="580"/>
      <c r="LVS2996" s="537"/>
      <c r="LVT2996" s="562"/>
      <c r="LVU2996" s="357"/>
      <c r="LVV2996" s="81"/>
      <c r="LVW2996" s="173"/>
      <c r="LVX2996" s="716"/>
      <c r="LVY2996" s="137"/>
      <c r="LVZ2996" s="580"/>
      <c r="LWA2996" s="537"/>
      <c r="LWB2996" s="562"/>
      <c r="LWC2996" s="357"/>
      <c r="LWD2996" s="81"/>
      <c r="LWE2996" s="173"/>
      <c r="LWF2996" s="716"/>
      <c r="LWG2996" s="137"/>
      <c r="LWH2996" s="580"/>
      <c r="LWI2996" s="537"/>
      <c r="LWJ2996" s="562"/>
      <c r="LWK2996" s="357"/>
      <c r="LWL2996" s="81"/>
      <c r="LWM2996" s="173"/>
      <c r="LWN2996" s="716"/>
      <c r="LWO2996" s="137"/>
      <c r="LWP2996" s="580"/>
      <c r="LWQ2996" s="537"/>
      <c r="LWR2996" s="562"/>
      <c r="LWS2996" s="357"/>
      <c r="LWT2996" s="81"/>
      <c r="LWU2996" s="173"/>
      <c r="LWV2996" s="716"/>
      <c r="LWW2996" s="137"/>
      <c r="LWX2996" s="580"/>
      <c r="LWY2996" s="537"/>
      <c r="LWZ2996" s="562"/>
      <c r="LXA2996" s="357"/>
      <c r="LXB2996" s="81"/>
      <c r="LXC2996" s="173"/>
      <c r="LXD2996" s="716"/>
      <c r="LXE2996" s="137"/>
      <c r="LXF2996" s="580"/>
      <c r="LXG2996" s="537"/>
      <c r="LXH2996" s="562"/>
      <c r="LXI2996" s="357"/>
      <c r="LXJ2996" s="81"/>
      <c r="LXK2996" s="173"/>
      <c r="LXL2996" s="716"/>
      <c r="LXM2996" s="137"/>
      <c r="LXN2996" s="580"/>
      <c r="LXO2996" s="537"/>
      <c r="LXP2996" s="562"/>
      <c r="LXQ2996" s="357"/>
      <c r="LXR2996" s="81"/>
      <c r="LXS2996" s="173"/>
      <c r="LXT2996" s="716"/>
      <c r="LXU2996" s="137"/>
      <c r="LXV2996" s="580"/>
      <c r="LXW2996" s="537"/>
      <c r="LXX2996" s="562"/>
      <c r="LXY2996" s="357"/>
      <c r="LXZ2996" s="81"/>
      <c r="LYA2996" s="173"/>
      <c r="LYB2996" s="716"/>
      <c r="LYC2996" s="137"/>
      <c r="LYD2996" s="580"/>
      <c r="LYE2996" s="537"/>
      <c r="LYF2996" s="562"/>
      <c r="LYG2996" s="357"/>
      <c r="LYH2996" s="81"/>
      <c r="LYI2996" s="173"/>
      <c r="LYJ2996" s="716"/>
      <c r="LYK2996" s="137"/>
      <c r="LYL2996" s="580"/>
      <c r="LYM2996" s="537"/>
      <c r="LYN2996" s="562"/>
      <c r="LYO2996" s="357"/>
      <c r="LYP2996" s="81"/>
      <c r="LYQ2996" s="173"/>
      <c r="LYR2996" s="716"/>
      <c r="LYS2996" s="137"/>
      <c r="LYT2996" s="580"/>
      <c r="LYU2996" s="537"/>
      <c r="LYV2996" s="562"/>
      <c r="LYW2996" s="357"/>
      <c r="LYX2996" s="81"/>
      <c r="LYY2996" s="173"/>
      <c r="LYZ2996" s="716"/>
      <c r="LZA2996" s="137"/>
      <c r="LZB2996" s="580"/>
      <c r="LZC2996" s="537"/>
      <c r="LZD2996" s="562"/>
      <c r="LZE2996" s="357"/>
      <c r="LZF2996" s="81"/>
      <c r="LZG2996" s="173"/>
      <c r="LZH2996" s="716"/>
      <c r="LZI2996" s="137"/>
      <c r="LZJ2996" s="580"/>
      <c r="LZK2996" s="537"/>
      <c r="LZL2996" s="562"/>
      <c r="LZM2996" s="357"/>
      <c r="LZN2996" s="81"/>
      <c r="LZO2996" s="173"/>
      <c r="LZP2996" s="716"/>
      <c r="LZQ2996" s="137"/>
      <c r="LZR2996" s="580"/>
      <c r="LZS2996" s="537"/>
      <c r="LZT2996" s="562"/>
      <c r="LZU2996" s="357"/>
      <c r="LZV2996" s="81"/>
      <c r="LZW2996" s="173"/>
      <c r="LZX2996" s="716"/>
      <c r="LZY2996" s="137"/>
      <c r="LZZ2996" s="580"/>
      <c r="MAA2996" s="537"/>
      <c r="MAB2996" s="562"/>
      <c r="MAC2996" s="357"/>
      <c r="MAD2996" s="81"/>
      <c r="MAE2996" s="173"/>
      <c r="MAF2996" s="716"/>
      <c r="MAG2996" s="137"/>
      <c r="MAH2996" s="580"/>
      <c r="MAI2996" s="537"/>
      <c r="MAJ2996" s="562"/>
      <c r="MAK2996" s="357"/>
      <c r="MAL2996" s="81"/>
      <c r="MAM2996" s="173"/>
      <c r="MAN2996" s="716"/>
      <c r="MAO2996" s="137"/>
      <c r="MAP2996" s="580"/>
      <c r="MAQ2996" s="537"/>
      <c r="MAR2996" s="562"/>
      <c r="MAS2996" s="357"/>
      <c r="MAT2996" s="81"/>
      <c r="MAU2996" s="173"/>
      <c r="MAV2996" s="716"/>
      <c r="MAW2996" s="137"/>
      <c r="MAX2996" s="580"/>
      <c r="MAY2996" s="537"/>
      <c r="MAZ2996" s="562"/>
      <c r="MBA2996" s="357"/>
      <c r="MBB2996" s="81"/>
      <c r="MBC2996" s="173"/>
      <c r="MBD2996" s="716"/>
      <c r="MBE2996" s="137"/>
      <c r="MBF2996" s="580"/>
      <c r="MBG2996" s="537"/>
      <c r="MBH2996" s="562"/>
      <c r="MBI2996" s="357"/>
      <c r="MBJ2996" s="81"/>
      <c r="MBK2996" s="173"/>
      <c r="MBL2996" s="716"/>
      <c r="MBM2996" s="137"/>
      <c r="MBN2996" s="580"/>
      <c r="MBO2996" s="537"/>
      <c r="MBP2996" s="562"/>
      <c r="MBQ2996" s="357"/>
      <c r="MBR2996" s="81"/>
      <c r="MBS2996" s="173"/>
      <c r="MBT2996" s="716"/>
      <c r="MBU2996" s="137"/>
      <c r="MBV2996" s="580"/>
      <c r="MBW2996" s="537"/>
      <c r="MBX2996" s="562"/>
      <c r="MBY2996" s="357"/>
      <c r="MBZ2996" s="81"/>
      <c r="MCA2996" s="173"/>
      <c r="MCB2996" s="716"/>
      <c r="MCC2996" s="137"/>
      <c r="MCD2996" s="580"/>
      <c r="MCE2996" s="537"/>
      <c r="MCF2996" s="562"/>
      <c r="MCG2996" s="357"/>
      <c r="MCH2996" s="81"/>
      <c r="MCI2996" s="173"/>
      <c r="MCJ2996" s="716"/>
      <c r="MCK2996" s="137"/>
      <c r="MCL2996" s="580"/>
      <c r="MCM2996" s="537"/>
      <c r="MCN2996" s="562"/>
      <c r="MCO2996" s="357"/>
      <c r="MCP2996" s="81"/>
      <c r="MCQ2996" s="173"/>
      <c r="MCR2996" s="716"/>
      <c r="MCS2996" s="137"/>
      <c r="MCT2996" s="580"/>
      <c r="MCU2996" s="537"/>
      <c r="MCV2996" s="562"/>
      <c r="MCW2996" s="357"/>
      <c r="MCX2996" s="81"/>
      <c r="MCY2996" s="173"/>
      <c r="MCZ2996" s="716"/>
      <c r="MDA2996" s="137"/>
      <c r="MDB2996" s="580"/>
      <c r="MDC2996" s="537"/>
      <c r="MDD2996" s="562"/>
      <c r="MDE2996" s="357"/>
      <c r="MDF2996" s="81"/>
      <c r="MDG2996" s="173"/>
      <c r="MDH2996" s="716"/>
      <c r="MDI2996" s="137"/>
      <c r="MDJ2996" s="580"/>
      <c r="MDK2996" s="537"/>
      <c r="MDL2996" s="562"/>
      <c r="MDM2996" s="357"/>
      <c r="MDN2996" s="81"/>
      <c r="MDO2996" s="173"/>
      <c r="MDP2996" s="716"/>
      <c r="MDQ2996" s="137"/>
      <c r="MDR2996" s="580"/>
      <c r="MDS2996" s="537"/>
      <c r="MDT2996" s="562"/>
      <c r="MDU2996" s="357"/>
      <c r="MDV2996" s="81"/>
      <c r="MDW2996" s="173"/>
      <c r="MDX2996" s="716"/>
      <c r="MDY2996" s="137"/>
      <c r="MDZ2996" s="580"/>
      <c r="MEA2996" s="537"/>
      <c r="MEB2996" s="562"/>
      <c r="MEC2996" s="357"/>
      <c r="MED2996" s="81"/>
      <c r="MEE2996" s="173"/>
      <c r="MEF2996" s="716"/>
      <c r="MEG2996" s="137"/>
      <c r="MEH2996" s="580"/>
      <c r="MEI2996" s="537"/>
      <c r="MEJ2996" s="562"/>
      <c r="MEK2996" s="357"/>
      <c r="MEL2996" s="81"/>
      <c r="MEM2996" s="173"/>
      <c r="MEN2996" s="716"/>
      <c r="MEO2996" s="137"/>
      <c r="MEP2996" s="580"/>
      <c r="MEQ2996" s="537"/>
      <c r="MER2996" s="562"/>
      <c r="MES2996" s="357"/>
      <c r="MET2996" s="81"/>
      <c r="MEU2996" s="173"/>
      <c r="MEV2996" s="716"/>
      <c r="MEW2996" s="137"/>
      <c r="MEX2996" s="580"/>
      <c r="MEY2996" s="537"/>
      <c r="MEZ2996" s="562"/>
      <c r="MFA2996" s="357"/>
      <c r="MFB2996" s="81"/>
      <c r="MFC2996" s="173"/>
      <c r="MFD2996" s="716"/>
      <c r="MFE2996" s="137"/>
      <c r="MFF2996" s="580"/>
      <c r="MFG2996" s="537"/>
      <c r="MFH2996" s="562"/>
      <c r="MFI2996" s="357"/>
      <c r="MFJ2996" s="81"/>
      <c r="MFK2996" s="173"/>
      <c r="MFL2996" s="716"/>
      <c r="MFM2996" s="137"/>
      <c r="MFN2996" s="580"/>
      <c r="MFO2996" s="537"/>
      <c r="MFP2996" s="562"/>
      <c r="MFQ2996" s="357"/>
      <c r="MFR2996" s="81"/>
      <c r="MFS2996" s="173"/>
      <c r="MFT2996" s="716"/>
      <c r="MFU2996" s="137"/>
      <c r="MFV2996" s="580"/>
      <c r="MFW2996" s="537"/>
      <c r="MFX2996" s="562"/>
      <c r="MFY2996" s="357"/>
      <c r="MFZ2996" s="81"/>
      <c r="MGA2996" s="173"/>
      <c r="MGB2996" s="716"/>
      <c r="MGC2996" s="137"/>
      <c r="MGD2996" s="580"/>
      <c r="MGE2996" s="537"/>
      <c r="MGF2996" s="562"/>
      <c r="MGG2996" s="357"/>
      <c r="MGH2996" s="81"/>
      <c r="MGI2996" s="173"/>
      <c r="MGJ2996" s="716"/>
      <c r="MGK2996" s="137"/>
      <c r="MGL2996" s="580"/>
      <c r="MGM2996" s="537"/>
      <c r="MGN2996" s="562"/>
      <c r="MGO2996" s="357"/>
      <c r="MGP2996" s="81"/>
      <c r="MGQ2996" s="173"/>
      <c r="MGR2996" s="716"/>
      <c r="MGS2996" s="137"/>
      <c r="MGT2996" s="580"/>
      <c r="MGU2996" s="537"/>
      <c r="MGV2996" s="562"/>
      <c r="MGW2996" s="357"/>
      <c r="MGX2996" s="81"/>
      <c r="MGY2996" s="173"/>
      <c r="MGZ2996" s="716"/>
      <c r="MHA2996" s="137"/>
      <c r="MHB2996" s="580"/>
      <c r="MHC2996" s="537"/>
      <c r="MHD2996" s="562"/>
      <c r="MHE2996" s="357"/>
      <c r="MHF2996" s="81"/>
      <c r="MHG2996" s="173"/>
      <c r="MHH2996" s="716"/>
      <c r="MHI2996" s="137"/>
      <c r="MHJ2996" s="580"/>
      <c r="MHK2996" s="537"/>
      <c r="MHL2996" s="562"/>
      <c r="MHM2996" s="357"/>
      <c r="MHN2996" s="81"/>
      <c r="MHO2996" s="173"/>
      <c r="MHP2996" s="716"/>
      <c r="MHQ2996" s="137"/>
      <c r="MHR2996" s="580"/>
      <c r="MHS2996" s="537"/>
      <c r="MHT2996" s="562"/>
      <c r="MHU2996" s="357"/>
      <c r="MHV2996" s="81"/>
      <c r="MHW2996" s="173"/>
      <c r="MHX2996" s="716"/>
      <c r="MHY2996" s="137"/>
      <c r="MHZ2996" s="580"/>
      <c r="MIA2996" s="537"/>
      <c r="MIB2996" s="562"/>
      <c r="MIC2996" s="357"/>
      <c r="MID2996" s="81"/>
      <c r="MIE2996" s="173"/>
      <c r="MIF2996" s="716"/>
      <c r="MIG2996" s="137"/>
      <c r="MIH2996" s="580"/>
      <c r="MII2996" s="537"/>
      <c r="MIJ2996" s="562"/>
      <c r="MIK2996" s="357"/>
      <c r="MIL2996" s="81"/>
      <c r="MIM2996" s="173"/>
      <c r="MIN2996" s="716"/>
      <c r="MIO2996" s="137"/>
      <c r="MIP2996" s="580"/>
      <c r="MIQ2996" s="537"/>
      <c r="MIR2996" s="562"/>
      <c r="MIS2996" s="357"/>
      <c r="MIT2996" s="81"/>
      <c r="MIU2996" s="173"/>
      <c r="MIV2996" s="716"/>
      <c r="MIW2996" s="137"/>
      <c r="MIX2996" s="580"/>
      <c r="MIY2996" s="537"/>
      <c r="MIZ2996" s="562"/>
      <c r="MJA2996" s="357"/>
      <c r="MJB2996" s="81"/>
      <c r="MJC2996" s="173"/>
      <c r="MJD2996" s="716"/>
      <c r="MJE2996" s="137"/>
      <c r="MJF2996" s="580"/>
      <c r="MJG2996" s="537"/>
      <c r="MJH2996" s="562"/>
      <c r="MJI2996" s="357"/>
      <c r="MJJ2996" s="81"/>
      <c r="MJK2996" s="173"/>
      <c r="MJL2996" s="716"/>
      <c r="MJM2996" s="137"/>
      <c r="MJN2996" s="580"/>
      <c r="MJO2996" s="537"/>
      <c r="MJP2996" s="562"/>
      <c r="MJQ2996" s="357"/>
      <c r="MJR2996" s="81"/>
      <c r="MJS2996" s="173"/>
      <c r="MJT2996" s="716"/>
      <c r="MJU2996" s="137"/>
      <c r="MJV2996" s="580"/>
      <c r="MJW2996" s="537"/>
      <c r="MJX2996" s="562"/>
      <c r="MJY2996" s="357"/>
      <c r="MJZ2996" s="81"/>
      <c r="MKA2996" s="173"/>
      <c r="MKB2996" s="716"/>
      <c r="MKC2996" s="137"/>
      <c r="MKD2996" s="580"/>
      <c r="MKE2996" s="537"/>
      <c r="MKF2996" s="562"/>
      <c r="MKG2996" s="357"/>
      <c r="MKH2996" s="81"/>
      <c r="MKI2996" s="173"/>
      <c r="MKJ2996" s="716"/>
      <c r="MKK2996" s="137"/>
      <c r="MKL2996" s="580"/>
      <c r="MKM2996" s="537"/>
      <c r="MKN2996" s="562"/>
      <c r="MKO2996" s="357"/>
      <c r="MKP2996" s="81"/>
      <c r="MKQ2996" s="173"/>
      <c r="MKR2996" s="716"/>
      <c r="MKS2996" s="137"/>
      <c r="MKT2996" s="580"/>
      <c r="MKU2996" s="537"/>
      <c r="MKV2996" s="562"/>
      <c r="MKW2996" s="357"/>
      <c r="MKX2996" s="81"/>
      <c r="MKY2996" s="173"/>
      <c r="MKZ2996" s="716"/>
      <c r="MLA2996" s="137"/>
      <c r="MLB2996" s="580"/>
      <c r="MLC2996" s="537"/>
      <c r="MLD2996" s="562"/>
      <c r="MLE2996" s="357"/>
      <c r="MLF2996" s="81"/>
      <c r="MLG2996" s="173"/>
      <c r="MLH2996" s="716"/>
      <c r="MLI2996" s="137"/>
      <c r="MLJ2996" s="580"/>
      <c r="MLK2996" s="537"/>
      <c r="MLL2996" s="562"/>
      <c r="MLM2996" s="357"/>
      <c r="MLN2996" s="81"/>
      <c r="MLO2996" s="173"/>
      <c r="MLP2996" s="716"/>
      <c r="MLQ2996" s="137"/>
      <c r="MLR2996" s="580"/>
      <c r="MLS2996" s="537"/>
      <c r="MLT2996" s="562"/>
      <c r="MLU2996" s="357"/>
      <c r="MLV2996" s="81"/>
      <c r="MLW2996" s="173"/>
      <c r="MLX2996" s="716"/>
      <c r="MLY2996" s="137"/>
      <c r="MLZ2996" s="580"/>
      <c r="MMA2996" s="537"/>
      <c r="MMB2996" s="562"/>
      <c r="MMC2996" s="357"/>
      <c r="MMD2996" s="81"/>
      <c r="MME2996" s="173"/>
      <c r="MMF2996" s="716"/>
      <c r="MMG2996" s="137"/>
      <c r="MMH2996" s="580"/>
      <c r="MMI2996" s="537"/>
      <c r="MMJ2996" s="562"/>
      <c r="MMK2996" s="357"/>
      <c r="MML2996" s="81"/>
      <c r="MMM2996" s="173"/>
      <c r="MMN2996" s="716"/>
      <c r="MMO2996" s="137"/>
      <c r="MMP2996" s="580"/>
      <c r="MMQ2996" s="537"/>
      <c r="MMR2996" s="562"/>
      <c r="MMS2996" s="357"/>
      <c r="MMT2996" s="81"/>
      <c r="MMU2996" s="173"/>
      <c r="MMV2996" s="716"/>
      <c r="MMW2996" s="137"/>
      <c r="MMX2996" s="580"/>
      <c r="MMY2996" s="537"/>
      <c r="MMZ2996" s="562"/>
      <c r="MNA2996" s="357"/>
      <c r="MNB2996" s="81"/>
      <c r="MNC2996" s="173"/>
      <c r="MND2996" s="716"/>
      <c r="MNE2996" s="137"/>
      <c r="MNF2996" s="580"/>
      <c r="MNG2996" s="537"/>
      <c r="MNH2996" s="562"/>
      <c r="MNI2996" s="357"/>
      <c r="MNJ2996" s="81"/>
      <c r="MNK2996" s="173"/>
      <c r="MNL2996" s="716"/>
      <c r="MNM2996" s="137"/>
      <c r="MNN2996" s="580"/>
      <c r="MNO2996" s="537"/>
      <c r="MNP2996" s="562"/>
      <c r="MNQ2996" s="357"/>
      <c r="MNR2996" s="81"/>
      <c r="MNS2996" s="173"/>
      <c r="MNT2996" s="716"/>
      <c r="MNU2996" s="137"/>
      <c r="MNV2996" s="580"/>
      <c r="MNW2996" s="537"/>
      <c r="MNX2996" s="562"/>
      <c r="MNY2996" s="357"/>
      <c r="MNZ2996" s="81"/>
      <c r="MOA2996" s="173"/>
      <c r="MOB2996" s="716"/>
      <c r="MOC2996" s="137"/>
      <c r="MOD2996" s="580"/>
      <c r="MOE2996" s="537"/>
      <c r="MOF2996" s="562"/>
      <c r="MOG2996" s="357"/>
      <c r="MOH2996" s="81"/>
      <c r="MOI2996" s="173"/>
      <c r="MOJ2996" s="716"/>
      <c r="MOK2996" s="137"/>
      <c r="MOL2996" s="580"/>
      <c r="MOM2996" s="537"/>
      <c r="MON2996" s="562"/>
      <c r="MOO2996" s="357"/>
      <c r="MOP2996" s="81"/>
      <c r="MOQ2996" s="173"/>
      <c r="MOR2996" s="716"/>
      <c r="MOS2996" s="137"/>
      <c r="MOT2996" s="580"/>
      <c r="MOU2996" s="537"/>
      <c r="MOV2996" s="562"/>
      <c r="MOW2996" s="357"/>
      <c r="MOX2996" s="81"/>
      <c r="MOY2996" s="173"/>
      <c r="MOZ2996" s="716"/>
      <c r="MPA2996" s="137"/>
      <c r="MPB2996" s="580"/>
      <c r="MPC2996" s="537"/>
      <c r="MPD2996" s="562"/>
      <c r="MPE2996" s="357"/>
      <c r="MPF2996" s="81"/>
      <c r="MPG2996" s="173"/>
      <c r="MPH2996" s="716"/>
      <c r="MPI2996" s="137"/>
      <c r="MPJ2996" s="580"/>
      <c r="MPK2996" s="537"/>
      <c r="MPL2996" s="562"/>
      <c r="MPM2996" s="357"/>
      <c r="MPN2996" s="81"/>
      <c r="MPO2996" s="173"/>
      <c r="MPP2996" s="716"/>
      <c r="MPQ2996" s="137"/>
      <c r="MPR2996" s="580"/>
      <c r="MPS2996" s="537"/>
      <c r="MPT2996" s="562"/>
      <c r="MPU2996" s="357"/>
      <c r="MPV2996" s="81"/>
      <c r="MPW2996" s="173"/>
      <c r="MPX2996" s="716"/>
      <c r="MPY2996" s="137"/>
      <c r="MPZ2996" s="580"/>
      <c r="MQA2996" s="537"/>
      <c r="MQB2996" s="562"/>
      <c r="MQC2996" s="357"/>
      <c r="MQD2996" s="81"/>
      <c r="MQE2996" s="173"/>
      <c r="MQF2996" s="716"/>
      <c r="MQG2996" s="137"/>
      <c r="MQH2996" s="580"/>
      <c r="MQI2996" s="537"/>
      <c r="MQJ2996" s="562"/>
      <c r="MQK2996" s="357"/>
      <c r="MQL2996" s="81"/>
      <c r="MQM2996" s="173"/>
      <c r="MQN2996" s="716"/>
      <c r="MQO2996" s="137"/>
      <c r="MQP2996" s="580"/>
      <c r="MQQ2996" s="537"/>
      <c r="MQR2996" s="562"/>
      <c r="MQS2996" s="357"/>
      <c r="MQT2996" s="81"/>
      <c r="MQU2996" s="173"/>
      <c r="MQV2996" s="716"/>
      <c r="MQW2996" s="137"/>
      <c r="MQX2996" s="580"/>
      <c r="MQY2996" s="537"/>
      <c r="MQZ2996" s="562"/>
      <c r="MRA2996" s="357"/>
      <c r="MRB2996" s="81"/>
      <c r="MRC2996" s="173"/>
      <c r="MRD2996" s="716"/>
      <c r="MRE2996" s="137"/>
      <c r="MRF2996" s="580"/>
      <c r="MRG2996" s="537"/>
      <c r="MRH2996" s="562"/>
      <c r="MRI2996" s="357"/>
      <c r="MRJ2996" s="81"/>
      <c r="MRK2996" s="173"/>
      <c r="MRL2996" s="716"/>
      <c r="MRM2996" s="137"/>
      <c r="MRN2996" s="580"/>
      <c r="MRO2996" s="537"/>
      <c r="MRP2996" s="562"/>
      <c r="MRQ2996" s="357"/>
      <c r="MRR2996" s="81"/>
      <c r="MRS2996" s="173"/>
      <c r="MRT2996" s="716"/>
      <c r="MRU2996" s="137"/>
      <c r="MRV2996" s="580"/>
      <c r="MRW2996" s="537"/>
      <c r="MRX2996" s="562"/>
      <c r="MRY2996" s="357"/>
      <c r="MRZ2996" s="81"/>
      <c r="MSA2996" s="173"/>
      <c r="MSB2996" s="716"/>
      <c r="MSC2996" s="137"/>
      <c r="MSD2996" s="580"/>
      <c r="MSE2996" s="537"/>
      <c r="MSF2996" s="562"/>
      <c r="MSG2996" s="357"/>
      <c r="MSH2996" s="81"/>
      <c r="MSI2996" s="173"/>
      <c r="MSJ2996" s="716"/>
      <c r="MSK2996" s="137"/>
      <c r="MSL2996" s="580"/>
      <c r="MSM2996" s="537"/>
      <c r="MSN2996" s="562"/>
      <c r="MSO2996" s="357"/>
      <c r="MSP2996" s="81"/>
      <c r="MSQ2996" s="173"/>
      <c r="MSR2996" s="716"/>
      <c r="MSS2996" s="137"/>
      <c r="MST2996" s="580"/>
      <c r="MSU2996" s="537"/>
      <c r="MSV2996" s="562"/>
      <c r="MSW2996" s="357"/>
      <c r="MSX2996" s="81"/>
      <c r="MSY2996" s="173"/>
      <c r="MSZ2996" s="716"/>
      <c r="MTA2996" s="137"/>
      <c r="MTB2996" s="580"/>
      <c r="MTC2996" s="537"/>
      <c r="MTD2996" s="562"/>
      <c r="MTE2996" s="357"/>
      <c r="MTF2996" s="81"/>
      <c r="MTG2996" s="173"/>
      <c r="MTH2996" s="716"/>
      <c r="MTI2996" s="137"/>
      <c r="MTJ2996" s="580"/>
      <c r="MTK2996" s="537"/>
      <c r="MTL2996" s="562"/>
      <c r="MTM2996" s="357"/>
      <c r="MTN2996" s="81"/>
      <c r="MTO2996" s="173"/>
      <c r="MTP2996" s="716"/>
      <c r="MTQ2996" s="137"/>
      <c r="MTR2996" s="580"/>
      <c r="MTS2996" s="537"/>
      <c r="MTT2996" s="562"/>
      <c r="MTU2996" s="357"/>
      <c r="MTV2996" s="81"/>
      <c r="MTW2996" s="173"/>
      <c r="MTX2996" s="716"/>
      <c r="MTY2996" s="137"/>
      <c r="MTZ2996" s="580"/>
      <c r="MUA2996" s="537"/>
      <c r="MUB2996" s="562"/>
      <c r="MUC2996" s="357"/>
      <c r="MUD2996" s="81"/>
      <c r="MUE2996" s="173"/>
      <c r="MUF2996" s="716"/>
      <c r="MUG2996" s="137"/>
      <c r="MUH2996" s="580"/>
      <c r="MUI2996" s="537"/>
      <c r="MUJ2996" s="562"/>
      <c r="MUK2996" s="357"/>
      <c r="MUL2996" s="81"/>
      <c r="MUM2996" s="173"/>
      <c r="MUN2996" s="716"/>
      <c r="MUO2996" s="137"/>
      <c r="MUP2996" s="580"/>
      <c r="MUQ2996" s="537"/>
      <c r="MUR2996" s="562"/>
      <c r="MUS2996" s="357"/>
      <c r="MUT2996" s="81"/>
      <c r="MUU2996" s="173"/>
      <c r="MUV2996" s="716"/>
      <c r="MUW2996" s="137"/>
      <c r="MUX2996" s="580"/>
      <c r="MUY2996" s="537"/>
      <c r="MUZ2996" s="562"/>
      <c r="MVA2996" s="357"/>
      <c r="MVB2996" s="81"/>
      <c r="MVC2996" s="173"/>
      <c r="MVD2996" s="716"/>
      <c r="MVE2996" s="137"/>
      <c r="MVF2996" s="580"/>
      <c r="MVG2996" s="537"/>
      <c r="MVH2996" s="562"/>
      <c r="MVI2996" s="357"/>
      <c r="MVJ2996" s="81"/>
      <c r="MVK2996" s="173"/>
      <c r="MVL2996" s="716"/>
      <c r="MVM2996" s="137"/>
      <c r="MVN2996" s="580"/>
      <c r="MVO2996" s="537"/>
      <c r="MVP2996" s="562"/>
      <c r="MVQ2996" s="357"/>
      <c r="MVR2996" s="81"/>
      <c r="MVS2996" s="173"/>
      <c r="MVT2996" s="716"/>
      <c r="MVU2996" s="137"/>
      <c r="MVV2996" s="580"/>
      <c r="MVW2996" s="537"/>
      <c r="MVX2996" s="562"/>
      <c r="MVY2996" s="357"/>
      <c r="MVZ2996" s="81"/>
      <c r="MWA2996" s="173"/>
      <c r="MWB2996" s="716"/>
      <c r="MWC2996" s="137"/>
      <c r="MWD2996" s="580"/>
      <c r="MWE2996" s="537"/>
      <c r="MWF2996" s="562"/>
      <c r="MWG2996" s="357"/>
      <c r="MWH2996" s="81"/>
      <c r="MWI2996" s="173"/>
      <c r="MWJ2996" s="716"/>
      <c r="MWK2996" s="137"/>
      <c r="MWL2996" s="580"/>
      <c r="MWM2996" s="537"/>
      <c r="MWN2996" s="562"/>
      <c r="MWO2996" s="357"/>
      <c r="MWP2996" s="81"/>
      <c r="MWQ2996" s="173"/>
      <c r="MWR2996" s="716"/>
      <c r="MWS2996" s="137"/>
      <c r="MWT2996" s="580"/>
      <c r="MWU2996" s="537"/>
      <c r="MWV2996" s="562"/>
      <c r="MWW2996" s="357"/>
      <c r="MWX2996" s="81"/>
      <c r="MWY2996" s="173"/>
      <c r="MWZ2996" s="716"/>
      <c r="MXA2996" s="137"/>
      <c r="MXB2996" s="580"/>
      <c r="MXC2996" s="537"/>
      <c r="MXD2996" s="562"/>
      <c r="MXE2996" s="357"/>
      <c r="MXF2996" s="81"/>
      <c r="MXG2996" s="173"/>
      <c r="MXH2996" s="716"/>
      <c r="MXI2996" s="137"/>
      <c r="MXJ2996" s="580"/>
      <c r="MXK2996" s="537"/>
      <c r="MXL2996" s="562"/>
      <c r="MXM2996" s="357"/>
      <c r="MXN2996" s="81"/>
      <c r="MXO2996" s="173"/>
      <c r="MXP2996" s="716"/>
      <c r="MXQ2996" s="137"/>
      <c r="MXR2996" s="580"/>
      <c r="MXS2996" s="537"/>
      <c r="MXT2996" s="562"/>
      <c r="MXU2996" s="357"/>
      <c r="MXV2996" s="81"/>
      <c r="MXW2996" s="173"/>
      <c r="MXX2996" s="716"/>
      <c r="MXY2996" s="137"/>
      <c r="MXZ2996" s="580"/>
      <c r="MYA2996" s="537"/>
      <c r="MYB2996" s="562"/>
      <c r="MYC2996" s="357"/>
      <c r="MYD2996" s="81"/>
      <c r="MYE2996" s="173"/>
      <c r="MYF2996" s="716"/>
      <c r="MYG2996" s="137"/>
      <c r="MYH2996" s="580"/>
      <c r="MYI2996" s="537"/>
      <c r="MYJ2996" s="562"/>
      <c r="MYK2996" s="357"/>
      <c r="MYL2996" s="81"/>
      <c r="MYM2996" s="173"/>
      <c r="MYN2996" s="716"/>
      <c r="MYO2996" s="137"/>
      <c r="MYP2996" s="580"/>
      <c r="MYQ2996" s="537"/>
      <c r="MYR2996" s="562"/>
      <c r="MYS2996" s="357"/>
      <c r="MYT2996" s="81"/>
      <c r="MYU2996" s="173"/>
      <c r="MYV2996" s="716"/>
      <c r="MYW2996" s="137"/>
      <c r="MYX2996" s="580"/>
      <c r="MYY2996" s="537"/>
      <c r="MYZ2996" s="562"/>
      <c r="MZA2996" s="357"/>
      <c r="MZB2996" s="81"/>
      <c r="MZC2996" s="173"/>
      <c r="MZD2996" s="716"/>
      <c r="MZE2996" s="137"/>
      <c r="MZF2996" s="580"/>
      <c r="MZG2996" s="537"/>
      <c r="MZH2996" s="562"/>
      <c r="MZI2996" s="357"/>
      <c r="MZJ2996" s="81"/>
      <c r="MZK2996" s="173"/>
      <c r="MZL2996" s="716"/>
      <c r="MZM2996" s="137"/>
      <c r="MZN2996" s="580"/>
      <c r="MZO2996" s="537"/>
      <c r="MZP2996" s="562"/>
      <c r="MZQ2996" s="357"/>
      <c r="MZR2996" s="81"/>
      <c r="MZS2996" s="173"/>
      <c r="MZT2996" s="716"/>
      <c r="MZU2996" s="137"/>
      <c r="MZV2996" s="580"/>
      <c r="MZW2996" s="537"/>
      <c r="MZX2996" s="562"/>
      <c r="MZY2996" s="357"/>
      <c r="MZZ2996" s="81"/>
      <c r="NAA2996" s="173"/>
      <c r="NAB2996" s="716"/>
      <c r="NAC2996" s="137"/>
      <c r="NAD2996" s="580"/>
      <c r="NAE2996" s="537"/>
      <c r="NAF2996" s="562"/>
      <c r="NAG2996" s="357"/>
      <c r="NAH2996" s="81"/>
      <c r="NAI2996" s="173"/>
      <c r="NAJ2996" s="716"/>
      <c r="NAK2996" s="137"/>
      <c r="NAL2996" s="580"/>
      <c r="NAM2996" s="537"/>
      <c r="NAN2996" s="562"/>
      <c r="NAO2996" s="357"/>
      <c r="NAP2996" s="81"/>
      <c r="NAQ2996" s="173"/>
      <c r="NAR2996" s="716"/>
      <c r="NAS2996" s="137"/>
      <c r="NAT2996" s="580"/>
      <c r="NAU2996" s="537"/>
      <c r="NAV2996" s="562"/>
      <c r="NAW2996" s="357"/>
      <c r="NAX2996" s="81"/>
      <c r="NAY2996" s="173"/>
      <c r="NAZ2996" s="716"/>
      <c r="NBA2996" s="137"/>
      <c r="NBB2996" s="580"/>
      <c r="NBC2996" s="537"/>
      <c r="NBD2996" s="562"/>
      <c r="NBE2996" s="357"/>
      <c r="NBF2996" s="81"/>
      <c r="NBG2996" s="173"/>
      <c r="NBH2996" s="716"/>
      <c r="NBI2996" s="137"/>
      <c r="NBJ2996" s="580"/>
      <c r="NBK2996" s="537"/>
      <c r="NBL2996" s="562"/>
      <c r="NBM2996" s="357"/>
      <c r="NBN2996" s="81"/>
      <c r="NBO2996" s="173"/>
      <c r="NBP2996" s="716"/>
      <c r="NBQ2996" s="137"/>
      <c r="NBR2996" s="580"/>
      <c r="NBS2996" s="537"/>
      <c r="NBT2996" s="562"/>
      <c r="NBU2996" s="357"/>
      <c r="NBV2996" s="81"/>
      <c r="NBW2996" s="173"/>
      <c r="NBX2996" s="716"/>
      <c r="NBY2996" s="137"/>
      <c r="NBZ2996" s="580"/>
      <c r="NCA2996" s="537"/>
      <c r="NCB2996" s="562"/>
      <c r="NCC2996" s="357"/>
      <c r="NCD2996" s="81"/>
      <c r="NCE2996" s="173"/>
      <c r="NCF2996" s="716"/>
      <c r="NCG2996" s="137"/>
      <c r="NCH2996" s="580"/>
      <c r="NCI2996" s="537"/>
      <c r="NCJ2996" s="562"/>
      <c r="NCK2996" s="357"/>
      <c r="NCL2996" s="81"/>
      <c r="NCM2996" s="173"/>
      <c r="NCN2996" s="716"/>
      <c r="NCO2996" s="137"/>
      <c r="NCP2996" s="580"/>
      <c r="NCQ2996" s="537"/>
      <c r="NCR2996" s="562"/>
      <c r="NCS2996" s="357"/>
      <c r="NCT2996" s="81"/>
      <c r="NCU2996" s="173"/>
      <c r="NCV2996" s="716"/>
      <c r="NCW2996" s="137"/>
      <c r="NCX2996" s="580"/>
      <c r="NCY2996" s="537"/>
      <c r="NCZ2996" s="562"/>
      <c r="NDA2996" s="357"/>
      <c r="NDB2996" s="81"/>
      <c r="NDC2996" s="173"/>
      <c r="NDD2996" s="716"/>
      <c r="NDE2996" s="137"/>
      <c r="NDF2996" s="580"/>
      <c r="NDG2996" s="537"/>
      <c r="NDH2996" s="562"/>
      <c r="NDI2996" s="357"/>
      <c r="NDJ2996" s="81"/>
      <c r="NDK2996" s="173"/>
      <c r="NDL2996" s="716"/>
      <c r="NDM2996" s="137"/>
      <c r="NDN2996" s="580"/>
      <c r="NDO2996" s="537"/>
      <c r="NDP2996" s="562"/>
      <c r="NDQ2996" s="357"/>
      <c r="NDR2996" s="81"/>
      <c r="NDS2996" s="173"/>
      <c r="NDT2996" s="716"/>
      <c r="NDU2996" s="137"/>
      <c r="NDV2996" s="580"/>
      <c r="NDW2996" s="537"/>
      <c r="NDX2996" s="562"/>
      <c r="NDY2996" s="357"/>
      <c r="NDZ2996" s="81"/>
      <c r="NEA2996" s="173"/>
      <c r="NEB2996" s="716"/>
      <c r="NEC2996" s="137"/>
      <c r="NED2996" s="580"/>
      <c r="NEE2996" s="537"/>
      <c r="NEF2996" s="562"/>
      <c r="NEG2996" s="357"/>
      <c r="NEH2996" s="81"/>
      <c r="NEI2996" s="173"/>
      <c r="NEJ2996" s="716"/>
      <c r="NEK2996" s="137"/>
      <c r="NEL2996" s="580"/>
      <c r="NEM2996" s="537"/>
      <c r="NEN2996" s="562"/>
      <c r="NEO2996" s="357"/>
      <c r="NEP2996" s="81"/>
      <c r="NEQ2996" s="173"/>
      <c r="NER2996" s="716"/>
      <c r="NES2996" s="137"/>
      <c r="NET2996" s="580"/>
      <c r="NEU2996" s="537"/>
      <c r="NEV2996" s="562"/>
      <c r="NEW2996" s="357"/>
      <c r="NEX2996" s="81"/>
      <c r="NEY2996" s="173"/>
      <c r="NEZ2996" s="716"/>
      <c r="NFA2996" s="137"/>
      <c r="NFB2996" s="580"/>
      <c r="NFC2996" s="537"/>
      <c r="NFD2996" s="562"/>
      <c r="NFE2996" s="357"/>
      <c r="NFF2996" s="81"/>
      <c r="NFG2996" s="173"/>
      <c r="NFH2996" s="716"/>
      <c r="NFI2996" s="137"/>
      <c r="NFJ2996" s="580"/>
      <c r="NFK2996" s="537"/>
      <c r="NFL2996" s="562"/>
      <c r="NFM2996" s="357"/>
      <c r="NFN2996" s="81"/>
      <c r="NFO2996" s="173"/>
      <c r="NFP2996" s="716"/>
      <c r="NFQ2996" s="137"/>
      <c r="NFR2996" s="580"/>
      <c r="NFS2996" s="537"/>
      <c r="NFT2996" s="562"/>
      <c r="NFU2996" s="357"/>
      <c r="NFV2996" s="81"/>
      <c r="NFW2996" s="173"/>
      <c r="NFX2996" s="716"/>
      <c r="NFY2996" s="137"/>
      <c r="NFZ2996" s="580"/>
      <c r="NGA2996" s="537"/>
      <c r="NGB2996" s="562"/>
      <c r="NGC2996" s="357"/>
      <c r="NGD2996" s="81"/>
      <c r="NGE2996" s="173"/>
      <c r="NGF2996" s="716"/>
      <c r="NGG2996" s="137"/>
      <c r="NGH2996" s="580"/>
      <c r="NGI2996" s="537"/>
      <c r="NGJ2996" s="562"/>
      <c r="NGK2996" s="357"/>
      <c r="NGL2996" s="81"/>
      <c r="NGM2996" s="173"/>
      <c r="NGN2996" s="716"/>
      <c r="NGO2996" s="137"/>
      <c r="NGP2996" s="580"/>
      <c r="NGQ2996" s="537"/>
      <c r="NGR2996" s="562"/>
      <c r="NGS2996" s="357"/>
      <c r="NGT2996" s="81"/>
      <c r="NGU2996" s="173"/>
      <c r="NGV2996" s="716"/>
      <c r="NGW2996" s="137"/>
      <c r="NGX2996" s="580"/>
      <c r="NGY2996" s="537"/>
      <c r="NGZ2996" s="562"/>
      <c r="NHA2996" s="357"/>
      <c r="NHB2996" s="81"/>
      <c r="NHC2996" s="173"/>
      <c r="NHD2996" s="716"/>
      <c r="NHE2996" s="137"/>
      <c r="NHF2996" s="580"/>
      <c r="NHG2996" s="537"/>
      <c r="NHH2996" s="562"/>
      <c r="NHI2996" s="357"/>
      <c r="NHJ2996" s="81"/>
      <c r="NHK2996" s="173"/>
      <c r="NHL2996" s="716"/>
      <c r="NHM2996" s="137"/>
      <c r="NHN2996" s="580"/>
      <c r="NHO2996" s="537"/>
      <c r="NHP2996" s="562"/>
      <c r="NHQ2996" s="357"/>
      <c r="NHR2996" s="81"/>
      <c r="NHS2996" s="173"/>
      <c r="NHT2996" s="716"/>
      <c r="NHU2996" s="137"/>
      <c r="NHV2996" s="580"/>
      <c r="NHW2996" s="537"/>
      <c r="NHX2996" s="562"/>
      <c r="NHY2996" s="357"/>
      <c r="NHZ2996" s="81"/>
      <c r="NIA2996" s="173"/>
      <c r="NIB2996" s="716"/>
      <c r="NIC2996" s="137"/>
      <c r="NID2996" s="580"/>
      <c r="NIE2996" s="537"/>
      <c r="NIF2996" s="562"/>
      <c r="NIG2996" s="357"/>
      <c r="NIH2996" s="81"/>
      <c r="NII2996" s="173"/>
      <c r="NIJ2996" s="716"/>
      <c r="NIK2996" s="137"/>
      <c r="NIL2996" s="580"/>
      <c r="NIM2996" s="537"/>
      <c r="NIN2996" s="562"/>
      <c r="NIO2996" s="357"/>
      <c r="NIP2996" s="81"/>
      <c r="NIQ2996" s="173"/>
      <c r="NIR2996" s="716"/>
      <c r="NIS2996" s="137"/>
      <c r="NIT2996" s="580"/>
      <c r="NIU2996" s="537"/>
      <c r="NIV2996" s="562"/>
      <c r="NIW2996" s="357"/>
      <c r="NIX2996" s="81"/>
      <c r="NIY2996" s="173"/>
      <c r="NIZ2996" s="716"/>
      <c r="NJA2996" s="137"/>
      <c r="NJB2996" s="580"/>
      <c r="NJC2996" s="537"/>
      <c r="NJD2996" s="562"/>
      <c r="NJE2996" s="357"/>
      <c r="NJF2996" s="81"/>
      <c r="NJG2996" s="173"/>
      <c r="NJH2996" s="716"/>
      <c r="NJI2996" s="137"/>
      <c r="NJJ2996" s="580"/>
      <c r="NJK2996" s="537"/>
      <c r="NJL2996" s="562"/>
      <c r="NJM2996" s="357"/>
      <c r="NJN2996" s="81"/>
      <c r="NJO2996" s="173"/>
      <c r="NJP2996" s="716"/>
      <c r="NJQ2996" s="137"/>
      <c r="NJR2996" s="580"/>
      <c r="NJS2996" s="537"/>
      <c r="NJT2996" s="562"/>
      <c r="NJU2996" s="357"/>
      <c r="NJV2996" s="81"/>
      <c r="NJW2996" s="173"/>
      <c r="NJX2996" s="716"/>
      <c r="NJY2996" s="137"/>
      <c r="NJZ2996" s="580"/>
      <c r="NKA2996" s="537"/>
      <c r="NKB2996" s="562"/>
      <c r="NKC2996" s="357"/>
      <c r="NKD2996" s="81"/>
      <c r="NKE2996" s="173"/>
      <c r="NKF2996" s="716"/>
      <c r="NKG2996" s="137"/>
      <c r="NKH2996" s="580"/>
      <c r="NKI2996" s="537"/>
      <c r="NKJ2996" s="562"/>
      <c r="NKK2996" s="357"/>
      <c r="NKL2996" s="81"/>
      <c r="NKM2996" s="173"/>
      <c r="NKN2996" s="716"/>
      <c r="NKO2996" s="137"/>
      <c r="NKP2996" s="580"/>
      <c r="NKQ2996" s="537"/>
      <c r="NKR2996" s="562"/>
      <c r="NKS2996" s="357"/>
      <c r="NKT2996" s="81"/>
      <c r="NKU2996" s="173"/>
      <c r="NKV2996" s="716"/>
      <c r="NKW2996" s="137"/>
      <c r="NKX2996" s="580"/>
      <c r="NKY2996" s="537"/>
      <c r="NKZ2996" s="562"/>
      <c r="NLA2996" s="357"/>
      <c r="NLB2996" s="81"/>
      <c r="NLC2996" s="173"/>
      <c r="NLD2996" s="716"/>
      <c r="NLE2996" s="137"/>
      <c r="NLF2996" s="580"/>
      <c r="NLG2996" s="537"/>
      <c r="NLH2996" s="562"/>
      <c r="NLI2996" s="357"/>
      <c r="NLJ2996" s="81"/>
      <c r="NLK2996" s="173"/>
      <c r="NLL2996" s="716"/>
      <c r="NLM2996" s="137"/>
      <c r="NLN2996" s="580"/>
      <c r="NLO2996" s="537"/>
      <c r="NLP2996" s="562"/>
      <c r="NLQ2996" s="357"/>
      <c r="NLR2996" s="81"/>
      <c r="NLS2996" s="173"/>
      <c r="NLT2996" s="716"/>
      <c r="NLU2996" s="137"/>
      <c r="NLV2996" s="580"/>
      <c r="NLW2996" s="537"/>
      <c r="NLX2996" s="562"/>
      <c r="NLY2996" s="357"/>
      <c r="NLZ2996" s="81"/>
      <c r="NMA2996" s="173"/>
      <c r="NMB2996" s="716"/>
      <c r="NMC2996" s="137"/>
      <c r="NMD2996" s="580"/>
      <c r="NME2996" s="537"/>
      <c r="NMF2996" s="562"/>
      <c r="NMG2996" s="357"/>
      <c r="NMH2996" s="81"/>
      <c r="NMI2996" s="173"/>
      <c r="NMJ2996" s="716"/>
      <c r="NMK2996" s="137"/>
      <c r="NML2996" s="580"/>
      <c r="NMM2996" s="537"/>
      <c r="NMN2996" s="562"/>
      <c r="NMO2996" s="357"/>
      <c r="NMP2996" s="81"/>
      <c r="NMQ2996" s="173"/>
      <c r="NMR2996" s="716"/>
      <c r="NMS2996" s="137"/>
      <c r="NMT2996" s="580"/>
      <c r="NMU2996" s="537"/>
      <c r="NMV2996" s="562"/>
      <c r="NMW2996" s="357"/>
      <c r="NMX2996" s="81"/>
      <c r="NMY2996" s="173"/>
      <c r="NMZ2996" s="716"/>
      <c r="NNA2996" s="137"/>
      <c r="NNB2996" s="580"/>
      <c r="NNC2996" s="537"/>
      <c r="NND2996" s="562"/>
      <c r="NNE2996" s="357"/>
      <c r="NNF2996" s="81"/>
      <c r="NNG2996" s="173"/>
      <c r="NNH2996" s="716"/>
      <c r="NNI2996" s="137"/>
      <c r="NNJ2996" s="580"/>
      <c r="NNK2996" s="537"/>
      <c r="NNL2996" s="562"/>
      <c r="NNM2996" s="357"/>
      <c r="NNN2996" s="81"/>
      <c r="NNO2996" s="173"/>
      <c r="NNP2996" s="716"/>
      <c r="NNQ2996" s="137"/>
      <c r="NNR2996" s="580"/>
      <c r="NNS2996" s="537"/>
      <c r="NNT2996" s="562"/>
      <c r="NNU2996" s="357"/>
      <c r="NNV2996" s="81"/>
      <c r="NNW2996" s="173"/>
      <c r="NNX2996" s="716"/>
      <c r="NNY2996" s="137"/>
      <c r="NNZ2996" s="580"/>
      <c r="NOA2996" s="537"/>
      <c r="NOB2996" s="562"/>
      <c r="NOC2996" s="357"/>
      <c r="NOD2996" s="81"/>
      <c r="NOE2996" s="173"/>
      <c r="NOF2996" s="716"/>
      <c r="NOG2996" s="137"/>
      <c r="NOH2996" s="580"/>
      <c r="NOI2996" s="537"/>
      <c r="NOJ2996" s="562"/>
      <c r="NOK2996" s="357"/>
      <c r="NOL2996" s="81"/>
      <c r="NOM2996" s="173"/>
      <c r="NON2996" s="716"/>
      <c r="NOO2996" s="137"/>
      <c r="NOP2996" s="580"/>
      <c r="NOQ2996" s="537"/>
      <c r="NOR2996" s="562"/>
      <c r="NOS2996" s="357"/>
      <c r="NOT2996" s="81"/>
      <c r="NOU2996" s="173"/>
      <c r="NOV2996" s="716"/>
      <c r="NOW2996" s="137"/>
      <c r="NOX2996" s="580"/>
      <c r="NOY2996" s="537"/>
      <c r="NOZ2996" s="562"/>
      <c r="NPA2996" s="357"/>
      <c r="NPB2996" s="81"/>
      <c r="NPC2996" s="173"/>
      <c r="NPD2996" s="716"/>
      <c r="NPE2996" s="137"/>
      <c r="NPF2996" s="580"/>
      <c r="NPG2996" s="537"/>
      <c r="NPH2996" s="562"/>
      <c r="NPI2996" s="357"/>
      <c r="NPJ2996" s="81"/>
      <c r="NPK2996" s="173"/>
      <c r="NPL2996" s="716"/>
      <c r="NPM2996" s="137"/>
      <c r="NPN2996" s="580"/>
      <c r="NPO2996" s="537"/>
      <c r="NPP2996" s="562"/>
      <c r="NPQ2996" s="357"/>
      <c r="NPR2996" s="81"/>
      <c r="NPS2996" s="173"/>
      <c r="NPT2996" s="716"/>
      <c r="NPU2996" s="137"/>
      <c r="NPV2996" s="580"/>
      <c r="NPW2996" s="537"/>
      <c r="NPX2996" s="562"/>
      <c r="NPY2996" s="357"/>
      <c r="NPZ2996" s="81"/>
      <c r="NQA2996" s="173"/>
      <c r="NQB2996" s="716"/>
      <c r="NQC2996" s="137"/>
      <c r="NQD2996" s="580"/>
      <c r="NQE2996" s="537"/>
      <c r="NQF2996" s="562"/>
      <c r="NQG2996" s="357"/>
      <c r="NQH2996" s="81"/>
      <c r="NQI2996" s="173"/>
      <c r="NQJ2996" s="716"/>
      <c r="NQK2996" s="137"/>
      <c r="NQL2996" s="580"/>
      <c r="NQM2996" s="537"/>
      <c r="NQN2996" s="562"/>
      <c r="NQO2996" s="357"/>
      <c r="NQP2996" s="81"/>
      <c r="NQQ2996" s="173"/>
      <c r="NQR2996" s="716"/>
      <c r="NQS2996" s="137"/>
      <c r="NQT2996" s="580"/>
      <c r="NQU2996" s="537"/>
      <c r="NQV2996" s="562"/>
      <c r="NQW2996" s="357"/>
      <c r="NQX2996" s="81"/>
      <c r="NQY2996" s="173"/>
      <c r="NQZ2996" s="716"/>
      <c r="NRA2996" s="137"/>
      <c r="NRB2996" s="580"/>
      <c r="NRC2996" s="537"/>
      <c r="NRD2996" s="562"/>
      <c r="NRE2996" s="357"/>
      <c r="NRF2996" s="81"/>
      <c r="NRG2996" s="173"/>
      <c r="NRH2996" s="716"/>
      <c r="NRI2996" s="137"/>
      <c r="NRJ2996" s="580"/>
      <c r="NRK2996" s="537"/>
      <c r="NRL2996" s="562"/>
      <c r="NRM2996" s="357"/>
      <c r="NRN2996" s="81"/>
      <c r="NRO2996" s="173"/>
      <c r="NRP2996" s="716"/>
      <c r="NRQ2996" s="137"/>
      <c r="NRR2996" s="580"/>
      <c r="NRS2996" s="537"/>
      <c r="NRT2996" s="562"/>
      <c r="NRU2996" s="357"/>
      <c r="NRV2996" s="81"/>
      <c r="NRW2996" s="173"/>
      <c r="NRX2996" s="716"/>
      <c r="NRY2996" s="137"/>
      <c r="NRZ2996" s="580"/>
      <c r="NSA2996" s="537"/>
      <c r="NSB2996" s="562"/>
      <c r="NSC2996" s="357"/>
      <c r="NSD2996" s="81"/>
      <c r="NSE2996" s="173"/>
      <c r="NSF2996" s="716"/>
      <c r="NSG2996" s="137"/>
      <c r="NSH2996" s="580"/>
      <c r="NSI2996" s="537"/>
      <c r="NSJ2996" s="562"/>
      <c r="NSK2996" s="357"/>
      <c r="NSL2996" s="81"/>
      <c r="NSM2996" s="173"/>
      <c r="NSN2996" s="716"/>
      <c r="NSO2996" s="137"/>
      <c r="NSP2996" s="580"/>
      <c r="NSQ2996" s="537"/>
      <c r="NSR2996" s="562"/>
      <c r="NSS2996" s="357"/>
      <c r="NST2996" s="81"/>
      <c r="NSU2996" s="173"/>
      <c r="NSV2996" s="716"/>
      <c r="NSW2996" s="137"/>
      <c r="NSX2996" s="580"/>
      <c r="NSY2996" s="537"/>
      <c r="NSZ2996" s="562"/>
      <c r="NTA2996" s="357"/>
      <c r="NTB2996" s="81"/>
      <c r="NTC2996" s="173"/>
      <c r="NTD2996" s="716"/>
      <c r="NTE2996" s="137"/>
      <c r="NTF2996" s="580"/>
      <c r="NTG2996" s="537"/>
      <c r="NTH2996" s="562"/>
      <c r="NTI2996" s="357"/>
      <c r="NTJ2996" s="81"/>
      <c r="NTK2996" s="173"/>
      <c r="NTL2996" s="716"/>
      <c r="NTM2996" s="137"/>
      <c r="NTN2996" s="580"/>
      <c r="NTO2996" s="537"/>
      <c r="NTP2996" s="562"/>
      <c r="NTQ2996" s="357"/>
      <c r="NTR2996" s="81"/>
      <c r="NTS2996" s="173"/>
      <c r="NTT2996" s="716"/>
      <c r="NTU2996" s="137"/>
      <c r="NTV2996" s="580"/>
      <c r="NTW2996" s="537"/>
      <c r="NTX2996" s="562"/>
      <c r="NTY2996" s="357"/>
      <c r="NTZ2996" s="81"/>
      <c r="NUA2996" s="173"/>
      <c r="NUB2996" s="716"/>
      <c r="NUC2996" s="137"/>
      <c r="NUD2996" s="580"/>
      <c r="NUE2996" s="537"/>
      <c r="NUF2996" s="562"/>
      <c r="NUG2996" s="357"/>
      <c r="NUH2996" s="81"/>
      <c r="NUI2996" s="173"/>
      <c r="NUJ2996" s="716"/>
      <c r="NUK2996" s="137"/>
      <c r="NUL2996" s="580"/>
      <c r="NUM2996" s="537"/>
      <c r="NUN2996" s="562"/>
      <c r="NUO2996" s="357"/>
      <c r="NUP2996" s="81"/>
      <c r="NUQ2996" s="173"/>
      <c r="NUR2996" s="716"/>
      <c r="NUS2996" s="137"/>
      <c r="NUT2996" s="580"/>
      <c r="NUU2996" s="537"/>
      <c r="NUV2996" s="562"/>
      <c r="NUW2996" s="357"/>
      <c r="NUX2996" s="81"/>
      <c r="NUY2996" s="173"/>
      <c r="NUZ2996" s="716"/>
      <c r="NVA2996" s="137"/>
      <c r="NVB2996" s="580"/>
      <c r="NVC2996" s="537"/>
      <c r="NVD2996" s="562"/>
      <c r="NVE2996" s="357"/>
      <c r="NVF2996" s="81"/>
      <c r="NVG2996" s="173"/>
      <c r="NVH2996" s="716"/>
      <c r="NVI2996" s="137"/>
      <c r="NVJ2996" s="580"/>
      <c r="NVK2996" s="537"/>
      <c r="NVL2996" s="562"/>
      <c r="NVM2996" s="357"/>
      <c r="NVN2996" s="81"/>
      <c r="NVO2996" s="173"/>
      <c r="NVP2996" s="716"/>
      <c r="NVQ2996" s="137"/>
      <c r="NVR2996" s="580"/>
      <c r="NVS2996" s="537"/>
      <c r="NVT2996" s="562"/>
      <c r="NVU2996" s="357"/>
      <c r="NVV2996" s="81"/>
      <c r="NVW2996" s="173"/>
      <c r="NVX2996" s="716"/>
      <c r="NVY2996" s="137"/>
      <c r="NVZ2996" s="580"/>
      <c r="NWA2996" s="537"/>
      <c r="NWB2996" s="562"/>
      <c r="NWC2996" s="357"/>
      <c r="NWD2996" s="81"/>
      <c r="NWE2996" s="173"/>
      <c r="NWF2996" s="716"/>
      <c r="NWG2996" s="137"/>
      <c r="NWH2996" s="580"/>
      <c r="NWI2996" s="537"/>
      <c r="NWJ2996" s="562"/>
      <c r="NWK2996" s="357"/>
      <c r="NWL2996" s="81"/>
      <c r="NWM2996" s="173"/>
      <c r="NWN2996" s="716"/>
      <c r="NWO2996" s="137"/>
      <c r="NWP2996" s="580"/>
      <c r="NWQ2996" s="537"/>
      <c r="NWR2996" s="562"/>
      <c r="NWS2996" s="357"/>
      <c r="NWT2996" s="81"/>
      <c r="NWU2996" s="173"/>
      <c r="NWV2996" s="716"/>
      <c r="NWW2996" s="137"/>
      <c r="NWX2996" s="580"/>
      <c r="NWY2996" s="537"/>
      <c r="NWZ2996" s="562"/>
      <c r="NXA2996" s="357"/>
      <c r="NXB2996" s="81"/>
      <c r="NXC2996" s="173"/>
      <c r="NXD2996" s="716"/>
      <c r="NXE2996" s="137"/>
      <c r="NXF2996" s="580"/>
      <c r="NXG2996" s="537"/>
      <c r="NXH2996" s="562"/>
      <c r="NXI2996" s="357"/>
      <c r="NXJ2996" s="81"/>
      <c r="NXK2996" s="173"/>
      <c r="NXL2996" s="716"/>
      <c r="NXM2996" s="137"/>
      <c r="NXN2996" s="580"/>
      <c r="NXO2996" s="537"/>
      <c r="NXP2996" s="562"/>
      <c r="NXQ2996" s="357"/>
      <c r="NXR2996" s="81"/>
      <c r="NXS2996" s="173"/>
      <c r="NXT2996" s="716"/>
      <c r="NXU2996" s="137"/>
      <c r="NXV2996" s="580"/>
      <c r="NXW2996" s="537"/>
      <c r="NXX2996" s="562"/>
      <c r="NXY2996" s="357"/>
      <c r="NXZ2996" s="81"/>
      <c r="NYA2996" s="173"/>
      <c r="NYB2996" s="716"/>
      <c r="NYC2996" s="137"/>
      <c r="NYD2996" s="580"/>
      <c r="NYE2996" s="537"/>
      <c r="NYF2996" s="562"/>
      <c r="NYG2996" s="357"/>
      <c r="NYH2996" s="81"/>
      <c r="NYI2996" s="173"/>
      <c r="NYJ2996" s="716"/>
      <c r="NYK2996" s="137"/>
      <c r="NYL2996" s="580"/>
      <c r="NYM2996" s="537"/>
      <c r="NYN2996" s="562"/>
      <c r="NYO2996" s="357"/>
      <c r="NYP2996" s="81"/>
      <c r="NYQ2996" s="173"/>
      <c r="NYR2996" s="716"/>
      <c r="NYS2996" s="137"/>
      <c r="NYT2996" s="580"/>
      <c r="NYU2996" s="537"/>
      <c r="NYV2996" s="562"/>
      <c r="NYW2996" s="357"/>
      <c r="NYX2996" s="81"/>
      <c r="NYY2996" s="173"/>
      <c r="NYZ2996" s="716"/>
      <c r="NZA2996" s="137"/>
      <c r="NZB2996" s="580"/>
      <c r="NZC2996" s="537"/>
      <c r="NZD2996" s="562"/>
      <c r="NZE2996" s="357"/>
      <c r="NZF2996" s="81"/>
      <c r="NZG2996" s="173"/>
      <c r="NZH2996" s="716"/>
      <c r="NZI2996" s="137"/>
      <c r="NZJ2996" s="580"/>
      <c r="NZK2996" s="537"/>
      <c r="NZL2996" s="562"/>
      <c r="NZM2996" s="357"/>
      <c r="NZN2996" s="81"/>
      <c r="NZO2996" s="173"/>
      <c r="NZP2996" s="716"/>
      <c r="NZQ2996" s="137"/>
      <c r="NZR2996" s="580"/>
      <c r="NZS2996" s="537"/>
      <c r="NZT2996" s="562"/>
      <c r="NZU2996" s="357"/>
      <c r="NZV2996" s="81"/>
      <c r="NZW2996" s="173"/>
      <c r="NZX2996" s="716"/>
      <c r="NZY2996" s="137"/>
      <c r="NZZ2996" s="580"/>
      <c r="OAA2996" s="537"/>
      <c r="OAB2996" s="562"/>
      <c r="OAC2996" s="357"/>
      <c r="OAD2996" s="81"/>
      <c r="OAE2996" s="173"/>
      <c r="OAF2996" s="716"/>
      <c r="OAG2996" s="137"/>
      <c r="OAH2996" s="580"/>
      <c r="OAI2996" s="537"/>
      <c r="OAJ2996" s="562"/>
      <c r="OAK2996" s="357"/>
      <c r="OAL2996" s="81"/>
      <c r="OAM2996" s="173"/>
      <c r="OAN2996" s="716"/>
      <c r="OAO2996" s="137"/>
      <c r="OAP2996" s="580"/>
      <c r="OAQ2996" s="537"/>
      <c r="OAR2996" s="562"/>
      <c r="OAS2996" s="357"/>
      <c r="OAT2996" s="81"/>
      <c r="OAU2996" s="173"/>
      <c r="OAV2996" s="716"/>
      <c r="OAW2996" s="137"/>
      <c r="OAX2996" s="580"/>
      <c r="OAY2996" s="537"/>
      <c r="OAZ2996" s="562"/>
      <c r="OBA2996" s="357"/>
      <c r="OBB2996" s="81"/>
      <c r="OBC2996" s="173"/>
      <c r="OBD2996" s="716"/>
      <c r="OBE2996" s="137"/>
      <c r="OBF2996" s="580"/>
      <c r="OBG2996" s="537"/>
      <c r="OBH2996" s="562"/>
      <c r="OBI2996" s="357"/>
      <c r="OBJ2996" s="81"/>
      <c r="OBK2996" s="173"/>
      <c r="OBL2996" s="716"/>
      <c r="OBM2996" s="137"/>
      <c r="OBN2996" s="580"/>
      <c r="OBO2996" s="537"/>
      <c r="OBP2996" s="562"/>
      <c r="OBQ2996" s="357"/>
      <c r="OBR2996" s="81"/>
      <c r="OBS2996" s="173"/>
      <c r="OBT2996" s="716"/>
      <c r="OBU2996" s="137"/>
      <c r="OBV2996" s="580"/>
      <c r="OBW2996" s="537"/>
      <c r="OBX2996" s="562"/>
      <c r="OBY2996" s="357"/>
      <c r="OBZ2996" s="81"/>
      <c r="OCA2996" s="173"/>
      <c r="OCB2996" s="716"/>
      <c r="OCC2996" s="137"/>
      <c r="OCD2996" s="580"/>
      <c r="OCE2996" s="537"/>
      <c r="OCF2996" s="562"/>
      <c r="OCG2996" s="357"/>
      <c r="OCH2996" s="81"/>
      <c r="OCI2996" s="173"/>
      <c r="OCJ2996" s="716"/>
      <c r="OCK2996" s="137"/>
      <c r="OCL2996" s="580"/>
      <c r="OCM2996" s="537"/>
      <c r="OCN2996" s="562"/>
      <c r="OCO2996" s="357"/>
      <c r="OCP2996" s="81"/>
      <c r="OCQ2996" s="173"/>
      <c r="OCR2996" s="716"/>
      <c r="OCS2996" s="137"/>
      <c r="OCT2996" s="580"/>
      <c r="OCU2996" s="537"/>
      <c r="OCV2996" s="562"/>
      <c r="OCW2996" s="357"/>
      <c r="OCX2996" s="81"/>
      <c r="OCY2996" s="173"/>
      <c r="OCZ2996" s="716"/>
      <c r="ODA2996" s="137"/>
      <c r="ODB2996" s="580"/>
      <c r="ODC2996" s="537"/>
      <c r="ODD2996" s="562"/>
      <c r="ODE2996" s="357"/>
      <c r="ODF2996" s="81"/>
      <c r="ODG2996" s="173"/>
      <c r="ODH2996" s="716"/>
      <c r="ODI2996" s="137"/>
      <c r="ODJ2996" s="580"/>
      <c r="ODK2996" s="537"/>
      <c r="ODL2996" s="562"/>
      <c r="ODM2996" s="357"/>
      <c r="ODN2996" s="81"/>
      <c r="ODO2996" s="173"/>
      <c r="ODP2996" s="716"/>
      <c r="ODQ2996" s="137"/>
      <c r="ODR2996" s="580"/>
      <c r="ODS2996" s="537"/>
      <c r="ODT2996" s="562"/>
      <c r="ODU2996" s="357"/>
      <c r="ODV2996" s="81"/>
      <c r="ODW2996" s="173"/>
      <c r="ODX2996" s="716"/>
      <c r="ODY2996" s="137"/>
      <c r="ODZ2996" s="580"/>
      <c r="OEA2996" s="537"/>
      <c r="OEB2996" s="562"/>
      <c r="OEC2996" s="357"/>
      <c r="OED2996" s="81"/>
      <c r="OEE2996" s="173"/>
      <c r="OEF2996" s="716"/>
      <c r="OEG2996" s="137"/>
      <c r="OEH2996" s="580"/>
      <c r="OEI2996" s="537"/>
      <c r="OEJ2996" s="562"/>
      <c r="OEK2996" s="357"/>
      <c r="OEL2996" s="81"/>
      <c r="OEM2996" s="173"/>
      <c r="OEN2996" s="716"/>
      <c r="OEO2996" s="137"/>
      <c r="OEP2996" s="580"/>
      <c r="OEQ2996" s="537"/>
      <c r="OER2996" s="562"/>
      <c r="OES2996" s="357"/>
      <c r="OET2996" s="81"/>
      <c r="OEU2996" s="173"/>
      <c r="OEV2996" s="716"/>
      <c r="OEW2996" s="137"/>
      <c r="OEX2996" s="580"/>
      <c r="OEY2996" s="537"/>
      <c r="OEZ2996" s="562"/>
      <c r="OFA2996" s="357"/>
      <c r="OFB2996" s="81"/>
      <c r="OFC2996" s="173"/>
      <c r="OFD2996" s="716"/>
      <c r="OFE2996" s="137"/>
      <c r="OFF2996" s="580"/>
      <c r="OFG2996" s="537"/>
      <c r="OFH2996" s="562"/>
      <c r="OFI2996" s="357"/>
      <c r="OFJ2996" s="81"/>
      <c r="OFK2996" s="173"/>
      <c r="OFL2996" s="716"/>
      <c r="OFM2996" s="137"/>
      <c r="OFN2996" s="580"/>
      <c r="OFO2996" s="537"/>
      <c r="OFP2996" s="562"/>
      <c r="OFQ2996" s="357"/>
      <c r="OFR2996" s="81"/>
      <c r="OFS2996" s="173"/>
      <c r="OFT2996" s="716"/>
      <c r="OFU2996" s="137"/>
      <c r="OFV2996" s="580"/>
      <c r="OFW2996" s="537"/>
      <c r="OFX2996" s="562"/>
      <c r="OFY2996" s="357"/>
      <c r="OFZ2996" s="81"/>
      <c r="OGA2996" s="173"/>
      <c r="OGB2996" s="716"/>
      <c r="OGC2996" s="137"/>
      <c r="OGD2996" s="580"/>
      <c r="OGE2996" s="537"/>
      <c r="OGF2996" s="562"/>
      <c r="OGG2996" s="357"/>
      <c r="OGH2996" s="81"/>
      <c r="OGI2996" s="173"/>
      <c r="OGJ2996" s="716"/>
      <c r="OGK2996" s="137"/>
      <c r="OGL2996" s="580"/>
      <c r="OGM2996" s="537"/>
      <c r="OGN2996" s="562"/>
      <c r="OGO2996" s="357"/>
      <c r="OGP2996" s="81"/>
      <c r="OGQ2996" s="173"/>
      <c r="OGR2996" s="716"/>
      <c r="OGS2996" s="137"/>
      <c r="OGT2996" s="580"/>
      <c r="OGU2996" s="537"/>
      <c r="OGV2996" s="562"/>
      <c r="OGW2996" s="357"/>
      <c r="OGX2996" s="81"/>
      <c r="OGY2996" s="173"/>
      <c r="OGZ2996" s="716"/>
      <c r="OHA2996" s="137"/>
      <c r="OHB2996" s="580"/>
      <c r="OHC2996" s="537"/>
      <c r="OHD2996" s="562"/>
      <c r="OHE2996" s="357"/>
      <c r="OHF2996" s="81"/>
      <c r="OHG2996" s="173"/>
      <c r="OHH2996" s="716"/>
      <c r="OHI2996" s="137"/>
      <c r="OHJ2996" s="580"/>
      <c r="OHK2996" s="537"/>
      <c r="OHL2996" s="562"/>
      <c r="OHM2996" s="357"/>
      <c r="OHN2996" s="81"/>
      <c r="OHO2996" s="173"/>
      <c r="OHP2996" s="716"/>
      <c r="OHQ2996" s="137"/>
      <c r="OHR2996" s="580"/>
      <c r="OHS2996" s="537"/>
      <c r="OHT2996" s="562"/>
      <c r="OHU2996" s="357"/>
      <c r="OHV2996" s="81"/>
      <c r="OHW2996" s="173"/>
      <c r="OHX2996" s="716"/>
      <c r="OHY2996" s="137"/>
      <c r="OHZ2996" s="580"/>
      <c r="OIA2996" s="537"/>
      <c r="OIB2996" s="562"/>
      <c r="OIC2996" s="357"/>
      <c r="OID2996" s="81"/>
      <c r="OIE2996" s="173"/>
      <c r="OIF2996" s="716"/>
      <c r="OIG2996" s="137"/>
      <c r="OIH2996" s="580"/>
      <c r="OII2996" s="537"/>
      <c r="OIJ2996" s="562"/>
      <c r="OIK2996" s="357"/>
      <c r="OIL2996" s="81"/>
      <c r="OIM2996" s="173"/>
      <c r="OIN2996" s="716"/>
      <c r="OIO2996" s="137"/>
      <c r="OIP2996" s="580"/>
      <c r="OIQ2996" s="537"/>
      <c r="OIR2996" s="562"/>
      <c r="OIS2996" s="357"/>
      <c r="OIT2996" s="81"/>
      <c r="OIU2996" s="173"/>
      <c r="OIV2996" s="716"/>
      <c r="OIW2996" s="137"/>
      <c r="OIX2996" s="580"/>
      <c r="OIY2996" s="537"/>
      <c r="OIZ2996" s="562"/>
      <c r="OJA2996" s="357"/>
      <c r="OJB2996" s="81"/>
      <c r="OJC2996" s="173"/>
      <c r="OJD2996" s="716"/>
      <c r="OJE2996" s="137"/>
      <c r="OJF2996" s="580"/>
      <c r="OJG2996" s="537"/>
      <c r="OJH2996" s="562"/>
      <c r="OJI2996" s="357"/>
      <c r="OJJ2996" s="81"/>
      <c r="OJK2996" s="173"/>
      <c r="OJL2996" s="716"/>
      <c r="OJM2996" s="137"/>
      <c r="OJN2996" s="580"/>
      <c r="OJO2996" s="537"/>
      <c r="OJP2996" s="562"/>
      <c r="OJQ2996" s="357"/>
      <c r="OJR2996" s="81"/>
      <c r="OJS2996" s="173"/>
      <c r="OJT2996" s="716"/>
      <c r="OJU2996" s="137"/>
      <c r="OJV2996" s="580"/>
      <c r="OJW2996" s="537"/>
      <c r="OJX2996" s="562"/>
      <c r="OJY2996" s="357"/>
      <c r="OJZ2996" s="81"/>
      <c r="OKA2996" s="173"/>
      <c r="OKB2996" s="716"/>
      <c r="OKC2996" s="137"/>
      <c r="OKD2996" s="580"/>
      <c r="OKE2996" s="537"/>
      <c r="OKF2996" s="562"/>
      <c r="OKG2996" s="357"/>
      <c r="OKH2996" s="81"/>
      <c r="OKI2996" s="173"/>
      <c r="OKJ2996" s="716"/>
      <c r="OKK2996" s="137"/>
      <c r="OKL2996" s="580"/>
      <c r="OKM2996" s="537"/>
      <c r="OKN2996" s="562"/>
      <c r="OKO2996" s="357"/>
      <c r="OKP2996" s="81"/>
      <c r="OKQ2996" s="173"/>
      <c r="OKR2996" s="716"/>
      <c r="OKS2996" s="137"/>
      <c r="OKT2996" s="580"/>
      <c r="OKU2996" s="537"/>
      <c r="OKV2996" s="562"/>
      <c r="OKW2996" s="357"/>
      <c r="OKX2996" s="81"/>
      <c r="OKY2996" s="173"/>
      <c r="OKZ2996" s="716"/>
      <c r="OLA2996" s="137"/>
      <c r="OLB2996" s="580"/>
      <c r="OLC2996" s="537"/>
      <c r="OLD2996" s="562"/>
      <c r="OLE2996" s="357"/>
      <c r="OLF2996" s="81"/>
      <c r="OLG2996" s="173"/>
      <c r="OLH2996" s="716"/>
      <c r="OLI2996" s="137"/>
      <c r="OLJ2996" s="580"/>
      <c r="OLK2996" s="537"/>
      <c r="OLL2996" s="562"/>
      <c r="OLM2996" s="357"/>
      <c r="OLN2996" s="81"/>
      <c r="OLO2996" s="173"/>
      <c r="OLP2996" s="716"/>
      <c r="OLQ2996" s="137"/>
      <c r="OLR2996" s="580"/>
      <c r="OLS2996" s="537"/>
      <c r="OLT2996" s="562"/>
      <c r="OLU2996" s="357"/>
      <c r="OLV2996" s="81"/>
      <c r="OLW2996" s="173"/>
      <c r="OLX2996" s="716"/>
      <c r="OLY2996" s="137"/>
      <c r="OLZ2996" s="580"/>
      <c r="OMA2996" s="537"/>
      <c r="OMB2996" s="562"/>
      <c r="OMC2996" s="357"/>
      <c r="OMD2996" s="81"/>
      <c r="OME2996" s="173"/>
      <c r="OMF2996" s="716"/>
      <c r="OMG2996" s="137"/>
      <c r="OMH2996" s="580"/>
      <c r="OMI2996" s="537"/>
      <c r="OMJ2996" s="562"/>
      <c r="OMK2996" s="357"/>
      <c r="OML2996" s="81"/>
      <c r="OMM2996" s="173"/>
      <c r="OMN2996" s="716"/>
      <c r="OMO2996" s="137"/>
      <c r="OMP2996" s="580"/>
      <c r="OMQ2996" s="537"/>
      <c r="OMR2996" s="562"/>
      <c r="OMS2996" s="357"/>
      <c r="OMT2996" s="81"/>
      <c r="OMU2996" s="173"/>
      <c r="OMV2996" s="716"/>
      <c r="OMW2996" s="137"/>
      <c r="OMX2996" s="580"/>
      <c r="OMY2996" s="537"/>
      <c r="OMZ2996" s="562"/>
      <c r="ONA2996" s="357"/>
      <c r="ONB2996" s="81"/>
      <c r="ONC2996" s="173"/>
      <c r="OND2996" s="716"/>
      <c r="ONE2996" s="137"/>
      <c r="ONF2996" s="580"/>
      <c r="ONG2996" s="537"/>
      <c r="ONH2996" s="562"/>
      <c r="ONI2996" s="357"/>
      <c r="ONJ2996" s="81"/>
      <c r="ONK2996" s="173"/>
      <c r="ONL2996" s="716"/>
      <c r="ONM2996" s="137"/>
      <c r="ONN2996" s="580"/>
      <c r="ONO2996" s="537"/>
      <c r="ONP2996" s="562"/>
      <c r="ONQ2996" s="357"/>
      <c r="ONR2996" s="81"/>
      <c r="ONS2996" s="173"/>
      <c r="ONT2996" s="716"/>
      <c r="ONU2996" s="137"/>
      <c r="ONV2996" s="580"/>
      <c r="ONW2996" s="537"/>
      <c r="ONX2996" s="562"/>
      <c r="ONY2996" s="357"/>
      <c r="ONZ2996" s="81"/>
      <c r="OOA2996" s="173"/>
      <c r="OOB2996" s="716"/>
      <c r="OOC2996" s="137"/>
      <c r="OOD2996" s="580"/>
      <c r="OOE2996" s="537"/>
      <c r="OOF2996" s="562"/>
      <c r="OOG2996" s="357"/>
      <c r="OOH2996" s="81"/>
      <c r="OOI2996" s="173"/>
      <c r="OOJ2996" s="716"/>
      <c r="OOK2996" s="137"/>
      <c r="OOL2996" s="580"/>
      <c r="OOM2996" s="537"/>
      <c r="OON2996" s="562"/>
      <c r="OOO2996" s="357"/>
      <c r="OOP2996" s="81"/>
      <c r="OOQ2996" s="173"/>
      <c r="OOR2996" s="716"/>
      <c r="OOS2996" s="137"/>
      <c r="OOT2996" s="580"/>
      <c r="OOU2996" s="537"/>
      <c r="OOV2996" s="562"/>
      <c r="OOW2996" s="357"/>
      <c r="OOX2996" s="81"/>
      <c r="OOY2996" s="173"/>
      <c r="OOZ2996" s="716"/>
      <c r="OPA2996" s="137"/>
      <c r="OPB2996" s="580"/>
      <c r="OPC2996" s="537"/>
      <c r="OPD2996" s="562"/>
      <c r="OPE2996" s="357"/>
      <c r="OPF2996" s="81"/>
      <c r="OPG2996" s="173"/>
      <c r="OPH2996" s="716"/>
      <c r="OPI2996" s="137"/>
      <c r="OPJ2996" s="580"/>
      <c r="OPK2996" s="537"/>
      <c r="OPL2996" s="562"/>
      <c r="OPM2996" s="357"/>
      <c r="OPN2996" s="81"/>
      <c r="OPO2996" s="173"/>
      <c r="OPP2996" s="716"/>
      <c r="OPQ2996" s="137"/>
      <c r="OPR2996" s="580"/>
      <c r="OPS2996" s="537"/>
      <c r="OPT2996" s="562"/>
      <c r="OPU2996" s="357"/>
      <c r="OPV2996" s="81"/>
      <c r="OPW2996" s="173"/>
      <c r="OPX2996" s="716"/>
      <c r="OPY2996" s="137"/>
      <c r="OPZ2996" s="580"/>
      <c r="OQA2996" s="537"/>
      <c r="OQB2996" s="562"/>
      <c r="OQC2996" s="357"/>
      <c r="OQD2996" s="81"/>
      <c r="OQE2996" s="173"/>
      <c r="OQF2996" s="716"/>
      <c r="OQG2996" s="137"/>
      <c r="OQH2996" s="580"/>
      <c r="OQI2996" s="537"/>
      <c r="OQJ2996" s="562"/>
      <c r="OQK2996" s="357"/>
      <c r="OQL2996" s="81"/>
      <c r="OQM2996" s="173"/>
      <c r="OQN2996" s="716"/>
      <c r="OQO2996" s="137"/>
      <c r="OQP2996" s="580"/>
      <c r="OQQ2996" s="537"/>
      <c r="OQR2996" s="562"/>
      <c r="OQS2996" s="357"/>
      <c r="OQT2996" s="81"/>
      <c r="OQU2996" s="173"/>
      <c r="OQV2996" s="716"/>
      <c r="OQW2996" s="137"/>
      <c r="OQX2996" s="580"/>
      <c r="OQY2996" s="537"/>
      <c r="OQZ2996" s="562"/>
      <c r="ORA2996" s="357"/>
      <c r="ORB2996" s="81"/>
      <c r="ORC2996" s="173"/>
      <c r="ORD2996" s="716"/>
      <c r="ORE2996" s="137"/>
      <c r="ORF2996" s="580"/>
      <c r="ORG2996" s="537"/>
      <c r="ORH2996" s="562"/>
      <c r="ORI2996" s="357"/>
      <c r="ORJ2996" s="81"/>
      <c r="ORK2996" s="173"/>
      <c r="ORL2996" s="716"/>
      <c r="ORM2996" s="137"/>
      <c r="ORN2996" s="580"/>
      <c r="ORO2996" s="537"/>
      <c r="ORP2996" s="562"/>
      <c r="ORQ2996" s="357"/>
      <c r="ORR2996" s="81"/>
      <c r="ORS2996" s="173"/>
      <c r="ORT2996" s="716"/>
      <c r="ORU2996" s="137"/>
      <c r="ORV2996" s="580"/>
      <c r="ORW2996" s="537"/>
      <c r="ORX2996" s="562"/>
      <c r="ORY2996" s="357"/>
      <c r="ORZ2996" s="81"/>
      <c r="OSA2996" s="173"/>
      <c r="OSB2996" s="716"/>
      <c r="OSC2996" s="137"/>
      <c r="OSD2996" s="580"/>
      <c r="OSE2996" s="537"/>
      <c r="OSF2996" s="562"/>
      <c r="OSG2996" s="357"/>
      <c r="OSH2996" s="81"/>
      <c r="OSI2996" s="173"/>
      <c r="OSJ2996" s="716"/>
      <c r="OSK2996" s="137"/>
      <c r="OSL2996" s="580"/>
      <c r="OSM2996" s="537"/>
      <c r="OSN2996" s="562"/>
      <c r="OSO2996" s="357"/>
      <c r="OSP2996" s="81"/>
      <c r="OSQ2996" s="173"/>
      <c r="OSR2996" s="716"/>
      <c r="OSS2996" s="137"/>
      <c r="OST2996" s="580"/>
      <c r="OSU2996" s="537"/>
      <c r="OSV2996" s="562"/>
      <c r="OSW2996" s="357"/>
      <c r="OSX2996" s="81"/>
      <c r="OSY2996" s="173"/>
      <c r="OSZ2996" s="716"/>
      <c r="OTA2996" s="137"/>
      <c r="OTB2996" s="580"/>
      <c r="OTC2996" s="537"/>
      <c r="OTD2996" s="562"/>
      <c r="OTE2996" s="357"/>
      <c r="OTF2996" s="81"/>
      <c r="OTG2996" s="173"/>
      <c r="OTH2996" s="716"/>
      <c r="OTI2996" s="137"/>
      <c r="OTJ2996" s="580"/>
      <c r="OTK2996" s="537"/>
      <c r="OTL2996" s="562"/>
      <c r="OTM2996" s="357"/>
      <c r="OTN2996" s="81"/>
      <c r="OTO2996" s="173"/>
      <c r="OTP2996" s="716"/>
      <c r="OTQ2996" s="137"/>
      <c r="OTR2996" s="580"/>
      <c r="OTS2996" s="537"/>
      <c r="OTT2996" s="562"/>
      <c r="OTU2996" s="357"/>
      <c r="OTV2996" s="81"/>
      <c r="OTW2996" s="173"/>
      <c r="OTX2996" s="716"/>
      <c r="OTY2996" s="137"/>
      <c r="OTZ2996" s="580"/>
      <c r="OUA2996" s="537"/>
      <c r="OUB2996" s="562"/>
      <c r="OUC2996" s="357"/>
      <c r="OUD2996" s="81"/>
      <c r="OUE2996" s="173"/>
      <c r="OUF2996" s="716"/>
      <c r="OUG2996" s="137"/>
      <c r="OUH2996" s="580"/>
      <c r="OUI2996" s="537"/>
      <c r="OUJ2996" s="562"/>
      <c r="OUK2996" s="357"/>
      <c r="OUL2996" s="81"/>
      <c r="OUM2996" s="173"/>
      <c r="OUN2996" s="716"/>
      <c r="OUO2996" s="137"/>
      <c r="OUP2996" s="580"/>
      <c r="OUQ2996" s="537"/>
      <c r="OUR2996" s="562"/>
      <c r="OUS2996" s="357"/>
      <c r="OUT2996" s="81"/>
      <c r="OUU2996" s="173"/>
      <c r="OUV2996" s="716"/>
      <c r="OUW2996" s="137"/>
      <c r="OUX2996" s="580"/>
      <c r="OUY2996" s="537"/>
      <c r="OUZ2996" s="562"/>
      <c r="OVA2996" s="357"/>
      <c r="OVB2996" s="81"/>
      <c r="OVC2996" s="173"/>
      <c r="OVD2996" s="716"/>
      <c r="OVE2996" s="137"/>
      <c r="OVF2996" s="580"/>
      <c r="OVG2996" s="537"/>
      <c r="OVH2996" s="562"/>
      <c r="OVI2996" s="357"/>
      <c r="OVJ2996" s="81"/>
      <c r="OVK2996" s="173"/>
      <c r="OVL2996" s="716"/>
      <c r="OVM2996" s="137"/>
      <c r="OVN2996" s="580"/>
      <c r="OVO2996" s="537"/>
      <c r="OVP2996" s="562"/>
      <c r="OVQ2996" s="357"/>
      <c r="OVR2996" s="81"/>
      <c r="OVS2996" s="173"/>
      <c r="OVT2996" s="716"/>
      <c r="OVU2996" s="137"/>
      <c r="OVV2996" s="580"/>
      <c r="OVW2996" s="537"/>
      <c r="OVX2996" s="562"/>
      <c r="OVY2996" s="357"/>
      <c r="OVZ2996" s="81"/>
      <c r="OWA2996" s="173"/>
      <c r="OWB2996" s="716"/>
      <c r="OWC2996" s="137"/>
      <c r="OWD2996" s="580"/>
      <c r="OWE2996" s="537"/>
      <c r="OWF2996" s="562"/>
      <c r="OWG2996" s="357"/>
      <c r="OWH2996" s="81"/>
      <c r="OWI2996" s="173"/>
      <c r="OWJ2996" s="716"/>
      <c r="OWK2996" s="137"/>
      <c r="OWL2996" s="580"/>
      <c r="OWM2996" s="537"/>
      <c r="OWN2996" s="562"/>
      <c r="OWO2996" s="357"/>
      <c r="OWP2996" s="81"/>
      <c r="OWQ2996" s="173"/>
      <c r="OWR2996" s="716"/>
      <c r="OWS2996" s="137"/>
      <c r="OWT2996" s="580"/>
      <c r="OWU2996" s="537"/>
      <c r="OWV2996" s="562"/>
      <c r="OWW2996" s="357"/>
      <c r="OWX2996" s="81"/>
      <c r="OWY2996" s="173"/>
      <c r="OWZ2996" s="716"/>
      <c r="OXA2996" s="137"/>
      <c r="OXB2996" s="580"/>
      <c r="OXC2996" s="537"/>
      <c r="OXD2996" s="562"/>
      <c r="OXE2996" s="357"/>
      <c r="OXF2996" s="81"/>
      <c r="OXG2996" s="173"/>
      <c r="OXH2996" s="716"/>
      <c r="OXI2996" s="137"/>
      <c r="OXJ2996" s="580"/>
      <c r="OXK2996" s="537"/>
      <c r="OXL2996" s="562"/>
      <c r="OXM2996" s="357"/>
      <c r="OXN2996" s="81"/>
      <c r="OXO2996" s="173"/>
      <c r="OXP2996" s="716"/>
      <c r="OXQ2996" s="137"/>
      <c r="OXR2996" s="580"/>
      <c r="OXS2996" s="537"/>
      <c r="OXT2996" s="562"/>
      <c r="OXU2996" s="357"/>
      <c r="OXV2996" s="81"/>
      <c r="OXW2996" s="173"/>
      <c r="OXX2996" s="716"/>
      <c r="OXY2996" s="137"/>
      <c r="OXZ2996" s="580"/>
      <c r="OYA2996" s="537"/>
      <c r="OYB2996" s="562"/>
      <c r="OYC2996" s="357"/>
      <c r="OYD2996" s="81"/>
      <c r="OYE2996" s="173"/>
      <c r="OYF2996" s="716"/>
      <c r="OYG2996" s="137"/>
      <c r="OYH2996" s="580"/>
      <c r="OYI2996" s="537"/>
      <c r="OYJ2996" s="562"/>
      <c r="OYK2996" s="357"/>
      <c r="OYL2996" s="81"/>
      <c r="OYM2996" s="173"/>
      <c r="OYN2996" s="716"/>
      <c r="OYO2996" s="137"/>
      <c r="OYP2996" s="580"/>
      <c r="OYQ2996" s="537"/>
      <c r="OYR2996" s="562"/>
      <c r="OYS2996" s="357"/>
      <c r="OYT2996" s="81"/>
      <c r="OYU2996" s="173"/>
      <c r="OYV2996" s="716"/>
      <c r="OYW2996" s="137"/>
      <c r="OYX2996" s="580"/>
      <c r="OYY2996" s="537"/>
      <c r="OYZ2996" s="562"/>
      <c r="OZA2996" s="357"/>
      <c r="OZB2996" s="81"/>
      <c r="OZC2996" s="173"/>
      <c r="OZD2996" s="716"/>
      <c r="OZE2996" s="137"/>
      <c r="OZF2996" s="580"/>
      <c r="OZG2996" s="537"/>
      <c r="OZH2996" s="562"/>
      <c r="OZI2996" s="357"/>
      <c r="OZJ2996" s="81"/>
      <c r="OZK2996" s="173"/>
      <c r="OZL2996" s="716"/>
      <c r="OZM2996" s="137"/>
      <c r="OZN2996" s="580"/>
      <c r="OZO2996" s="537"/>
      <c r="OZP2996" s="562"/>
      <c r="OZQ2996" s="357"/>
      <c r="OZR2996" s="81"/>
      <c r="OZS2996" s="173"/>
      <c r="OZT2996" s="716"/>
      <c r="OZU2996" s="137"/>
      <c r="OZV2996" s="580"/>
      <c r="OZW2996" s="537"/>
      <c r="OZX2996" s="562"/>
      <c r="OZY2996" s="357"/>
      <c r="OZZ2996" s="81"/>
      <c r="PAA2996" s="173"/>
      <c r="PAB2996" s="716"/>
      <c r="PAC2996" s="137"/>
      <c r="PAD2996" s="580"/>
      <c r="PAE2996" s="537"/>
      <c r="PAF2996" s="562"/>
      <c r="PAG2996" s="357"/>
      <c r="PAH2996" s="81"/>
      <c r="PAI2996" s="173"/>
      <c r="PAJ2996" s="716"/>
      <c r="PAK2996" s="137"/>
      <c r="PAL2996" s="580"/>
      <c r="PAM2996" s="537"/>
      <c r="PAN2996" s="562"/>
      <c r="PAO2996" s="357"/>
      <c r="PAP2996" s="81"/>
      <c r="PAQ2996" s="173"/>
      <c r="PAR2996" s="716"/>
      <c r="PAS2996" s="137"/>
      <c r="PAT2996" s="580"/>
      <c r="PAU2996" s="537"/>
      <c r="PAV2996" s="562"/>
      <c r="PAW2996" s="357"/>
      <c r="PAX2996" s="81"/>
      <c r="PAY2996" s="173"/>
      <c r="PAZ2996" s="716"/>
      <c r="PBA2996" s="137"/>
      <c r="PBB2996" s="580"/>
      <c r="PBC2996" s="537"/>
      <c r="PBD2996" s="562"/>
      <c r="PBE2996" s="357"/>
      <c r="PBF2996" s="81"/>
      <c r="PBG2996" s="173"/>
      <c r="PBH2996" s="716"/>
      <c r="PBI2996" s="137"/>
      <c r="PBJ2996" s="580"/>
      <c r="PBK2996" s="537"/>
      <c r="PBL2996" s="562"/>
      <c r="PBM2996" s="357"/>
      <c r="PBN2996" s="81"/>
      <c r="PBO2996" s="173"/>
      <c r="PBP2996" s="716"/>
      <c r="PBQ2996" s="137"/>
      <c r="PBR2996" s="580"/>
      <c r="PBS2996" s="537"/>
      <c r="PBT2996" s="562"/>
      <c r="PBU2996" s="357"/>
      <c r="PBV2996" s="81"/>
      <c r="PBW2996" s="173"/>
      <c r="PBX2996" s="716"/>
      <c r="PBY2996" s="137"/>
      <c r="PBZ2996" s="580"/>
      <c r="PCA2996" s="537"/>
      <c r="PCB2996" s="562"/>
      <c r="PCC2996" s="357"/>
      <c r="PCD2996" s="81"/>
      <c r="PCE2996" s="173"/>
      <c r="PCF2996" s="716"/>
      <c r="PCG2996" s="137"/>
      <c r="PCH2996" s="580"/>
      <c r="PCI2996" s="537"/>
      <c r="PCJ2996" s="562"/>
      <c r="PCK2996" s="357"/>
      <c r="PCL2996" s="81"/>
      <c r="PCM2996" s="173"/>
      <c r="PCN2996" s="716"/>
      <c r="PCO2996" s="137"/>
      <c r="PCP2996" s="580"/>
      <c r="PCQ2996" s="537"/>
      <c r="PCR2996" s="562"/>
      <c r="PCS2996" s="357"/>
      <c r="PCT2996" s="81"/>
      <c r="PCU2996" s="173"/>
      <c r="PCV2996" s="716"/>
      <c r="PCW2996" s="137"/>
      <c r="PCX2996" s="580"/>
      <c r="PCY2996" s="537"/>
      <c r="PCZ2996" s="562"/>
      <c r="PDA2996" s="357"/>
      <c r="PDB2996" s="81"/>
      <c r="PDC2996" s="173"/>
      <c r="PDD2996" s="716"/>
      <c r="PDE2996" s="137"/>
      <c r="PDF2996" s="580"/>
      <c r="PDG2996" s="537"/>
      <c r="PDH2996" s="562"/>
      <c r="PDI2996" s="357"/>
      <c r="PDJ2996" s="81"/>
      <c r="PDK2996" s="173"/>
      <c r="PDL2996" s="716"/>
      <c r="PDM2996" s="137"/>
      <c r="PDN2996" s="580"/>
      <c r="PDO2996" s="537"/>
      <c r="PDP2996" s="562"/>
      <c r="PDQ2996" s="357"/>
      <c r="PDR2996" s="81"/>
      <c r="PDS2996" s="173"/>
      <c r="PDT2996" s="716"/>
      <c r="PDU2996" s="137"/>
      <c r="PDV2996" s="580"/>
      <c r="PDW2996" s="537"/>
      <c r="PDX2996" s="562"/>
      <c r="PDY2996" s="357"/>
      <c r="PDZ2996" s="81"/>
      <c r="PEA2996" s="173"/>
      <c r="PEB2996" s="716"/>
      <c r="PEC2996" s="137"/>
      <c r="PED2996" s="580"/>
      <c r="PEE2996" s="537"/>
      <c r="PEF2996" s="562"/>
      <c r="PEG2996" s="357"/>
      <c r="PEH2996" s="81"/>
      <c r="PEI2996" s="173"/>
      <c r="PEJ2996" s="716"/>
      <c r="PEK2996" s="137"/>
      <c r="PEL2996" s="580"/>
      <c r="PEM2996" s="537"/>
      <c r="PEN2996" s="562"/>
      <c r="PEO2996" s="357"/>
      <c r="PEP2996" s="81"/>
      <c r="PEQ2996" s="173"/>
      <c r="PER2996" s="716"/>
      <c r="PES2996" s="137"/>
      <c r="PET2996" s="580"/>
      <c r="PEU2996" s="537"/>
      <c r="PEV2996" s="562"/>
      <c r="PEW2996" s="357"/>
      <c r="PEX2996" s="81"/>
      <c r="PEY2996" s="173"/>
      <c r="PEZ2996" s="716"/>
      <c r="PFA2996" s="137"/>
      <c r="PFB2996" s="580"/>
      <c r="PFC2996" s="537"/>
      <c r="PFD2996" s="562"/>
      <c r="PFE2996" s="357"/>
      <c r="PFF2996" s="81"/>
      <c r="PFG2996" s="173"/>
      <c r="PFH2996" s="716"/>
      <c r="PFI2996" s="137"/>
      <c r="PFJ2996" s="580"/>
      <c r="PFK2996" s="537"/>
      <c r="PFL2996" s="562"/>
      <c r="PFM2996" s="357"/>
      <c r="PFN2996" s="81"/>
      <c r="PFO2996" s="173"/>
      <c r="PFP2996" s="716"/>
      <c r="PFQ2996" s="137"/>
      <c r="PFR2996" s="580"/>
      <c r="PFS2996" s="537"/>
      <c r="PFT2996" s="562"/>
      <c r="PFU2996" s="357"/>
      <c r="PFV2996" s="81"/>
      <c r="PFW2996" s="173"/>
      <c r="PFX2996" s="716"/>
      <c r="PFY2996" s="137"/>
      <c r="PFZ2996" s="580"/>
      <c r="PGA2996" s="537"/>
      <c r="PGB2996" s="562"/>
      <c r="PGC2996" s="357"/>
      <c r="PGD2996" s="81"/>
      <c r="PGE2996" s="173"/>
      <c r="PGF2996" s="716"/>
      <c r="PGG2996" s="137"/>
      <c r="PGH2996" s="580"/>
      <c r="PGI2996" s="537"/>
      <c r="PGJ2996" s="562"/>
      <c r="PGK2996" s="357"/>
      <c r="PGL2996" s="81"/>
      <c r="PGM2996" s="173"/>
      <c r="PGN2996" s="716"/>
      <c r="PGO2996" s="137"/>
      <c r="PGP2996" s="580"/>
      <c r="PGQ2996" s="537"/>
      <c r="PGR2996" s="562"/>
      <c r="PGS2996" s="357"/>
      <c r="PGT2996" s="81"/>
      <c r="PGU2996" s="173"/>
      <c r="PGV2996" s="716"/>
      <c r="PGW2996" s="137"/>
      <c r="PGX2996" s="580"/>
      <c r="PGY2996" s="537"/>
      <c r="PGZ2996" s="562"/>
      <c r="PHA2996" s="357"/>
      <c r="PHB2996" s="81"/>
      <c r="PHC2996" s="173"/>
      <c r="PHD2996" s="716"/>
      <c r="PHE2996" s="137"/>
      <c r="PHF2996" s="580"/>
      <c r="PHG2996" s="537"/>
      <c r="PHH2996" s="562"/>
      <c r="PHI2996" s="357"/>
      <c r="PHJ2996" s="81"/>
      <c r="PHK2996" s="173"/>
      <c r="PHL2996" s="716"/>
      <c r="PHM2996" s="137"/>
      <c r="PHN2996" s="580"/>
      <c r="PHO2996" s="537"/>
      <c r="PHP2996" s="562"/>
      <c r="PHQ2996" s="357"/>
      <c r="PHR2996" s="81"/>
      <c r="PHS2996" s="173"/>
      <c r="PHT2996" s="716"/>
      <c r="PHU2996" s="137"/>
      <c r="PHV2996" s="580"/>
      <c r="PHW2996" s="537"/>
      <c r="PHX2996" s="562"/>
      <c r="PHY2996" s="357"/>
      <c r="PHZ2996" s="81"/>
      <c r="PIA2996" s="173"/>
      <c r="PIB2996" s="716"/>
      <c r="PIC2996" s="137"/>
      <c r="PID2996" s="580"/>
      <c r="PIE2996" s="537"/>
      <c r="PIF2996" s="562"/>
      <c r="PIG2996" s="357"/>
      <c r="PIH2996" s="81"/>
      <c r="PII2996" s="173"/>
      <c r="PIJ2996" s="716"/>
      <c r="PIK2996" s="137"/>
      <c r="PIL2996" s="580"/>
      <c r="PIM2996" s="537"/>
      <c r="PIN2996" s="562"/>
      <c r="PIO2996" s="357"/>
      <c r="PIP2996" s="81"/>
      <c r="PIQ2996" s="173"/>
      <c r="PIR2996" s="716"/>
      <c r="PIS2996" s="137"/>
      <c r="PIT2996" s="580"/>
      <c r="PIU2996" s="537"/>
      <c r="PIV2996" s="562"/>
      <c r="PIW2996" s="357"/>
      <c r="PIX2996" s="81"/>
      <c r="PIY2996" s="173"/>
      <c r="PIZ2996" s="716"/>
      <c r="PJA2996" s="137"/>
      <c r="PJB2996" s="580"/>
      <c r="PJC2996" s="537"/>
      <c r="PJD2996" s="562"/>
      <c r="PJE2996" s="357"/>
      <c r="PJF2996" s="81"/>
      <c r="PJG2996" s="173"/>
      <c r="PJH2996" s="716"/>
      <c r="PJI2996" s="137"/>
      <c r="PJJ2996" s="580"/>
      <c r="PJK2996" s="537"/>
      <c r="PJL2996" s="562"/>
      <c r="PJM2996" s="357"/>
      <c r="PJN2996" s="81"/>
      <c r="PJO2996" s="173"/>
      <c r="PJP2996" s="716"/>
      <c r="PJQ2996" s="137"/>
      <c r="PJR2996" s="580"/>
      <c r="PJS2996" s="537"/>
      <c r="PJT2996" s="562"/>
      <c r="PJU2996" s="357"/>
      <c r="PJV2996" s="81"/>
      <c r="PJW2996" s="173"/>
      <c r="PJX2996" s="716"/>
      <c r="PJY2996" s="137"/>
      <c r="PJZ2996" s="580"/>
      <c r="PKA2996" s="537"/>
      <c r="PKB2996" s="562"/>
      <c r="PKC2996" s="357"/>
      <c r="PKD2996" s="81"/>
      <c r="PKE2996" s="173"/>
      <c r="PKF2996" s="716"/>
      <c r="PKG2996" s="137"/>
      <c r="PKH2996" s="580"/>
      <c r="PKI2996" s="537"/>
      <c r="PKJ2996" s="562"/>
      <c r="PKK2996" s="357"/>
      <c r="PKL2996" s="81"/>
      <c r="PKM2996" s="173"/>
      <c r="PKN2996" s="716"/>
      <c r="PKO2996" s="137"/>
      <c r="PKP2996" s="580"/>
      <c r="PKQ2996" s="537"/>
      <c r="PKR2996" s="562"/>
      <c r="PKS2996" s="357"/>
      <c r="PKT2996" s="81"/>
      <c r="PKU2996" s="173"/>
      <c r="PKV2996" s="716"/>
      <c r="PKW2996" s="137"/>
      <c r="PKX2996" s="580"/>
      <c r="PKY2996" s="537"/>
      <c r="PKZ2996" s="562"/>
      <c r="PLA2996" s="357"/>
      <c r="PLB2996" s="81"/>
      <c r="PLC2996" s="173"/>
      <c r="PLD2996" s="716"/>
      <c r="PLE2996" s="137"/>
      <c r="PLF2996" s="580"/>
      <c r="PLG2996" s="537"/>
      <c r="PLH2996" s="562"/>
      <c r="PLI2996" s="357"/>
      <c r="PLJ2996" s="81"/>
      <c r="PLK2996" s="173"/>
      <c r="PLL2996" s="716"/>
      <c r="PLM2996" s="137"/>
      <c r="PLN2996" s="580"/>
      <c r="PLO2996" s="537"/>
      <c r="PLP2996" s="562"/>
      <c r="PLQ2996" s="357"/>
      <c r="PLR2996" s="81"/>
      <c r="PLS2996" s="173"/>
      <c r="PLT2996" s="716"/>
      <c r="PLU2996" s="137"/>
      <c r="PLV2996" s="580"/>
      <c r="PLW2996" s="537"/>
      <c r="PLX2996" s="562"/>
      <c r="PLY2996" s="357"/>
      <c r="PLZ2996" s="81"/>
      <c r="PMA2996" s="173"/>
      <c r="PMB2996" s="716"/>
      <c r="PMC2996" s="137"/>
      <c r="PMD2996" s="580"/>
      <c r="PME2996" s="537"/>
      <c r="PMF2996" s="562"/>
      <c r="PMG2996" s="357"/>
      <c r="PMH2996" s="81"/>
      <c r="PMI2996" s="173"/>
      <c r="PMJ2996" s="716"/>
      <c r="PMK2996" s="137"/>
      <c r="PML2996" s="580"/>
      <c r="PMM2996" s="537"/>
      <c r="PMN2996" s="562"/>
      <c r="PMO2996" s="357"/>
      <c r="PMP2996" s="81"/>
      <c r="PMQ2996" s="173"/>
      <c r="PMR2996" s="716"/>
      <c r="PMS2996" s="137"/>
      <c r="PMT2996" s="580"/>
      <c r="PMU2996" s="537"/>
      <c r="PMV2996" s="562"/>
      <c r="PMW2996" s="357"/>
      <c r="PMX2996" s="81"/>
      <c r="PMY2996" s="173"/>
      <c r="PMZ2996" s="716"/>
      <c r="PNA2996" s="137"/>
      <c r="PNB2996" s="580"/>
      <c r="PNC2996" s="537"/>
      <c r="PND2996" s="562"/>
      <c r="PNE2996" s="357"/>
      <c r="PNF2996" s="81"/>
      <c r="PNG2996" s="173"/>
      <c r="PNH2996" s="716"/>
      <c r="PNI2996" s="137"/>
      <c r="PNJ2996" s="580"/>
      <c r="PNK2996" s="537"/>
      <c r="PNL2996" s="562"/>
      <c r="PNM2996" s="357"/>
      <c r="PNN2996" s="81"/>
      <c r="PNO2996" s="173"/>
      <c r="PNP2996" s="716"/>
      <c r="PNQ2996" s="137"/>
      <c r="PNR2996" s="580"/>
      <c r="PNS2996" s="537"/>
      <c r="PNT2996" s="562"/>
      <c r="PNU2996" s="357"/>
      <c r="PNV2996" s="81"/>
      <c r="PNW2996" s="173"/>
      <c r="PNX2996" s="716"/>
      <c r="PNY2996" s="137"/>
      <c r="PNZ2996" s="580"/>
      <c r="POA2996" s="537"/>
      <c r="POB2996" s="562"/>
      <c r="POC2996" s="357"/>
      <c r="POD2996" s="81"/>
      <c r="POE2996" s="173"/>
      <c r="POF2996" s="716"/>
      <c r="POG2996" s="137"/>
      <c r="POH2996" s="580"/>
      <c r="POI2996" s="537"/>
      <c r="POJ2996" s="562"/>
      <c r="POK2996" s="357"/>
      <c r="POL2996" s="81"/>
      <c r="POM2996" s="173"/>
      <c r="PON2996" s="716"/>
      <c r="POO2996" s="137"/>
      <c r="POP2996" s="580"/>
      <c r="POQ2996" s="537"/>
      <c r="POR2996" s="562"/>
      <c r="POS2996" s="357"/>
      <c r="POT2996" s="81"/>
      <c r="POU2996" s="173"/>
      <c r="POV2996" s="716"/>
      <c r="POW2996" s="137"/>
      <c r="POX2996" s="580"/>
      <c r="POY2996" s="537"/>
      <c r="POZ2996" s="562"/>
      <c r="PPA2996" s="357"/>
      <c r="PPB2996" s="81"/>
      <c r="PPC2996" s="173"/>
      <c r="PPD2996" s="716"/>
      <c r="PPE2996" s="137"/>
      <c r="PPF2996" s="580"/>
      <c r="PPG2996" s="537"/>
      <c r="PPH2996" s="562"/>
      <c r="PPI2996" s="357"/>
      <c r="PPJ2996" s="81"/>
      <c r="PPK2996" s="173"/>
      <c r="PPL2996" s="716"/>
      <c r="PPM2996" s="137"/>
      <c r="PPN2996" s="580"/>
      <c r="PPO2996" s="537"/>
      <c r="PPP2996" s="562"/>
      <c r="PPQ2996" s="357"/>
      <c r="PPR2996" s="81"/>
      <c r="PPS2996" s="173"/>
      <c r="PPT2996" s="716"/>
      <c r="PPU2996" s="137"/>
      <c r="PPV2996" s="580"/>
      <c r="PPW2996" s="537"/>
      <c r="PPX2996" s="562"/>
      <c r="PPY2996" s="357"/>
      <c r="PPZ2996" s="81"/>
      <c r="PQA2996" s="173"/>
      <c r="PQB2996" s="716"/>
      <c r="PQC2996" s="137"/>
      <c r="PQD2996" s="580"/>
      <c r="PQE2996" s="537"/>
      <c r="PQF2996" s="562"/>
      <c r="PQG2996" s="357"/>
      <c r="PQH2996" s="81"/>
      <c r="PQI2996" s="173"/>
      <c r="PQJ2996" s="716"/>
      <c r="PQK2996" s="137"/>
      <c r="PQL2996" s="580"/>
      <c r="PQM2996" s="537"/>
      <c r="PQN2996" s="562"/>
      <c r="PQO2996" s="357"/>
      <c r="PQP2996" s="81"/>
      <c r="PQQ2996" s="173"/>
      <c r="PQR2996" s="716"/>
      <c r="PQS2996" s="137"/>
      <c r="PQT2996" s="580"/>
      <c r="PQU2996" s="537"/>
      <c r="PQV2996" s="562"/>
      <c r="PQW2996" s="357"/>
      <c r="PQX2996" s="81"/>
      <c r="PQY2996" s="173"/>
      <c r="PQZ2996" s="716"/>
      <c r="PRA2996" s="137"/>
      <c r="PRB2996" s="580"/>
      <c r="PRC2996" s="537"/>
      <c r="PRD2996" s="562"/>
      <c r="PRE2996" s="357"/>
      <c r="PRF2996" s="81"/>
      <c r="PRG2996" s="173"/>
      <c r="PRH2996" s="716"/>
      <c r="PRI2996" s="137"/>
      <c r="PRJ2996" s="580"/>
      <c r="PRK2996" s="537"/>
      <c r="PRL2996" s="562"/>
      <c r="PRM2996" s="357"/>
      <c r="PRN2996" s="81"/>
      <c r="PRO2996" s="173"/>
      <c r="PRP2996" s="716"/>
      <c r="PRQ2996" s="137"/>
      <c r="PRR2996" s="580"/>
      <c r="PRS2996" s="537"/>
      <c r="PRT2996" s="562"/>
      <c r="PRU2996" s="357"/>
      <c r="PRV2996" s="81"/>
      <c r="PRW2996" s="173"/>
      <c r="PRX2996" s="716"/>
      <c r="PRY2996" s="137"/>
      <c r="PRZ2996" s="580"/>
      <c r="PSA2996" s="537"/>
      <c r="PSB2996" s="562"/>
      <c r="PSC2996" s="357"/>
      <c r="PSD2996" s="81"/>
      <c r="PSE2996" s="173"/>
      <c r="PSF2996" s="716"/>
      <c r="PSG2996" s="137"/>
      <c r="PSH2996" s="580"/>
      <c r="PSI2996" s="537"/>
      <c r="PSJ2996" s="562"/>
      <c r="PSK2996" s="357"/>
      <c r="PSL2996" s="81"/>
      <c r="PSM2996" s="173"/>
      <c r="PSN2996" s="716"/>
      <c r="PSO2996" s="137"/>
      <c r="PSP2996" s="580"/>
      <c r="PSQ2996" s="537"/>
      <c r="PSR2996" s="562"/>
      <c r="PSS2996" s="357"/>
      <c r="PST2996" s="81"/>
      <c r="PSU2996" s="173"/>
      <c r="PSV2996" s="716"/>
      <c r="PSW2996" s="137"/>
      <c r="PSX2996" s="580"/>
      <c r="PSY2996" s="537"/>
      <c r="PSZ2996" s="562"/>
      <c r="PTA2996" s="357"/>
      <c r="PTB2996" s="81"/>
      <c r="PTC2996" s="173"/>
      <c r="PTD2996" s="716"/>
      <c r="PTE2996" s="137"/>
      <c r="PTF2996" s="580"/>
      <c r="PTG2996" s="537"/>
      <c r="PTH2996" s="562"/>
      <c r="PTI2996" s="357"/>
      <c r="PTJ2996" s="81"/>
      <c r="PTK2996" s="173"/>
      <c r="PTL2996" s="716"/>
      <c r="PTM2996" s="137"/>
      <c r="PTN2996" s="580"/>
      <c r="PTO2996" s="537"/>
      <c r="PTP2996" s="562"/>
      <c r="PTQ2996" s="357"/>
      <c r="PTR2996" s="81"/>
      <c r="PTS2996" s="173"/>
      <c r="PTT2996" s="716"/>
      <c r="PTU2996" s="137"/>
      <c r="PTV2996" s="580"/>
      <c r="PTW2996" s="537"/>
      <c r="PTX2996" s="562"/>
      <c r="PTY2996" s="357"/>
      <c r="PTZ2996" s="81"/>
      <c r="PUA2996" s="173"/>
      <c r="PUB2996" s="716"/>
      <c r="PUC2996" s="137"/>
      <c r="PUD2996" s="580"/>
      <c r="PUE2996" s="537"/>
      <c r="PUF2996" s="562"/>
      <c r="PUG2996" s="357"/>
      <c r="PUH2996" s="81"/>
      <c r="PUI2996" s="173"/>
      <c r="PUJ2996" s="716"/>
      <c r="PUK2996" s="137"/>
      <c r="PUL2996" s="580"/>
      <c r="PUM2996" s="537"/>
      <c r="PUN2996" s="562"/>
      <c r="PUO2996" s="357"/>
      <c r="PUP2996" s="81"/>
      <c r="PUQ2996" s="173"/>
      <c r="PUR2996" s="716"/>
      <c r="PUS2996" s="137"/>
      <c r="PUT2996" s="580"/>
      <c r="PUU2996" s="537"/>
      <c r="PUV2996" s="562"/>
      <c r="PUW2996" s="357"/>
      <c r="PUX2996" s="81"/>
      <c r="PUY2996" s="173"/>
      <c r="PUZ2996" s="716"/>
      <c r="PVA2996" s="137"/>
      <c r="PVB2996" s="580"/>
      <c r="PVC2996" s="537"/>
      <c r="PVD2996" s="562"/>
      <c r="PVE2996" s="357"/>
      <c r="PVF2996" s="81"/>
      <c r="PVG2996" s="173"/>
      <c r="PVH2996" s="716"/>
      <c r="PVI2996" s="137"/>
      <c r="PVJ2996" s="580"/>
      <c r="PVK2996" s="537"/>
      <c r="PVL2996" s="562"/>
      <c r="PVM2996" s="357"/>
      <c r="PVN2996" s="81"/>
      <c r="PVO2996" s="173"/>
      <c r="PVP2996" s="716"/>
      <c r="PVQ2996" s="137"/>
      <c r="PVR2996" s="580"/>
      <c r="PVS2996" s="537"/>
      <c r="PVT2996" s="562"/>
      <c r="PVU2996" s="357"/>
      <c r="PVV2996" s="81"/>
      <c r="PVW2996" s="173"/>
      <c r="PVX2996" s="716"/>
      <c r="PVY2996" s="137"/>
      <c r="PVZ2996" s="580"/>
      <c r="PWA2996" s="537"/>
      <c r="PWB2996" s="562"/>
      <c r="PWC2996" s="357"/>
      <c r="PWD2996" s="81"/>
      <c r="PWE2996" s="173"/>
      <c r="PWF2996" s="716"/>
      <c r="PWG2996" s="137"/>
      <c r="PWH2996" s="580"/>
      <c r="PWI2996" s="537"/>
      <c r="PWJ2996" s="562"/>
      <c r="PWK2996" s="357"/>
      <c r="PWL2996" s="81"/>
      <c r="PWM2996" s="173"/>
      <c r="PWN2996" s="716"/>
      <c r="PWO2996" s="137"/>
      <c r="PWP2996" s="580"/>
      <c r="PWQ2996" s="537"/>
      <c r="PWR2996" s="562"/>
      <c r="PWS2996" s="357"/>
      <c r="PWT2996" s="81"/>
      <c r="PWU2996" s="173"/>
      <c r="PWV2996" s="716"/>
      <c r="PWW2996" s="137"/>
      <c r="PWX2996" s="580"/>
      <c r="PWY2996" s="537"/>
      <c r="PWZ2996" s="562"/>
      <c r="PXA2996" s="357"/>
      <c r="PXB2996" s="81"/>
      <c r="PXC2996" s="173"/>
      <c r="PXD2996" s="716"/>
      <c r="PXE2996" s="137"/>
      <c r="PXF2996" s="580"/>
      <c r="PXG2996" s="537"/>
      <c r="PXH2996" s="562"/>
      <c r="PXI2996" s="357"/>
      <c r="PXJ2996" s="81"/>
      <c r="PXK2996" s="173"/>
      <c r="PXL2996" s="716"/>
      <c r="PXM2996" s="137"/>
      <c r="PXN2996" s="580"/>
      <c r="PXO2996" s="537"/>
      <c r="PXP2996" s="562"/>
      <c r="PXQ2996" s="357"/>
      <c r="PXR2996" s="81"/>
      <c r="PXS2996" s="173"/>
      <c r="PXT2996" s="716"/>
      <c r="PXU2996" s="137"/>
      <c r="PXV2996" s="580"/>
      <c r="PXW2996" s="537"/>
      <c r="PXX2996" s="562"/>
      <c r="PXY2996" s="357"/>
      <c r="PXZ2996" s="81"/>
      <c r="PYA2996" s="173"/>
      <c r="PYB2996" s="716"/>
      <c r="PYC2996" s="137"/>
      <c r="PYD2996" s="580"/>
      <c r="PYE2996" s="537"/>
      <c r="PYF2996" s="562"/>
      <c r="PYG2996" s="357"/>
      <c r="PYH2996" s="81"/>
      <c r="PYI2996" s="173"/>
      <c r="PYJ2996" s="716"/>
      <c r="PYK2996" s="137"/>
      <c r="PYL2996" s="580"/>
      <c r="PYM2996" s="537"/>
      <c r="PYN2996" s="562"/>
      <c r="PYO2996" s="357"/>
      <c r="PYP2996" s="81"/>
      <c r="PYQ2996" s="173"/>
      <c r="PYR2996" s="716"/>
      <c r="PYS2996" s="137"/>
      <c r="PYT2996" s="580"/>
      <c r="PYU2996" s="537"/>
      <c r="PYV2996" s="562"/>
      <c r="PYW2996" s="357"/>
      <c r="PYX2996" s="81"/>
      <c r="PYY2996" s="173"/>
      <c r="PYZ2996" s="716"/>
      <c r="PZA2996" s="137"/>
      <c r="PZB2996" s="580"/>
      <c r="PZC2996" s="537"/>
      <c r="PZD2996" s="562"/>
      <c r="PZE2996" s="357"/>
      <c r="PZF2996" s="81"/>
      <c r="PZG2996" s="173"/>
      <c r="PZH2996" s="716"/>
      <c r="PZI2996" s="137"/>
      <c r="PZJ2996" s="580"/>
      <c r="PZK2996" s="537"/>
      <c r="PZL2996" s="562"/>
      <c r="PZM2996" s="357"/>
      <c r="PZN2996" s="81"/>
      <c r="PZO2996" s="173"/>
      <c r="PZP2996" s="716"/>
      <c r="PZQ2996" s="137"/>
      <c r="PZR2996" s="580"/>
      <c r="PZS2996" s="537"/>
      <c r="PZT2996" s="562"/>
      <c r="PZU2996" s="357"/>
      <c r="PZV2996" s="81"/>
      <c r="PZW2996" s="173"/>
      <c r="PZX2996" s="716"/>
      <c r="PZY2996" s="137"/>
      <c r="PZZ2996" s="580"/>
      <c r="QAA2996" s="537"/>
      <c r="QAB2996" s="562"/>
      <c r="QAC2996" s="357"/>
      <c r="QAD2996" s="81"/>
      <c r="QAE2996" s="173"/>
      <c r="QAF2996" s="716"/>
      <c r="QAG2996" s="137"/>
      <c r="QAH2996" s="580"/>
      <c r="QAI2996" s="537"/>
      <c r="QAJ2996" s="562"/>
      <c r="QAK2996" s="357"/>
      <c r="QAL2996" s="81"/>
      <c r="QAM2996" s="173"/>
      <c r="QAN2996" s="716"/>
      <c r="QAO2996" s="137"/>
      <c r="QAP2996" s="580"/>
      <c r="QAQ2996" s="537"/>
      <c r="QAR2996" s="562"/>
      <c r="QAS2996" s="357"/>
      <c r="QAT2996" s="81"/>
      <c r="QAU2996" s="173"/>
      <c r="QAV2996" s="716"/>
      <c r="QAW2996" s="137"/>
      <c r="QAX2996" s="580"/>
      <c r="QAY2996" s="537"/>
      <c r="QAZ2996" s="562"/>
      <c r="QBA2996" s="357"/>
      <c r="QBB2996" s="81"/>
      <c r="QBC2996" s="173"/>
      <c r="QBD2996" s="716"/>
      <c r="QBE2996" s="137"/>
      <c r="QBF2996" s="580"/>
      <c r="QBG2996" s="537"/>
      <c r="QBH2996" s="562"/>
      <c r="QBI2996" s="357"/>
      <c r="QBJ2996" s="81"/>
      <c r="QBK2996" s="173"/>
      <c r="QBL2996" s="716"/>
      <c r="QBM2996" s="137"/>
      <c r="QBN2996" s="580"/>
      <c r="QBO2996" s="537"/>
      <c r="QBP2996" s="562"/>
      <c r="QBQ2996" s="357"/>
      <c r="QBR2996" s="81"/>
      <c r="QBS2996" s="173"/>
      <c r="QBT2996" s="716"/>
      <c r="QBU2996" s="137"/>
      <c r="QBV2996" s="580"/>
      <c r="QBW2996" s="537"/>
      <c r="QBX2996" s="562"/>
      <c r="QBY2996" s="357"/>
      <c r="QBZ2996" s="81"/>
      <c r="QCA2996" s="173"/>
      <c r="QCB2996" s="716"/>
      <c r="QCC2996" s="137"/>
      <c r="QCD2996" s="580"/>
      <c r="QCE2996" s="537"/>
      <c r="QCF2996" s="562"/>
      <c r="QCG2996" s="357"/>
      <c r="QCH2996" s="81"/>
      <c r="QCI2996" s="173"/>
      <c r="QCJ2996" s="716"/>
      <c r="QCK2996" s="137"/>
      <c r="QCL2996" s="580"/>
      <c r="QCM2996" s="537"/>
      <c r="QCN2996" s="562"/>
      <c r="QCO2996" s="357"/>
      <c r="QCP2996" s="81"/>
      <c r="QCQ2996" s="173"/>
      <c r="QCR2996" s="716"/>
      <c r="QCS2996" s="137"/>
      <c r="QCT2996" s="580"/>
      <c r="QCU2996" s="537"/>
      <c r="QCV2996" s="562"/>
      <c r="QCW2996" s="357"/>
      <c r="QCX2996" s="81"/>
      <c r="QCY2996" s="173"/>
      <c r="QCZ2996" s="716"/>
      <c r="QDA2996" s="137"/>
      <c r="QDB2996" s="580"/>
      <c r="QDC2996" s="537"/>
      <c r="QDD2996" s="562"/>
      <c r="QDE2996" s="357"/>
      <c r="QDF2996" s="81"/>
      <c r="QDG2996" s="173"/>
      <c r="QDH2996" s="716"/>
      <c r="QDI2996" s="137"/>
      <c r="QDJ2996" s="580"/>
      <c r="QDK2996" s="537"/>
      <c r="QDL2996" s="562"/>
      <c r="QDM2996" s="357"/>
      <c r="QDN2996" s="81"/>
      <c r="QDO2996" s="173"/>
      <c r="QDP2996" s="716"/>
      <c r="QDQ2996" s="137"/>
      <c r="QDR2996" s="580"/>
      <c r="QDS2996" s="537"/>
      <c r="QDT2996" s="562"/>
      <c r="QDU2996" s="357"/>
      <c r="QDV2996" s="81"/>
      <c r="QDW2996" s="173"/>
      <c r="QDX2996" s="716"/>
      <c r="QDY2996" s="137"/>
      <c r="QDZ2996" s="580"/>
      <c r="QEA2996" s="537"/>
      <c r="QEB2996" s="562"/>
      <c r="QEC2996" s="357"/>
      <c r="QED2996" s="81"/>
      <c r="QEE2996" s="173"/>
      <c r="QEF2996" s="716"/>
      <c r="QEG2996" s="137"/>
      <c r="QEH2996" s="580"/>
      <c r="QEI2996" s="537"/>
      <c r="QEJ2996" s="562"/>
      <c r="QEK2996" s="357"/>
      <c r="QEL2996" s="81"/>
      <c r="QEM2996" s="173"/>
      <c r="QEN2996" s="716"/>
      <c r="QEO2996" s="137"/>
      <c r="QEP2996" s="580"/>
      <c r="QEQ2996" s="537"/>
      <c r="QER2996" s="562"/>
      <c r="QES2996" s="357"/>
      <c r="QET2996" s="81"/>
      <c r="QEU2996" s="173"/>
      <c r="QEV2996" s="716"/>
      <c r="QEW2996" s="137"/>
      <c r="QEX2996" s="580"/>
      <c r="QEY2996" s="537"/>
      <c r="QEZ2996" s="562"/>
      <c r="QFA2996" s="357"/>
      <c r="QFB2996" s="81"/>
      <c r="QFC2996" s="173"/>
      <c r="QFD2996" s="716"/>
      <c r="QFE2996" s="137"/>
      <c r="QFF2996" s="580"/>
      <c r="QFG2996" s="537"/>
      <c r="QFH2996" s="562"/>
      <c r="QFI2996" s="357"/>
      <c r="QFJ2996" s="81"/>
      <c r="QFK2996" s="173"/>
      <c r="QFL2996" s="716"/>
      <c r="QFM2996" s="137"/>
      <c r="QFN2996" s="580"/>
      <c r="QFO2996" s="537"/>
      <c r="QFP2996" s="562"/>
      <c r="QFQ2996" s="357"/>
      <c r="QFR2996" s="81"/>
      <c r="QFS2996" s="173"/>
      <c r="QFT2996" s="716"/>
      <c r="QFU2996" s="137"/>
      <c r="QFV2996" s="580"/>
      <c r="QFW2996" s="537"/>
      <c r="QFX2996" s="562"/>
      <c r="QFY2996" s="357"/>
      <c r="QFZ2996" s="81"/>
      <c r="QGA2996" s="173"/>
      <c r="QGB2996" s="716"/>
      <c r="QGC2996" s="137"/>
      <c r="QGD2996" s="580"/>
      <c r="QGE2996" s="537"/>
      <c r="QGF2996" s="562"/>
      <c r="QGG2996" s="357"/>
      <c r="QGH2996" s="81"/>
      <c r="QGI2996" s="173"/>
      <c r="QGJ2996" s="716"/>
      <c r="QGK2996" s="137"/>
      <c r="QGL2996" s="580"/>
      <c r="QGM2996" s="537"/>
      <c r="QGN2996" s="562"/>
      <c r="QGO2996" s="357"/>
      <c r="QGP2996" s="81"/>
      <c r="QGQ2996" s="173"/>
      <c r="QGR2996" s="716"/>
      <c r="QGS2996" s="137"/>
      <c r="QGT2996" s="580"/>
      <c r="QGU2996" s="537"/>
      <c r="QGV2996" s="562"/>
      <c r="QGW2996" s="357"/>
      <c r="QGX2996" s="81"/>
      <c r="QGY2996" s="173"/>
      <c r="QGZ2996" s="716"/>
      <c r="QHA2996" s="137"/>
      <c r="QHB2996" s="580"/>
      <c r="QHC2996" s="537"/>
      <c r="QHD2996" s="562"/>
      <c r="QHE2996" s="357"/>
      <c r="QHF2996" s="81"/>
      <c r="QHG2996" s="173"/>
      <c r="QHH2996" s="716"/>
      <c r="QHI2996" s="137"/>
      <c r="QHJ2996" s="580"/>
      <c r="QHK2996" s="537"/>
      <c r="QHL2996" s="562"/>
      <c r="QHM2996" s="357"/>
      <c r="QHN2996" s="81"/>
      <c r="QHO2996" s="173"/>
      <c r="QHP2996" s="716"/>
      <c r="QHQ2996" s="137"/>
      <c r="QHR2996" s="580"/>
      <c r="QHS2996" s="537"/>
      <c r="QHT2996" s="562"/>
      <c r="QHU2996" s="357"/>
      <c r="QHV2996" s="81"/>
      <c r="QHW2996" s="173"/>
      <c r="QHX2996" s="716"/>
      <c r="QHY2996" s="137"/>
      <c r="QHZ2996" s="580"/>
      <c r="QIA2996" s="537"/>
      <c r="QIB2996" s="562"/>
      <c r="QIC2996" s="357"/>
      <c r="QID2996" s="81"/>
      <c r="QIE2996" s="173"/>
      <c r="QIF2996" s="716"/>
      <c r="QIG2996" s="137"/>
      <c r="QIH2996" s="580"/>
      <c r="QII2996" s="537"/>
      <c r="QIJ2996" s="562"/>
      <c r="QIK2996" s="357"/>
      <c r="QIL2996" s="81"/>
      <c r="QIM2996" s="173"/>
      <c r="QIN2996" s="716"/>
      <c r="QIO2996" s="137"/>
      <c r="QIP2996" s="580"/>
      <c r="QIQ2996" s="537"/>
      <c r="QIR2996" s="562"/>
      <c r="QIS2996" s="357"/>
      <c r="QIT2996" s="81"/>
      <c r="QIU2996" s="173"/>
      <c r="QIV2996" s="716"/>
      <c r="QIW2996" s="137"/>
      <c r="QIX2996" s="580"/>
      <c r="QIY2996" s="537"/>
      <c r="QIZ2996" s="562"/>
      <c r="QJA2996" s="357"/>
      <c r="QJB2996" s="81"/>
      <c r="QJC2996" s="173"/>
      <c r="QJD2996" s="716"/>
      <c r="QJE2996" s="137"/>
      <c r="QJF2996" s="580"/>
      <c r="QJG2996" s="537"/>
      <c r="QJH2996" s="562"/>
      <c r="QJI2996" s="357"/>
      <c r="QJJ2996" s="81"/>
      <c r="QJK2996" s="173"/>
      <c r="QJL2996" s="716"/>
      <c r="QJM2996" s="137"/>
      <c r="QJN2996" s="580"/>
      <c r="QJO2996" s="537"/>
      <c r="QJP2996" s="562"/>
      <c r="QJQ2996" s="357"/>
      <c r="QJR2996" s="81"/>
      <c r="QJS2996" s="173"/>
      <c r="QJT2996" s="716"/>
      <c r="QJU2996" s="137"/>
      <c r="QJV2996" s="580"/>
      <c r="QJW2996" s="537"/>
      <c r="QJX2996" s="562"/>
      <c r="QJY2996" s="357"/>
      <c r="QJZ2996" s="81"/>
      <c r="QKA2996" s="173"/>
      <c r="QKB2996" s="716"/>
      <c r="QKC2996" s="137"/>
      <c r="QKD2996" s="580"/>
      <c r="QKE2996" s="537"/>
      <c r="QKF2996" s="562"/>
      <c r="QKG2996" s="357"/>
      <c r="QKH2996" s="81"/>
      <c r="QKI2996" s="173"/>
      <c r="QKJ2996" s="716"/>
      <c r="QKK2996" s="137"/>
      <c r="QKL2996" s="580"/>
      <c r="QKM2996" s="537"/>
      <c r="QKN2996" s="562"/>
      <c r="QKO2996" s="357"/>
      <c r="QKP2996" s="81"/>
      <c r="QKQ2996" s="173"/>
      <c r="QKR2996" s="716"/>
      <c r="QKS2996" s="137"/>
      <c r="QKT2996" s="580"/>
      <c r="QKU2996" s="537"/>
      <c r="QKV2996" s="562"/>
      <c r="QKW2996" s="357"/>
      <c r="QKX2996" s="81"/>
      <c r="QKY2996" s="173"/>
      <c r="QKZ2996" s="716"/>
      <c r="QLA2996" s="137"/>
      <c r="QLB2996" s="580"/>
      <c r="QLC2996" s="537"/>
      <c r="QLD2996" s="562"/>
      <c r="QLE2996" s="357"/>
      <c r="QLF2996" s="81"/>
      <c r="QLG2996" s="173"/>
      <c r="QLH2996" s="716"/>
      <c r="QLI2996" s="137"/>
      <c r="QLJ2996" s="580"/>
      <c r="QLK2996" s="537"/>
      <c r="QLL2996" s="562"/>
      <c r="QLM2996" s="357"/>
      <c r="QLN2996" s="81"/>
      <c r="QLO2996" s="173"/>
      <c r="QLP2996" s="716"/>
      <c r="QLQ2996" s="137"/>
      <c r="QLR2996" s="580"/>
      <c r="QLS2996" s="537"/>
      <c r="QLT2996" s="562"/>
      <c r="QLU2996" s="357"/>
      <c r="QLV2996" s="81"/>
      <c r="QLW2996" s="173"/>
      <c r="QLX2996" s="716"/>
      <c r="QLY2996" s="137"/>
      <c r="QLZ2996" s="580"/>
      <c r="QMA2996" s="537"/>
      <c r="QMB2996" s="562"/>
      <c r="QMC2996" s="357"/>
      <c r="QMD2996" s="81"/>
      <c r="QME2996" s="173"/>
      <c r="QMF2996" s="716"/>
      <c r="QMG2996" s="137"/>
      <c r="QMH2996" s="580"/>
      <c r="QMI2996" s="537"/>
      <c r="QMJ2996" s="562"/>
      <c r="QMK2996" s="357"/>
      <c r="QML2996" s="81"/>
      <c r="QMM2996" s="173"/>
      <c r="QMN2996" s="716"/>
      <c r="QMO2996" s="137"/>
      <c r="QMP2996" s="580"/>
      <c r="QMQ2996" s="537"/>
      <c r="QMR2996" s="562"/>
      <c r="QMS2996" s="357"/>
      <c r="QMT2996" s="81"/>
      <c r="QMU2996" s="173"/>
      <c r="QMV2996" s="716"/>
      <c r="QMW2996" s="137"/>
      <c r="QMX2996" s="580"/>
      <c r="QMY2996" s="537"/>
      <c r="QMZ2996" s="562"/>
      <c r="QNA2996" s="357"/>
      <c r="QNB2996" s="81"/>
      <c r="QNC2996" s="173"/>
      <c r="QND2996" s="716"/>
      <c r="QNE2996" s="137"/>
      <c r="QNF2996" s="580"/>
      <c r="QNG2996" s="537"/>
      <c r="QNH2996" s="562"/>
      <c r="QNI2996" s="357"/>
      <c r="QNJ2996" s="81"/>
      <c r="QNK2996" s="173"/>
      <c r="QNL2996" s="716"/>
      <c r="QNM2996" s="137"/>
      <c r="QNN2996" s="580"/>
      <c r="QNO2996" s="537"/>
      <c r="QNP2996" s="562"/>
      <c r="QNQ2996" s="357"/>
      <c r="QNR2996" s="81"/>
      <c r="QNS2996" s="173"/>
      <c r="QNT2996" s="716"/>
      <c r="QNU2996" s="137"/>
      <c r="QNV2996" s="580"/>
      <c r="QNW2996" s="537"/>
      <c r="QNX2996" s="562"/>
      <c r="QNY2996" s="357"/>
      <c r="QNZ2996" s="81"/>
      <c r="QOA2996" s="173"/>
      <c r="QOB2996" s="716"/>
      <c r="QOC2996" s="137"/>
      <c r="QOD2996" s="580"/>
      <c r="QOE2996" s="537"/>
      <c r="QOF2996" s="562"/>
      <c r="QOG2996" s="357"/>
      <c r="QOH2996" s="81"/>
      <c r="QOI2996" s="173"/>
      <c r="QOJ2996" s="716"/>
      <c r="QOK2996" s="137"/>
      <c r="QOL2996" s="580"/>
      <c r="QOM2996" s="537"/>
      <c r="QON2996" s="562"/>
      <c r="QOO2996" s="357"/>
      <c r="QOP2996" s="81"/>
      <c r="QOQ2996" s="173"/>
      <c r="QOR2996" s="716"/>
      <c r="QOS2996" s="137"/>
      <c r="QOT2996" s="580"/>
      <c r="QOU2996" s="537"/>
      <c r="QOV2996" s="562"/>
      <c r="QOW2996" s="357"/>
      <c r="QOX2996" s="81"/>
      <c r="QOY2996" s="173"/>
      <c r="QOZ2996" s="716"/>
      <c r="QPA2996" s="137"/>
      <c r="QPB2996" s="580"/>
      <c r="QPC2996" s="537"/>
      <c r="QPD2996" s="562"/>
      <c r="QPE2996" s="357"/>
      <c r="QPF2996" s="81"/>
      <c r="QPG2996" s="173"/>
      <c r="QPH2996" s="716"/>
      <c r="QPI2996" s="137"/>
      <c r="QPJ2996" s="580"/>
      <c r="QPK2996" s="537"/>
      <c r="QPL2996" s="562"/>
      <c r="QPM2996" s="357"/>
      <c r="QPN2996" s="81"/>
      <c r="QPO2996" s="173"/>
      <c r="QPP2996" s="716"/>
      <c r="QPQ2996" s="137"/>
      <c r="QPR2996" s="580"/>
      <c r="QPS2996" s="537"/>
      <c r="QPT2996" s="562"/>
      <c r="QPU2996" s="357"/>
      <c r="QPV2996" s="81"/>
      <c r="QPW2996" s="173"/>
      <c r="QPX2996" s="716"/>
      <c r="QPY2996" s="137"/>
      <c r="QPZ2996" s="580"/>
      <c r="QQA2996" s="537"/>
      <c r="QQB2996" s="562"/>
      <c r="QQC2996" s="357"/>
      <c r="QQD2996" s="81"/>
      <c r="QQE2996" s="173"/>
      <c r="QQF2996" s="716"/>
      <c r="QQG2996" s="137"/>
      <c r="QQH2996" s="580"/>
      <c r="QQI2996" s="537"/>
      <c r="QQJ2996" s="562"/>
      <c r="QQK2996" s="357"/>
      <c r="QQL2996" s="81"/>
      <c r="QQM2996" s="173"/>
      <c r="QQN2996" s="716"/>
      <c r="QQO2996" s="137"/>
      <c r="QQP2996" s="580"/>
      <c r="QQQ2996" s="537"/>
      <c r="QQR2996" s="562"/>
      <c r="QQS2996" s="357"/>
      <c r="QQT2996" s="81"/>
      <c r="QQU2996" s="173"/>
      <c r="QQV2996" s="716"/>
      <c r="QQW2996" s="137"/>
      <c r="QQX2996" s="580"/>
      <c r="QQY2996" s="537"/>
      <c r="QQZ2996" s="562"/>
      <c r="QRA2996" s="357"/>
      <c r="QRB2996" s="81"/>
      <c r="QRC2996" s="173"/>
      <c r="QRD2996" s="716"/>
      <c r="QRE2996" s="137"/>
      <c r="QRF2996" s="580"/>
      <c r="QRG2996" s="537"/>
      <c r="QRH2996" s="562"/>
      <c r="QRI2996" s="357"/>
      <c r="QRJ2996" s="81"/>
      <c r="QRK2996" s="173"/>
      <c r="QRL2996" s="716"/>
      <c r="QRM2996" s="137"/>
      <c r="QRN2996" s="580"/>
      <c r="QRO2996" s="537"/>
      <c r="QRP2996" s="562"/>
      <c r="QRQ2996" s="357"/>
      <c r="QRR2996" s="81"/>
      <c r="QRS2996" s="173"/>
      <c r="QRT2996" s="716"/>
      <c r="QRU2996" s="137"/>
      <c r="QRV2996" s="580"/>
      <c r="QRW2996" s="537"/>
      <c r="QRX2996" s="562"/>
      <c r="QRY2996" s="357"/>
      <c r="QRZ2996" s="81"/>
      <c r="QSA2996" s="173"/>
      <c r="QSB2996" s="716"/>
      <c r="QSC2996" s="137"/>
      <c r="QSD2996" s="580"/>
      <c r="QSE2996" s="537"/>
      <c r="QSF2996" s="562"/>
      <c r="QSG2996" s="357"/>
      <c r="QSH2996" s="81"/>
      <c r="QSI2996" s="173"/>
      <c r="QSJ2996" s="716"/>
      <c r="QSK2996" s="137"/>
      <c r="QSL2996" s="580"/>
      <c r="QSM2996" s="537"/>
      <c r="QSN2996" s="562"/>
      <c r="QSO2996" s="357"/>
      <c r="QSP2996" s="81"/>
      <c r="QSQ2996" s="173"/>
      <c r="QSR2996" s="716"/>
      <c r="QSS2996" s="137"/>
      <c r="QST2996" s="580"/>
      <c r="QSU2996" s="537"/>
      <c r="QSV2996" s="562"/>
      <c r="QSW2996" s="357"/>
      <c r="QSX2996" s="81"/>
      <c r="QSY2996" s="173"/>
      <c r="QSZ2996" s="716"/>
      <c r="QTA2996" s="137"/>
      <c r="QTB2996" s="580"/>
      <c r="QTC2996" s="537"/>
      <c r="QTD2996" s="562"/>
      <c r="QTE2996" s="357"/>
      <c r="QTF2996" s="81"/>
      <c r="QTG2996" s="173"/>
      <c r="QTH2996" s="716"/>
      <c r="QTI2996" s="137"/>
      <c r="QTJ2996" s="580"/>
      <c r="QTK2996" s="537"/>
      <c r="QTL2996" s="562"/>
      <c r="QTM2996" s="357"/>
      <c r="QTN2996" s="81"/>
      <c r="QTO2996" s="173"/>
      <c r="QTP2996" s="716"/>
      <c r="QTQ2996" s="137"/>
      <c r="QTR2996" s="580"/>
      <c r="QTS2996" s="537"/>
      <c r="QTT2996" s="562"/>
      <c r="QTU2996" s="357"/>
      <c r="QTV2996" s="81"/>
      <c r="QTW2996" s="173"/>
      <c r="QTX2996" s="716"/>
      <c r="QTY2996" s="137"/>
      <c r="QTZ2996" s="580"/>
      <c r="QUA2996" s="537"/>
      <c r="QUB2996" s="562"/>
      <c r="QUC2996" s="357"/>
      <c r="QUD2996" s="81"/>
      <c r="QUE2996" s="173"/>
      <c r="QUF2996" s="716"/>
      <c r="QUG2996" s="137"/>
      <c r="QUH2996" s="580"/>
      <c r="QUI2996" s="537"/>
      <c r="QUJ2996" s="562"/>
      <c r="QUK2996" s="357"/>
      <c r="QUL2996" s="81"/>
      <c r="QUM2996" s="173"/>
      <c r="QUN2996" s="716"/>
      <c r="QUO2996" s="137"/>
      <c r="QUP2996" s="580"/>
      <c r="QUQ2996" s="537"/>
      <c r="QUR2996" s="562"/>
      <c r="QUS2996" s="357"/>
      <c r="QUT2996" s="81"/>
      <c r="QUU2996" s="173"/>
      <c r="QUV2996" s="716"/>
      <c r="QUW2996" s="137"/>
      <c r="QUX2996" s="580"/>
      <c r="QUY2996" s="537"/>
      <c r="QUZ2996" s="562"/>
      <c r="QVA2996" s="357"/>
      <c r="QVB2996" s="81"/>
      <c r="QVC2996" s="173"/>
      <c r="QVD2996" s="716"/>
      <c r="QVE2996" s="137"/>
      <c r="QVF2996" s="580"/>
      <c r="QVG2996" s="537"/>
      <c r="QVH2996" s="562"/>
      <c r="QVI2996" s="357"/>
      <c r="QVJ2996" s="81"/>
      <c r="QVK2996" s="173"/>
      <c r="QVL2996" s="716"/>
      <c r="QVM2996" s="137"/>
      <c r="QVN2996" s="580"/>
      <c r="QVO2996" s="537"/>
      <c r="QVP2996" s="562"/>
      <c r="QVQ2996" s="357"/>
      <c r="QVR2996" s="81"/>
      <c r="QVS2996" s="173"/>
      <c r="QVT2996" s="716"/>
      <c r="QVU2996" s="137"/>
      <c r="QVV2996" s="580"/>
      <c r="QVW2996" s="537"/>
      <c r="QVX2996" s="562"/>
      <c r="QVY2996" s="357"/>
      <c r="QVZ2996" s="81"/>
      <c r="QWA2996" s="173"/>
      <c r="QWB2996" s="716"/>
      <c r="QWC2996" s="137"/>
      <c r="QWD2996" s="580"/>
      <c r="QWE2996" s="537"/>
      <c r="QWF2996" s="562"/>
      <c r="QWG2996" s="357"/>
      <c r="QWH2996" s="81"/>
      <c r="QWI2996" s="173"/>
      <c r="QWJ2996" s="716"/>
      <c r="QWK2996" s="137"/>
      <c r="QWL2996" s="580"/>
      <c r="QWM2996" s="537"/>
      <c r="QWN2996" s="562"/>
      <c r="QWO2996" s="357"/>
      <c r="QWP2996" s="81"/>
      <c r="QWQ2996" s="173"/>
      <c r="QWR2996" s="716"/>
      <c r="QWS2996" s="137"/>
      <c r="QWT2996" s="580"/>
      <c r="QWU2996" s="537"/>
      <c r="QWV2996" s="562"/>
      <c r="QWW2996" s="357"/>
      <c r="QWX2996" s="81"/>
      <c r="QWY2996" s="173"/>
      <c r="QWZ2996" s="716"/>
      <c r="QXA2996" s="137"/>
      <c r="QXB2996" s="580"/>
      <c r="QXC2996" s="537"/>
      <c r="QXD2996" s="562"/>
      <c r="QXE2996" s="357"/>
      <c r="QXF2996" s="81"/>
      <c r="QXG2996" s="173"/>
      <c r="QXH2996" s="716"/>
      <c r="QXI2996" s="137"/>
      <c r="QXJ2996" s="580"/>
      <c r="QXK2996" s="537"/>
      <c r="QXL2996" s="562"/>
      <c r="QXM2996" s="357"/>
      <c r="QXN2996" s="81"/>
      <c r="QXO2996" s="173"/>
      <c r="QXP2996" s="716"/>
      <c r="QXQ2996" s="137"/>
      <c r="QXR2996" s="580"/>
      <c r="QXS2996" s="537"/>
      <c r="QXT2996" s="562"/>
      <c r="QXU2996" s="357"/>
      <c r="QXV2996" s="81"/>
      <c r="QXW2996" s="173"/>
      <c r="QXX2996" s="716"/>
      <c r="QXY2996" s="137"/>
      <c r="QXZ2996" s="580"/>
      <c r="QYA2996" s="537"/>
      <c r="QYB2996" s="562"/>
      <c r="QYC2996" s="357"/>
      <c r="QYD2996" s="81"/>
      <c r="QYE2996" s="173"/>
      <c r="QYF2996" s="716"/>
      <c r="QYG2996" s="137"/>
      <c r="QYH2996" s="580"/>
      <c r="QYI2996" s="537"/>
      <c r="QYJ2996" s="562"/>
      <c r="QYK2996" s="357"/>
      <c r="QYL2996" s="81"/>
      <c r="QYM2996" s="173"/>
      <c r="QYN2996" s="716"/>
      <c r="QYO2996" s="137"/>
      <c r="QYP2996" s="580"/>
      <c r="QYQ2996" s="537"/>
      <c r="QYR2996" s="562"/>
      <c r="QYS2996" s="357"/>
      <c r="QYT2996" s="81"/>
      <c r="QYU2996" s="173"/>
      <c r="QYV2996" s="716"/>
      <c r="QYW2996" s="137"/>
      <c r="QYX2996" s="580"/>
      <c r="QYY2996" s="537"/>
      <c r="QYZ2996" s="562"/>
      <c r="QZA2996" s="357"/>
      <c r="QZB2996" s="81"/>
      <c r="QZC2996" s="173"/>
      <c r="QZD2996" s="716"/>
      <c r="QZE2996" s="137"/>
      <c r="QZF2996" s="580"/>
      <c r="QZG2996" s="537"/>
      <c r="QZH2996" s="562"/>
      <c r="QZI2996" s="357"/>
      <c r="QZJ2996" s="81"/>
      <c r="QZK2996" s="173"/>
      <c r="QZL2996" s="716"/>
      <c r="QZM2996" s="137"/>
      <c r="QZN2996" s="580"/>
      <c r="QZO2996" s="537"/>
      <c r="QZP2996" s="562"/>
      <c r="QZQ2996" s="357"/>
      <c r="QZR2996" s="81"/>
      <c r="QZS2996" s="173"/>
      <c r="QZT2996" s="716"/>
      <c r="QZU2996" s="137"/>
      <c r="QZV2996" s="580"/>
      <c r="QZW2996" s="537"/>
      <c r="QZX2996" s="562"/>
      <c r="QZY2996" s="357"/>
      <c r="QZZ2996" s="81"/>
      <c r="RAA2996" s="173"/>
      <c r="RAB2996" s="716"/>
      <c r="RAC2996" s="137"/>
      <c r="RAD2996" s="580"/>
      <c r="RAE2996" s="537"/>
      <c r="RAF2996" s="562"/>
      <c r="RAG2996" s="357"/>
      <c r="RAH2996" s="81"/>
      <c r="RAI2996" s="173"/>
      <c r="RAJ2996" s="716"/>
      <c r="RAK2996" s="137"/>
      <c r="RAL2996" s="580"/>
      <c r="RAM2996" s="537"/>
      <c r="RAN2996" s="562"/>
      <c r="RAO2996" s="357"/>
      <c r="RAP2996" s="81"/>
      <c r="RAQ2996" s="173"/>
      <c r="RAR2996" s="716"/>
      <c r="RAS2996" s="137"/>
      <c r="RAT2996" s="580"/>
      <c r="RAU2996" s="537"/>
      <c r="RAV2996" s="562"/>
      <c r="RAW2996" s="357"/>
      <c r="RAX2996" s="81"/>
      <c r="RAY2996" s="173"/>
      <c r="RAZ2996" s="716"/>
      <c r="RBA2996" s="137"/>
      <c r="RBB2996" s="580"/>
      <c r="RBC2996" s="537"/>
      <c r="RBD2996" s="562"/>
      <c r="RBE2996" s="357"/>
      <c r="RBF2996" s="81"/>
      <c r="RBG2996" s="173"/>
      <c r="RBH2996" s="716"/>
      <c r="RBI2996" s="137"/>
      <c r="RBJ2996" s="580"/>
      <c r="RBK2996" s="537"/>
      <c r="RBL2996" s="562"/>
      <c r="RBM2996" s="357"/>
      <c r="RBN2996" s="81"/>
      <c r="RBO2996" s="173"/>
      <c r="RBP2996" s="716"/>
      <c r="RBQ2996" s="137"/>
      <c r="RBR2996" s="580"/>
      <c r="RBS2996" s="537"/>
      <c r="RBT2996" s="562"/>
      <c r="RBU2996" s="357"/>
      <c r="RBV2996" s="81"/>
      <c r="RBW2996" s="173"/>
      <c r="RBX2996" s="716"/>
      <c r="RBY2996" s="137"/>
      <c r="RBZ2996" s="580"/>
      <c r="RCA2996" s="537"/>
      <c r="RCB2996" s="562"/>
      <c r="RCC2996" s="357"/>
      <c r="RCD2996" s="81"/>
      <c r="RCE2996" s="173"/>
      <c r="RCF2996" s="716"/>
      <c r="RCG2996" s="137"/>
      <c r="RCH2996" s="580"/>
      <c r="RCI2996" s="537"/>
      <c r="RCJ2996" s="562"/>
      <c r="RCK2996" s="357"/>
      <c r="RCL2996" s="81"/>
      <c r="RCM2996" s="173"/>
      <c r="RCN2996" s="716"/>
      <c r="RCO2996" s="137"/>
      <c r="RCP2996" s="580"/>
      <c r="RCQ2996" s="537"/>
      <c r="RCR2996" s="562"/>
      <c r="RCS2996" s="357"/>
      <c r="RCT2996" s="81"/>
      <c r="RCU2996" s="173"/>
      <c r="RCV2996" s="716"/>
      <c r="RCW2996" s="137"/>
      <c r="RCX2996" s="580"/>
      <c r="RCY2996" s="537"/>
      <c r="RCZ2996" s="562"/>
      <c r="RDA2996" s="357"/>
      <c r="RDB2996" s="81"/>
      <c r="RDC2996" s="173"/>
      <c r="RDD2996" s="716"/>
      <c r="RDE2996" s="137"/>
      <c r="RDF2996" s="580"/>
      <c r="RDG2996" s="537"/>
      <c r="RDH2996" s="562"/>
      <c r="RDI2996" s="357"/>
      <c r="RDJ2996" s="81"/>
      <c r="RDK2996" s="173"/>
      <c r="RDL2996" s="716"/>
      <c r="RDM2996" s="137"/>
      <c r="RDN2996" s="580"/>
      <c r="RDO2996" s="537"/>
      <c r="RDP2996" s="562"/>
      <c r="RDQ2996" s="357"/>
      <c r="RDR2996" s="81"/>
      <c r="RDS2996" s="173"/>
      <c r="RDT2996" s="716"/>
      <c r="RDU2996" s="137"/>
      <c r="RDV2996" s="580"/>
      <c r="RDW2996" s="537"/>
      <c r="RDX2996" s="562"/>
      <c r="RDY2996" s="357"/>
      <c r="RDZ2996" s="81"/>
      <c r="REA2996" s="173"/>
      <c r="REB2996" s="716"/>
      <c r="REC2996" s="137"/>
      <c r="RED2996" s="580"/>
      <c r="REE2996" s="537"/>
      <c r="REF2996" s="562"/>
      <c r="REG2996" s="357"/>
      <c r="REH2996" s="81"/>
      <c r="REI2996" s="173"/>
      <c r="REJ2996" s="716"/>
      <c r="REK2996" s="137"/>
      <c r="REL2996" s="580"/>
      <c r="REM2996" s="537"/>
      <c r="REN2996" s="562"/>
      <c r="REO2996" s="357"/>
      <c r="REP2996" s="81"/>
      <c r="REQ2996" s="173"/>
      <c r="RER2996" s="716"/>
      <c r="RES2996" s="137"/>
      <c r="RET2996" s="580"/>
      <c r="REU2996" s="537"/>
      <c r="REV2996" s="562"/>
      <c r="REW2996" s="357"/>
      <c r="REX2996" s="81"/>
      <c r="REY2996" s="173"/>
      <c r="REZ2996" s="716"/>
      <c r="RFA2996" s="137"/>
      <c r="RFB2996" s="580"/>
      <c r="RFC2996" s="537"/>
      <c r="RFD2996" s="562"/>
      <c r="RFE2996" s="357"/>
      <c r="RFF2996" s="81"/>
      <c r="RFG2996" s="173"/>
      <c r="RFH2996" s="716"/>
      <c r="RFI2996" s="137"/>
      <c r="RFJ2996" s="580"/>
      <c r="RFK2996" s="537"/>
      <c r="RFL2996" s="562"/>
      <c r="RFM2996" s="357"/>
      <c r="RFN2996" s="81"/>
      <c r="RFO2996" s="173"/>
      <c r="RFP2996" s="716"/>
      <c r="RFQ2996" s="137"/>
      <c r="RFR2996" s="580"/>
      <c r="RFS2996" s="537"/>
      <c r="RFT2996" s="562"/>
      <c r="RFU2996" s="357"/>
      <c r="RFV2996" s="81"/>
      <c r="RFW2996" s="173"/>
      <c r="RFX2996" s="716"/>
      <c r="RFY2996" s="137"/>
      <c r="RFZ2996" s="580"/>
      <c r="RGA2996" s="537"/>
      <c r="RGB2996" s="562"/>
      <c r="RGC2996" s="357"/>
      <c r="RGD2996" s="81"/>
      <c r="RGE2996" s="173"/>
      <c r="RGF2996" s="716"/>
      <c r="RGG2996" s="137"/>
      <c r="RGH2996" s="580"/>
      <c r="RGI2996" s="537"/>
      <c r="RGJ2996" s="562"/>
      <c r="RGK2996" s="357"/>
      <c r="RGL2996" s="81"/>
      <c r="RGM2996" s="173"/>
      <c r="RGN2996" s="716"/>
      <c r="RGO2996" s="137"/>
      <c r="RGP2996" s="580"/>
      <c r="RGQ2996" s="537"/>
      <c r="RGR2996" s="562"/>
      <c r="RGS2996" s="357"/>
      <c r="RGT2996" s="81"/>
      <c r="RGU2996" s="173"/>
      <c r="RGV2996" s="716"/>
      <c r="RGW2996" s="137"/>
      <c r="RGX2996" s="580"/>
      <c r="RGY2996" s="537"/>
      <c r="RGZ2996" s="562"/>
      <c r="RHA2996" s="357"/>
      <c r="RHB2996" s="81"/>
      <c r="RHC2996" s="173"/>
      <c r="RHD2996" s="716"/>
      <c r="RHE2996" s="137"/>
      <c r="RHF2996" s="580"/>
      <c r="RHG2996" s="537"/>
      <c r="RHH2996" s="562"/>
      <c r="RHI2996" s="357"/>
      <c r="RHJ2996" s="81"/>
      <c r="RHK2996" s="173"/>
      <c r="RHL2996" s="716"/>
      <c r="RHM2996" s="137"/>
      <c r="RHN2996" s="580"/>
      <c r="RHO2996" s="537"/>
      <c r="RHP2996" s="562"/>
      <c r="RHQ2996" s="357"/>
      <c r="RHR2996" s="81"/>
      <c r="RHS2996" s="173"/>
      <c r="RHT2996" s="716"/>
      <c r="RHU2996" s="137"/>
      <c r="RHV2996" s="580"/>
      <c r="RHW2996" s="537"/>
      <c r="RHX2996" s="562"/>
      <c r="RHY2996" s="357"/>
      <c r="RHZ2996" s="81"/>
      <c r="RIA2996" s="173"/>
      <c r="RIB2996" s="716"/>
      <c r="RIC2996" s="137"/>
      <c r="RID2996" s="580"/>
      <c r="RIE2996" s="537"/>
      <c r="RIF2996" s="562"/>
      <c r="RIG2996" s="357"/>
      <c r="RIH2996" s="81"/>
      <c r="RII2996" s="173"/>
      <c r="RIJ2996" s="716"/>
      <c r="RIK2996" s="137"/>
      <c r="RIL2996" s="580"/>
      <c r="RIM2996" s="537"/>
      <c r="RIN2996" s="562"/>
      <c r="RIO2996" s="357"/>
      <c r="RIP2996" s="81"/>
      <c r="RIQ2996" s="173"/>
      <c r="RIR2996" s="716"/>
      <c r="RIS2996" s="137"/>
      <c r="RIT2996" s="580"/>
      <c r="RIU2996" s="537"/>
      <c r="RIV2996" s="562"/>
      <c r="RIW2996" s="357"/>
      <c r="RIX2996" s="81"/>
      <c r="RIY2996" s="173"/>
      <c r="RIZ2996" s="716"/>
      <c r="RJA2996" s="137"/>
      <c r="RJB2996" s="580"/>
      <c r="RJC2996" s="537"/>
      <c r="RJD2996" s="562"/>
      <c r="RJE2996" s="357"/>
      <c r="RJF2996" s="81"/>
      <c r="RJG2996" s="173"/>
      <c r="RJH2996" s="716"/>
      <c r="RJI2996" s="137"/>
      <c r="RJJ2996" s="580"/>
      <c r="RJK2996" s="537"/>
      <c r="RJL2996" s="562"/>
      <c r="RJM2996" s="357"/>
      <c r="RJN2996" s="81"/>
      <c r="RJO2996" s="173"/>
      <c r="RJP2996" s="716"/>
      <c r="RJQ2996" s="137"/>
      <c r="RJR2996" s="580"/>
      <c r="RJS2996" s="537"/>
      <c r="RJT2996" s="562"/>
      <c r="RJU2996" s="357"/>
      <c r="RJV2996" s="81"/>
      <c r="RJW2996" s="173"/>
      <c r="RJX2996" s="716"/>
      <c r="RJY2996" s="137"/>
      <c r="RJZ2996" s="580"/>
      <c r="RKA2996" s="537"/>
      <c r="RKB2996" s="562"/>
      <c r="RKC2996" s="357"/>
      <c r="RKD2996" s="81"/>
      <c r="RKE2996" s="173"/>
      <c r="RKF2996" s="716"/>
      <c r="RKG2996" s="137"/>
      <c r="RKH2996" s="580"/>
      <c r="RKI2996" s="537"/>
      <c r="RKJ2996" s="562"/>
      <c r="RKK2996" s="357"/>
      <c r="RKL2996" s="81"/>
      <c r="RKM2996" s="173"/>
      <c r="RKN2996" s="716"/>
      <c r="RKO2996" s="137"/>
      <c r="RKP2996" s="580"/>
      <c r="RKQ2996" s="537"/>
      <c r="RKR2996" s="562"/>
      <c r="RKS2996" s="357"/>
      <c r="RKT2996" s="81"/>
      <c r="RKU2996" s="173"/>
      <c r="RKV2996" s="716"/>
      <c r="RKW2996" s="137"/>
      <c r="RKX2996" s="580"/>
      <c r="RKY2996" s="537"/>
      <c r="RKZ2996" s="562"/>
      <c r="RLA2996" s="357"/>
      <c r="RLB2996" s="81"/>
      <c r="RLC2996" s="173"/>
      <c r="RLD2996" s="716"/>
      <c r="RLE2996" s="137"/>
      <c r="RLF2996" s="580"/>
      <c r="RLG2996" s="537"/>
      <c r="RLH2996" s="562"/>
      <c r="RLI2996" s="357"/>
      <c r="RLJ2996" s="81"/>
      <c r="RLK2996" s="173"/>
      <c r="RLL2996" s="716"/>
      <c r="RLM2996" s="137"/>
      <c r="RLN2996" s="580"/>
      <c r="RLO2996" s="537"/>
      <c r="RLP2996" s="562"/>
      <c r="RLQ2996" s="357"/>
      <c r="RLR2996" s="81"/>
      <c r="RLS2996" s="173"/>
      <c r="RLT2996" s="716"/>
      <c r="RLU2996" s="137"/>
      <c r="RLV2996" s="580"/>
      <c r="RLW2996" s="537"/>
      <c r="RLX2996" s="562"/>
      <c r="RLY2996" s="357"/>
      <c r="RLZ2996" s="81"/>
      <c r="RMA2996" s="173"/>
      <c r="RMB2996" s="716"/>
      <c r="RMC2996" s="137"/>
      <c r="RMD2996" s="580"/>
      <c r="RME2996" s="537"/>
      <c r="RMF2996" s="562"/>
      <c r="RMG2996" s="357"/>
      <c r="RMH2996" s="81"/>
      <c r="RMI2996" s="173"/>
      <c r="RMJ2996" s="716"/>
      <c r="RMK2996" s="137"/>
      <c r="RML2996" s="580"/>
      <c r="RMM2996" s="537"/>
      <c r="RMN2996" s="562"/>
      <c r="RMO2996" s="357"/>
      <c r="RMP2996" s="81"/>
      <c r="RMQ2996" s="173"/>
      <c r="RMR2996" s="716"/>
      <c r="RMS2996" s="137"/>
      <c r="RMT2996" s="580"/>
      <c r="RMU2996" s="537"/>
      <c r="RMV2996" s="562"/>
      <c r="RMW2996" s="357"/>
      <c r="RMX2996" s="81"/>
      <c r="RMY2996" s="173"/>
      <c r="RMZ2996" s="716"/>
      <c r="RNA2996" s="137"/>
      <c r="RNB2996" s="580"/>
      <c r="RNC2996" s="537"/>
      <c r="RND2996" s="562"/>
      <c r="RNE2996" s="357"/>
      <c r="RNF2996" s="81"/>
      <c r="RNG2996" s="173"/>
      <c r="RNH2996" s="716"/>
      <c r="RNI2996" s="137"/>
      <c r="RNJ2996" s="580"/>
      <c r="RNK2996" s="537"/>
      <c r="RNL2996" s="562"/>
      <c r="RNM2996" s="357"/>
      <c r="RNN2996" s="81"/>
      <c r="RNO2996" s="173"/>
      <c r="RNP2996" s="716"/>
      <c r="RNQ2996" s="137"/>
      <c r="RNR2996" s="580"/>
      <c r="RNS2996" s="537"/>
      <c r="RNT2996" s="562"/>
      <c r="RNU2996" s="357"/>
      <c r="RNV2996" s="81"/>
      <c r="RNW2996" s="173"/>
      <c r="RNX2996" s="716"/>
      <c r="RNY2996" s="137"/>
      <c r="RNZ2996" s="580"/>
      <c r="ROA2996" s="537"/>
      <c r="ROB2996" s="562"/>
      <c r="ROC2996" s="357"/>
      <c r="ROD2996" s="81"/>
      <c r="ROE2996" s="173"/>
      <c r="ROF2996" s="716"/>
      <c r="ROG2996" s="137"/>
      <c r="ROH2996" s="580"/>
      <c r="ROI2996" s="537"/>
      <c r="ROJ2996" s="562"/>
      <c r="ROK2996" s="357"/>
      <c r="ROL2996" s="81"/>
      <c r="ROM2996" s="173"/>
      <c r="RON2996" s="716"/>
      <c r="ROO2996" s="137"/>
      <c r="ROP2996" s="580"/>
      <c r="ROQ2996" s="537"/>
      <c r="ROR2996" s="562"/>
      <c r="ROS2996" s="357"/>
      <c r="ROT2996" s="81"/>
      <c r="ROU2996" s="173"/>
      <c r="ROV2996" s="716"/>
      <c r="ROW2996" s="137"/>
      <c r="ROX2996" s="580"/>
      <c r="ROY2996" s="537"/>
      <c r="ROZ2996" s="562"/>
      <c r="RPA2996" s="357"/>
      <c r="RPB2996" s="81"/>
      <c r="RPC2996" s="173"/>
      <c r="RPD2996" s="716"/>
      <c r="RPE2996" s="137"/>
      <c r="RPF2996" s="580"/>
      <c r="RPG2996" s="537"/>
      <c r="RPH2996" s="562"/>
      <c r="RPI2996" s="357"/>
      <c r="RPJ2996" s="81"/>
      <c r="RPK2996" s="173"/>
      <c r="RPL2996" s="716"/>
      <c r="RPM2996" s="137"/>
      <c r="RPN2996" s="580"/>
      <c r="RPO2996" s="537"/>
      <c r="RPP2996" s="562"/>
      <c r="RPQ2996" s="357"/>
      <c r="RPR2996" s="81"/>
      <c r="RPS2996" s="173"/>
      <c r="RPT2996" s="716"/>
      <c r="RPU2996" s="137"/>
      <c r="RPV2996" s="580"/>
      <c r="RPW2996" s="537"/>
      <c r="RPX2996" s="562"/>
      <c r="RPY2996" s="357"/>
      <c r="RPZ2996" s="81"/>
      <c r="RQA2996" s="173"/>
      <c r="RQB2996" s="716"/>
      <c r="RQC2996" s="137"/>
      <c r="RQD2996" s="580"/>
      <c r="RQE2996" s="537"/>
      <c r="RQF2996" s="562"/>
      <c r="RQG2996" s="357"/>
      <c r="RQH2996" s="81"/>
      <c r="RQI2996" s="173"/>
      <c r="RQJ2996" s="716"/>
      <c r="RQK2996" s="137"/>
      <c r="RQL2996" s="580"/>
      <c r="RQM2996" s="537"/>
      <c r="RQN2996" s="562"/>
      <c r="RQO2996" s="357"/>
      <c r="RQP2996" s="81"/>
      <c r="RQQ2996" s="173"/>
      <c r="RQR2996" s="716"/>
      <c r="RQS2996" s="137"/>
      <c r="RQT2996" s="580"/>
      <c r="RQU2996" s="537"/>
      <c r="RQV2996" s="562"/>
      <c r="RQW2996" s="357"/>
      <c r="RQX2996" s="81"/>
      <c r="RQY2996" s="173"/>
      <c r="RQZ2996" s="716"/>
      <c r="RRA2996" s="137"/>
      <c r="RRB2996" s="580"/>
      <c r="RRC2996" s="537"/>
      <c r="RRD2996" s="562"/>
      <c r="RRE2996" s="357"/>
      <c r="RRF2996" s="81"/>
      <c r="RRG2996" s="173"/>
      <c r="RRH2996" s="716"/>
      <c r="RRI2996" s="137"/>
      <c r="RRJ2996" s="580"/>
      <c r="RRK2996" s="537"/>
      <c r="RRL2996" s="562"/>
      <c r="RRM2996" s="357"/>
      <c r="RRN2996" s="81"/>
      <c r="RRO2996" s="173"/>
      <c r="RRP2996" s="716"/>
      <c r="RRQ2996" s="137"/>
      <c r="RRR2996" s="580"/>
      <c r="RRS2996" s="537"/>
      <c r="RRT2996" s="562"/>
      <c r="RRU2996" s="357"/>
      <c r="RRV2996" s="81"/>
      <c r="RRW2996" s="173"/>
      <c r="RRX2996" s="716"/>
      <c r="RRY2996" s="137"/>
      <c r="RRZ2996" s="580"/>
      <c r="RSA2996" s="537"/>
      <c r="RSB2996" s="562"/>
      <c r="RSC2996" s="357"/>
      <c r="RSD2996" s="81"/>
      <c r="RSE2996" s="173"/>
      <c r="RSF2996" s="716"/>
      <c r="RSG2996" s="137"/>
      <c r="RSH2996" s="580"/>
      <c r="RSI2996" s="537"/>
      <c r="RSJ2996" s="562"/>
      <c r="RSK2996" s="357"/>
      <c r="RSL2996" s="81"/>
      <c r="RSM2996" s="173"/>
      <c r="RSN2996" s="716"/>
      <c r="RSO2996" s="137"/>
      <c r="RSP2996" s="580"/>
      <c r="RSQ2996" s="537"/>
      <c r="RSR2996" s="562"/>
      <c r="RSS2996" s="357"/>
      <c r="RST2996" s="81"/>
      <c r="RSU2996" s="173"/>
      <c r="RSV2996" s="716"/>
      <c r="RSW2996" s="137"/>
      <c r="RSX2996" s="580"/>
      <c r="RSY2996" s="537"/>
      <c r="RSZ2996" s="562"/>
      <c r="RTA2996" s="357"/>
      <c r="RTB2996" s="81"/>
      <c r="RTC2996" s="173"/>
      <c r="RTD2996" s="716"/>
      <c r="RTE2996" s="137"/>
      <c r="RTF2996" s="580"/>
      <c r="RTG2996" s="537"/>
      <c r="RTH2996" s="562"/>
      <c r="RTI2996" s="357"/>
      <c r="RTJ2996" s="81"/>
      <c r="RTK2996" s="173"/>
      <c r="RTL2996" s="716"/>
      <c r="RTM2996" s="137"/>
      <c r="RTN2996" s="580"/>
      <c r="RTO2996" s="537"/>
      <c r="RTP2996" s="562"/>
      <c r="RTQ2996" s="357"/>
      <c r="RTR2996" s="81"/>
      <c r="RTS2996" s="173"/>
      <c r="RTT2996" s="716"/>
      <c r="RTU2996" s="137"/>
      <c r="RTV2996" s="580"/>
      <c r="RTW2996" s="537"/>
      <c r="RTX2996" s="562"/>
      <c r="RTY2996" s="357"/>
      <c r="RTZ2996" s="81"/>
      <c r="RUA2996" s="173"/>
      <c r="RUB2996" s="716"/>
      <c r="RUC2996" s="137"/>
      <c r="RUD2996" s="580"/>
      <c r="RUE2996" s="537"/>
      <c r="RUF2996" s="562"/>
      <c r="RUG2996" s="357"/>
      <c r="RUH2996" s="81"/>
      <c r="RUI2996" s="173"/>
      <c r="RUJ2996" s="716"/>
      <c r="RUK2996" s="137"/>
      <c r="RUL2996" s="580"/>
      <c r="RUM2996" s="537"/>
      <c r="RUN2996" s="562"/>
      <c r="RUO2996" s="357"/>
      <c r="RUP2996" s="81"/>
      <c r="RUQ2996" s="173"/>
      <c r="RUR2996" s="716"/>
      <c r="RUS2996" s="137"/>
      <c r="RUT2996" s="580"/>
      <c r="RUU2996" s="537"/>
      <c r="RUV2996" s="562"/>
      <c r="RUW2996" s="357"/>
      <c r="RUX2996" s="81"/>
      <c r="RUY2996" s="173"/>
      <c r="RUZ2996" s="716"/>
      <c r="RVA2996" s="137"/>
      <c r="RVB2996" s="580"/>
      <c r="RVC2996" s="537"/>
      <c r="RVD2996" s="562"/>
      <c r="RVE2996" s="357"/>
      <c r="RVF2996" s="81"/>
      <c r="RVG2996" s="173"/>
      <c r="RVH2996" s="716"/>
      <c r="RVI2996" s="137"/>
      <c r="RVJ2996" s="580"/>
      <c r="RVK2996" s="537"/>
      <c r="RVL2996" s="562"/>
      <c r="RVM2996" s="357"/>
      <c r="RVN2996" s="81"/>
      <c r="RVO2996" s="173"/>
      <c r="RVP2996" s="716"/>
      <c r="RVQ2996" s="137"/>
      <c r="RVR2996" s="580"/>
      <c r="RVS2996" s="537"/>
      <c r="RVT2996" s="562"/>
      <c r="RVU2996" s="357"/>
      <c r="RVV2996" s="81"/>
      <c r="RVW2996" s="173"/>
      <c r="RVX2996" s="716"/>
      <c r="RVY2996" s="137"/>
      <c r="RVZ2996" s="580"/>
      <c r="RWA2996" s="537"/>
      <c r="RWB2996" s="562"/>
      <c r="RWC2996" s="357"/>
      <c r="RWD2996" s="81"/>
      <c r="RWE2996" s="173"/>
      <c r="RWF2996" s="716"/>
      <c r="RWG2996" s="137"/>
      <c r="RWH2996" s="580"/>
      <c r="RWI2996" s="537"/>
      <c r="RWJ2996" s="562"/>
      <c r="RWK2996" s="357"/>
      <c r="RWL2996" s="81"/>
      <c r="RWM2996" s="173"/>
      <c r="RWN2996" s="716"/>
      <c r="RWO2996" s="137"/>
      <c r="RWP2996" s="580"/>
      <c r="RWQ2996" s="537"/>
      <c r="RWR2996" s="562"/>
      <c r="RWS2996" s="357"/>
      <c r="RWT2996" s="81"/>
      <c r="RWU2996" s="173"/>
      <c r="RWV2996" s="716"/>
      <c r="RWW2996" s="137"/>
      <c r="RWX2996" s="580"/>
      <c r="RWY2996" s="537"/>
      <c r="RWZ2996" s="562"/>
      <c r="RXA2996" s="357"/>
      <c r="RXB2996" s="81"/>
      <c r="RXC2996" s="173"/>
      <c r="RXD2996" s="716"/>
      <c r="RXE2996" s="137"/>
      <c r="RXF2996" s="580"/>
      <c r="RXG2996" s="537"/>
      <c r="RXH2996" s="562"/>
      <c r="RXI2996" s="357"/>
      <c r="RXJ2996" s="81"/>
      <c r="RXK2996" s="173"/>
      <c r="RXL2996" s="716"/>
      <c r="RXM2996" s="137"/>
      <c r="RXN2996" s="580"/>
      <c r="RXO2996" s="537"/>
      <c r="RXP2996" s="562"/>
      <c r="RXQ2996" s="357"/>
      <c r="RXR2996" s="81"/>
      <c r="RXS2996" s="173"/>
      <c r="RXT2996" s="716"/>
      <c r="RXU2996" s="137"/>
      <c r="RXV2996" s="580"/>
      <c r="RXW2996" s="537"/>
      <c r="RXX2996" s="562"/>
      <c r="RXY2996" s="357"/>
      <c r="RXZ2996" s="81"/>
      <c r="RYA2996" s="173"/>
      <c r="RYB2996" s="716"/>
      <c r="RYC2996" s="137"/>
      <c r="RYD2996" s="580"/>
      <c r="RYE2996" s="537"/>
      <c r="RYF2996" s="562"/>
      <c r="RYG2996" s="357"/>
      <c r="RYH2996" s="81"/>
      <c r="RYI2996" s="173"/>
      <c r="RYJ2996" s="716"/>
      <c r="RYK2996" s="137"/>
      <c r="RYL2996" s="580"/>
      <c r="RYM2996" s="537"/>
      <c r="RYN2996" s="562"/>
      <c r="RYO2996" s="357"/>
      <c r="RYP2996" s="81"/>
      <c r="RYQ2996" s="173"/>
      <c r="RYR2996" s="716"/>
      <c r="RYS2996" s="137"/>
      <c r="RYT2996" s="580"/>
      <c r="RYU2996" s="537"/>
      <c r="RYV2996" s="562"/>
      <c r="RYW2996" s="357"/>
      <c r="RYX2996" s="81"/>
      <c r="RYY2996" s="173"/>
      <c r="RYZ2996" s="716"/>
      <c r="RZA2996" s="137"/>
      <c r="RZB2996" s="580"/>
      <c r="RZC2996" s="537"/>
      <c r="RZD2996" s="562"/>
      <c r="RZE2996" s="357"/>
      <c r="RZF2996" s="81"/>
      <c r="RZG2996" s="173"/>
      <c r="RZH2996" s="716"/>
      <c r="RZI2996" s="137"/>
      <c r="RZJ2996" s="580"/>
      <c r="RZK2996" s="537"/>
      <c r="RZL2996" s="562"/>
      <c r="RZM2996" s="357"/>
      <c r="RZN2996" s="81"/>
      <c r="RZO2996" s="173"/>
      <c r="RZP2996" s="716"/>
      <c r="RZQ2996" s="137"/>
      <c r="RZR2996" s="580"/>
      <c r="RZS2996" s="537"/>
      <c r="RZT2996" s="562"/>
      <c r="RZU2996" s="357"/>
      <c r="RZV2996" s="81"/>
      <c r="RZW2996" s="173"/>
      <c r="RZX2996" s="716"/>
      <c r="RZY2996" s="137"/>
      <c r="RZZ2996" s="580"/>
      <c r="SAA2996" s="537"/>
      <c r="SAB2996" s="562"/>
      <c r="SAC2996" s="357"/>
      <c r="SAD2996" s="81"/>
      <c r="SAE2996" s="173"/>
      <c r="SAF2996" s="716"/>
      <c r="SAG2996" s="137"/>
      <c r="SAH2996" s="580"/>
      <c r="SAI2996" s="537"/>
      <c r="SAJ2996" s="562"/>
      <c r="SAK2996" s="357"/>
      <c r="SAL2996" s="81"/>
      <c r="SAM2996" s="173"/>
      <c r="SAN2996" s="716"/>
      <c r="SAO2996" s="137"/>
      <c r="SAP2996" s="580"/>
      <c r="SAQ2996" s="537"/>
      <c r="SAR2996" s="562"/>
      <c r="SAS2996" s="357"/>
      <c r="SAT2996" s="81"/>
      <c r="SAU2996" s="173"/>
      <c r="SAV2996" s="716"/>
      <c r="SAW2996" s="137"/>
      <c r="SAX2996" s="580"/>
      <c r="SAY2996" s="537"/>
      <c r="SAZ2996" s="562"/>
      <c r="SBA2996" s="357"/>
      <c r="SBB2996" s="81"/>
      <c r="SBC2996" s="173"/>
      <c r="SBD2996" s="716"/>
      <c r="SBE2996" s="137"/>
      <c r="SBF2996" s="580"/>
      <c r="SBG2996" s="537"/>
      <c r="SBH2996" s="562"/>
      <c r="SBI2996" s="357"/>
      <c r="SBJ2996" s="81"/>
      <c r="SBK2996" s="173"/>
      <c r="SBL2996" s="716"/>
      <c r="SBM2996" s="137"/>
      <c r="SBN2996" s="580"/>
      <c r="SBO2996" s="537"/>
      <c r="SBP2996" s="562"/>
      <c r="SBQ2996" s="357"/>
      <c r="SBR2996" s="81"/>
      <c r="SBS2996" s="173"/>
      <c r="SBT2996" s="716"/>
      <c r="SBU2996" s="137"/>
      <c r="SBV2996" s="580"/>
      <c r="SBW2996" s="537"/>
      <c r="SBX2996" s="562"/>
      <c r="SBY2996" s="357"/>
      <c r="SBZ2996" s="81"/>
      <c r="SCA2996" s="173"/>
      <c r="SCB2996" s="716"/>
      <c r="SCC2996" s="137"/>
      <c r="SCD2996" s="580"/>
      <c r="SCE2996" s="537"/>
      <c r="SCF2996" s="562"/>
      <c r="SCG2996" s="357"/>
      <c r="SCH2996" s="81"/>
      <c r="SCI2996" s="173"/>
      <c r="SCJ2996" s="716"/>
      <c r="SCK2996" s="137"/>
      <c r="SCL2996" s="580"/>
      <c r="SCM2996" s="537"/>
      <c r="SCN2996" s="562"/>
      <c r="SCO2996" s="357"/>
      <c r="SCP2996" s="81"/>
      <c r="SCQ2996" s="173"/>
      <c r="SCR2996" s="716"/>
      <c r="SCS2996" s="137"/>
      <c r="SCT2996" s="580"/>
      <c r="SCU2996" s="537"/>
      <c r="SCV2996" s="562"/>
      <c r="SCW2996" s="357"/>
      <c r="SCX2996" s="81"/>
      <c r="SCY2996" s="173"/>
      <c r="SCZ2996" s="716"/>
      <c r="SDA2996" s="137"/>
      <c r="SDB2996" s="580"/>
      <c r="SDC2996" s="537"/>
      <c r="SDD2996" s="562"/>
      <c r="SDE2996" s="357"/>
      <c r="SDF2996" s="81"/>
      <c r="SDG2996" s="173"/>
      <c r="SDH2996" s="716"/>
      <c r="SDI2996" s="137"/>
      <c r="SDJ2996" s="580"/>
      <c r="SDK2996" s="537"/>
      <c r="SDL2996" s="562"/>
      <c r="SDM2996" s="357"/>
      <c r="SDN2996" s="81"/>
      <c r="SDO2996" s="173"/>
      <c r="SDP2996" s="716"/>
      <c r="SDQ2996" s="137"/>
      <c r="SDR2996" s="580"/>
      <c r="SDS2996" s="537"/>
      <c r="SDT2996" s="562"/>
      <c r="SDU2996" s="357"/>
      <c r="SDV2996" s="81"/>
      <c r="SDW2996" s="173"/>
      <c r="SDX2996" s="716"/>
      <c r="SDY2996" s="137"/>
      <c r="SDZ2996" s="580"/>
      <c r="SEA2996" s="537"/>
      <c r="SEB2996" s="562"/>
      <c r="SEC2996" s="357"/>
      <c r="SED2996" s="81"/>
      <c r="SEE2996" s="173"/>
      <c r="SEF2996" s="716"/>
      <c r="SEG2996" s="137"/>
      <c r="SEH2996" s="580"/>
      <c r="SEI2996" s="537"/>
      <c r="SEJ2996" s="562"/>
      <c r="SEK2996" s="357"/>
      <c r="SEL2996" s="81"/>
      <c r="SEM2996" s="173"/>
      <c r="SEN2996" s="716"/>
      <c r="SEO2996" s="137"/>
      <c r="SEP2996" s="580"/>
      <c r="SEQ2996" s="537"/>
      <c r="SER2996" s="562"/>
      <c r="SES2996" s="357"/>
      <c r="SET2996" s="81"/>
      <c r="SEU2996" s="173"/>
      <c r="SEV2996" s="716"/>
      <c r="SEW2996" s="137"/>
      <c r="SEX2996" s="580"/>
      <c r="SEY2996" s="537"/>
      <c r="SEZ2996" s="562"/>
      <c r="SFA2996" s="357"/>
      <c r="SFB2996" s="81"/>
      <c r="SFC2996" s="173"/>
      <c r="SFD2996" s="716"/>
      <c r="SFE2996" s="137"/>
      <c r="SFF2996" s="580"/>
      <c r="SFG2996" s="537"/>
      <c r="SFH2996" s="562"/>
      <c r="SFI2996" s="357"/>
      <c r="SFJ2996" s="81"/>
      <c r="SFK2996" s="173"/>
      <c r="SFL2996" s="716"/>
      <c r="SFM2996" s="137"/>
      <c r="SFN2996" s="580"/>
      <c r="SFO2996" s="537"/>
      <c r="SFP2996" s="562"/>
      <c r="SFQ2996" s="357"/>
      <c r="SFR2996" s="81"/>
      <c r="SFS2996" s="173"/>
      <c r="SFT2996" s="716"/>
      <c r="SFU2996" s="137"/>
      <c r="SFV2996" s="580"/>
      <c r="SFW2996" s="537"/>
      <c r="SFX2996" s="562"/>
      <c r="SFY2996" s="357"/>
      <c r="SFZ2996" s="81"/>
      <c r="SGA2996" s="173"/>
      <c r="SGB2996" s="716"/>
      <c r="SGC2996" s="137"/>
      <c r="SGD2996" s="580"/>
      <c r="SGE2996" s="537"/>
      <c r="SGF2996" s="562"/>
      <c r="SGG2996" s="357"/>
      <c r="SGH2996" s="81"/>
      <c r="SGI2996" s="173"/>
      <c r="SGJ2996" s="716"/>
      <c r="SGK2996" s="137"/>
      <c r="SGL2996" s="580"/>
      <c r="SGM2996" s="537"/>
      <c r="SGN2996" s="562"/>
      <c r="SGO2996" s="357"/>
      <c r="SGP2996" s="81"/>
      <c r="SGQ2996" s="173"/>
      <c r="SGR2996" s="716"/>
      <c r="SGS2996" s="137"/>
      <c r="SGT2996" s="580"/>
      <c r="SGU2996" s="537"/>
      <c r="SGV2996" s="562"/>
      <c r="SGW2996" s="357"/>
      <c r="SGX2996" s="81"/>
      <c r="SGY2996" s="173"/>
      <c r="SGZ2996" s="716"/>
      <c r="SHA2996" s="137"/>
      <c r="SHB2996" s="580"/>
      <c r="SHC2996" s="537"/>
      <c r="SHD2996" s="562"/>
      <c r="SHE2996" s="357"/>
      <c r="SHF2996" s="81"/>
      <c r="SHG2996" s="173"/>
      <c r="SHH2996" s="716"/>
      <c r="SHI2996" s="137"/>
      <c r="SHJ2996" s="580"/>
      <c r="SHK2996" s="537"/>
      <c r="SHL2996" s="562"/>
      <c r="SHM2996" s="357"/>
      <c r="SHN2996" s="81"/>
      <c r="SHO2996" s="173"/>
      <c r="SHP2996" s="716"/>
      <c r="SHQ2996" s="137"/>
      <c r="SHR2996" s="580"/>
      <c r="SHS2996" s="537"/>
      <c r="SHT2996" s="562"/>
      <c r="SHU2996" s="357"/>
      <c r="SHV2996" s="81"/>
      <c r="SHW2996" s="173"/>
      <c r="SHX2996" s="716"/>
      <c r="SHY2996" s="137"/>
      <c r="SHZ2996" s="580"/>
      <c r="SIA2996" s="537"/>
      <c r="SIB2996" s="562"/>
      <c r="SIC2996" s="357"/>
      <c r="SID2996" s="81"/>
      <c r="SIE2996" s="173"/>
      <c r="SIF2996" s="716"/>
      <c r="SIG2996" s="137"/>
      <c r="SIH2996" s="580"/>
      <c r="SII2996" s="537"/>
      <c r="SIJ2996" s="562"/>
      <c r="SIK2996" s="357"/>
      <c r="SIL2996" s="81"/>
      <c r="SIM2996" s="173"/>
      <c r="SIN2996" s="716"/>
      <c r="SIO2996" s="137"/>
      <c r="SIP2996" s="580"/>
      <c r="SIQ2996" s="537"/>
      <c r="SIR2996" s="562"/>
      <c r="SIS2996" s="357"/>
      <c r="SIT2996" s="81"/>
      <c r="SIU2996" s="173"/>
      <c r="SIV2996" s="716"/>
      <c r="SIW2996" s="137"/>
      <c r="SIX2996" s="580"/>
      <c r="SIY2996" s="537"/>
      <c r="SIZ2996" s="562"/>
      <c r="SJA2996" s="357"/>
      <c r="SJB2996" s="81"/>
      <c r="SJC2996" s="173"/>
      <c r="SJD2996" s="716"/>
      <c r="SJE2996" s="137"/>
      <c r="SJF2996" s="580"/>
      <c r="SJG2996" s="537"/>
      <c r="SJH2996" s="562"/>
      <c r="SJI2996" s="357"/>
      <c r="SJJ2996" s="81"/>
      <c r="SJK2996" s="173"/>
      <c r="SJL2996" s="716"/>
      <c r="SJM2996" s="137"/>
      <c r="SJN2996" s="580"/>
      <c r="SJO2996" s="537"/>
      <c r="SJP2996" s="562"/>
      <c r="SJQ2996" s="357"/>
      <c r="SJR2996" s="81"/>
      <c r="SJS2996" s="173"/>
      <c r="SJT2996" s="716"/>
      <c r="SJU2996" s="137"/>
      <c r="SJV2996" s="580"/>
      <c r="SJW2996" s="537"/>
      <c r="SJX2996" s="562"/>
      <c r="SJY2996" s="357"/>
      <c r="SJZ2996" s="81"/>
      <c r="SKA2996" s="173"/>
      <c r="SKB2996" s="716"/>
      <c r="SKC2996" s="137"/>
      <c r="SKD2996" s="580"/>
      <c r="SKE2996" s="537"/>
      <c r="SKF2996" s="562"/>
      <c r="SKG2996" s="357"/>
      <c r="SKH2996" s="81"/>
      <c r="SKI2996" s="173"/>
      <c r="SKJ2996" s="716"/>
      <c r="SKK2996" s="137"/>
      <c r="SKL2996" s="580"/>
      <c r="SKM2996" s="537"/>
      <c r="SKN2996" s="562"/>
      <c r="SKO2996" s="357"/>
      <c r="SKP2996" s="81"/>
      <c r="SKQ2996" s="173"/>
      <c r="SKR2996" s="716"/>
      <c r="SKS2996" s="137"/>
      <c r="SKT2996" s="580"/>
      <c r="SKU2996" s="537"/>
      <c r="SKV2996" s="562"/>
      <c r="SKW2996" s="357"/>
      <c r="SKX2996" s="81"/>
      <c r="SKY2996" s="173"/>
      <c r="SKZ2996" s="716"/>
      <c r="SLA2996" s="137"/>
      <c r="SLB2996" s="580"/>
      <c r="SLC2996" s="537"/>
      <c r="SLD2996" s="562"/>
      <c r="SLE2996" s="357"/>
      <c r="SLF2996" s="81"/>
      <c r="SLG2996" s="173"/>
      <c r="SLH2996" s="716"/>
      <c r="SLI2996" s="137"/>
      <c r="SLJ2996" s="580"/>
      <c r="SLK2996" s="537"/>
      <c r="SLL2996" s="562"/>
      <c r="SLM2996" s="357"/>
      <c r="SLN2996" s="81"/>
      <c r="SLO2996" s="173"/>
      <c r="SLP2996" s="716"/>
      <c r="SLQ2996" s="137"/>
      <c r="SLR2996" s="580"/>
      <c r="SLS2996" s="537"/>
      <c r="SLT2996" s="562"/>
      <c r="SLU2996" s="357"/>
      <c r="SLV2996" s="81"/>
      <c r="SLW2996" s="173"/>
      <c r="SLX2996" s="716"/>
      <c r="SLY2996" s="137"/>
      <c r="SLZ2996" s="580"/>
      <c r="SMA2996" s="537"/>
      <c r="SMB2996" s="562"/>
      <c r="SMC2996" s="357"/>
      <c r="SMD2996" s="81"/>
      <c r="SME2996" s="173"/>
      <c r="SMF2996" s="716"/>
      <c r="SMG2996" s="137"/>
      <c r="SMH2996" s="580"/>
      <c r="SMI2996" s="537"/>
      <c r="SMJ2996" s="562"/>
      <c r="SMK2996" s="357"/>
      <c r="SML2996" s="81"/>
      <c r="SMM2996" s="173"/>
      <c r="SMN2996" s="716"/>
      <c r="SMO2996" s="137"/>
      <c r="SMP2996" s="580"/>
      <c r="SMQ2996" s="537"/>
      <c r="SMR2996" s="562"/>
      <c r="SMS2996" s="357"/>
      <c r="SMT2996" s="81"/>
      <c r="SMU2996" s="173"/>
      <c r="SMV2996" s="716"/>
      <c r="SMW2996" s="137"/>
      <c r="SMX2996" s="580"/>
      <c r="SMY2996" s="537"/>
      <c r="SMZ2996" s="562"/>
      <c r="SNA2996" s="357"/>
      <c r="SNB2996" s="81"/>
      <c r="SNC2996" s="173"/>
      <c r="SND2996" s="716"/>
      <c r="SNE2996" s="137"/>
      <c r="SNF2996" s="580"/>
      <c r="SNG2996" s="537"/>
      <c r="SNH2996" s="562"/>
      <c r="SNI2996" s="357"/>
      <c r="SNJ2996" s="81"/>
      <c r="SNK2996" s="173"/>
      <c r="SNL2996" s="716"/>
      <c r="SNM2996" s="137"/>
      <c r="SNN2996" s="580"/>
      <c r="SNO2996" s="537"/>
      <c r="SNP2996" s="562"/>
      <c r="SNQ2996" s="357"/>
      <c r="SNR2996" s="81"/>
      <c r="SNS2996" s="173"/>
      <c r="SNT2996" s="716"/>
      <c r="SNU2996" s="137"/>
      <c r="SNV2996" s="580"/>
      <c r="SNW2996" s="537"/>
      <c r="SNX2996" s="562"/>
      <c r="SNY2996" s="357"/>
      <c r="SNZ2996" s="81"/>
      <c r="SOA2996" s="173"/>
      <c r="SOB2996" s="716"/>
      <c r="SOC2996" s="137"/>
      <c r="SOD2996" s="580"/>
      <c r="SOE2996" s="537"/>
      <c r="SOF2996" s="562"/>
      <c r="SOG2996" s="357"/>
      <c r="SOH2996" s="81"/>
      <c r="SOI2996" s="173"/>
      <c r="SOJ2996" s="716"/>
      <c r="SOK2996" s="137"/>
      <c r="SOL2996" s="580"/>
      <c r="SOM2996" s="537"/>
      <c r="SON2996" s="562"/>
      <c r="SOO2996" s="357"/>
      <c r="SOP2996" s="81"/>
      <c r="SOQ2996" s="173"/>
      <c r="SOR2996" s="716"/>
      <c r="SOS2996" s="137"/>
      <c r="SOT2996" s="580"/>
      <c r="SOU2996" s="537"/>
      <c r="SOV2996" s="562"/>
      <c r="SOW2996" s="357"/>
      <c r="SOX2996" s="81"/>
      <c r="SOY2996" s="173"/>
      <c r="SOZ2996" s="716"/>
      <c r="SPA2996" s="137"/>
      <c r="SPB2996" s="580"/>
      <c r="SPC2996" s="537"/>
      <c r="SPD2996" s="562"/>
      <c r="SPE2996" s="357"/>
      <c r="SPF2996" s="81"/>
      <c r="SPG2996" s="173"/>
      <c r="SPH2996" s="716"/>
      <c r="SPI2996" s="137"/>
      <c r="SPJ2996" s="580"/>
      <c r="SPK2996" s="537"/>
      <c r="SPL2996" s="562"/>
      <c r="SPM2996" s="357"/>
      <c r="SPN2996" s="81"/>
      <c r="SPO2996" s="173"/>
      <c r="SPP2996" s="716"/>
      <c r="SPQ2996" s="137"/>
      <c r="SPR2996" s="580"/>
      <c r="SPS2996" s="537"/>
      <c r="SPT2996" s="562"/>
      <c r="SPU2996" s="357"/>
      <c r="SPV2996" s="81"/>
      <c r="SPW2996" s="173"/>
      <c r="SPX2996" s="716"/>
      <c r="SPY2996" s="137"/>
      <c r="SPZ2996" s="580"/>
      <c r="SQA2996" s="537"/>
      <c r="SQB2996" s="562"/>
      <c r="SQC2996" s="357"/>
      <c r="SQD2996" s="81"/>
      <c r="SQE2996" s="173"/>
      <c r="SQF2996" s="716"/>
      <c r="SQG2996" s="137"/>
      <c r="SQH2996" s="580"/>
      <c r="SQI2996" s="537"/>
      <c r="SQJ2996" s="562"/>
      <c r="SQK2996" s="357"/>
      <c r="SQL2996" s="81"/>
      <c r="SQM2996" s="173"/>
      <c r="SQN2996" s="716"/>
      <c r="SQO2996" s="137"/>
      <c r="SQP2996" s="580"/>
      <c r="SQQ2996" s="537"/>
      <c r="SQR2996" s="562"/>
      <c r="SQS2996" s="357"/>
      <c r="SQT2996" s="81"/>
      <c r="SQU2996" s="173"/>
      <c r="SQV2996" s="716"/>
      <c r="SQW2996" s="137"/>
      <c r="SQX2996" s="580"/>
      <c r="SQY2996" s="537"/>
      <c r="SQZ2996" s="562"/>
      <c r="SRA2996" s="357"/>
      <c r="SRB2996" s="81"/>
      <c r="SRC2996" s="173"/>
      <c r="SRD2996" s="716"/>
      <c r="SRE2996" s="137"/>
      <c r="SRF2996" s="580"/>
      <c r="SRG2996" s="537"/>
      <c r="SRH2996" s="562"/>
      <c r="SRI2996" s="357"/>
      <c r="SRJ2996" s="81"/>
      <c r="SRK2996" s="173"/>
      <c r="SRL2996" s="716"/>
      <c r="SRM2996" s="137"/>
      <c r="SRN2996" s="580"/>
      <c r="SRO2996" s="537"/>
      <c r="SRP2996" s="562"/>
      <c r="SRQ2996" s="357"/>
      <c r="SRR2996" s="81"/>
      <c r="SRS2996" s="173"/>
      <c r="SRT2996" s="716"/>
      <c r="SRU2996" s="137"/>
      <c r="SRV2996" s="580"/>
      <c r="SRW2996" s="537"/>
      <c r="SRX2996" s="562"/>
      <c r="SRY2996" s="357"/>
      <c r="SRZ2996" s="81"/>
      <c r="SSA2996" s="173"/>
      <c r="SSB2996" s="716"/>
      <c r="SSC2996" s="137"/>
      <c r="SSD2996" s="580"/>
      <c r="SSE2996" s="537"/>
      <c r="SSF2996" s="562"/>
      <c r="SSG2996" s="357"/>
      <c r="SSH2996" s="81"/>
      <c r="SSI2996" s="173"/>
      <c r="SSJ2996" s="716"/>
      <c r="SSK2996" s="137"/>
      <c r="SSL2996" s="580"/>
      <c r="SSM2996" s="537"/>
      <c r="SSN2996" s="562"/>
      <c r="SSO2996" s="357"/>
      <c r="SSP2996" s="81"/>
      <c r="SSQ2996" s="173"/>
      <c r="SSR2996" s="716"/>
      <c r="SSS2996" s="137"/>
      <c r="SST2996" s="580"/>
      <c r="SSU2996" s="537"/>
      <c r="SSV2996" s="562"/>
      <c r="SSW2996" s="357"/>
      <c r="SSX2996" s="81"/>
      <c r="SSY2996" s="173"/>
      <c r="SSZ2996" s="716"/>
      <c r="STA2996" s="137"/>
      <c r="STB2996" s="580"/>
      <c r="STC2996" s="537"/>
      <c r="STD2996" s="562"/>
      <c r="STE2996" s="357"/>
      <c r="STF2996" s="81"/>
      <c r="STG2996" s="173"/>
      <c r="STH2996" s="716"/>
      <c r="STI2996" s="137"/>
      <c r="STJ2996" s="580"/>
      <c r="STK2996" s="537"/>
      <c r="STL2996" s="562"/>
      <c r="STM2996" s="357"/>
      <c r="STN2996" s="81"/>
      <c r="STO2996" s="173"/>
      <c r="STP2996" s="716"/>
      <c r="STQ2996" s="137"/>
      <c r="STR2996" s="580"/>
      <c r="STS2996" s="537"/>
      <c r="STT2996" s="562"/>
      <c r="STU2996" s="357"/>
      <c r="STV2996" s="81"/>
      <c r="STW2996" s="173"/>
      <c r="STX2996" s="716"/>
      <c r="STY2996" s="137"/>
      <c r="STZ2996" s="580"/>
      <c r="SUA2996" s="537"/>
      <c r="SUB2996" s="562"/>
      <c r="SUC2996" s="357"/>
      <c r="SUD2996" s="81"/>
      <c r="SUE2996" s="173"/>
      <c r="SUF2996" s="716"/>
      <c r="SUG2996" s="137"/>
      <c r="SUH2996" s="580"/>
      <c r="SUI2996" s="537"/>
      <c r="SUJ2996" s="562"/>
      <c r="SUK2996" s="357"/>
      <c r="SUL2996" s="81"/>
      <c r="SUM2996" s="173"/>
      <c r="SUN2996" s="716"/>
      <c r="SUO2996" s="137"/>
      <c r="SUP2996" s="580"/>
      <c r="SUQ2996" s="537"/>
      <c r="SUR2996" s="562"/>
      <c r="SUS2996" s="357"/>
      <c r="SUT2996" s="81"/>
      <c r="SUU2996" s="173"/>
      <c r="SUV2996" s="716"/>
      <c r="SUW2996" s="137"/>
      <c r="SUX2996" s="580"/>
      <c r="SUY2996" s="537"/>
      <c r="SUZ2996" s="562"/>
      <c r="SVA2996" s="357"/>
      <c r="SVB2996" s="81"/>
      <c r="SVC2996" s="173"/>
      <c r="SVD2996" s="716"/>
      <c r="SVE2996" s="137"/>
      <c r="SVF2996" s="580"/>
      <c r="SVG2996" s="537"/>
      <c r="SVH2996" s="562"/>
      <c r="SVI2996" s="357"/>
      <c r="SVJ2996" s="81"/>
      <c r="SVK2996" s="173"/>
      <c r="SVL2996" s="716"/>
      <c r="SVM2996" s="137"/>
      <c r="SVN2996" s="580"/>
      <c r="SVO2996" s="537"/>
      <c r="SVP2996" s="562"/>
      <c r="SVQ2996" s="357"/>
      <c r="SVR2996" s="81"/>
      <c r="SVS2996" s="173"/>
      <c r="SVT2996" s="716"/>
      <c r="SVU2996" s="137"/>
      <c r="SVV2996" s="580"/>
      <c r="SVW2996" s="537"/>
      <c r="SVX2996" s="562"/>
      <c r="SVY2996" s="357"/>
      <c r="SVZ2996" s="81"/>
      <c r="SWA2996" s="173"/>
      <c r="SWB2996" s="716"/>
      <c r="SWC2996" s="137"/>
      <c r="SWD2996" s="580"/>
      <c r="SWE2996" s="537"/>
      <c r="SWF2996" s="562"/>
      <c r="SWG2996" s="357"/>
      <c r="SWH2996" s="81"/>
      <c r="SWI2996" s="173"/>
      <c r="SWJ2996" s="716"/>
      <c r="SWK2996" s="137"/>
      <c r="SWL2996" s="580"/>
      <c r="SWM2996" s="537"/>
      <c r="SWN2996" s="562"/>
      <c r="SWO2996" s="357"/>
      <c r="SWP2996" s="81"/>
      <c r="SWQ2996" s="173"/>
      <c r="SWR2996" s="716"/>
      <c r="SWS2996" s="137"/>
      <c r="SWT2996" s="580"/>
      <c r="SWU2996" s="537"/>
      <c r="SWV2996" s="562"/>
      <c r="SWW2996" s="357"/>
      <c r="SWX2996" s="81"/>
      <c r="SWY2996" s="173"/>
      <c r="SWZ2996" s="716"/>
      <c r="SXA2996" s="137"/>
      <c r="SXB2996" s="580"/>
      <c r="SXC2996" s="537"/>
      <c r="SXD2996" s="562"/>
      <c r="SXE2996" s="357"/>
      <c r="SXF2996" s="81"/>
      <c r="SXG2996" s="173"/>
      <c r="SXH2996" s="716"/>
      <c r="SXI2996" s="137"/>
      <c r="SXJ2996" s="580"/>
      <c r="SXK2996" s="537"/>
      <c r="SXL2996" s="562"/>
      <c r="SXM2996" s="357"/>
      <c r="SXN2996" s="81"/>
      <c r="SXO2996" s="173"/>
      <c r="SXP2996" s="716"/>
      <c r="SXQ2996" s="137"/>
      <c r="SXR2996" s="580"/>
      <c r="SXS2996" s="537"/>
      <c r="SXT2996" s="562"/>
      <c r="SXU2996" s="357"/>
      <c r="SXV2996" s="81"/>
      <c r="SXW2996" s="173"/>
      <c r="SXX2996" s="716"/>
      <c r="SXY2996" s="137"/>
      <c r="SXZ2996" s="580"/>
      <c r="SYA2996" s="537"/>
      <c r="SYB2996" s="562"/>
      <c r="SYC2996" s="357"/>
      <c r="SYD2996" s="81"/>
      <c r="SYE2996" s="173"/>
      <c r="SYF2996" s="716"/>
      <c r="SYG2996" s="137"/>
      <c r="SYH2996" s="580"/>
      <c r="SYI2996" s="537"/>
      <c r="SYJ2996" s="562"/>
      <c r="SYK2996" s="357"/>
      <c r="SYL2996" s="81"/>
      <c r="SYM2996" s="173"/>
      <c r="SYN2996" s="716"/>
      <c r="SYO2996" s="137"/>
      <c r="SYP2996" s="580"/>
      <c r="SYQ2996" s="537"/>
      <c r="SYR2996" s="562"/>
      <c r="SYS2996" s="357"/>
      <c r="SYT2996" s="81"/>
      <c r="SYU2996" s="173"/>
      <c r="SYV2996" s="716"/>
      <c r="SYW2996" s="137"/>
      <c r="SYX2996" s="580"/>
      <c r="SYY2996" s="537"/>
      <c r="SYZ2996" s="562"/>
      <c r="SZA2996" s="357"/>
      <c r="SZB2996" s="81"/>
      <c r="SZC2996" s="173"/>
      <c r="SZD2996" s="716"/>
      <c r="SZE2996" s="137"/>
      <c r="SZF2996" s="580"/>
      <c r="SZG2996" s="537"/>
      <c r="SZH2996" s="562"/>
      <c r="SZI2996" s="357"/>
      <c r="SZJ2996" s="81"/>
      <c r="SZK2996" s="173"/>
      <c r="SZL2996" s="716"/>
      <c r="SZM2996" s="137"/>
      <c r="SZN2996" s="580"/>
      <c r="SZO2996" s="537"/>
      <c r="SZP2996" s="562"/>
      <c r="SZQ2996" s="357"/>
      <c r="SZR2996" s="81"/>
      <c r="SZS2996" s="173"/>
      <c r="SZT2996" s="716"/>
      <c r="SZU2996" s="137"/>
      <c r="SZV2996" s="580"/>
      <c r="SZW2996" s="537"/>
      <c r="SZX2996" s="562"/>
      <c r="SZY2996" s="357"/>
      <c r="SZZ2996" s="81"/>
      <c r="TAA2996" s="173"/>
      <c r="TAB2996" s="716"/>
      <c r="TAC2996" s="137"/>
      <c r="TAD2996" s="580"/>
      <c r="TAE2996" s="537"/>
      <c r="TAF2996" s="562"/>
      <c r="TAG2996" s="357"/>
      <c r="TAH2996" s="81"/>
      <c r="TAI2996" s="173"/>
      <c r="TAJ2996" s="716"/>
      <c r="TAK2996" s="137"/>
      <c r="TAL2996" s="580"/>
      <c r="TAM2996" s="537"/>
      <c r="TAN2996" s="562"/>
      <c r="TAO2996" s="357"/>
      <c r="TAP2996" s="81"/>
      <c r="TAQ2996" s="173"/>
      <c r="TAR2996" s="716"/>
      <c r="TAS2996" s="137"/>
      <c r="TAT2996" s="580"/>
      <c r="TAU2996" s="537"/>
      <c r="TAV2996" s="562"/>
      <c r="TAW2996" s="357"/>
      <c r="TAX2996" s="81"/>
      <c r="TAY2996" s="173"/>
      <c r="TAZ2996" s="716"/>
      <c r="TBA2996" s="137"/>
      <c r="TBB2996" s="580"/>
      <c r="TBC2996" s="537"/>
      <c r="TBD2996" s="562"/>
      <c r="TBE2996" s="357"/>
      <c r="TBF2996" s="81"/>
      <c r="TBG2996" s="173"/>
      <c r="TBH2996" s="716"/>
      <c r="TBI2996" s="137"/>
      <c r="TBJ2996" s="580"/>
      <c r="TBK2996" s="537"/>
      <c r="TBL2996" s="562"/>
      <c r="TBM2996" s="357"/>
      <c r="TBN2996" s="81"/>
      <c r="TBO2996" s="173"/>
      <c r="TBP2996" s="716"/>
      <c r="TBQ2996" s="137"/>
      <c r="TBR2996" s="580"/>
      <c r="TBS2996" s="537"/>
      <c r="TBT2996" s="562"/>
      <c r="TBU2996" s="357"/>
      <c r="TBV2996" s="81"/>
      <c r="TBW2996" s="173"/>
      <c r="TBX2996" s="716"/>
      <c r="TBY2996" s="137"/>
      <c r="TBZ2996" s="580"/>
      <c r="TCA2996" s="537"/>
      <c r="TCB2996" s="562"/>
      <c r="TCC2996" s="357"/>
      <c r="TCD2996" s="81"/>
      <c r="TCE2996" s="173"/>
      <c r="TCF2996" s="716"/>
      <c r="TCG2996" s="137"/>
      <c r="TCH2996" s="580"/>
      <c r="TCI2996" s="537"/>
      <c r="TCJ2996" s="562"/>
      <c r="TCK2996" s="357"/>
      <c r="TCL2996" s="81"/>
      <c r="TCM2996" s="173"/>
      <c r="TCN2996" s="716"/>
      <c r="TCO2996" s="137"/>
      <c r="TCP2996" s="580"/>
      <c r="TCQ2996" s="537"/>
      <c r="TCR2996" s="562"/>
      <c r="TCS2996" s="357"/>
      <c r="TCT2996" s="81"/>
      <c r="TCU2996" s="173"/>
      <c r="TCV2996" s="716"/>
      <c r="TCW2996" s="137"/>
      <c r="TCX2996" s="580"/>
      <c r="TCY2996" s="537"/>
      <c r="TCZ2996" s="562"/>
      <c r="TDA2996" s="357"/>
      <c r="TDB2996" s="81"/>
      <c r="TDC2996" s="173"/>
      <c r="TDD2996" s="716"/>
      <c r="TDE2996" s="137"/>
      <c r="TDF2996" s="580"/>
      <c r="TDG2996" s="537"/>
      <c r="TDH2996" s="562"/>
      <c r="TDI2996" s="357"/>
      <c r="TDJ2996" s="81"/>
      <c r="TDK2996" s="173"/>
      <c r="TDL2996" s="716"/>
      <c r="TDM2996" s="137"/>
      <c r="TDN2996" s="580"/>
      <c r="TDO2996" s="537"/>
      <c r="TDP2996" s="562"/>
      <c r="TDQ2996" s="357"/>
      <c r="TDR2996" s="81"/>
      <c r="TDS2996" s="173"/>
      <c r="TDT2996" s="716"/>
      <c r="TDU2996" s="137"/>
      <c r="TDV2996" s="580"/>
      <c r="TDW2996" s="537"/>
      <c r="TDX2996" s="562"/>
      <c r="TDY2996" s="357"/>
      <c r="TDZ2996" s="81"/>
      <c r="TEA2996" s="173"/>
      <c r="TEB2996" s="716"/>
      <c r="TEC2996" s="137"/>
      <c r="TED2996" s="580"/>
      <c r="TEE2996" s="537"/>
      <c r="TEF2996" s="562"/>
      <c r="TEG2996" s="357"/>
      <c r="TEH2996" s="81"/>
      <c r="TEI2996" s="173"/>
      <c r="TEJ2996" s="716"/>
      <c r="TEK2996" s="137"/>
      <c r="TEL2996" s="580"/>
      <c r="TEM2996" s="537"/>
      <c r="TEN2996" s="562"/>
      <c r="TEO2996" s="357"/>
      <c r="TEP2996" s="81"/>
      <c r="TEQ2996" s="173"/>
      <c r="TER2996" s="716"/>
      <c r="TES2996" s="137"/>
      <c r="TET2996" s="580"/>
      <c r="TEU2996" s="537"/>
      <c r="TEV2996" s="562"/>
      <c r="TEW2996" s="357"/>
      <c r="TEX2996" s="81"/>
      <c r="TEY2996" s="173"/>
      <c r="TEZ2996" s="716"/>
      <c r="TFA2996" s="137"/>
      <c r="TFB2996" s="580"/>
      <c r="TFC2996" s="537"/>
      <c r="TFD2996" s="562"/>
      <c r="TFE2996" s="357"/>
      <c r="TFF2996" s="81"/>
      <c r="TFG2996" s="173"/>
      <c r="TFH2996" s="716"/>
      <c r="TFI2996" s="137"/>
      <c r="TFJ2996" s="580"/>
      <c r="TFK2996" s="537"/>
      <c r="TFL2996" s="562"/>
      <c r="TFM2996" s="357"/>
      <c r="TFN2996" s="81"/>
      <c r="TFO2996" s="173"/>
      <c r="TFP2996" s="716"/>
      <c r="TFQ2996" s="137"/>
      <c r="TFR2996" s="580"/>
      <c r="TFS2996" s="537"/>
      <c r="TFT2996" s="562"/>
      <c r="TFU2996" s="357"/>
      <c r="TFV2996" s="81"/>
      <c r="TFW2996" s="173"/>
      <c r="TFX2996" s="716"/>
      <c r="TFY2996" s="137"/>
      <c r="TFZ2996" s="580"/>
      <c r="TGA2996" s="537"/>
      <c r="TGB2996" s="562"/>
      <c r="TGC2996" s="357"/>
      <c r="TGD2996" s="81"/>
      <c r="TGE2996" s="173"/>
      <c r="TGF2996" s="716"/>
      <c r="TGG2996" s="137"/>
      <c r="TGH2996" s="580"/>
      <c r="TGI2996" s="537"/>
      <c r="TGJ2996" s="562"/>
      <c r="TGK2996" s="357"/>
      <c r="TGL2996" s="81"/>
      <c r="TGM2996" s="173"/>
      <c r="TGN2996" s="716"/>
      <c r="TGO2996" s="137"/>
      <c r="TGP2996" s="580"/>
      <c r="TGQ2996" s="537"/>
      <c r="TGR2996" s="562"/>
      <c r="TGS2996" s="357"/>
      <c r="TGT2996" s="81"/>
      <c r="TGU2996" s="173"/>
      <c r="TGV2996" s="716"/>
      <c r="TGW2996" s="137"/>
      <c r="TGX2996" s="580"/>
      <c r="TGY2996" s="537"/>
      <c r="TGZ2996" s="562"/>
      <c r="THA2996" s="357"/>
      <c r="THB2996" s="81"/>
      <c r="THC2996" s="173"/>
      <c r="THD2996" s="716"/>
      <c r="THE2996" s="137"/>
      <c r="THF2996" s="580"/>
      <c r="THG2996" s="537"/>
      <c r="THH2996" s="562"/>
      <c r="THI2996" s="357"/>
      <c r="THJ2996" s="81"/>
      <c r="THK2996" s="173"/>
      <c r="THL2996" s="716"/>
      <c r="THM2996" s="137"/>
      <c r="THN2996" s="580"/>
      <c r="THO2996" s="537"/>
      <c r="THP2996" s="562"/>
      <c r="THQ2996" s="357"/>
      <c r="THR2996" s="81"/>
      <c r="THS2996" s="173"/>
      <c r="THT2996" s="716"/>
      <c r="THU2996" s="137"/>
      <c r="THV2996" s="580"/>
      <c r="THW2996" s="537"/>
      <c r="THX2996" s="562"/>
      <c r="THY2996" s="357"/>
      <c r="THZ2996" s="81"/>
      <c r="TIA2996" s="173"/>
      <c r="TIB2996" s="716"/>
      <c r="TIC2996" s="137"/>
      <c r="TID2996" s="580"/>
      <c r="TIE2996" s="537"/>
      <c r="TIF2996" s="562"/>
      <c r="TIG2996" s="357"/>
      <c r="TIH2996" s="81"/>
      <c r="TII2996" s="173"/>
      <c r="TIJ2996" s="716"/>
      <c r="TIK2996" s="137"/>
      <c r="TIL2996" s="580"/>
      <c r="TIM2996" s="537"/>
      <c r="TIN2996" s="562"/>
      <c r="TIO2996" s="357"/>
      <c r="TIP2996" s="81"/>
      <c r="TIQ2996" s="173"/>
      <c r="TIR2996" s="716"/>
      <c r="TIS2996" s="137"/>
      <c r="TIT2996" s="580"/>
      <c r="TIU2996" s="537"/>
      <c r="TIV2996" s="562"/>
      <c r="TIW2996" s="357"/>
      <c r="TIX2996" s="81"/>
      <c r="TIY2996" s="173"/>
      <c r="TIZ2996" s="716"/>
      <c r="TJA2996" s="137"/>
      <c r="TJB2996" s="580"/>
      <c r="TJC2996" s="537"/>
      <c r="TJD2996" s="562"/>
      <c r="TJE2996" s="357"/>
      <c r="TJF2996" s="81"/>
      <c r="TJG2996" s="173"/>
      <c r="TJH2996" s="716"/>
      <c r="TJI2996" s="137"/>
      <c r="TJJ2996" s="580"/>
      <c r="TJK2996" s="537"/>
      <c r="TJL2996" s="562"/>
      <c r="TJM2996" s="357"/>
      <c r="TJN2996" s="81"/>
      <c r="TJO2996" s="173"/>
      <c r="TJP2996" s="716"/>
      <c r="TJQ2996" s="137"/>
      <c r="TJR2996" s="580"/>
      <c r="TJS2996" s="537"/>
      <c r="TJT2996" s="562"/>
      <c r="TJU2996" s="357"/>
      <c r="TJV2996" s="81"/>
      <c r="TJW2996" s="173"/>
      <c r="TJX2996" s="716"/>
      <c r="TJY2996" s="137"/>
      <c r="TJZ2996" s="580"/>
      <c r="TKA2996" s="537"/>
      <c r="TKB2996" s="562"/>
      <c r="TKC2996" s="357"/>
      <c r="TKD2996" s="81"/>
      <c r="TKE2996" s="173"/>
      <c r="TKF2996" s="716"/>
      <c r="TKG2996" s="137"/>
      <c r="TKH2996" s="580"/>
      <c r="TKI2996" s="537"/>
      <c r="TKJ2996" s="562"/>
      <c r="TKK2996" s="357"/>
      <c r="TKL2996" s="81"/>
      <c r="TKM2996" s="173"/>
      <c r="TKN2996" s="716"/>
      <c r="TKO2996" s="137"/>
      <c r="TKP2996" s="580"/>
      <c r="TKQ2996" s="537"/>
      <c r="TKR2996" s="562"/>
      <c r="TKS2996" s="357"/>
      <c r="TKT2996" s="81"/>
      <c r="TKU2996" s="173"/>
      <c r="TKV2996" s="716"/>
      <c r="TKW2996" s="137"/>
      <c r="TKX2996" s="580"/>
      <c r="TKY2996" s="537"/>
      <c r="TKZ2996" s="562"/>
      <c r="TLA2996" s="357"/>
      <c r="TLB2996" s="81"/>
      <c r="TLC2996" s="173"/>
      <c r="TLD2996" s="716"/>
      <c r="TLE2996" s="137"/>
      <c r="TLF2996" s="580"/>
      <c r="TLG2996" s="537"/>
      <c r="TLH2996" s="562"/>
      <c r="TLI2996" s="357"/>
      <c r="TLJ2996" s="81"/>
      <c r="TLK2996" s="173"/>
      <c r="TLL2996" s="716"/>
      <c r="TLM2996" s="137"/>
      <c r="TLN2996" s="580"/>
      <c r="TLO2996" s="537"/>
      <c r="TLP2996" s="562"/>
      <c r="TLQ2996" s="357"/>
      <c r="TLR2996" s="81"/>
      <c r="TLS2996" s="173"/>
      <c r="TLT2996" s="716"/>
      <c r="TLU2996" s="137"/>
      <c r="TLV2996" s="580"/>
      <c r="TLW2996" s="537"/>
      <c r="TLX2996" s="562"/>
      <c r="TLY2996" s="357"/>
      <c r="TLZ2996" s="81"/>
      <c r="TMA2996" s="173"/>
      <c r="TMB2996" s="716"/>
      <c r="TMC2996" s="137"/>
      <c r="TMD2996" s="580"/>
      <c r="TME2996" s="537"/>
      <c r="TMF2996" s="562"/>
      <c r="TMG2996" s="357"/>
      <c r="TMH2996" s="81"/>
      <c r="TMI2996" s="173"/>
      <c r="TMJ2996" s="716"/>
      <c r="TMK2996" s="137"/>
      <c r="TML2996" s="580"/>
      <c r="TMM2996" s="537"/>
      <c r="TMN2996" s="562"/>
      <c r="TMO2996" s="357"/>
      <c r="TMP2996" s="81"/>
      <c r="TMQ2996" s="173"/>
      <c r="TMR2996" s="716"/>
      <c r="TMS2996" s="137"/>
      <c r="TMT2996" s="580"/>
      <c r="TMU2996" s="537"/>
      <c r="TMV2996" s="562"/>
      <c r="TMW2996" s="357"/>
      <c r="TMX2996" s="81"/>
      <c r="TMY2996" s="173"/>
      <c r="TMZ2996" s="716"/>
      <c r="TNA2996" s="137"/>
      <c r="TNB2996" s="580"/>
      <c r="TNC2996" s="537"/>
      <c r="TND2996" s="562"/>
      <c r="TNE2996" s="357"/>
      <c r="TNF2996" s="81"/>
      <c r="TNG2996" s="173"/>
      <c r="TNH2996" s="716"/>
      <c r="TNI2996" s="137"/>
      <c r="TNJ2996" s="580"/>
      <c r="TNK2996" s="537"/>
      <c r="TNL2996" s="562"/>
      <c r="TNM2996" s="357"/>
      <c r="TNN2996" s="81"/>
      <c r="TNO2996" s="173"/>
      <c r="TNP2996" s="716"/>
      <c r="TNQ2996" s="137"/>
      <c r="TNR2996" s="580"/>
      <c r="TNS2996" s="537"/>
      <c r="TNT2996" s="562"/>
      <c r="TNU2996" s="357"/>
      <c r="TNV2996" s="81"/>
      <c r="TNW2996" s="173"/>
      <c r="TNX2996" s="716"/>
      <c r="TNY2996" s="137"/>
      <c r="TNZ2996" s="580"/>
      <c r="TOA2996" s="537"/>
      <c r="TOB2996" s="562"/>
      <c r="TOC2996" s="357"/>
      <c r="TOD2996" s="81"/>
      <c r="TOE2996" s="173"/>
      <c r="TOF2996" s="716"/>
      <c r="TOG2996" s="137"/>
      <c r="TOH2996" s="580"/>
      <c r="TOI2996" s="537"/>
      <c r="TOJ2996" s="562"/>
      <c r="TOK2996" s="357"/>
      <c r="TOL2996" s="81"/>
      <c r="TOM2996" s="173"/>
      <c r="TON2996" s="716"/>
      <c r="TOO2996" s="137"/>
      <c r="TOP2996" s="580"/>
      <c r="TOQ2996" s="537"/>
      <c r="TOR2996" s="562"/>
      <c r="TOS2996" s="357"/>
      <c r="TOT2996" s="81"/>
      <c r="TOU2996" s="173"/>
      <c r="TOV2996" s="716"/>
      <c r="TOW2996" s="137"/>
      <c r="TOX2996" s="580"/>
      <c r="TOY2996" s="537"/>
      <c r="TOZ2996" s="562"/>
      <c r="TPA2996" s="357"/>
      <c r="TPB2996" s="81"/>
      <c r="TPC2996" s="173"/>
      <c r="TPD2996" s="716"/>
      <c r="TPE2996" s="137"/>
      <c r="TPF2996" s="580"/>
      <c r="TPG2996" s="537"/>
      <c r="TPH2996" s="562"/>
      <c r="TPI2996" s="357"/>
      <c r="TPJ2996" s="81"/>
      <c r="TPK2996" s="173"/>
      <c r="TPL2996" s="716"/>
      <c r="TPM2996" s="137"/>
      <c r="TPN2996" s="580"/>
      <c r="TPO2996" s="537"/>
      <c r="TPP2996" s="562"/>
      <c r="TPQ2996" s="357"/>
      <c r="TPR2996" s="81"/>
      <c r="TPS2996" s="173"/>
      <c r="TPT2996" s="716"/>
      <c r="TPU2996" s="137"/>
      <c r="TPV2996" s="580"/>
      <c r="TPW2996" s="537"/>
      <c r="TPX2996" s="562"/>
      <c r="TPY2996" s="357"/>
      <c r="TPZ2996" s="81"/>
      <c r="TQA2996" s="173"/>
      <c r="TQB2996" s="716"/>
      <c r="TQC2996" s="137"/>
      <c r="TQD2996" s="580"/>
      <c r="TQE2996" s="537"/>
      <c r="TQF2996" s="562"/>
      <c r="TQG2996" s="357"/>
      <c r="TQH2996" s="81"/>
      <c r="TQI2996" s="173"/>
      <c r="TQJ2996" s="716"/>
      <c r="TQK2996" s="137"/>
      <c r="TQL2996" s="580"/>
      <c r="TQM2996" s="537"/>
      <c r="TQN2996" s="562"/>
      <c r="TQO2996" s="357"/>
      <c r="TQP2996" s="81"/>
      <c r="TQQ2996" s="173"/>
      <c r="TQR2996" s="716"/>
      <c r="TQS2996" s="137"/>
      <c r="TQT2996" s="580"/>
      <c r="TQU2996" s="537"/>
      <c r="TQV2996" s="562"/>
      <c r="TQW2996" s="357"/>
      <c r="TQX2996" s="81"/>
      <c r="TQY2996" s="173"/>
      <c r="TQZ2996" s="716"/>
      <c r="TRA2996" s="137"/>
      <c r="TRB2996" s="580"/>
      <c r="TRC2996" s="537"/>
      <c r="TRD2996" s="562"/>
      <c r="TRE2996" s="357"/>
      <c r="TRF2996" s="81"/>
      <c r="TRG2996" s="173"/>
      <c r="TRH2996" s="716"/>
      <c r="TRI2996" s="137"/>
      <c r="TRJ2996" s="580"/>
      <c r="TRK2996" s="537"/>
      <c r="TRL2996" s="562"/>
      <c r="TRM2996" s="357"/>
      <c r="TRN2996" s="81"/>
      <c r="TRO2996" s="173"/>
      <c r="TRP2996" s="716"/>
      <c r="TRQ2996" s="137"/>
      <c r="TRR2996" s="580"/>
      <c r="TRS2996" s="537"/>
      <c r="TRT2996" s="562"/>
      <c r="TRU2996" s="357"/>
      <c r="TRV2996" s="81"/>
      <c r="TRW2996" s="173"/>
      <c r="TRX2996" s="716"/>
      <c r="TRY2996" s="137"/>
      <c r="TRZ2996" s="580"/>
      <c r="TSA2996" s="537"/>
      <c r="TSB2996" s="562"/>
      <c r="TSC2996" s="357"/>
      <c r="TSD2996" s="81"/>
      <c r="TSE2996" s="173"/>
      <c r="TSF2996" s="716"/>
      <c r="TSG2996" s="137"/>
      <c r="TSH2996" s="580"/>
      <c r="TSI2996" s="537"/>
      <c r="TSJ2996" s="562"/>
      <c r="TSK2996" s="357"/>
      <c r="TSL2996" s="81"/>
      <c r="TSM2996" s="173"/>
      <c r="TSN2996" s="716"/>
      <c r="TSO2996" s="137"/>
      <c r="TSP2996" s="580"/>
      <c r="TSQ2996" s="537"/>
      <c r="TSR2996" s="562"/>
      <c r="TSS2996" s="357"/>
      <c r="TST2996" s="81"/>
      <c r="TSU2996" s="173"/>
      <c r="TSV2996" s="716"/>
      <c r="TSW2996" s="137"/>
      <c r="TSX2996" s="580"/>
      <c r="TSY2996" s="537"/>
      <c r="TSZ2996" s="562"/>
      <c r="TTA2996" s="357"/>
      <c r="TTB2996" s="81"/>
      <c r="TTC2996" s="173"/>
      <c r="TTD2996" s="716"/>
      <c r="TTE2996" s="137"/>
      <c r="TTF2996" s="580"/>
      <c r="TTG2996" s="537"/>
      <c r="TTH2996" s="562"/>
      <c r="TTI2996" s="357"/>
      <c r="TTJ2996" s="81"/>
      <c r="TTK2996" s="173"/>
      <c r="TTL2996" s="716"/>
      <c r="TTM2996" s="137"/>
      <c r="TTN2996" s="580"/>
      <c r="TTO2996" s="537"/>
      <c r="TTP2996" s="562"/>
      <c r="TTQ2996" s="357"/>
      <c r="TTR2996" s="81"/>
      <c r="TTS2996" s="173"/>
      <c r="TTT2996" s="716"/>
      <c r="TTU2996" s="137"/>
      <c r="TTV2996" s="580"/>
      <c r="TTW2996" s="537"/>
      <c r="TTX2996" s="562"/>
      <c r="TTY2996" s="357"/>
      <c r="TTZ2996" s="81"/>
      <c r="TUA2996" s="173"/>
      <c r="TUB2996" s="716"/>
      <c r="TUC2996" s="137"/>
      <c r="TUD2996" s="580"/>
      <c r="TUE2996" s="537"/>
      <c r="TUF2996" s="562"/>
      <c r="TUG2996" s="357"/>
      <c r="TUH2996" s="81"/>
      <c r="TUI2996" s="173"/>
      <c r="TUJ2996" s="716"/>
      <c r="TUK2996" s="137"/>
      <c r="TUL2996" s="580"/>
      <c r="TUM2996" s="537"/>
      <c r="TUN2996" s="562"/>
      <c r="TUO2996" s="357"/>
      <c r="TUP2996" s="81"/>
      <c r="TUQ2996" s="173"/>
      <c r="TUR2996" s="716"/>
      <c r="TUS2996" s="137"/>
      <c r="TUT2996" s="580"/>
      <c r="TUU2996" s="537"/>
      <c r="TUV2996" s="562"/>
      <c r="TUW2996" s="357"/>
      <c r="TUX2996" s="81"/>
      <c r="TUY2996" s="173"/>
      <c r="TUZ2996" s="716"/>
      <c r="TVA2996" s="137"/>
      <c r="TVB2996" s="580"/>
      <c r="TVC2996" s="537"/>
      <c r="TVD2996" s="562"/>
      <c r="TVE2996" s="357"/>
      <c r="TVF2996" s="81"/>
      <c r="TVG2996" s="173"/>
      <c r="TVH2996" s="716"/>
      <c r="TVI2996" s="137"/>
      <c r="TVJ2996" s="580"/>
      <c r="TVK2996" s="537"/>
      <c r="TVL2996" s="562"/>
      <c r="TVM2996" s="357"/>
      <c r="TVN2996" s="81"/>
      <c r="TVO2996" s="173"/>
      <c r="TVP2996" s="716"/>
      <c r="TVQ2996" s="137"/>
      <c r="TVR2996" s="580"/>
      <c r="TVS2996" s="537"/>
      <c r="TVT2996" s="562"/>
      <c r="TVU2996" s="357"/>
      <c r="TVV2996" s="81"/>
      <c r="TVW2996" s="173"/>
      <c r="TVX2996" s="716"/>
      <c r="TVY2996" s="137"/>
      <c r="TVZ2996" s="580"/>
      <c r="TWA2996" s="537"/>
      <c r="TWB2996" s="562"/>
      <c r="TWC2996" s="357"/>
      <c r="TWD2996" s="81"/>
      <c r="TWE2996" s="173"/>
      <c r="TWF2996" s="716"/>
      <c r="TWG2996" s="137"/>
      <c r="TWH2996" s="580"/>
      <c r="TWI2996" s="537"/>
      <c r="TWJ2996" s="562"/>
      <c r="TWK2996" s="357"/>
      <c r="TWL2996" s="81"/>
      <c r="TWM2996" s="173"/>
      <c r="TWN2996" s="716"/>
      <c r="TWO2996" s="137"/>
      <c r="TWP2996" s="580"/>
      <c r="TWQ2996" s="537"/>
      <c r="TWR2996" s="562"/>
      <c r="TWS2996" s="357"/>
      <c r="TWT2996" s="81"/>
      <c r="TWU2996" s="173"/>
      <c r="TWV2996" s="716"/>
      <c r="TWW2996" s="137"/>
      <c r="TWX2996" s="580"/>
      <c r="TWY2996" s="537"/>
      <c r="TWZ2996" s="562"/>
      <c r="TXA2996" s="357"/>
      <c r="TXB2996" s="81"/>
      <c r="TXC2996" s="173"/>
      <c r="TXD2996" s="716"/>
      <c r="TXE2996" s="137"/>
      <c r="TXF2996" s="580"/>
      <c r="TXG2996" s="537"/>
      <c r="TXH2996" s="562"/>
      <c r="TXI2996" s="357"/>
      <c r="TXJ2996" s="81"/>
      <c r="TXK2996" s="173"/>
      <c r="TXL2996" s="716"/>
      <c r="TXM2996" s="137"/>
      <c r="TXN2996" s="580"/>
      <c r="TXO2996" s="537"/>
      <c r="TXP2996" s="562"/>
      <c r="TXQ2996" s="357"/>
      <c r="TXR2996" s="81"/>
      <c r="TXS2996" s="173"/>
      <c r="TXT2996" s="716"/>
      <c r="TXU2996" s="137"/>
      <c r="TXV2996" s="580"/>
      <c r="TXW2996" s="537"/>
      <c r="TXX2996" s="562"/>
      <c r="TXY2996" s="357"/>
      <c r="TXZ2996" s="81"/>
      <c r="TYA2996" s="173"/>
      <c r="TYB2996" s="716"/>
      <c r="TYC2996" s="137"/>
      <c r="TYD2996" s="580"/>
      <c r="TYE2996" s="537"/>
      <c r="TYF2996" s="562"/>
      <c r="TYG2996" s="357"/>
      <c r="TYH2996" s="81"/>
      <c r="TYI2996" s="173"/>
      <c r="TYJ2996" s="716"/>
      <c r="TYK2996" s="137"/>
      <c r="TYL2996" s="580"/>
      <c r="TYM2996" s="537"/>
      <c r="TYN2996" s="562"/>
      <c r="TYO2996" s="357"/>
      <c r="TYP2996" s="81"/>
      <c r="TYQ2996" s="173"/>
      <c r="TYR2996" s="716"/>
      <c r="TYS2996" s="137"/>
      <c r="TYT2996" s="580"/>
      <c r="TYU2996" s="537"/>
      <c r="TYV2996" s="562"/>
      <c r="TYW2996" s="357"/>
      <c r="TYX2996" s="81"/>
      <c r="TYY2996" s="173"/>
      <c r="TYZ2996" s="716"/>
      <c r="TZA2996" s="137"/>
      <c r="TZB2996" s="580"/>
      <c r="TZC2996" s="537"/>
      <c r="TZD2996" s="562"/>
      <c r="TZE2996" s="357"/>
      <c r="TZF2996" s="81"/>
      <c r="TZG2996" s="173"/>
      <c r="TZH2996" s="716"/>
      <c r="TZI2996" s="137"/>
      <c r="TZJ2996" s="580"/>
      <c r="TZK2996" s="537"/>
      <c r="TZL2996" s="562"/>
      <c r="TZM2996" s="357"/>
      <c r="TZN2996" s="81"/>
      <c r="TZO2996" s="173"/>
      <c r="TZP2996" s="716"/>
      <c r="TZQ2996" s="137"/>
      <c r="TZR2996" s="580"/>
      <c r="TZS2996" s="537"/>
      <c r="TZT2996" s="562"/>
      <c r="TZU2996" s="357"/>
      <c r="TZV2996" s="81"/>
      <c r="TZW2996" s="173"/>
      <c r="TZX2996" s="716"/>
      <c r="TZY2996" s="137"/>
      <c r="TZZ2996" s="580"/>
      <c r="UAA2996" s="537"/>
      <c r="UAB2996" s="562"/>
      <c r="UAC2996" s="357"/>
      <c r="UAD2996" s="81"/>
      <c r="UAE2996" s="173"/>
      <c r="UAF2996" s="716"/>
      <c r="UAG2996" s="137"/>
      <c r="UAH2996" s="580"/>
      <c r="UAI2996" s="537"/>
      <c r="UAJ2996" s="562"/>
      <c r="UAK2996" s="357"/>
      <c r="UAL2996" s="81"/>
      <c r="UAM2996" s="173"/>
      <c r="UAN2996" s="716"/>
      <c r="UAO2996" s="137"/>
      <c r="UAP2996" s="580"/>
      <c r="UAQ2996" s="537"/>
      <c r="UAR2996" s="562"/>
      <c r="UAS2996" s="357"/>
      <c r="UAT2996" s="81"/>
      <c r="UAU2996" s="173"/>
      <c r="UAV2996" s="716"/>
      <c r="UAW2996" s="137"/>
      <c r="UAX2996" s="580"/>
      <c r="UAY2996" s="537"/>
      <c r="UAZ2996" s="562"/>
      <c r="UBA2996" s="357"/>
      <c r="UBB2996" s="81"/>
      <c r="UBC2996" s="173"/>
      <c r="UBD2996" s="716"/>
      <c r="UBE2996" s="137"/>
      <c r="UBF2996" s="580"/>
      <c r="UBG2996" s="537"/>
      <c r="UBH2996" s="562"/>
      <c r="UBI2996" s="357"/>
      <c r="UBJ2996" s="81"/>
      <c r="UBK2996" s="173"/>
      <c r="UBL2996" s="716"/>
      <c r="UBM2996" s="137"/>
      <c r="UBN2996" s="580"/>
      <c r="UBO2996" s="537"/>
      <c r="UBP2996" s="562"/>
      <c r="UBQ2996" s="357"/>
      <c r="UBR2996" s="81"/>
      <c r="UBS2996" s="173"/>
      <c r="UBT2996" s="716"/>
      <c r="UBU2996" s="137"/>
      <c r="UBV2996" s="580"/>
      <c r="UBW2996" s="537"/>
      <c r="UBX2996" s="562"/>
      <c r="UBY2996" s="357"/>
      <c r="UBZ2996" s="81"/>
      <c r="UCA2996" s="173"/>
      <c r="UCB2996" s="716"/>
      <c r="UCC2996" s="137"/>
      <c r="UCD2996" s="580"/>
      <c r="UCE2996" s="537"/>
      <c r="UCF2996" s="562"/>
      <c r="UCG2996" s="357"/>
      <c r="UCH2996" s="81"/>
      <c r="UCI2996" s="173"/>
      <c r="UCJ2996" s="716"/>
      <c r="UCK2996" s="137"/>
      <c r="UCL2996" s="580"/>
      <c r="UCM2996" s="537"/>
      <c r="UCN2996" s="562"/>
      <c r="UCO2996" s="357"/>
      <c r="UCP2996" s="81"/>
      <c r="UCQ2996" s="173"/>
      <c r="UCR2996" s="716"/>
      <c r="UCS2996" s="137"/>
      <c r="UCT2996" s="580"/>
      <c r="UCU2996" s="537"/>
      <c r="UCV2996" s="562"/>
      <c r="UCW2996" s="357"/>
      <c r="UCX2996" s="81"/>
      <c r="UCY2996" s="173"/>
      <c r="UCZ2996" s="716"/>
      <c r="UDA2996" s="137"/>
      <c r="UDB2996" s="580"/>
      <c r="UDC2996" s="537"/>
      <c r="UDD2996" s="562"/>
      <c r="UDE2996" s="357"/>
      <c r="UDF2996" s="81"/>
      <c r="UDG2996" s="173"/>
      <c r="UDH2996" s="716"/>
      <c r="UDI2996" s="137"/>
      <c r="UDJ2996" s="580"/>
      <c r="UDK2996" s="537"/>
      <c r="UDL2996" s="562"/>
      <c r="UDM2996" s="357"/>
      <c r="UDN2996" s="81"/>
      <c r="UDO2996" s="173"/>
      <c r="UDP2996" s="716"/>
      <c r="UDQ2996" s="137"/>
      <c r="UDR2996" s="580"/>
      <c r="UDS2996" s="537"/>
      <c r="UDT2996" s="562"/>
      <c r="UDU2996" s="357"/>
      <c r="UDV2996" s="81"/>
      <c r="UDW2996" s="173"/>
      <c r="UDX2996" s="716"/>
      <c r="UDY2996" s="137"/>
      <c r="UDZ2996" s="580"/>
      <c r="UEA2996" s="537"/>
      <c r="UEB2996" s="562"/>
      <c r="UEC2996" s="357"/>
      <c r="UED2996" s="81"/>
      <c r="UEE2996" s="173"/>
      <c r="UEF2996" s="716"/>
      <c r="UEG2996" s="137"/>
      <c r="UEH2996" s="580"/>
      <c r="UEI2996" s="537"/>
      <c r="UEJ2996" s="562"/>
      <c r="UEK2996" s="357"/>
      <c r="UEL2996" s="81"/>
      <c r="UEM2996" s="173"/>
      <c r="UEN2996" s="716"/>
      <c r="UEO2996" s="137"/>
      <c r="UEP2996" s="580"/>
      <c r="UEQ2996" s="537"/>
      <c r="UER2996" s="562"/>
      <c r="UES2996" s="357"/>
      <c r="UET2996" s="81"/>
      <c r="UEU2996" s="173"/>
      <c r="UEV2996" s="716"/>
      <c r="UEW2996" s="137"/>
      <c r="UEX2996" s="580"/>
      <c r="UEY2996" s="537"/>
      <c r="UEZ2996" s="562"/>
      <c r="UFA2996" s="357"/>
      <c r="UFB2996" s="81"/>
      <c r="UFC2996" s="173"/>
      <c r="UFD2996" s="716"/>
      <c r="UFE2996" s="137"/>
      <c r="UFF2996" s="580"/>
      <c r="UFG2996" s="537"/>
      <c r="UFH2996" s="562"/>
      <c r="UFI2996" s="357"/>
      <c r="UFJ2996" s="81"/>
      <c r="UFK2996" s="173"/>
      <c r="UFL2996" s="716"/>
      <c r="UFM2996" s="137"/>
      <c r="UFN2996" s="580"/>
      <c r="UFO2996" s="537"/>
      <c r="UFP2996" s="562"/>
      <c r="UFQ2996" s="357"/>
      <c r="UFR2996" s="81"/>
      <c r="UFS2996" s="173"/>
      <c r="UFT2996" s="716"/>
      <c r="UFU2996" s="137"/>
      <c r="UFV2996" s="580"/>
      <c r="UFW2996" s="537"/>
      <c r="UFX2996" s="562"/>
      <c r="UFY2996" s="357"/>
      <c r="UFZ2996" s="81"/>
      <c r="UGA2996" s="173"/>
      <c r="UGB2996" s="716"/>
      <c r="UGC2996" s="137"/>
      <c r="UGD2996" s="580"/>
      <c r="UGE2996" s="537"/>
      <c r="UGF2996" s="562"/>
      <c r="UGG2996" s="357"/>
      <c r="UGH2996" s="81"/>
      <c r="UGI2996" s="173"/>
      <c r="UGJ2996" s="716"/>
      <c r="UGK2996" s="137"/>
      <c r="UGL2996" s="580"/>
      <c r="UGM2996" s="537"/>
      <c r="UGN2996" s="562"/>
      <c r="UGO2996" s="357"/>
      <c r="UGP2996" s="81"/>
      <c r="UGQ2996" s="173"/>
      <c r="UGR2996" s="716"/>
      <c r="UGS2996" s="137"/>
      <c r="UGT2996" s="580"/>
      <c r="UGU2996" s="537"/>
      <c r="UGV2996" s="562"/>
      <c r="UGW2996" s="357"/>
      <c r="UGX2996" s="81"/>
      <c r="UGY2996" s="173"/>
      <c r="UGZ2996" s="716"/>
      <c r="UHA2996" s="137"/>
      <c r="UHB2996" s="580"/>
      <c r="UHC2996" s="537"/>
      <c r="UHD2996" s="562"/>
      <c r="UHE2996" s="357"/>
      <c r="UHF2996" s="81"/>
      <c r="UHG2996" s="173"/>
      <c r="UHH2996" s="716"/>
      <c r="UHI2996" s="137"/>
      <c r="UHJ2996" s="580"/>
      <c r="UHK2996" s="537"/>
      <c r="UHL2996" s="562"/>
      <c r="UHM2996" s="357"/>
      <c r="UHN2996" s="81"/>
      <c r="UHO2996" s="173"/>
      <c r="UHP2996" s="716"/>
      <c r="UHQ2996" s="137"/>
      <c r="UHR2996" s="580"/>
      <c r="UHS2996" s="537"/>
      <c r="UHT2996" s="562"/>
      <c r="UHU2996" s="357"/>
      <c r="UHV2996" s="81"/>
      <c r="UHW2996" s="173"/>
      <c r="UHX2996" s="716"/>
      <c r="UHY2996" s="137"/>
      <c r="UHZ2996" s="580"/>
      <c r="UIA2996" s="537"/>
      <c r="UIB2996" s="562"/>
      <c r="UIC2996" s="357"/>
      <c r="UID2996" s="81"/>
      <c r="UIE2996" s="173"/>
      <c r="UIF2996" s="716"/>
      <c r="UIG2996" s="137"/>
      <c r="UIH2996" s="580"/>
      <c r="UII2996" s="537"/>
      <c r="UIJ2996" s="562"/>
      <c r="UIK2996" s="357"/>
      <c r="UIL2996" s="81"/>
      <c r="UIM2996" s="173"/>
      <c r="UIN2996" s="716"/>
      <c r="UIO2996" s="137"/>
      <c r="UIP2996" s="580"/>
      <c r="UIQ2996" s="537"/>
      <c r="UIR2996" s="562"/>
      <c r="UIS2996" s="357"/>
      <c r="UIT2996" s="81"/>
      <c r="UIU2996" s="173"/>
      <c r="UIV2996" s="716"/>
      <c r="UIW2996" s="137"/>
      <c r="UIX2996" s="580"/>
      <c r="UIY2996" s="537"/>
      <c r="UIZ2996" s="562"/>
      <c r="UJA2996" s="357"/>
      <c r="UJB2996" s="81"/>
      <c r="UJC2996" s="173"/>
      <c r="UJD2996" s="716"/>
      <c r="UJE2996" s="137"/>
      <c r="UJF2996" s="580"/>
      <c r="UJG2996" s="537"/>
      <c r="UJH2996" s="562"/>
      <c r="UJI2996" s="357"/>
      <c r="UJJ2996" s="81"/>
      <c r="UJK2996" s="173"/>
      <c r="UJL2996" s="716"/>
      <c r="UJM2996" s="137"/>
      <c r="UJN2996" s="580"/>
      <c r="UJO2996" s="537"/>
      <c r="UJP2996" s="562"/>
      <c r="UJQ2996" s="357"/>
      <c r="UJR2996" s="81"/>
      <c r="UJS2996" s="173"/>
      <c r="UJT2996" s="716"/>
      <c r="UJU2996" s="137"/>
      <c r="UJV2996" s="580"/>
      <c r="UJW2996" s="537"/>
      <c r="UJX2996" s="562"/>
      <c r="UJY2996" s="357"/>
      <c r="UJZ2996" s="81"/>
      <c r="UKA2996" s="173"/>
      <c r="UKB2996" s="716"/>
      <c r="UKC2996" s="137"/>
      <c r="UKD2996" s="580"/>
      <c r="UKE2996" s="537"/>
      <c r="UKF2996" s="562"/>
      <c r="UKG2996" s="357"/>
      <c r="UKH2996" s="81"/>
      <c r="UKI2996" s="173"/>
      <c r="UKJ2996" s="716"/>
      <c r="UKK2996" s="137"/>
      <c r="UKL2996" s="580"/>
      <c r="UKM2996" s="537"/>
      <c r="UKN2996" s="562"/>
      <c r="UKO2996" s="357"/>
      <c r="UKP2996" s="81"/>
      <c r="UKQ2996" s="173"/>
      <c r="UKR2996" s="716"/>
      <c r="UKS2996" s="137"/>
      <c r="UKT2996" s="580"/>
      <c r="UKU2996" s="537"/>
      <c r="UKV2996" s="562"/>
      <c r="UKW2996" s="357"/>
      <c r="UKX2996" s="81"/>
      <c r="UKY2996" s="173"/>
      <c r="UKZ2996" s="716"/>
      <c r="ULA2996" s="137"/>
      <c r="ULB2996" s="580"/>
      <c r="ULC2996" s="537"/>
      <c r="ULD2996" s="562"/>
      <c r="ULE2996" s="357"/>
      <c r="ULF2996" s="81"/>
      <c r="ULG2996" s="173"/>
      <c r="ULH2996" s="716"/>
      <c r="ULI2996" s="137"/>
      <c r="ULJ2996" s="580"/>
      <c r="ULK2996" s="537"/>
      <c r="ULL2996" s="562"/>
      <c r="ULM2996" s="357"/>
      <c r="ULN2996" s="81"/>
      <c r="ULO2996" s="173"/>
      <c r="ULP2996" s="716"/>
      <c r="ULQ2996" s="137"/>
      <c r="ULR2996" s="580"/>
      <c r="ULS2996" s="537"/>
      <c r="ULT2996" s="562"/>
      <c r="ULU2996" s="357"/>
      <c r="ULV2996" s="81"/>
      <c r="ULW2996" s="173"/>
      <c r="ULX2996" s="716"/>
      <c r="ULY2996" s="137"/>
      <c r="ULZ2996" s="580"/>
      <c r="UMA2996" s="537"/>
      <c r="UMB2996" s="562"/>
      <c r="UMC2996" s="357"/>
      <c r="UMD2996" s="81"/>
      <c r="UME2996" s="173"/>
      <c r="UMF2996" s="716"/>
      <c r="UMG2996" s="137"/>
      <c r="UMH2996" s="580"/>
      <c r="UMI2996" s="537"/>
      <c r="UMJ2996" s="562"/>
      <c r="UMK2996" s="357"/>
      <c r="UML2996" s="81"/>
      <c r="UMM2996" s="173"/>
      <c r="UMN2996" s="716"/>
      <c r="UMO2996" s="137"/>
      <c r="UMP2996" s="580"/>
      <c r="UMQ2996" s="537"/>
      <c r="UMR2996" s="562"/>
      <c r="UMS2996" s="357"/>
      <c r="UMT2996" s="81"/>
      <c r="UMU2996" s="173"/>
      <c r="UMV2996" s="716"/>
      <c r="UMW2996" s="137"/>
      <c r="UMX2996" s="580"/>
      <c r="UMY2996" s="537"/>
      <c r="UMZ2996" s="562"/>
      <c r="UNA2996" s="357"/>
      <c r="UNB2996" s="81"/>
      <c r="UNC2996" s="173"/>
      <c r="UND2996" s="716"/>
      <c r="UNE2996" s="137"/>
      <c r="UNF2996" s="580"/>
      <c r="UNG2996" s="537"/>
      <c r="UNH2996" s="562"/>
      <c r="UNI2996" s="357"/>
      <c r="UNJ2996" s="81"/>
      <c r="UNK2996" s="173"/>
      <c r="UNL2996" s="716"/>
      <c r="UNM2996" s="137"/>
      <c r="UNN2996" s="580"/>
      <c r="UNO2996" s="537"/>
      <c r="UNP2996" s="562"/>
      <c r="UNQ2996" s="357"/>
      <c r="UNR2996" s="81"/>
      <c r="UNS2996" s="173"/>
      <c r="UNT2996" s="716"/>
      <c r="UNU2996" s="137"/>
      <c r="UNV2996" s="580"/>
      <c r="UNW2996" s="537"/>
      <c r="UNX2996" s="562"/>
      <c r="UNY2996" s="357"/>
      <c r="UNZ2996" s="81"/>
      <c r="UOA2996" s="173"/>
      <c r="UOB2996" s="716"/>
      <c r="UOC2996" s="137"/>
      <c r="UOD2996" s="580"/>
      <c r="UOE2996" s="537"/>
      <c r="UOF2996" s="562"/>
      <c r="UOG2996" s="357"/>
      <c r="UOH2996" s="81"/>
      <c r="UOI2996" s="173"/>
      <c r="UOJ2996" s="716"/>
      <c r="UOK2996" s="137"/>
      <c r="UOL2996" s="580"/>
      <c r="UOM2996" s="537"/>
      <c r="UON2996" s="562"/>
      <c r="UOO2996" s="357"/>
      <c r="UOP2996" s="81"/>
      <c r="UOQ2996" s="173"/>
      <c r="UOR2996" s="716"/>
      <c r="UOS2996" s="137"/>
      <c r="UOT2996" s="580"/>
      <c r="UOU2996" s="537"/>
      <c r="UOV2996" s="562"/>
      <c r="UOW2996" s="357"/>
      <c r="UOX2996" s="81"/>
      <c r="UOY2996" s="173"/>
      <c r="UOZ2996" s="716"/>
      <c r="UPA2996" s="137"/>
      <c r="UPB2996" s="580"/>
      <c r="UPC2996" s="537"/>
      <c r="UPD2996" s="562"/>
      <c r="UPE2996" s="357"/>
      <c r="UPF2996" s="81"/>
      <c r="UPG2996" s="173"/>
      <c r="UPH2996" s="716"/>
      <c r="UPI2996" s="137"/>
      <c r="UPJ2996" s="580"/>
      <c r="UPK2996" s="537"/>
      <c r="UPL2996" s="562"/>
      <c r="UPM2996" s="357"/>
      <c r="UPN2996" s="81"/>
      <c r="UPO2996" s="173"/>
      <c r="UPP2996" s="716"/>
      <c r="UPQ2996" s="137"/>
      <c r="UPR2996" s="580"/>
      <c r="UPS2996" s="537"/>
      <c r="UPT2996" s="562"/>
      <c r="UPU2996" s="357"/>
      <c r="UPV2996" s="81"/>
      <c r="UPW2996" s="173"/>
      <c r="UPX2996" s="716"/>
      <c r="UPY2996" s="137"/>
      <c r="UPZ2996" s="580"/>
      <c r="UQA2996" s="537"/>
      <c r="UQB2996" s="562"/>
      <c r="UQC2996" s="357"/>
      <c r="UQD2996" s="81"/>
      <c r="UQE2996" s="173"/>
      <c r="UQF2996" s="716"/>
      <c r="UQG2996" s="137"/>
      <c r="UQH2996" s="580"/>
      <c r="UQI2996" s="537"/>
      <c r="UQJ2996" s="562"/>
      <c r="UQK2996" s="357"/>
      <c r="UQL2996" s="81"/>
      <c r="UQM2996" s="173"/>
      <c r="UQN2996" s="716"/>
      <c r="UQO2996" s="137"/>
      <c r="UQP2996" s="580"/>
      <c r="UQQ2996" s="537"/>
      <c r="UQR2996" s="562"/>
      <c r="UQS2996" s="357"/>
      <c r="UQT2996" s="81"/>
      <c r="UQU2996" s="173"/>
      <c r="UQV2996" s="716"/>
      <c r="UQW2996" s="137"/>
      <c r="UQX2996" s="580"/>
      <c r="UQY2996" s="537"/>
      <c r="UQZ2996" s="562"/>
      <c r="URA2996" s="357"/>
      <c r="URB2996" s="81"/>
      <c r="URC2996" s="173"/>
      <c r="URD2996" s="716"/>
      <c r="URE2996" s="137"/>
      <c r="URF2996" s="580"/>
      <c r="URG2996" s="537"/>
      <c r="URH2996" s="562"/>
      <c r="URI2996" s="357"/>
      <c r="URJ2996" s="81"/>
      <c r="URK2996" s="173"/>
      <c r="URL2996" s="716"/>
      <c r="URM2996" s="137"/>
      <c r="URN2996" s="580"/>
      <c r="URO2996" s="537"/>
      <c r="URP2996" s="562"/>
      <c r="URQ2996" s="357"/>
      <c r="URR2996" s="81"/>
      <c r="URS2996" s="173"/>
      <c r="URT2996" s="716"/>
      <c r="URU2996" s="137"/>
      <c r="URV2996" s="580"/>
      <c r="URW2996" s="537"/>
      <c r="URX2996" s="562"/>
      <c r="URY2996" s="357"/>
      <c r="URZ2996" s="81"/>
      <c r="USA2996" s="173"/>
      <c r="USB2996" s="716"/>
      <c r="USC2996" s="137"/>
      <c r="USD2996" s="580"/>
      <c r="USE2996" s="537"/>
      <c r="USF2996" s="562"/>
      <c r="USG2996" s="357"/>
      <c r="USH2996" s="81"/>
      <c r="USI2996" s="173"/>
      <c r="USJ2996" s="716"/>
      <c r="USK2996" s="137"/>
      <c r="USL2996" s="580"/>
      <c r="USM2996" s="537"/>
      <c r="USN2996" s="562"/>
      <c r="USO2996" s="357"/>
      <c r="USP2996" s="81"/>
      <c r="USQ2996" s="173"/>
      <c r="USR2996" s="716"/>
      <c r="USS2996" s="137"/>
      <c r="UST2996" s="580"/>
      <c r="USU2996" s="537"/>
      <c r="USV2996" s="562"/>
      <c r="USW2996" s="357"/>
      <c r="USX2996" s="81"/>
      <c r="USY2996" s="173"/>
      <c r="USZ2996" s="716"/>
      <c r="UTA2996" s="137"/>
      <c r="UTB2996" s="580"/>
      <c r="UTC2996" s="537"/>
      <c r="UTD2996" s="562"/>
      <c r="UTE2996" s="357"/>
      <c r="UTF2996" s="81"/>
      <c r="UTG2996" s="173"/>
      <c r="UTH2996" s="716"/>
      <c r="UTI2996" s="137"/>
      <c r="UTJ2996" s="580"/>
      <c r="UTK2996" s="537"/>
      <c r="UTL2996" s="562"/>
      <c r="UTM2996" s="357"/>
      <c r="UTN2996" s="81"/>
      <c r="UTO2996" s="173"/>
      <c r="UTP2996" s="716"/>
      <c r="UTQ2996" s="137"/>
      <c r="UTR2996" s="580"/>
      <c r="UTS2996" s="537"/>
      <c r="UTT2996" s="562"/>
      <c r="UTU2996" s="357"/>
      <c r="UTV2996" s="81"/>
      <c r="UTW2996" s="173"/>
      <c r="UTX2996" s="716"/>
      <c r="UTY2996" s="137"/>
      <c r="UTZ2996" s="580"/>
      <c r="UUA2996" s="537"/>
      <c r="UUB2996" s="562"/>
      <c r="UUC2996" s="357"/>
      <c r="UUD2996" s="81"/>
      <c r="UUE2996" s="173"/>
      <c r="UUF2996" s="716"/>
      <c r="UUG2996" s="137"/>
      <c r="UUH2996" s="580"/>
      <c r="UUI2996" s="537"/>
      <c r="UUJ2996" s="562"/>
      <c r="UUK2996" s="357"/>
      <c r="UUL2996" s="81"/>
      <c r="UUM2996" s="173"/>
      <c r="UUN2996" s="716"/>
      <c r="UUO2996" s="137"/>
      <c r="UUP2996" s="580"/>
      <c r="UUQ2996" s="537"/>
      <c r="UUR2996" s="562"/>
      <c r="UUS2996" s="357"/>
      <c r="UUT2996" s="81"/>
      <c r="UUU2996" s="173"/>
      <c r="UUV2996" s="716"/>
      <c r="UUW2996" s="137"/>
      <c r="UUX2996" s="580"/>
      <c r="UUY2996" s="537"/>
      <c r="UUZ2996" s="562"/>
      <c r="UVA2996" s="357"/>
      <c r="UVB2996" s="81"/>
      <c r="UVC2996" s="173"/>
      <c r="UVD2996" s="716"/>
      <c r="UVE2996" s="137"/>
      <c r="UVF2996" s="580"/>
      <c r="UVG2996" s="537"/>
      <c r="UVH2996" s="562"/>
      <c r="UVI2996" s="357"/>
      <c r="UVJ2996" s="81"/>
      <c r="UVK2996" s="173"/>
      <c r="UVL2996" s="716"/>
      <c r="UVM2996" s="137"/>
      <c r="UVN2996" s="580"/>
      <c r="UVO2996" s="537"/>
      <c r="UVP2996" s="562"/>
      <c r="UVQ2996" s="357"/>
      <c r="UVR2996" s="81"/>
      <c r="UVS2996" s="173"/>
      <c r="UVT2996" s="716"/>
      <c r="UVU2996" s="137"/>
      <c r="UVV2996" s="580"/>
      <c r="UVW2996" s="537"/>
      <c r="UVX2996" s="562"/>
      <c r="UVY2996" s="357"/>
      <c r="UVZ2996" s="81"/>
      <c r="UWA2996" s="173"/>
      <c r="UWB2996" s="716"/>
      <c r="UWC2996" s="137"/>
      <c r="UWD2996" s="580"/>
      <c r="UWE2996" s="537"/>
      <c r="UWF2996" s="562"/>
      <c r="UWG2996" s="357"/>
      <c r="UWH2996" s="81"/>
      <c r="UWI2996" s="173"/>
      <c r="UWJ2996" s="716"/>
      <c r="UWK2996" s="137"/>
      <c r="UWL2996" s="580"/>
      <c r="UWM2996" s="537"/>
      <c r="UWN2996" s="562"/>
      <c r="UWO2996" s="357"/>
      <c r="UWP2996" s="81"/>
      <c r="UWQ2996" s="173"/>
      <c r="UWR2996" s="716"/>
      <c r="UWS2996" s="137"/>
      <c r="UWT2996" s="580"/>
      <c r="UWU2996" s="537"/>
      <c r="UWV2996" s="562"/>
      <c r="UWW2996" s="357"/>
      <c r="UWX2996" s="81"/>
      <c r="UWY2996" s="173"/>
      <c r="UWZ2996" s="716"/>
      <c r="UXA2996" s="137"/>
      <c r="UXB2996" s="580"/>
      <c r="UXC2996" s="537"/>
      <c r="UXD2996" s="562"/>
      <c r="UXE2996" s="357"/>
      <c r="UXF2996" s="81"/>
      <c r="UXG2996" s="173"/>
      <c r="UXH2996" s="716"/>
      <c r="UXI2996" s="137"/>
      <c r="UXJ2996" s="580"/>
      <c r="UXK2996" s="537"/>
      <c r="UXL2996" s="562"/>
      <c r="UXM2996" s="357"/>
      <c r="UXN2996" s="81"/>
      <c r="UXO2996" s="173"/>
      <c r="UXP2996" s="716"/>
      <c r="UXQ2996" s="137"/>
      <c r="UXR2996" s="580"/>
      <c r="UXS2996" s="537"/>
      <c r="UXT2996" s="562"/>
      <c r="UXU2996" s="357"/>
      <c r="UXV2996" s="81"/>
      <c r="UXW2996" s="173"/>
      <c r="UXX2996" s="716"/>
      <c r="UXY2996" s="137"/>
      <c r="UXZ2996" s="580"/>
      <c r="UYA2996" s="537"/>
      <c r="UYB2996" s="562"/>
      <c r="UYC2996" s="357"/>
      <c r="UYD2996" s="81"/>
      <c r="UYE2996" s="173"/>
      <c r="UYF2996" s="716"/>
      <c r="UYG2996" s="137"/>
      <c r="UYH2996" s="580"/>
      <c r="UYI2996" s="537"/>
      <c r="UYJ2996" s="562"/>
      <c r="UYK2996" s="357"/>
      <c r="UYL2996" s="81"/>
      <c r="UYM2996" s="173"/>
      <c r="UYN2996" s="716"/>
      <c r="UYO2996" s="137"/>
      <c r="UYP2996" s="580"/>
      <c r="UYQ2996" s="537"/>
      <c r="UYR2996" s="562"/>
      <c r="UYS2996" s="357"/>
      <c r="UYT2996" s="81"/>
      <c r="UYU2996" s="173"/>
      <c r="UYV2996" s="716"/>
      <c r="UYW2996" s="137"/>
      <c r="UYX2996" s="580"/>
      <c r="UYY2996" s="537"/>
      <c r="UYZ2996" s="562"/>
      <c r="UZA2996" s="357"/>
      <c r="UZB2996" s="81"/>
      <c r="UZC2996" s="173"/>
      <c r="UZD2996" s="716"/>
      <c r="UZE2996" s="137"/>
      <c r="UZF2996" s="580"/>
      <c r="UZG2996" s="537"/>
      <c r="UZH2996" s="562"/>
      <c r="UZI2996" s="357"/>
      <c r="UZJ2996" s="81"/>
      <c r="UZK2996" s="173"/>
      <c r="UZL2996" s="716"/>
      <c r="UZM2996" s="137"/>
      <c r="UZN2996" s="580"/>
      <c r="UZO2996" s="537"/>
      <c r="UZP2996" s="562"/>
      <c r="UZQ2996" s="357"/>
      <c r="UZR2996" s="81"/>
      <c r="UZS2996" s="173"/>
      <c r="UZT2996" s="716"/>
      <c r="UZU2996" s="137"/>
      <c r="UZV2996" s="580"/>
      <c r="UZW2996" s="537"/>
      <c r="UZX2996" s="562"/>
      <c r="UZY2996" s="357"/>
      <c r="UZZ2996" s="81"/>
      <c r="VAA2996" s="173"/>
      <c r="VAB2996" s="716"/>
      <c r="VAC2996" s="137"/>
      <c r="VAD2996" s="580"/>
      <c r="VAE2996" s="537"/>
      <c r="VAF2996" s="562"/>
      <c r="VAG2996" s="357"/>
      <c r="VAH2996" s="81"/>
      <c r="VAI2996" s="173"/>
      <c r="VAJ2996" s="716"/>
      <c r="VAK2996" s="137"/>
      <c r="VAL2996" s="580"/>
      <c r="VAM2996" s="537"/>
      <c r="VAN2996" s="562"/>
      <c r="VAO2996" s="357"/>
      <c r="VAP2996" s="81"/>
      <c r="VAQ2996" s="173"/>
      <c r="VAR2996" s="716"/>
      <c r="VAS2996" s="137"/>
      <c r="VAT2996" s="580"/>
      <c r="VAU2996" s="537"/>
      <c r="VAV2996" s="562"/>
      <c r="VAW2996" s="357"/>
      <c r="VAX2996" s="81"/>
      <c r="VAY2996" s="173"/>
      <c r="VAZ2996" s="716"/>
      <c r="VBA2996" s="137"/>
      <c r="VBB2996" s="580"/>
      <c r="VBC2996" s="537"/>
      <c r="VBD2996" s="562"/>
      <c r="VBE2996" s="357"/>
      <c r="VBF2996" s="81"/>
      <c r="VBG2996" s="173"/>
      <c r="VBH2996" s="716"/>
      <c r="VBI2996" s="137"/>
      <c r="VBJ2996" s="580"/>
      <c r="VBK2996" s="537"/>
      <c r="VBL2996" s="562"/>
      <c r="VBM2996" s="357"/>
      <c r="VBN2996" s="81"/>
      <c r="VBO2996" s="173"/>
      <c r="VBP2996" s="716"/>
      <c r="VBQ2996" s="137"/>
      <c r="VBR2996" s="580"/>
      <c r="VBS2996" s="537"/>
      <c r="VBT2996" s="562"/>
      <c r="VBU2996" s="357"/>
      <c r="VBV2996" s="81"/>
      <c r="VBW2996" s="173"/>
      <c r="VBX2996" s="716"/>
      <c r="VBY2996" s="137"/>
      <c r="VBZ2996" s="580"/>
      <c r="VCA2996" s="537"/>
      <c r="VCB2996" s="562"/>
      <c r="VCC2996" s="357"/>
      <c r="VCD2996" s="81"/>
      <c r="VCE2996" s="173"/>
      <c r="VCF2996" s="716"/>
      <c r="VCG2996" s="137"/>
      <c r="VCH2996" s="580"/>
      <c r="VCI2996" s="537"/>
      <c r="VCJ2996" s="562"/>
      <c r="VCK2996" s="357"/>
      <c r="VCL2996" s="81"/>
      <c r="VCM2996" s="173"/>
      <c r="VCN2996" s="716"/>
      <c r="VCO2996" s="137"/>
      <c r="VCP2996" s="580"/>
      <c r="VCQ2996" s="537"/>
      <c r="VCR2996" s="562"/>
      <c r="VCS2996" s="357"/>
      <c r="VCT2996" s="81"/>
      <c r="VCU2996" s="173"/>
      <c r="VCV2996" s="716"/>
      <c r="VCW2996" s="137"/>
      <c r="VCX2996" s="580"/>
      <c r="VCY2996" s="537"/>
      <c r="VCZ2996" s="562"/>
      <c r="VDA2996" s="357"/>
      <c r="VDB2996" s="81"/>
      <c r="VDC2996" s="173"/>
      <c r="VDD2996" s="716"/>
      <c r="VDE2996" s="137"/>
      <c r="VDF2996" s="580"/>
      <c r="VDG2996" s="537"/>
      <c r="VDH2996" s="562"/>
      <c r="VDI2996" s="357"/>
      <c r="VDJ2996" s="81"/>
      <c r="VDK2996" s="173"/>
      <c r="VDL2996" s="716"/>
      <c r="VDM2996" s="137"/>
      <c r="VDN2996" s="580"/>
      <c r="VDO2996" s="537"/>
      <c r="VDP2996" s="562"/>
      <c r="VDQ2996" s="357"/>
      <c r="VDR2996" s="81"/>
      <c r="VDS2996" s="173"/>
      <c r="VDT2996" s="716"/>
      <c r="VDU2996" s="137"/>
      <c r="VDV2996" s="580"/>
      <c r="VDW2996" s="537"/>
      <c r="VDX2996" s="562"/>
      <c r="VDY2996" s="357"/>
      <c r="VDZ2996" s="81"/>
      <c r="VEA2996" s="173"/>
      <c r="VEB2996" s="716"/>
      <c r="VEC2996" s="137"/>
      <c r="VED2996" s="580"/>
      <c r="VEE2996" s="537"/>
      <c r="VEF2996" s="562"/>
      <c r="VEG2996" s="357"/>
      <c r="VEH2996" s="81"/>
      <c r="VEI2996" s="173"/>
      <c r="VEJ2996" s="716"/>
      <c r="VEK2996" s="137"/>
      <c r="VEL2996" s="580"/>
      <c r="VEM2996" s="537"/>
      <c r="VEN2996" s="562"/>
      <c r="VEO2996" s="357"/>
      <c r="VEP2996" s="81"/>
      <c r="VEQ2996" s="173"/>
      <c r="VER2996" s="716"/>
      <c r="VES2996" s="137"/>
      <c r="VET2996" s="580"/>
      <c r="VEU2996" s="537"/>
      <c r="VEV2996" s="562"/>
      <c r="VEW2996" s="357"/>
      <c r="VEX2996" s="81"/>
      <c r="VEY2996" s="173"/>
      <c r="VEZ2996" s="716"/>
      <c r="VFA2996" s="137"/>
      <c r="VFB2996" s="580"/>
      <c r="VFC2996" s="537"/>
      <c r="VFD2996" s="562"/>
      <c r="VFE2996" s="357"/>
      <c r="VFF2996" s="81"/>
      <c r="VFG2996" s="173"/>
      <c r="VFH2996" s="716"/>
      <c r="VFI2996" s="137"/>
      <c r="VFJ2996" s="580"/>
      <c r="VFK2996" s="537"/>
      <c r="VFL2996" s="562"/>
      <c r="VFM2996" s="357"/>
      <c r="VFN2996" s="81"/>
      <c r="VFO2996" s="173"/>
      <c r="VFP2996" s="716"/>
      <c r="VFQ2996" s="137"/>
      <c r="VFR2996" s="580"/>
      <c r="VFS2996" s="537"/>
      <c r="VFT2996" s="562"/>
      <c r="VFU2996" s="357"/>
      <c r="VFV2996" s="81"/>
      <c r="VFW2996" s="173"/>
      <c r="VFX2996" s="716"/>
      <c r="VFY2996" s="137"/>
      <c r="VFZ2996" s="580"/>
      <c r="VGA2996" s="537"/>
      <c r="VGB2996" s="562"/>
      <c r="VGC2996" s="357"/>
      <c r="VGD2996" s="81"/>
      <c r="VGE2996" s="173"/>
      <c r="VGF2996" s="716"/>
      <c r="VGG2996" s="137"/>
      <c r="VGH2996" s="580"/>
      <c r="VGI2996" s="537"/>
      <c r="VGJ2996" s="562"/>
      <c r="VGK2996" s="357"/>
      <c r="VGL2996" s="81"/>
      <c r="VGM2996" s="173"/>
      <c r="VGN2996" s="716"/>
      <c r="VGO2996" s="137"/>
      <c r="VGP2996" s="580"/>
      <c r="VGQ2996" s="537"/>
      <c r="VGR2996" s="562"/>
      <c r="VGS2996" s="357"/>
      <c r="VGT2996" s="81"/>
      <c r="VGU2996" s="173"/>
      <c r="VGV2996" s="716"/>
      <c r="VGW2996" s="137"/>
      <c r="VGX2996" s="580"/>
      <c r="VGY2996" s="537"/>
      <c r="VGZ2996" s="562"/>
      <c r="VHA2996" s="357"/>
      <c r="VHB2996" s="81"/>
      <c r="VHC2996" s="173"/>
      <c r="VHD2996" s="716"/>
      <c r="VHE2996" s="137"/>
      <c r="VHF2996" s="580"/>
      <c r="VHG2996" s="537"/>
      <c r="VHH2996" s="562"/>
      <c r="VHI2996" s="357"/>
      <c r="VHJ2996" s="81"/>
      <c r="VHK2996" s="173"/>
      <c r="VHL2996" s="716"/>
      <c r="VHM2996" s="137"/>
      <c r="VHN2996" s="580"/>
      <c r="VHO2996" s="537"/>
      <c r="VHP2996" s="562"/>
      <c r="VHQ2996" s="357"/>
      <c r="VHR2996" s="81"/>
      <c r="VHS2996" s="173"/>
      <c r="VHT2996" s="716"/>
      <c r="VHU2996" s="137"/>
      <c r="VHV2996" s="580"/>
      <c r="VHW2996" s="537"/>
      <c r="VHX2996" s="562"/>
      <c r="VHY2996" s="357"/>
      <c r="VHZ2996" s="81"/>
      <c r="VIA2996" s="173"/>
      <c r="VIB2996" s="716"/>
      <c r="VIC2996" s="137"/>
      <c r="VID2996" s="580"/>
      <c r="VIE2996" s="537"/>
      <c r="VIF2996" s="562"/>
      <c r="VIG2996" s="357"/>
      <c r="VIH2996" s="81"/>
      <c r="VII2996" s="173"/>
      <c r="VIJ2996" s="716"/>
      <c r="VIK2996" s="137"/>
      <c r="VIL2996" s="580"/>
      <c r="VIM2996" s="537"/>
      <c r="VIN2996" s="562"/>
      <c r="VIO2996" s="357"/>
      <c r="VIP2996" s="81"/>
      <c r="VIQ2996" s="173"/>
      <c r="VIR2996" s="716"/>
      <c r="VIS2996" s="137"/>
      <c r="VIT2996" s="580"/>
      <c r="VIU2996" s="537"/>
      <c r="VIV2996" s="562"/>
      <c r="VIW2996" s="357"/>
      <c r="VIX2996" s="81"/>
      <c r="VIY2996" s="173"/>
      <c r="VIZ2996" s="716"/>
      <c r="VJA2996" s="137"/>
      <c r="VJB2996" s="580"/>
      <c r="VJC2996" s="537"/>
      <c r="VJD2996" s="562"/>
      <c r="VJE2996" s="357"/>
      <c r="VJF2996" s="81"/>
      <c r="VJG2996" s="173"/>
      <c r="VJH2996" s="716"/>
      <c r="VJI2996" s="137"/>
      <c r="VJJ2996" s="580"/>
      <c r="VJK2996" s="537"/>
      <c r="VJL2996" s="562"/>
      <c r="VJM2996" s="357"/>
      <c r="VJN2996" s="81"/>
      <c r="VJO2996" s="173"/>
      <c r="VJP2996" s="716"/>
      <c r="VJQ2996" s="137"/>
      <c r="VJR2996" s="580"/>
      <c r="VJS2996" s="537"/>
      <c r="VJT2996" s="562"/>
      <c r="VJU2996" s="357"/>
      <c r="VJV2996" s="81"/>
      <c r="VJW2996" s="173"/>
      <c r="VJX2996" s="716"/>
      <c r="VJY2996" s="137"/>
      <c r="VJZ2996" s="580"/>
      <c r="VKA2996" s="537"/>
      <c r="VKB2996" s="562"/>
      <c r="VKC2996" s="357"/>
      <c r="VKD2996" s="81"/>
      <c r="VKE2996" s="173"/>
      <c r="VKF2996" s="716"/>
      <c r="VKG2996" s="137"/>
      <c r="VKH2996" s="580"/>
      <c r="VKI2996" s="537"/>
      <c r="VKJ2996" s="562"/>
      <c r="VKK2996" s="357"/>
      <c r="VKL2996" s="81"/>
      <c r="VKM2996" s="173"/>
      <c r="VKN2996" s="716"/>
      <c r="VKO2996" s="137"/>
      <c r="VKP2996" s="580"/>
      <c r="VKQ2996" s="537"/>
      <c r="VKR2996" s="562"/>
      <c r="VKS2996" s="357"/>
      <c r="VKT2996" s="81"/>
      <c r="VKU2996" s="173"/>
      <c r="VKV2996" s="716"/>
      <c r="VKW2996" s="137"/>
      <c r="VKX2996" s="580"/>
      <c r="VKY2996" s="537"/>
      <c r="VKZ2996" s="562"/>
      <c r="VLA2996" s="357"/>
      <c r="VLB2996" s="81"/>
      <c r="VLC2996" s="173"/>
      <c r="VLD2996" s="716"/>
      <c r="VLE2996" s="137"/>
      <c r="VLF2996" s="580"/>
      <c r="VLG2996" s="537"/>
      <c r="VLH2996" s="562"/>
      <c r="VLI2996" s="357"/>
      <c r="VLJ2996" s="81"/>
      <c r="VLK2996" s="173"/>
      <c r="VLL2996" s="716"/>
      <c r="VLM2996" s="137"/>
      <c r="VLN2996" s="580"/>
      <c r="VLO2996" s="537"/>
      <c r="VLP2996" s="562"/>
      <c r="VLQ2996" s="357"/>
      <c r="VLR2996" s="81"/>
      <c r="VLS2996" s="173"/>
      <c r="VLT2996" s="716"/>
      <c r="VLU2996" s="137"/>
      <c r="VLV2996" s="580"/>
      <c r="VLW2996" s="537"/>
      <c r="VLX2996" s="562"/>
      <c r="VLY2996" s="357"/>
      <c r="VLZ2996" s="81"/>
      <c r="VMA2996" s="173"/>
      <c r="VMB2996" s="716"/>
      <c r="VMC2996" s="137"/>
      <c r="VMD2996" s="580"/>
      <c r="VME2996" s="537"/>
      <c r="VMF2996" s="562"/>
      <c r="VMG2996" s="357"/>
      <c r="VMH2996" s="81"/>
      <c r="VMI2996" s="173"/>
      <c r="VMJ2996" s="716"/>
      <c r="VMK2996" s="137"/>
      <c r="VML2996" s="580"/>
      <c r="VMM2996" s="537"/>
      <c r="VMN2996" s="562"/>
      <c r="VMO2996" s="357"/>
      <c r="VMP2996" s="81"/>
      <c r="VMQ2996" s="173"/>
      <c r="VMR2996" s="716"/>
      <c r="VMS2996" s="137"/>
      <c r="VMT2996" s="580"/>
      <c r="VMU2996" s="537"/>
      <c r="VMV2996" s="562"/>
      <c r="VMW2996" s="357"/>
      <c r="VMX2996" s="81"/>
      <c r="VMY2996" s="173"/>
      <c r="VMZ2996" s="716"/>
      <c r="VNA2996" s="137"/>
      <c r="VNB2996" s="580"/>
      <c r="VNC2996" s="537"/>
      <c r="VND2996" s="562"/>
      <c r="VNE2996" s="357"/>
      <c r="VNF2996" s="81"/>
      <c r="VNG2996" s="173"/>
      <c r="VNH2996" s="716"/>
      <c r="VNI2996" s="137"/>
      <c r="VNJ2996" s="580"/>
      <c r="VNK2996" s="537"/>
      <c r="VNL2996" s="562"/>
      <c r="VNM2996" s="357"/>
      <c r="VNN2996" s="81"/>
      <c r="VNO2996" s="173"/>
      <c r="VNP2996" s="716"/>
      <c r="VNQ2996" s="137"/>
      <c r="VNR2996" s="580"/>
      <c r="VNS2996" s="537"/>
      <c r="VNT2996" s="562"/>
      <c r="VNU2996" s="357"/>
      <c r="VNV2996" s="81"/>
      <c r="VNW2996" s="173"/>
      <c r="VNX2996" s="716"/>
      <c r="VNY2996" s="137"/>
      <c r="VNZ2996" s="580"/>
      <c r="VOA2996" s="537"/>
      <c r="VOB2996" s="562"/>
      <c r="VOC2996" s="357"/>
      <c r="VOD2996" s="81"/>
      <c r="VOE2996" s="173"/>
      <c r="VOF2996" s="716"/>
      <c r="VOG2996" s="137"/>
      <c r="VOH2996" s="580"/>
      <c r="VOI2996" s="537"/>
      <c r="VOJ2996" s="562"/>
      <c r="VOK2996" s="357"/>
      <c r="VOL2996" s="81"/>
      <c r="VOM2996" s="173"/>
      <c r="VON2996" s="716"/>
      <c r="VOO2996" s="137"/>
      <c r="VOP2996" s="580"/>
      <c r="VOQ2996" s="537"/>
      <c r="VOR2996" s="562"/>
      <c r="VOS2996" s="357"/>
      <c r="VOT2996" s="81"/>
      <c r="VOU2996" s="173"/>
      <c r="VOV2996" s="716"/>
      <c r="VOW2996" s="137"/>
      <c r="VOX2996" s="580"/>
      <c r="VOY2996" s="537"/>
      <c r="VOZ2996" s="562"/>
      <c r="VPA2996" s="357"/>
      <c r="VPB2996" s="81"/>
      <c r="VPC2996" s="173"/>
      <c r="VPD2996" s="716"/>
      <c r="VPE2996" s="137"/>
      <c r="VPF2996" s="580"/>
      <c r="VPG2996" s="537"/>
      <c r="VPH2996" s="562"/>
      <c r="VPI2996" s="357"/>
      <c r="VPJ2996" s="81"/>
      <c r="VPK2996" s="173"/>
      <c r="VPL2996" s="716"/>
      <c r="VPM2996" s="137"/>
      <c r="VPN2996" s="580"/>
      <c r="VPO2996" s="537"/>
      <c r="VPP2996" s="562"/>
      <c r="VPQ2996" s="357"/>
      <c r="VPR2996" s="81"/>
      <c r="VPS2996" s="173"/>
      <c r="VPT2996" s="716"/>
      <c r="VPU2996" s="137"/>
      <c r="VPV2996" s="580"/>
      <c r="VPW2996" s="537"/>
      <c r="VPX2996" s="562"/>
      <c r="VPY2996" s="357"/>
      <c r="VPZ2996" s="81"/>
      <c r="VQA2996" s="173"/>
      <c r="VQB2996" s="716"/>
      <c r="VQC2996" s="137"/>
      <c r="VQD2996" s="580"/>
      <c r="VQE2996" s="537"/>
      <c r="VQF2996" s="562"/>
      <c r="VQG2996" s="357"/>
      <c r="VQH2996" s="81"/>
      <c r="VQI2996" s="173"/>
      <c r="VQJ2996" s="716"/>
      <c r="VQK2996" s="137"/>
      <c r="VQL2996" s="580"/>
      <c r="VQM2996" s="537"/>
      <c r="VQN2996" s="562"/>
      <c r="VQO2996" s="357"/>
      <c r="VQP2996" s="81"/>
      <c r="VQQ2996" s="173"/>
      <c r="VQR2996" s="716"/>
      <c r="VQS2996" s="137"/>
      <c r="VQT2996" s="580"/>
      <c r="VQU2996" s="537"/>
      <c r="VQV2996" s="562"/>
      <c r="VQW2996" s="357"/>
      <c r="VQX2996" s="81"/>
      <c r="VQY2996" s="173"/>
      <c r="VQZ2996" s="716"/>
      <c r="VRA2996" s="137"/>
      <c r="VRB2996" s="580"/>
      <c r="VRC2996" s="537"/>
      <c r="VRD2996" s="562"/>
      <c r="VRE2996" s="357"/>
      <c r="VRF2996" s="81"/>
      <c r="VRG2996" s="173"/>
      <c r="VRH2996" s="716"/>
      <c r="VRI2996" s="137"/>
      <c r="VRJ2996" s="580"/>
      <c r="VRK2996" s="537"/>
      <c r="VRL2996" s="562"/>
      <c r="VRM2996" s="357"/>
      <c r="VRN2996" s="81"/>
      <c r="VRO2996" s="173"/>
      <c r="VRP2996" s="716"/>
      <c r="VRQ2996" s="137"/>
      <c r="VRR2996" s="580"/>
      <c r="VRS2996" s="537"/>
      <c r="VRT2996" s="562"/>
      <c r="VRU2996" s="357"/>
      <c r="VRV2996" s="81"/>
      <c r="VRW2996" s="173"/>
      <c r="VRX2996" s="716"/>
      <c r="VRY2996" s="137"/>
      <c r="VRZ2996" s="580"/>
      <c r="VSA2996" s="537"/>
      <c r="VSB2996" s="562"/>
      <c r="VSC2996" s="357"/>
      <c r="VSD2996" s="81"/>
      <c r="VSE2996" s="173"/>
      <c r="VSF2996" s="716"/>
      <c r="VSG2996" s="137"/>
      <c r="VSH2996" s="580"/>
      <c r="VSI2996" s="537"/>
      <c r="VSJ2996" s="562"/>
      <c r="VSK2996" s="357"/>
      <c r="VSL2996" s="81"/>
      <c r="VSM2996" s="173"/>
      <c r="VSN2996" s="716"/>
      <c r="VSO2996" s="137"/>
      <c r="VSP2996" s="580"/>
      <c r="VSQ2996" s="537"/>
      <c r="VSR2996" s="562"/>
      <c r="VSS2996" s="357"/>
      <c r="VST2996" s="81"/>
      <c r="VSU2996" s="173"/>
      <c r="VSV2996" s="716"/>
      <c r="VSW2996" s="137"/>
      <c r="VSX2996" s="580"/>
      <c r="VSY2996" s="537"/>
      <c r="VSZ2996" s="562"/>
      <c r="VTA2996" s="357"/>
      <c r="VTB2996" s="81"/>
      <c r="VTC2996" s="173"/>
      <c r="VTD2996" s="716"/>
      <c r="VTE2996" s="137"/>
      <c r="VTF2996" s="580"/>
      <c r="VTG2996" s="537"/>
      <c r="VTH2996" s="562"/>
      <c r="VTI2996" s="357"/>
      <c r="VTJ2996" s="81"/>
      <c r="VTK2996" s="173"/>
      <c r="VTL2996" s="716"/>
      <c r="VTM2996" s="137"/>
      <c r="VTN2996" s="580"/>
      <c r="VTO2996" s="537"/>
      <c r="VTP2996" s="562"/>
      <c r="VTQ2996" s="357"/>
      <c r="VTR2996" s="81"/>
      <c r="VTS2996" s="173"/>
      <c r="VTT2996" s="716"/>
      <c r="VTU2996" s="137"/>
      <c r="VTV2996" s="580"/>
      <c r="VTW2996" s="537"/>
      <c r="VTX2996" s="562"/>
      <c r="VTY2996" s="357"/>
      <c r="VTZ2996" s="81"/>
      <c r="VUA2996" s="173"/>
      <c r="VUB2996" s="716"/>
      <c r="VUC2996" s="137"/>
      <c r="VUD2996" s="580"/>
      <c r="VUE2996" s="537"/>
      <c r="VUF2996" s="562"/>
      <c r="VUG2996" s="357"/>
      <c r="VUH2996" s="81"/>
      <c r="VUI2996" s="173"/>
      <c r="VUJ2996" s="716"/>
      <c r="VUK2996" s="137"/>
      <c r="VUL2996" s="580"/>
      <c r="VUM2996" s="537"/>
      <c r="VUN2996" s="562"/>
      <c r="VUO2996" s="357"/>
      <c r="VUP2996" s="81"/>
      <c r="VUQ2996" s="173"/>
      <c r="VUR2996" s="716"/>
      <c r="VUS2996" s="137"/>
      <c r="VUT2996" s="580"/>
      <c r="VUU2996" s="537"/>
      <c r="VUV2996" s="562"/>
      <c r="VUW2996" s="357"/>
      <c r="VUX2996" s="81"/>
      <c r="VUY2996" s="173"/>
      <c r="VUZ2996" s="716"/>
      <c r="VVA2996" s="137"/>
      <c r="VVB2996" s="580"/>
      <c r="VVC2996" s="537"/>
      <c r="VVD2996" s="562"/>
      <c r="VVE2996" s="357"/>
      <c r="VVF2996" s="81"/>
      <c r="VVG2996" s="173"/>
      <c r="VVH2996" s="716"/>
      <c r="VVI2996" s="137"/>
      <c r="VVJ2996" s="580"/>
      <c r="VVK2996" s="537"/>
      <c r="VVL2996" s="562"/>
      <c r="VVM2996" s="357"/>
      <c r="VVN2996" s="81"/>
      <c r="VVO2996" s="173"/>
      <c r="VVP2996" s="716"/>
      <c r="VVQ2996" s="137"/>
      <c r="VVR2996" s="580"/>
      <c r="VVS2996" s="537"/>
      <c r="VVT2996" s="562"/>
      <c r="VVU2996" s="357"/>
      <c r="VVV2996" s="81"/>
      <c r="VVW2996" s="173"/>
      <c r="VVX2996" s="716"/>
      <c r="VVY2996" s="137"/>
      <c r="VVZ2996" s="580"/>
      <c r="VWA2996" s="537"/>
      <c r="VWB2996" s="562"/>
      <c r="VWC2996" s="357"/>
      <c r="VWD2996" s="81"/>
      <c r="VWE2996" s="173"/>
      <c r="VWF2996" s="716"/>
      <c r="VWG2996" s="137"/>
      <c r="VWH2996" s="580"/>
      <c r="VWI2996" s="537"/>
      <c r="VWJ2996" s="562"/>
      <c r="VWK2996" s="357"/>
      <c r="VWL2996" s="81"/>
      <c r="VWM2996" s="173"/>
      <c r="VWN2996" s="716"/>
      <c r="VWO2996" s="137"/>
      <c r="VWP2996" s="580"/>
      <c r="VWQ2996" s="537"/>
      <c r="VWR2996" s="562"/>
      <c r="VWS2996" s="357"/>
      <c r="VWT2996" s="81"/>
      <c r="VWU2996" s="173"/>
      <c r="VWV2996" s="716"/>
      <c r="VWW2996" s="137"/>
      <c r="VWX2996" s="580"/>
      <c r="VWY2996" s="537"/>
      <c r="VWZ2996" s="562"/>
      <c r="VXA2996" s="357"/>
      <c r="VXB2996" s="81"/>
      <c r="VXC2996" s="173"/>
      <c r="VXD2996" s="716"/>
      <c r="VXE2996" s="137"/>
      <c r="VXF2996" s="580"/>
      <c r="VXG2996" s="537"/>
      <c r="VXH2996" s="562"/>
      <c r="VXI2996" s="357"/>
      <c r="VXJ2996" s="81"/>
      <c r="VXK2996" s="173"/>
      <c r="VXL2996" s="716"/>
      <c r="VXM2996" s="137"/>
      <c r="VXN2996" s="580"/>
      <c r="VXO2996" s="537"/>
      <c r="VXP2996" s="562"/>
      <c r="VXQ2996" s="357"/>
      <c r="VXR2996" s="81"/>
      <c r="VXS2996" s="173"/>
      <c r="VXT2996" s="716"/>
      <c r="VXU2996" s="137"/>
      <c r="VXV2996" s="580"/>
      <c r="VXW2996" s="537"/>
      <c r="VXX2996" s="562"/>
      <c r="VXY2996" s="357"/>
      <c r="VXZ2996" s="81"/>
      <c r="VYA2996" s="173"/>
      <c r="VYB2996" s="716"/>
      <c r="VYC2996" s="137"/>
      <c r="VYD2996" s="580"/>
      <c r="VYE2996" s="537"/>
      <c r="VYF2996" s="562"/>
      <c r="VYG2996" s="357"/>
      <c r="VYH2996" s="81"/>
      <c r="VYI2996" s="173"/>
      <c r="VYJ2996" s="716"/>
      <c r="VYK2996" s="137"/>
      <c r="VYL2996" s="580"/>
      <c r="VYM2996" s="537"/>
      <c r="VYN2996" s="562"/>
      <c r="VYO2996" s="357"/>
      <c r="VYP2996" s="81"/>
      <c r="VYQ2996" s="173"/>
      <c r="VYR2996" s="716"/>
      <c r="VYS2996" s="137"/>
      <c r="VYT2996" s="580"/>
      <c r="VYU2996" s="537"/>
      <c r="VYV2996" s="562"/>
      <c r="VYW2996" s="357"/>
      <c r="VYX2996" s="81"/>
      <c r="VYY2996" s="173"/>
      <c r="VYZ2996" s="716"/>
      <c r="VZA2996" s="137"/>
      <c r="VZB2996" s="580"/>
      <c r="VZC2996" s="537"/>
      <c r="VZD2996" s="562"/>
      <c r="VZE2996" s="357"/>
      <c r="VZF2996" s="81"/>
      <c r="VZG2996" s="173"/>
      <c r="VZH2996" s="716"/>
      <c r="VZI2996" s="137"/>
      <c r="VZJ2996" s="580"/>
      <c r="VZK2996" s="537"/>
      <c r="VZL2996" s="562"/>
      <c r="VZM2996" s="357"/>
      <c r="VZN2996" s="81"/>
      <c r="VZO2996" s="173"/>
      <c r="VZP2996" s="716"/>
      <c r="VZQ2996" s="137"/>
      <c r="VZR2996" s="580"/>
      <c r="VZS2996" s="537"/>
      <c r="VZT2996" s="562"/>
      <c r="VZU2996" s="357"/>
      <c r="VZV2996" s="81"/>
      <c r="VZW2996" s="173"/>
      <c r="VZX2996" s="716"/>
      <c r="VZY2996" s="137"/>
      <c r="VZZ2996" s="580"/>
      <c r="WAA2996" s="537"/>
      <c r="WAB2996" s="562"/>
      <c r="WAC2996" s="357"/>
      <c r="WAD2996" s="81"/>
      <c r="WAE2996" s="173"/>
      <c r="WAF2996" s="716"/>
      <c r="WAG2996" s="137"/>
      <c r="WAH2996" s="580"/>
      <c r="WAI2996" s="537"/>
      <c r="WAJ2996" s="562"/>
      <c r="WAK2996" s="357"/>
      <c r="WAL2996" s="81"/>
      <c r="WAM2996" s="173"/>
      <c r="WAN2996" s="716"/>
      <c r="WAO2996" s="137"/>
      <c r="WAP2996" s="580"/>
      <c r="WAQ2996" s="537"/>
      <c r="WAR2996" s="562"/>
      <c r="WAS2996" s="357"/>
      <c r="WAT2996" s="81"/>
      <c r="WAU2996" s="173"/>
      <c r="WAV2996" s="716"/>
      <c r="WAW2996" s="137"/>
      <c r="WAX2996" s="580"/>
      <c r="WAY2996" s="537"/>
      <c r="WAZ2996" s="562"/>
      <c r="WBA2996" s="357"/>
      <c r="WBB2996" s="81"/>
      <c r="WBC2996" s="173"/>
      <c r="WBD2996" s="716"/>
      <c r="WBE2996" s="137"/>
      <c r="WBF2996" s="580"/>
      <c r="WBG2996" s="537"/>
      <c r="WBH2996" s="562"/>
      <c r="WBI2996" s="357"/>
      <c r="WBJ2996" s="81"/>
      <c r="WBK2996" s="173"/>
      <c r="WBL2996" s="716"/>
      <c r="WBM2996" s="137"/>
      <c r="WBN2996" s="580"/>
      <c r="WBO2996" s="537"/>
      <c r="WBP2996" s="562"/>
      <c r="WBQ2996" s="357"/>
      <c r="WBR2996" s="81"/>
      <c r="WBS2996" s="173"/>
      <c r="WBT2996" s="716"/>
      <c r="WBU2996" s="137"/>
      <c r="WBV2996" s="580"/>
      <c r="WBW2996" s="537"/>
      <c r="WBX2996" s="562"/>
      <c r="WBY2996" s="357"/>
      <c r="WBZ2996" s="81"/>
      <c r="WCA2996" s="173"/>
      <c r="WCB2996" s="716"/>
      <c r="WCC2996" s="137"/>
      <c r="WCD2996" s="580"/>
      <c r="WCE2996" s="537"/>
      <c r="WCF2996" s="562"/>
      <c r="WCG2996" s="357"/>
      <c r="WCH2996" s="81"/>
      <c r="WCI2996" s="173"/>
      <c r="WCJ2996" s="716"/>
      <c r="WCK2996" s="137"/>
      <c r="WCL2996" s="580"/>
      <c r="WCM2996" s="537"/>
      <c r="WCN2996" s="562"/>
      <c r="WCO2996" s="357"/>
      <c r="WCP2996" s="81"/>
      <c r="WCQ2996" s="173"/>
      <c r="WCR2996" s="716"/>
      <c r="WCS2996" s="137"/>
      <c r="WCT2996" s="580"/>
      <c r="WCU2996" s="537"/>
      <c r="WCV2996" s="562"/>
      <c r="WCW2996" s="357"/>
      <c r="WCX2996" s="81"/>
      <c r="WCY2996" s="173"/>
      <c r="WCZ2996" s="716"/>
      <c r="WDA2996" s="137"/>
      <c r="WDB2996" s="580"/>
      <c r="WDC2996" s="537"/>
      <c r="WDD2996" s="562"/>
      <c r="WDE2996" s="357"/>
      <c r="WDF2996" s="81"/>
      <c r="WDG2996" s="173"/>
      <c r="WDH2996" s="716"/>
      <c r="WDI2996" s="137"/>
      <c r="WDJ2996" s="580"/>
      <c r="WDK2996" s="537"/>
      <c r="WDL2996" s="562"/>
      <c r="WDM2996" s="357"/>
      <c r="WDN2996" s="81"/>
      <c r="WDO2996" s="173"/>
      <c r="WDP2996" s="716"/>
      <c r="WDQ2996" s="137"/>
      <c r="WDR2996" s="580"/>
      <c r="WDS2996" s="537"/>
      <c r="WDT2996" s="562"/>
      <c r="WDU2996" s="357"/>
      <c r="WDV2996" s="81"/>
      <c r="WDW2996" s="173"/>
      <c r="WDX2996" s="716"/>
      <c r="WDY2996" s="137"/>
      <c r="WDZ2996" s="580"/>
      <c r="WEA2996" s="537"/>
      <c r="WEB2996" s="562"/>
      <c r="WEC2996" s="357"/>
      <c r="WED2996" s="81"/>
      <c r="WEE2996" s="173"/>
      <c r="WEF2996" s="716"/>
      <c r="WEG2996" s="137"/>
      <c r="WEH2996" s="580"/>
      <c r="WEI2996" s="537"/>
      <c r="WEJ2996" s="562"/>
      <c r="WEK2996" s="357"/>
      <c r="WEL2996" s="81"/>
      <c r="WEM2996" s="173"/>
      <c r="WEN2996" s="716"/>
      <c r="WEO2996" s="137"/>
      <c r="WEP2996" s="580"/>
      <c r="WEQ2996" s="537"/>
      <c r="WER2996" s="562"/>
      <c r="WES2996" s="357"/>
      <c r="WET2996" s="81"/>
      <c r="WEU2996" s="173"/>
      <c r="WEV2996" s="716"/>
      <c r="WEW2996" s="137"/>
      <c r="WEX2996" s="580"/>
      <c r="WEY2996" s="537"/>
      <c r="WEZ2996" s="562"/>
      <c r="WFA2996" s="357"/>
      <c r="WFB2996" s="81"/>
      <c r="WFC2996" s="173"/>
      <c r="WFD2996" s="716"/>
      <c r="WFE2996" s="137"/>
      <c r="WFF2996" s="580"/>
      <c r="WFG2996" s="537"/>
      <c r="WFH2996" s="562"/>
      <c r="WFI2996" s="357"/>
      <c r="WFJ2996" s="81"/>
      <c r="WFK2996" s="173"/>
      <c r="WFL2996" s="716"/>
      <c r="WFM2996" s="137"/>
      <c r="WFN2996" s="580"/>
      <c r="WFO2996" s="537"/>
      <c r="WFP2996" s="562"/>
      <c r="WFQ2996" s="357"/>
      <c r="WFR2996" s="81"/>
      <c r="WFS2996" s="173"/>
      <c r="WFT2996" s="716"/>
      <c r="WFU2996" s="137"/>
      <c r="WFV2996" s="580"/>
      <c r="WFW2996" s="537"/>
      <c r="WFX2996" s="562"/>
      <c r="WFY2996" s="357"/>
      <c r="WFZ2996" s="81"/>
      <c r="WGA2996" s="173"/>
      <c r="WGB2996" s="716"/>
      <c r="WGC2996" s="137"/>
      <c r="WGD2996" s="580"/>
      <c r="WGE2996" s="537"/>
      <c r="WGF2996" s="562"/>
      <c r="WGG2996" s="357"/>
      <c r="WGH2996" s="81"/>
      <c r="WGI2996" s="173"/>
      <c r="WGJ2996" s="716"/>
      <c r="WGK2996" s="137"/>
      <c r="WGL2996" s="580"/>
      <c r="WGM2996" s="537"/>
      <c r="WGN2996" s="562"/>
      <c r="WGO2996" s="357"/>
      <c r="WGP2996" s="81"/>
      <c r="WGQ2996" s="173"/>
      <c r="WGR2996" s="716"/>
      <c r="WGS2996" s="137"/>
      <c r="WGT2996" s="580"/>
      <c r="WGU2996" s="537"/>
      <c r="WGV2996" s="562"/>
      <c r="WGW2996" s="357"/>
      <c r="WGX2996" s="81"/>
      <c r="WGY2996" s="173"/>
      <c r="WGZ2996" s="716"/>
      <c r="WHA2996" s="137"/>
      <c r="WHB2996" s="580"/>
      <c r="WHC2996" s="537"/>
      <c r="WHD2996" s="562"/>
      <c r="WHE2996" s="357"/>
      <c r="WHF2996" s="81"/>
      <c r="WHG2996" s="173"/>
      <c r="WHH2996" s="716"/>
      <c r="WHI2996" s="137"/>
      <c r="WHJ2996" s="580"/>
      <c r="WHK2996" s="537"/>
      <c r="WHL2996" s="562"/>
      <c r="WHM2996" s="357"/>
      <c r="WHN2996" s="81"/>
      <c r="WHO2996" s="173"/>
      <c r="WHP2996" s="716"/>
      <c r="WHQ2996" s="137"/>
      <c r="WHR2996" s="580"/>
      <c r="WHS2996" s="537"/>
      <c r="WHT2996" s="562"/>
      <c r="WHU2996" s="357"/>
      <c r="WHV2996" s="81"/>
      <c r="WHW2996" s="173"/>
      <c r="WHX2996" s="716"/>
      <c r="WHY2996" s="137"/>
      <c r="WHZ2996" s="580"/>
      <c r="WIA2996" s="537"/>
      <c r="WIB2996" s="562"/>
      <c r="WIC2996" s="357"/>
      <c r="WID2996" s="81"/>
      <c r="WIE2996" s="173"/>
      <c r="WIF2996" s="716"/>
      <c r="WIG2996" s="137"/>
      <c r="WIH2996" s="580"/>
      <c r="WII2996" s="537"/>
      <c r="WIJ2996" s="562"/>
      <c r="WIK2996" s="357"/>
      <c r="WIL2996" s="81"/>
      <c r="WIM2996" s="173"/>
      <c r="WIN2996" s="716"/>
      <c r="WIO2996" s="137"/>
      <c r="WIP2996" s="580"/>
      <c r="WIQ2996" s="537"/>
      <c r="WIR2996" s="562"/>
      <c r="WIS2996" s="357"/>
      <c r="WIT2996" s="81"/>
      <c r="WIU2996" s="173"/>
      <c r="WIV2996" s="716"/>
      <c r="WIW2996" s="137"/>
      <c r="WIX2996" s="580"/>
      <c r="WIY2996" s="537"/>
      <c r="WIZ2996" s="562"/>
      <c r="WJA2996" s="357"/>
      <c r="WJB2996" s="81"/>
      <c r="WJC2996" s="173"/>
      <c r="WJD2996" s="716"/>
      <c r="WJE2996" s="137"/>
      <c r="WJF2996" s="580"/>
      <c r="WJG2996" s="537"/>
      <c r="WJH2996" s="562"/>
      <c r="WJI2996" s="357"/>
      <c r="WJJ2996" s="81"/>
      <c r="WJK2996" s="173"/>
      <c r="WJL2996" s="716"/>
      <c r="WJM2996" s="137"/>
      <c r="WJN2996" s="580"/>
      <c r="WJO2996" s="537"/>
      <c r="WJP2996" s="562"/>
      <c r="WJQ2996" s="357"/>
      <c r="WJR2996" s="81"/>
      <c r="WJS2996" s="173"/>
      <c r="WJT2996" s="716"/>
      <c r="WJU2996" s="137"/>
      <c r="WJV2996" s="580"/>
      <c r="WJW2996" s="537"/>
      <c r="WJX2996" s="562"/>
      <c r="WJY2996" s="357"/>
      <c r="WJZ2996" s="81"/>
      <c r="WKA2996" s="173"/>
      <c r="WKB2996" s="716"/>
      <c r="WKC2996" s="137"/>
      <c r="WKD2996" s="580"/>
      <c r="WKE2996" s="537"/>
      <c r="WKF2996" s="562"/>
      <c r="WKG2996" s="357"/>
      <c r="WKH2996" s="81"/>
      <c r="WKI2996" s="173"/>
      <c r="WKJ2996" s="716"/>
      <c r="WKK2996" s="137"/>
      <c r="WKL2996" s="580"/>
      <c r="WKM2996" s="537"/>
      <c r="WKN2996" s="562"/>
      <c r="WKO2996" s="357"/>
      <c r="WKP2996" s="81"/>
      <c r="WKQ2996" s="173"/>
      <c r="WKR2996" s="716"/>
      <c r="WKS2996" s="137"/>
      <c r="WKT2996" s="580"/>
      <c r="WKU2996" s="537"/>
      <c r="WKV2996" s="562"/>
      <c r="WKW2996" s="357"/>
      <c r="WKX2996" s="81"/>
      <c r="WKY2996" s="173"/>
      <c r="WKZ2996" s="716"/>
      <c r="WLA2996" s="137"/>
      <c r="WLB2996" s="580"/>
      <c r="WLC2996" s="537"/>
      <c r="WLD2996" s="562"/>
      <c r="WLE2996" s="357"/>
      <c r="WLF2996" s="81"/>
      <c r="WLG2996" s="173"/>
      <c r="WLH2996" s="716"/>
      <c r="WLI2996" s="137"/>
      <c r="WLJ2996" s="580"/>
      <c r="WLK2996" s="537"/>
      <c r="WLL2996" s="562"/>
      <c r="WLM2996" s="357"/>
      <c r="WLN2996" s="81"/>
      <c r="WLO2996" s="173"/>
      <c r="WLP2996" s="716"/>
      <c r="WLQ2996" s="137"/>
      <c r="WLR2996" s="580"/>
      <c r="WLS2996" s="537"/>
      <c r="WLT2996" s="562"/>
      <c r="WLU2996" s="357"/>
      <c r="WLV2996" s="81"/>
      <c r="WLW2996" s="173"/>
      <c r="WLX2996" s="716"/>
      <c r="WLY2996" s="137"/>
      <c r="WLZ2996" s="580"/>
      <c r="WMA2996" s="537"/>
      <c r="WMB2996" s="562"/>
      <c r="WMC2996" s="357"/>
      <c r="WMD2996" s="81"/>
      <c r="WME2996" s="173"/>
      <c r="WMF2996" s="716"/>
      <c r="WMG2996" s="137"/>
      <c r="WMH2996" s="580"/>
      <c r="WMI2996" s="537"/>
      <c r="WMJ2996" s="562"/>
      <c r="WMK2996" s="357"/>
      <c r="WML2996" s="81"/>
      <c r="WMM2996" s="173"/>
      <c r="WMN2996" s="716"/>
      <c r="WMO2996" s="137"/>
      <c r="WMP2996" s="580"/>
      <c r="WMQ2996" s="537"/>
      <c r="WMR2996" s="562"/>
      <c r="WMS2996" s="357"/>
      <c r="WMT2996" s="81"/>
      <c r="WMU2996" s="173"/>
      <c r="WMV2996" s="716"/>
      <c r="WMW2996" s="137"/>
      <c r="WMX2996" s="580"/>
      <c r="WMY2996" s="537"/>
      <c r="WMZ2996" s="562"/>
      <c r="WNA2996" s="357"/>
      <c r="WNB2996" s="81"/>
      <c r="WNC2996" s="173"/>
      <c r="WND2996" s="716"/>
      <c r="WNE2996" s="137"/>
      <c r="WNF2996" s="580"/>
      <c r="WNG2996" s="537"/>
      <c r="WNH2996" s="562"/>
      <c r="WNI2996" s="357"/>
      <c r="WNJ2996" s="81"/>
      <c r="WNK2996" s="173"/>
      <c r="WNL2996" s="716"/>
      <c r="WNM2996" s="137"/>
      <c r="WNN2996" s="580"/>
      <c r="WNO2996" s="537"/>
      <c r="WNP2996" s="562"/>
      <c r="WNQ2996" s="357"/>
      <c r="WNR2996" s="81"/>
      <c r="WNS2996" s="173"/>
      <c r="WNT2996" s="716"/>
      <c r="WNU2996" s="137"/>
      <c r="WNV2996" s="580"/>
      <c r="WNW2996" s="537"/>
      <c r="WNX2996" s="562"/>
      <c r="WNY2996" s="357"/>
      <c r="WNZ2996" s="81"/>
      <c r="WOA2996" s="173"/>
      <c r="WOB2996" s="716"/>
      <c r="WOC2996" s="137"/>
      <c r="WOD2996" s="580"/>
      <c r="WOE2996" s="537"/>
      <c r="WOF2996" s="562"/>
      <c r="WOG2996" s="357"/>
      <c r="WOH2996" s="81"/>
      <c r="WOI2996" s="173"/>
      <c r="WOJ2996" s="716"/>
      <c r="WOK2996" s="137"/>
      <c r="WOL2996" s="580"/>
      <c r="WOM2996" s="537"/>
      <c r="WON2996" s="562"/>
      <c r="WOO2996" s="357"/>
      <c r="WOP2996" s="81"/>
      <c r="WOQ2996" s="173"/>
      <c r="WOR2996" s="716"/>
      <c r="WOS2996" s="137"/>
      <c r="WOT2996" s="580"/>
      <c r="WOU2996" s="537"/>
      <c r="WOV2996" s="562"/>
      <c r="WOW2996" s="357"/>
      <c r="WOX2996" s="81"/>
      <c r="WOY2996" s="173"/>
      <c r="WOZ2996" s="716"/>
      <c r="WPA2996" s="137"/>
      <c r="WPB2996" s="580"/>
      <c r="WPC2996" s="537"/>
      <c r="WPD2996" s="562"/>
      <c r="WPE2996" s="357"/>
      <c r="WPF2996" s="81"/>
      <c r="WPG2996" s="173"/>
      <c r="WPH2996" s="716"/>
      <c r="WPI2996" s="137"/>
      <c r="WPJ2996" s="580"/>
      <c r="WPK2996" s="537"/>
      <c r="WPL2996" s="562"/>
      <c r="WPM2996" s="357"/>
      <c r="WPN2996" s="81"/>
      <c r="WPO2996" s="173"/>
      <c r="WPP2996" s="716"/>
      <c r="WPQ2996" s="137"/>
      <c r="WPR2996" s="580"/>
      <c r="WPS2996" s="537"/>
      <c r="WPT2996" s="562"/>
      <c r="WPU2996" s="357"/>
      <c r="WPV2996" s="81"/>
      <c r="WPW2996" s="173"/>
      <c r="WPX2996" s="716"/>
      <c r="WPY2996" s="137"/>
      <c r="WPZ2996" s="580"/>
      <c r="WQA2996" s="537"/>
      <c r="WQB2996" s="562"/>
      <c r="WQC2996" s="357"/>
      <c r="WQD2996" s="81"/>
      <c r="WQE2996" s="173"/>
      <c r="WQF2996" s="716"/>
      <c r="WQG2996" s="137"/>
      <c r="WQH2996" s="580"/>
      <c r="WQI2996" s="537"/>
      <c r="WQJ2996" s="562"/>
      <c r="WQK2996" s="357"/>
      <c r="WQL2996" s="81"/>
      <c r="WQM2996" s="173"/>
      <c r="WQN2996" s="716"/>
      <c r="WQO2996" s="137"/>
      <c r="WQP2996" s="580"/>
      <c r="WQQ2996" s="537"/>
      <c r="WQR2996" s="562"/>
      <c r="WQS2996" s="357"/>
      <c r="WQT2996" s="81"/>
      <c r="WQU2996" s="173"/>
      <c r="WQV2996" s="716"/>
      <c r="WQW2996" s="137"/>
      <c r="WQX2996" s="580"/>
      <c r="WQY2996" s="537"/>
      <c r="WQZ2996" s="562"/>
      <c r="WRA2996" s="357"/>
      <c r="WRB2996" s="81"/>
      <c r="WRC2996" s="173"/>
      <c r="WRD2996" s="716"/>
      <c r="WRE2996" s="137"/>
      <c r="WRF2996" s="580"/>
      <c r="WRG2996" s="537"/>
      <c r="WRH2996" s="562"/>
      <c r="WRI2996" s="357"/>
      <c r="WRJ2996" s="81"/>
      <c r="WRK2996" s="173"/>
      <c r="WRL2996" s="716"/>
      <c r="WRM2996" s="137"/>
      <c r="WRN2996" s="580"/>
      <c r="WRO2996" s="537"/>
      <c r="WRP2996" s="562"/>
      <c r="WRQ2996" s="357"/>
      <c r="WRR2996" s="81"/>
      <c r="WRS2996" s="173"/>
      <c r="WRT2996" s="716"/>
      <c r="WRU2996" s="137"/>
      <c r="WRV2996" s="580"/>
      <c r="WRW2996" s="537"/>
      <c r="WRX2996" s="562"/>
      <c r="WRY2996" s="357"/>
      <c r="WRZ2996" s="81"/>
      <c r="WSA2996" s="173"/>
      <c r="WSB2996" s="716"/>
      <c r="WSC2996" s="137"/>
      <c r="WSD2996" s="580"/>
      <c r="WSE2996" s="537"/>
      <c r="WSF2996" s="562"/>
      <c r="WSG2996" s="357"/>
      <c r="WSH2996" s="81"/>
      <c r="WSI2996" s="173"/>
      <c r="WSJ2996" s="716"/>
      <c r="WSK2996" s="137"/>
      <c r="WSL2996" s="580"/>
      <c r="WSM2996" s="537"/>
      <c r="WSN2996" s="562"/>
      <c r="WSO2996" s="357"/>
      <c r="WSP2996" s="81"/>
      <c r="WSQ2996" s="173"/>
      <c r="WSR2996" s="716"/>
      <c r="WSS2996" s="137"/>
      <c r="WST2996" s="580"/>
      <c r="WSU2996" s="537"/>
      <c r="WSV2996" s="562"/>
      <c r="WSW2996" s="357"/>
      <c r="WSX2996" s="81"/>
      <c r="WSY2996" s="173"/>
      <c r="WSZ2996" s="716"/>
      <c r="WTA2996" s="137"/>
      <c r="WTB2996" s="580"/>
      <c r="WTC2996" s="537"/>
      <c r="WTD2996" s="562"/>
      <c r="WTE2996" s="357"/>
      <c r="WTF2996" s="81"/>
      <c r="WTG2996" s="173"/>
      <c r="WTH2996" s="716"/>
      <c r="WTI2996" s="137"/>
      <c r="WTJ2996" s="580"/>
      <c r="WTK2996" s="537"/>
      <c r="WTL2996" s="562"/>
      <c r="WTM2996" s="357"/>
      <c r="WTN2996" s="81"/>
      <c r="WTO2996" s="173"/>
      <c r="WTP2996" s="716"/>
      <c r="WTQ2996" s="137"/>
      <c r="WTR2996" s="580"/>
      <c r="WTS2996" s="537"/>
      <c r="WTT2996" s="562"/>
      <c r="WTU2996" s="357"/>
      <c r="WTV2996" s="81"/>
      <c r="WTW2996" s="173"/>
      <c r="WTX2996" s="716"/>
      <c r="WTY2996" s="137"/>
      <c r="WTZ2996" s="580"/>
      <c r="WUA2996" s="537"/>
      <c r="WUB2996" s="562"/>
      <c r="WUC2996" s="357"/>
      <c r="WUD2996" s="81"/>
      <c r="WUE2996" s="173"/>
      <c r="WUF2996" s="716"/>
      <c r="WUG2996" s="137"/>
      <c r="WUH2996" s="580"/>
      <c r="WUI2996" s="537"/>
      <c r="WUJ2996" s="562"/>
      <c r="WUK2996" s="357"/>
      <c r="WUL2996" s="81"/>
      <c r="WUM2996" s="173"/>
      <c r="WUN2996" s="716"/>
      <c r="WUO2996" s="137"/>
      <c r="WUP2996" s="580"/>
      <c r="WUQ2996" s="537"/>
      <c r="WUR2996" s="562"/>
      <c r="WUS2996" s="357"/>
      <c r="WUT2996" s="81"/>
      <c r="WUU2996" s="173"/>
      <c r="WUV2996" s="716"/>
      <c r="WUW2996" s="137"/>
      <c r="WUX2996" s="580"/>
      <c r="WUY2996" s="537"/>
      <c r="WUZ2996" s="562"/>
      <c r="WVA2996" s="357"/>
      <c r="WVB2996" s="81"/>
      <c r="WVC2996" s="173"/>
      <c r="WVD2996" s="716"/>
      <c r="WVE2996" s="137"/>
      <c r="WVF2996" s="580"/>
      <c r="WVG2996" s="537"/>
      <c r="WVH2996" s="562"/>
      <c r="WVI2996" s="357"/>
      <c r="WVJ2996" s="81"/>
      <c r="WVK2996" s="173"/>
      <c r="WVL2996" s="716"/>
      <c r="WVM2996" s="137"/>
      <c r="WVN2996" s="580"/>
      <c r="WVO2996" s="537"/>
      <c r="WVP2996" s="562"/>
      <c r="WVQ2996" s="357"/>
      <c r="WVR2996" s="81"/>
      <c r="WVS2996" s="173"/>
      <c r="WVT2996" s="716"/>
      <c r="WVU2996" s="137"/>
      <c r="WVV2996" s="580"/>
      <c r="WVW2996" s="537"/>
      <c r="WVX2996" s="562"/>
      <c r="WVY2996" s="357"/>
      <c r="WVZ2996" s="81"/>
      <c r="WWA2996" s="173"/>
      <c r="WWB2996" s="716"/>
      <c r="WWC2996" s="137"/>
      <c r="WWD2996" s="580"/>
      <c r="WWE2996" s="537"/>
      <c r="WWF2996" s="562"/>
      <c r="WWG2996" s="357"/>
      <c r="WWH2996" s="81"/>
      <c r="WWI2996" s="173"/>
      <c r="WWJ2996" s="716"/>
      <c r="WWK2996" s="137"/>
      <c r="WWL2996" s="580"/>
      <c r="WWM2996" s="537"/>
      <c r="WWN2996" s="562"/>
      <c r="WWO2996" s="357"/>
      <c r="WWP2996" s="81"/>
      <c r="WWQ2996" s="173"/>
      <c r="WWR2996" s="716"/>
      <c r="WWS2996" s="137"/>
      <c r="WWT2996" s="580"/>
      <c r="WWU2996" s="537"/>
      <c r="WWV2996" s="562"/>
      <c r="WWW2996" s="357"/>
      <c r="WWX2996" s="81"/>
      <c r="WWY2996" s="173"/>
      <c r="WWZ2996" s="716"/>
      <c r="WXA2996" s="137"/>
      <c r="WXB2996" s="580"/>
      <c r="WXC2996" s="537"/>
      <c r="WXD2996" s="562"/>
      <c r="WXE2996" s="357"/>
      <c r="WXF2996" s="81"/>
      <c r="WXG2996" s="173"/>
      <c r="WXH2996" s="716"/>
      <c r="WXI2996" s="137"/>
      <c r="WXJ2996" s="580"/>
      <c r="WXK2996" s="537"/>
      <c r="WXL2996" s="562"/>
      <c r="WXM2996" s="357"/>
      <c r="WXN2996" s="81"/>
      <c r="WXO2996" s="173"/>
      <c r="WXP2996" s="716"/>
      <c r="WXQ2996" s="137"/>
      <c r="WXR2996" s="580"/>
      <c r="WXS2996" s="537"/>
      <c r="WXT2996" s="562"/>
      <c r="WXU2996" s="357"/>
      <c r="WXV2996" s="81"/>
      <c r="WXW2996" s="173"/>
      <c r="WXX2996" s="716"/>
      <c r="WXY2996" s="137"/>
      <c r="WXZ2996" s="580"/>
      <c r="WYA2996" s="537"/>
      <c r="WYB2996" s="562"/>
      <c r="WYC2996" s="357"/>
      <c r="WYD2996" s="81"/>
      <c r="WYE2996" s="173"/>
      <c r="WYF2996" s="716"/>
      <c r="WYG2996" s="137"/>
      <c r="WYH2996" s="580"/>
      <c r="WYI2996" s="537"/>
      <c r="WYJ2996" s="562"/>
      <c r="WYK2996" s="357"/>
      <c r="WYL2996" s="81"/>
      <c r="WYM2996" s="173"/>
      <c r="WYN2996" s="716"/>
      <c r="WYO2996" s="137"/>
      <c r="WYP2996" s="580"/>
      <c r="WYQ2996" s="537"/>
      <c r="WYR2996" s="562"/>
      <c r="WYS2996" s="357"/>
      <c r="WYT2996" s="81"/>
      <c r="WYU2996" s="173"/>
      <c r="WYV2996" s="716"/>
      <c r="WYW2996" s="137"/>
      <c r="WYX2996" s="580"/>
      <c r="WYY2996" s="537"/>
      <c r="WYZ2996" s="562"/>
      <c r="WZA2996" s="357"/>
      <c r="WZB2996" s="81"/>
      <c r="WZC2996" s="173"/>
      <c r="WZD2996" s="716"/>
      <c r="WZE2996" s="137"/>
      <c r="WZF2996" s="580"/>
      <c r="WZG2996" s="537"/>
      <c r="WZH2996" s="562"/>
      <c r="WZI2996" s="357"/>
      <c r="WZJ2996" s="81"/>
      <c r="WZK2996" s="173"/>
      <c r="WZL2996" s="716"/>
      <c r="WZM2996" s="137"/>
      <c r="WZN2996" s="580"/>
      <c r="WZO2996" s="537"/>
      <c r="WZP2996" s="562"/>
      <c r="WZQ2996" s="357"/>
      <c r="WZR2996" s="81"/>
      <c r="WZS2996" s="173"/>
      <c r="WZT2996" s="716"/>
      <c r="WZU2996" s="137"/>
      <c r="WZV2996" s="580"/>
      <c r="WZW2996" s="537"/>
      <c r="WZX2996" s="562"/>
      <c r="WZY2996" s="357"/>
      <c r="WZZ2996" s="81"/>
      <c r="XAA2996" s="173"/>
      <c r="XAB2996" s="716"/>
      <c r="XAC2996" s="137"/>
      <c r="XAD2996" s="580"/>
      <c r="XAE2996" s="537"/>
      <c r="XAF2996" s="562"/>
      <c r="XAG2996" s="357"/>
      <c r="XAH2996" s="81"/>
      <c r="XAI2996" s="173"/>
      <c r="XAJ2996" s="716"/>
      <c r="XAK2996" s="137"/>
      <c r="XAL2996" s="580"/>
      <c r="XAM2996" s="537"/>
      <c r="XAN2996" s="562"/>
      <c r="XAO2996" s="357"/>
      <c r="XAP2996" s="81"/>
      <c r="XAQ2996" s="173"/>
      <c r="XAR2996" s="716"/>
      <c r="XAS2996" s="137"/>
      <c r="XAT2996" s="580"/>
      <c r="XAU2996" s="537"/>
      <c r="XAV2996" s="562"/>
      <c r="XAW2996" s="357"/>
      <c r="XAX2996" s="81"/>
      <c r="XAY2996" s="173"/>
      <c r="XAZ2996" s="716"/>
      <c r="XBA2996" s="137"/>
      <c r="XBB2996" s="580"/>
      <c r="XBC2996" s="537"/>
      <c r="XBD2996" s="562"/>
      <c r="XBE2996" s="357"/>
      <c r="XBF2996" s="81"/>
      <c r="XBG2996" s="173"/>
      <c r="XBH2996" s="716"/>
      <c r="XBI2996" s="137"/>
      <c r="XBJ2996" s="580"/>
      <c r="XBK2996" s="537"/>
      <c r="XBL2996" s="562"/>
      <c r="XBM2996" s="357"/>
      <c r="XBN2996" s="81"/>
      <c r="XBO2996" s="173"/>
      <c r="XBP2996" s="716"/>
      <c r="XBQ2996" s="137"/>
      <c r="XBR2996" s="580"/>
      <c r="XBS2996" s="537"/>
      <c r="XBT2996" s="562"/>
      <c r="XBU2996" s="357"/>
      <c r="XBV2996" s="81"/>
      <c r="XBW2996" s="173"/>
      <c r="XBX2996" s="716"/>
      <c r="XBY2996" s="137"/>
      <c r="XBZ2996" s="580"/>
      <c r="XCA2996" s="537"/>
      <c r="XCB2996" s="562"/>
      <c r="XCC2996" s="357"/>
      <c r="XCD2996" s="81"/>
      <c r="XCE2996" s="173"/>
      <c r="XCF2996" s="716"/>
      <c r="XCG2996" s="137"/>
      <c r="XCH2996" s="580"/>
      <c r="XCI2996" s="537"/>
      <c r="XCJ2996" s="562"/>
      <c r="XCK2996" s="357"/>
      <c r="XCL2996" s="81"/>
      <c r="XCM2996" s="173"/>
      <c r="XCN2996" s="716"/>
      <c r="XCO2996" s="137"/>
      <c r="XCP2996" s="580"/>
      <c r="XCQ2996" s="537"/>
      <c r="XCR2996" s="562"/>
      <c r="XCS2996" s="357"/>
      <c r="XCT2996" s="81"/>
      <c r="XCU2996" s="173"/>
      <c r="XCV2996" s="716"/>
      <c r="XCW2996" s="137"/>
      <c r="XCX2996" s="580"/>
      <c r="XCY2996" s="537"/>
      <c r="XCZ2996" s="562"/>
      <c r="XDA2996" s="357"/>
      <c r="XDB2996" s="81"/>
      <c r="XDC2996" s="173"/>
      <c r="XDD2996" s="716"/>
      <c r="XDE2996" s="137"/>
      <c r="XDF2996" s="580"/>
      <c r="XDG2996" s="537"/>
      <c r="XDH2996" s="562"/>
      <c r="XDI2996" s="357"/>
      <c r="XDJ2996" s="81"/>
      <c r="XDK2996" s="173"/>
      <c r="XDL2996" s="716"/>
      <c r="XDM2996" s="137"/>
      <c r="XDN2996" s="580"/>
      <c r="XDO2996" s="537"/>
      <c r="XDP2996" s="562"/>
      <c r="XDQ2996" s="357"/>
      <c r="XDR2996" s="81"/>
      <c r="XDS2996" s="173"/>
      <c r="XDT2996" s="716"/>
      <c r="XDU2996" s="137"/>
      <c r="XDV2996" s="580"/>
      <c r="XDW2996" s="537"/>
      <c r="XDX2996" s="562"/>
      <c r="XDY2996" s="357"/>
      <c r="XDZ2996" s="81"/>
      <c r="XEA2996" s="173"/>
      <c r="XEB2996" s="716"/>
      <c r="XEC2996" s="137"/>
      <c r="XED2996" s="580"/>
      <c r="XEE2996" s="537"/>
      <c r="XEF2996" s="562"/>
      <c r="XEG2996" s="357"/>
      <c r="XEH2996" s="81"/>
      <c r="XEI2996" s="173"/>
      <c r="XEJ2996" s="716"/>
      <c r="XEK2996" s="137"/>
      <c r="XEL2996" s="580"/>
      <c r="XEM2996" s="537"/>
      <c r="XEN2996" s="562"/>
      <c r="XEO2996" s="357"/>
      <c r="XEP2996" s="81"/>
      <c r="XEQ2996" s="173"/>
      <c r="XER2996" s="716"/>
      <c r="XES2996" s="137"/>
      <c r="XET2996" s="580"/>
      <c r="XEU2996" s="537"/>
      <c r="XEV2996" s="562"/>
      <c r="XEW2996" s="357"/>
      <c r="XEX2996" s="81"/>
      <c r="XEY2996" s="173"/>
      <c r="XEZ2996" s="716"/>
      <c r="XFA2996" s="137"/>
      <c r="XFB2996" s="580"/>
      <c r="XFC2996" s="537"/>
      <c r="XFD2996" s="562"/>
    </row>
    <row r="2997" spans="1:16384" ht="15" customHeight="1">
      <c r="A2997" s="357">
        <v>45113</v>
      </c>
      <c r="B2997" s="81">
        <v>3880</v>
      </c>
      <c r="C2997" s="173">
        <v>29050</v>
      </c>
      <c r="D2997" s="721">
        <v>28380</v>
      </c>
      <c r="E2997" s="137">
        <f t="shared" ref="E2997" si="1138">D2997-C2997</f>
        <v>-670</v>
      </c>
      <c r="F2997" s="580">
        <f t="shared" ref="F2997" si="1139">C2997-C2996</f>
        <v>1000</v>
      </c>
      <c r="G2997" s="537"/>
      <c r="H2997" s="562"/>
      <c r="I2997" s="720">
        <v>234500</v>
      </c>
      <c r="J2997" s="81"/>
      <c r="K2997" s="173"/>
      <c r="L2997" s="721"/>
      <c r="M2997" s="137"/>
      <c r="N2997" s="580"/>
      <c r="R2997" s="81"/>
      <c r="S2997" s="173"/>
      <c r="T2997" s="721"/>
      <c r="U2997" s="137"/>
      <c r="V2997" s="580"/>
      <c r="W2997" s="537"/>
      <c r="X2997" s="562"/>
      <c r="Y2997" s="357"/>
      <c r="Z2997" s="81"/>
      <c r="AA2997" s="173"/>
      <c r="AB2997" s="721"/>
      <c r="AC2997" s="137"/>
      <c r="AD2997" s="580"/>
      <c r="AE2997" s="537"/>
      <c r="AF2997" s="562"/>
      <c r="AG2997" s="357"/>
      <c r="AH2997" s="81"/>
      <c r="AI2997" s="173"/>
      <c r="AJ2997" s="721"/>
      <c r="AK2997" s="137"/>
      <c r="AL2997" s="580"/>
      <c r="AM2997" s="537"/>
      <c r="AN2997" s="562"/>
      <c r="AO2997" s="357"/>
      <c r="AP2997" s="81"/>
      <c r="AQ2997" s="173"/>
      <c r="AR2997" s="721"/>
      <c r="AS2997" s="137"/>
      <c r="AT2997" s="580"/>
      <c r="AU2997" s="537"/>
      <c r="AV2997" s="562"/>
      <c r="AW2997" s="357"/>
      <c r="AX2997" s="81"/>
      <c r="AY2997" s="173"/>
      <c r="AZ2997" s="721"/>
      <c r="BA2997" s="137"/>
      <c r="BB2997" s="580"/>
      <c r="BC2997" s="537"/>
      <c r="BD2997" s="562"/>
      <c r="BE2997" s="357"/>
      <c r="BF2997" s="81"/>
      <c r="BG2997" s="173"/>
      <c r="BH2997" s="721"/>
      <c r="BI2997" s="137"/>
      <c r="BJ2997" s="580"/>
      <c r="BK2997" s="537"/>
      <c r="BL2997" s="562"/>
      <c r="BM2997" s="357"/>
      <c r="BN2997" s="81"/>
      <c r="BO2997" s="173"/>
      <c r="BP2997" s="721"/>
      <c r="BQ2997" s="137"/>
      <c r="BR2997" s="580"/>
      <c r="BS2997" s="537"/>
      <c r="BT2997" s="562"/>
      <c r="BU2997" s="357"/>
      <c r="BV2997" s="81"/>
      <c r="BW2997" s="173"/>
      <c r="BX2997" s="721"/>
      <c r="BY2997" s="137"/>
      <c r="BZ2997" s="580"/>
      <c r="CA2997" s="537"/>
      <c r="CB2997" s="562"/>
      <c r="CC2997" s="357"/>
      <c r="CD2997" s="81"/>
      <c r="CE2997" s="173"/>
      <c r="CF2997" s="721"/>
      <c r="CG2997" s="137"/>
      <c r="CH2997" s="580"/>
      <c r="CI2997" s="537"/>
      <c r="CJ2997" s="562"/>
      <c r="CK2997" s="357"/>
      <c r="CL2997" s="81"/>
      <c r="CM2997" s="173"/>
      <c r="CN2997" s="721"/>
      <c r="CO2997" s="137"/>
      <c r="CP2997" s="580"/>
      <c r="CQ2997" s="537"/>
      <c r="CR2997" s="562"/>
      <c r="CS2997" s="357"/>
      <c r="CT2997" s="81"/>
      <c r="CU2997" s="173"/>
      <c r="CV2997" s="721"/>
      <c r="CW2997" s="137"/>
      <c r="CX2997" s="580"/>
      <c r="CY2997" s="537"/>
      <c r="CZ2997" s="562"/>
      <c r="DA2997" s="357"/>
      <c r="DB2997" s="81"/>
      <c r="DC2997" s="173"/>
      <c r="DD2997" s="721"/>
      <c r="DE2997" s="137"/>
      <c r="DF2997" s="580"/>
      <c r="DG2997" s="537"/>
      <c r="DH2997" s="562"/>
      <c r="DI2997" s="357"/>
      <c r="DJ2997" s="81"/>
      <c r="DK2997" s="173"/>
      <c r="DL2997" s="721"/>
      <c r="DM2997" s="137"/>
      <c r="DN2997" s="580"/>
      <c r="DO2997" s="537"/>
      <c r="DP2997" s="562"/>
      <c r="DQ2997" s="357"/>
      <c r="DR2997" s="81"/>
      <c r="DS2997" s="173"/>
      <c r="DT2997" s="721"/>
      <c r="DU2997" s="137"/>
      <c r="DV2997" s="580"/>
      <c r="DW2997" s="537"/>
      <c r="DX2997" s="562"/>
      <c r="DY2997" s="357"/>
      <c r="DZ2997" s="81"/>
      <c r="EA2997" s="173"/>
      <c r="EB2997" s="721"/>
      <c r="EC2997" s="137"/>
      <c r="ED2997" s="580"/>
      <c r="EE2997" s="537"/>
      <c r="EF2997" s="562"/>
      <c r="EG2997" s="357"/>
      <c r="EH2997" s="81"/>
      <c r="EI2997" s="173"/>
      <c r="EJ2997" s="721"/>
      <c r="EK2997" s="137"/>
      <c r="EL2997" s="580"/>
      <c r="EM2997" s="537"/>
      <c r="EN2997" s="562"/>
      <c r="EO2997" s="357"/>
      <c r="EP2997" s="81"/>
      <c r="EQ2997" s="173"/>
      <c r="ER2997" s="721"/>
      <c r="ES2997" s="137"/>
      <c r="ET2997" s="580"/>
      <c r="EU2997" s="537"/>
      <c r="EV2997" s="562"/>
      <c r="EW2997" s="357"/>
      <c r="EX2997" s="81"/>
      <c r="EY2997" s="173"/>
      <c r="EZ2997" s="721"/>
      <c r="FA2997" s="137"/>
      <c r="FB2997" s="580"/>
      <c r="FC2997" s="537"/>
      <c r="FD2997" s="562"/>
      <c r="FE2997" s="357"/>
      <c r="FF2997" s="81"/>
      <c r="FG2997" s="173"/>
      <c r="FH2997" s="721"/>
      <c r="FI2997" s="137"/>
      <c r="FJ2997" s="580"/>
      <c r="FK2997" s="537"/>
      <c r="FL2997" s="562"/>
      <c r="FM2997" s="357"/>
      <c r="FN2997" s="81"/>
      <c r="FO2997" s="173"/>
      <c r="FP2997" s="721"/>
      <c r="FQ2997" s="137"/>
      <c r="FR2997" s="580"/>
      <c r="FS2997" s="537"/>
      <c r="FT2997" s="562"/>
      <c r="FU2997" s="357"/>
      <c r="FV2997" s="81"/>
      <c r="FW2997" s="173"/>
      <c r="FX2997" s="721"/>
      <c r="FY2997" s="137"/>
      <c r="FZ2997" s="580"/>
      <c r="GA2997" s="537"/>
      <c r="GB2997" s="562"/>
      <c r="GC2997" s="357"/>
      <c r="GD2997" s="81"/>
      <c r="GE2997" s="173"/>
      <c r="GF2997" s="721"/>
      <c r="GG2997" s="137"/>
      <c r="GH2997" s="580"/>
      <c r="GI2997" s="537"/>
      <c r="GJ2997" s="562"/>
      <c r="GK2997" s="357"/>
      <c r="GL2997" s="81"/>
      <c r="GM2997" s="173"/>
      <c r="GN2997" s="721"/>
      <c r="GO2997" s="137"/>
      <c r="GP2997" s="580"/>
      <c r="GQ2997" s="537"/>
      <c r="GR2997" s="562"/>
      <c r="GS2997" s="357"/>
      <c r="GT2997" s="81"/>
      <c r="GU2997" s="173"/>
      <c r="GV2997" s="721"/>
      <c r="GW2997" s="137"/>
      <c r="GX2997" s="580"/>
      <c r="GY2997" s="537"/>
      <c r="GZ2997" s="562"/>
      <c r="HA2997" s="357"/>
      <c r="HB2997" s="81"/>
      <c r="HC2997" s="173"/>
      <c r="HD2997" s="721"/>
      <c r="HE2997" s="137"/>
      <c r="HF2997" s="580"/>
      <c r="HG2997" s="537"/>
      <c r="HH2997" s="562"/>
      <c r="HI2997" s="357"/>
      <c r="HJ2997" s="81"/>
      <c r="HK2997" s="173"/>
      <c r="HL2997" s="721"/>
      <c r="HM2997" s="137"/>
      <c r="HN2997" s="580"/>
      <c r="HO2997" s="537"/>
      <c r="HP2997" s="562"/>
      <c r="HQ2997" s="357"/>
      <c r="HR2997" s="81"/>
      <c r="HS2997" s="173"/>
      <c r="HT2997" s="721"/>
      <c r="HU2997" s="137"/>
      <c r="HV2997" s="580"/>
      <c r="HW2997" s="537"/>
      <c r="HX2997" s="562"/>
      <c r="HY2997" s="357"/>
      <c r="HZ2997" s="81"/>
      <c r="IA2997" s="173"/>
      <c r="IB2997" s="721"/>
      <c r="IC2997" s="137"/>
      <c r="ID2997" s="580"/>
      <c r="IE2997" s="537"/>
      <c r="IF2997" s="562"/>
      <c r="IG2997" s="357"/>
      <c r="IH2997" s="81"/>
      <c r="II2997" s="173"/>
      <c r="IJ2997" s="721"/>
      <c r="IK2997" s="137"/>
      <c r="IL2997" s="580"/>
      <c r="IM2997" s="537"/>
      <c r="IN2997" s="562"/>
      <c r="IO2997" s="357"/>
      <c r="IP2997" s="81"/>
      <c r="IQ2997" s="173"/>
      <c r="IR2997" s="721"/>
      <c r="IS2997" s="137"/>
      <c r="IT2997" s="580"/>
      <c r="IU2997" s="537"/>
      <c r="IV2997" s="562"/>
      <c r="IW2997" s="357"/>
      <c r="IX2997" s="81"/>
      <c r="IY2997" s="173"/>
      <c r="IZ2997" s="721"/>
      <c r="JA2997" s="137"/>
      <c r="JB2997" s="580"/>
      <c r="JC2997" s="537"/>
      <c r="JD2997" s="562"/>
      <c r="JE2997" s="357"/>
      <c r="JF2997" s="81"/>
      <c r="JG2997" s="173"/>
      <c r="JH2997" s="721"/>
      <c r="JI2997" s="137"/>
      <c r="JJ2997" s="580"/>
      <c r="JK2997" s="537"/>
      <c r="JL2997" s="562"/>
      <c r="JM2997" s="357"/>
      <c r="JN2997" s="81"/>
      <c r="JO2997" s="173"/>
      <c r="JP2997" s="721"/>
      <c r="JQ2997" s="137"/>
      <c r="JR2997" s="580"/>
      <c r="JS2997" s="537"/>
      <c r="JT2997" s="562"/>
      <c r="JU2997" s="357"/>
      <c r="JV2997" s="81"/>
      <c r="JW2997" s="173"/>
      <c r="JX2997" s="721"/>
      <c r="JY2997" s="137"/>
      <c r="JZ2997" s="580"/>
      <c r="KA2997" s="537"/>
      <c r="KB2997" s="562"/>
      <c r="KC2997" s="357"/>
      <c r="KD2997" s="81"/>
      <c r="KE2997" s="173"/>
      <c r="KF2997" s="721"/>
      <c r="KG2997" s="137"/>
      <c r="KH2997" s="580"/>
      <c r="KI2997" s="537"/>
      <c r="KJ2997" s="562"/>
      <c r="KK2997" s="357"/>
      <c r="KL2997" s="81"/>
      <c r="KM2997" s="173"/>
      <c r="KN2997" s="721"/>
      <c r="KO2997" s="137"/>
      <c r="KP2997" s="580"/>
      <c r="KQ2997" s="537"/>
      <c r="KR2997" s="562"/>
      <c r="KS2997" s="357"/>
      <c r="KT2997" s="81"/>
      <c r="KU2997" s="173"/>
      <c r="KV2997" s="721"/>
      <c r="KW2997" s="137"/>
      <c r="KX2997" s="580"/>
      <c r="KY2997" s="537"/>
      <c r="KZ2997" s="562"/>
      <c r="LA2997" s="357"/>
      <c r="LB2997" s="81"/>
      <c r="LC2997" s="173"/>
      <c r="LD2997" s="721"/>
      <c r="LE2997" s="137"/>
      <c r="LF2997" s="580"/>
      <c r="LG2997" s="537"/>
      <c r="LH2997" s="562"/>
      <c r="LI2997" s="357"/>
      <c r="LJ2997" s="81"/>
      <c r="LK2997" s="173"/>
      <c r="LL2997" s="721"/>
      <c r="LM2997" s="137"/>
      <c r="LN2997" s="580"/>
      <c r="LO2997" s="537"/>
      <c r="LP2997" s="562"/>
      <c r="LQ2997" s="357"/>
      <c r="LR2997" s="81"/>
      <c r="LS2997" s="173"/>
      <c r="LT2997" s="721"/>
      <c r="LU2997" s="137"/>
      <c r="LV2997" s="580"/>
      <c r="LW2997" s="537"/>
      <c r="LX2997" s="562"/>
      <c r="LY2997" s="357"/>
      <c r="LZ2997" s="81"/>
      <c r="MA2997" s="173"/>
      <c r="MB2997" s="721"/>
      <c r="MC2997" s="137"/>
      <c r="MD2997" s="580"/>
      <c r="ME2997" s="537"/>
      <c r="MF2997" s="562"/>
      <c r="MG2997" s="357"/>
      <c r="MH2997" s="81"/>
      <c r="MI2997" s="173"/>
      <c r="MJ2997" s="721"/>
      <c r="MK2997" s="137"/>
      <c r="ML2997" s="580"/>
      <c r="MM2997" s="537"/>
      <c r="MN2997" s="562"/>
      <c r="MO2997" s="357"/>
      <c r="MP2997" s="81"/>
      <c r="MQ2997" s="173"/>
      <c r="MR2997" s="721"/>
      <c r="MS2997" s="137"/>
      <c r="MT2997" s="580"/>
      <c r="MU2997" s="537"/>
      <c r="MV2997" s="562"/>
      <c r="MW2997" s="357"/>
      <c r="MX2997" s="81"/>
      <c r="MY2997" s="173"/>
      <c r="MZ2997" s="721"/>
      <c r="NA2997" s="137"/>
      <c r="NB2997" s="580"/>
      <c r="NC2997" s="537"/>
      <c r="ND2997" s="562"/>
      <c r="NE2997" s="357"/>
      <c r="NF2997" s="81"/>
      <c r="NG2997" s="173"/>
      <c r="NH2997" s="721"/>
      <c r="NI2997" s="137"/>
      <c r="NJ2997" s="580"/>
      <c r="NK2997" s="537"/>
      <c r="NL2997" s="562"/>
      <c r="NM2997" s="357"/>
      <c r="NN2997" s="81"/>
      <c r="NO2997" s="173"/>
      <c r="NP2997" s="721"/>
      <c r="NQ2997" s="137"/>
      <c r="NR2997" s="580"/>
      <c r="NS2997" s="537"/>
      <c r="NT2997" s="562"/>
      <c r="NU2997" s="357"/>
      <c r="NV2997" s="81"/>
      <c r="NW2997" s="173"/>
      <c r="NX2997" s="721"/>
      <c r="NY2997" s="137"/>
      <c r="NZ2997" s="580"/>
      <c r="OA2997" s="537"/>
      <c r="OB2997" s="562"/>
      <c r="OC2997" s="357"/>
      <c r="OD2997" s="81"/>
      <c r="OE2997" s="173"/>
      <c r="OF2997" s="721"/>
      <c r="OG2997" s="137"/>
      <c r="OH2997" s="580"/>
      <c r="OI2997" s="537"/>
      <c r="OJ2997" s="562"/>
      <c r="OK2997" s="357"/>
      <c r="OL2997" s="81"/>
      <c r="OM2997" s="173"/>
      <c r="ON2997" s="721"/>
      <c r="OO2997" s="137"/>
      <c r="OP2997" s="580"/>
      <c r="OQ2997" s="537"/>
      <c r="OR2997" s="562"/>
      <c r="OS2997" s="357"/>
      <c r="OT2997" s="81"/>
      <c r="OU2997" s="173"/>
      <c r="OV2997" s="721"/>
      <c r="OW2997" s="137"/>
      <c r="OX2997" s="580"/>
      <c r="OY2997" s="537"/>
      <c r="OZ2997" s="562"/>
      <c r="PA2997" s="357"/>
      <c r="PB2997" s="81"/>
      <c r="PC2997" s="173"/>
      <c r="PD2997" s="721"/>
      <c r="PE2997" s="137"/>
      <c r="PF2997" s="580"/>
      <c r="PG2997" s="537"/>
      <c r="PH2997" s="562"/>
      <c r="PI2997" s="357"/>
      <c r="PJ2997" s="81"/>
      <c r="PK2997" s="173"/>
      <c r="PL2997" s="721"/>
      <c r="PM2997" s="137"/>
      <c r="PN2997" s="580"/>
      <c r="PO2997" s="537"/>
      <c r="PP2997" s="562"/>
      <c r="PQ2997" s="357"/>
      <c r="PR2997" s="81"/>
      <c r="PS2997" s="173"/>
      <c r="PT2997" s="721"/>
      <c r="PU2997" s="137"/>
      <c r="PV2997" s="580"/>
      <c r="PW2997" s="537"/>
      <c r="PX2997" s="562"/>
      <c r="PY2997" s="357"/>
      <c r="PZ2997" s="81"/>
      <c r="QA2997" s="173"/>
      <c r="QB2997" s="721"/>
      <c r="QC2997" s="137"/>
      <c r="QD2997" s="580"/>
      <c r="QE2997" s="537"/>
      <c r="QF2997" s="562"/>
      <c r="QG2997" s="357"/>
      <c r="QH2997" s="81"/>
      <c r="QI2997" s="173"/>
      <c r="QJ2997" s="721"/>
      <c r="QK2997" s="137"/>
      <c r="QL2997" s="580"/>
      <c r="QM2997" s="537"/>
      <c r="QN2997" s="562"/>
      <c r="QO2997" s="357"/>
      <c r="QP2997" s="81"/>
      <c r="QQ2997" s="173"/>
      <c r="QR2997" s="721"/>
      <c r="QS2997" s="137"/>
      <c r="QT2997" s="580"/>
      <c r="QU2997" s="537"/>
      <c r="QV2997" s="562"/>
      <c r="QW2997" s="357"/>
      <c r="QX2997" s="81"/>
      <c r="QY2997" s="173"/>
      <c r="QZ2997" s="721"/>
      <c r="RA2997" s="137"/>
      <c r="RB2997" s="580"/>
      <c r="RC2997" s="537"/>
      <c r="RD2997" s="562"/>
      <c r="RE2997" s="357"/>
      <c r="RF2997" s="81"/>
      <c r="RG2997" s="173"/>
      <c r="RH2997" s="721"/>
      <c r="RI2997" s="137"/>
      <c r="RJ2997" s="580"/>
      <c r="RK2997" s="537"/>
      <c r="RL2997" s="562"/>
      <c r="RM2997" s="357"/>
      <c r="RN2997" s="81"/>
      <c r="RO2997" s="173"/>
      <c r="RP2997" s="721"/>
      <c r="RQ2997" s="137"/>
      <c r="RR2997" s="580"/>
      <c r="RS2997" s="537"/>
      <c r="RT2997" s="562"/>
      <c r="RU2997" s="357"/>
      <c r="RV2997" s="81"/>
      <c r="RW2997" s="173"/>
      <c r="RX2997" s="721"/>
      <c r="RY2997" s="137"/>
      <c r="RZ2997" s="580"/>
      <c r="SA2997" s="537"/>
      <c r="SB2997" s="562"/>
      <c r="SC2997" s="357"/>
      <c r="SD2997" s="81"/>
      <c r="SE2997" s="173"/>
      <c r="SF2997" s="721"/>
      <c r="SG2997" s="137"/>
      <c r="SH2997" s="580"/>
      <c r="SI2997" s="537"/>
      <c r="SJ2997" s="562"/>
      <c r="SK2997" s="357"/>
      <c r="SL2997" s="81"/>
      <c r="SM2997" s="173"/>
      <c r="SN2997" s="721"/>
      <c r="SO2997" s="137"/>
      <c r="SP2997" s="580"/>
      <c r="SQ2997" s="537"/>
      <c r="SR2997" s="562"/>
      <c r="SS2997" s="357"/>
      <c r="ST2997" s="81"/>
      <c r="SU2997" s="173"/>
      <c r="SV2997" s="721"/>
      <c r="SW2997" s="137"/>
      <c r="SX2997" s="580"/>
      <c r="SY2997" s="537"/>
      <c r="SZ2997" s="562"/>
      <c r="TA2997" s="357"/>
      <c r="TB2997" s="81"/>
      <c r="TC2997" s="173"/>
      <c r="TD2997" s="721"/>
      <c r="TE2997" s="137"/>
      <c r="TF2997" s="580"/>
      <c r="TG2997" s="537"/>
      <c r="TH2997" s="562"/>
      <c r="TI2997" s="357"/>
      <c r="TJ2997" s="81"/>
      <c r="TK2997" s="173"/>
      <c r="TL2997" s="721"/>
      <c r="TM2997" s="137"/>
      <c r="TN2997" s="580"/>
      <c r="TO2997" s="537"/>
      <c r="TP2997" s="562"/>
      <c r="TQ2997" s="357"/>
      <c r="TR2997" s="81"/>
      <c r="TS2997" s="173"/>
      <c r="TT2997" s="721"/>
      <c r="TU2997" s="137"/>
      <c r="TV2997" s="580"/>
      <c r="TW2997" s="537"/>
      <c r="TX2997" s="562"/>
      <c r="TY2997" s="357"/>
      <c r="TZ2997" s="81"/>
      <c r="UA2997" s="173"/>
      <c r="UB2997" s="721"/>
      <c r="UC2997" s="137"/>
      <c r="UD2997" s="580"/>
      <c r="UE2997" s="537"/>
      <c r="UF2997" s="562"/>
      <c r="UG2997" s="357"/>
      <c r="UH2997" s="81"/>
      <c r="UI2997" s="173"/>
      <c r="UJ2997" s="721"/>
      <c r="UK2997" s="137"/>
      <c r="UL2997" s="580"/>
      <c r="UM2997" s="537"/>
      <c r="UN2997" s="562"/>
      <c r="UO2997" s="357"/>
      <c r="UP2997" s="81"/>
      <c r="UQ2997" s="173"/>
      <c r="UR2997" s="721"/>
      <c r="US2997" s="137"/>
      <c r="UT2997" s="580"/>
      <c r="UU2997" s="537"/>
      <c r="UV2997" s="562"/>
      <c r="UW2997" s="357"/>
      <c r="UX2997" s="81"/>
      <c r="UY2997" s="173"/>
      <c r="UZ2997" s="721"/>
      <c r="VA2997" s="137"/>
      <c r="VB2997" s="580"/>
      <c r="VC2997" s="537"/>
      <c r="VD2997" s="562"/>
      <c r="VE2997" s="357"/>
      <c r="VF2997" s="81"/>
      <c r="VG2997" s="173"/>
      <c r="VH2997" s="721"/>
      <c r="VI2997" s="137"/>
      <c r="VJ2997" s="580"/>
      <c r="VK2997" s="537"/>
      <c r="VL2997" s="562"/>
      <c r="VM2997" s="357"/>
      <c r="VN2997" s="81"/>
      <c r="VO2997" s="173"/>
      <c r="VP2997" s="721"/>
      <c r="VQ2997" s="137"/>
      <c r="VR2997" s="580"/>
      <c r="VS2997" s="537"/>
      <c r="VT2997" s="562"/>
      <c r="VU2997" s="357"/>
      <c r="VV2997" s="81"/>
      <c r="VW2997" s="173"/>
      <c r="VX2997" s="721"/>
      <c r="VY2997" s="137"/>
      <c r="VZ2997" s="580"/>
      <c r="WA2997" s="537"/>
      <c r="WB2997" s="562"/>
      <c r="WC2997" s="357"/>
      <c r="WD2997" s="81"/>
      <c r="WE2997" s="173"/>
      <c r="WF2997" s="721"/>
      <c r="WG2997" s="137"/>
      <c r="WH2997" s="580"/>
      <c r="WI2997" s="537"/>
      <c r="WJ2997" s="562"/>
      <c r="WK2997" s="357"/>
      <c r="WL2997" s="81"/>
      <c r="WM2997" s="173"/>
      <c r="WN2997" s="721"/>
      <c r="WO2997" s="137"/>
      <c r="WP2997" s="580"/>
      <c r="WQ2997" s="537"/>
      <c r="WR2997" s="562"/>
      <c r="WS2997" s="357"/>
      <c r="WT2997" s="81"/>
      <c r="WU2997" s="173"/>
      <c r="WV2997" s="721"/>
      <c r="WW2997" s="137"/>
      <c r="WX2997" s="580"/>
      <c r="WY2997" s="537"/>
      <c r="WZ2997" s="562"/>
      <c r="XA2997" s="357"/>
      <c r="XB2997" s="81"/>
      <c r="XC2997" s="173"/>
      <c r="XD2997" s="721"/>
      <c r="XE2997" s="137"/>
      <c r="XF2997" s="580"/>
      <c r="XG2997" s="537"/>
      <c r="XH2997" s="562"/>
      <c r="XI2997" s="357"/>
      <c r="XJ2997" s="81"/>
      <c r="XK2997" s="173"/>
      <c r="XL2997" s="721"/>
      <c r="XM2997" s="137"/>
      <c r="XN2997" s="580"/>
      <c r="XO2997" s="537"/>
      <c r="XP2997" s="562"/>
      <c r="XQ2997" s="357"/>
      <c r="XR2997" s="81"/>
      <c r="XS2997" s="173"/>
      <c r="XT2997" s="721"/>
      <c r="XU2997" s="137"/>
      <c r="XV2997" s="580"/>
      <c r="XW2997" s="537"/>
      <c r="XX2997" s="562"/>
      <c r="XY2997" s="357"/>
      <c r="XZ2997" s="81"/>
      <c r="YA2997" s="173"/>
      <c r="YB2997" s="721"/>
      <c r="YC2997" s="137"/>
      <c r="YD2997" s="580"/>
      <c r="YE2997" s="537"/>
      <c r="YF2997" s="562"/>
      <c r="YG2997" s="357"/>
      <c r="YH2997" s="81"/>
      <c r="YI2997" s="173"/>
      <c r="YJ2997" s="721"/>
      <c r="YK2997" s="137"/>
      <c r="YL2997" s="580"/>
      <c r="YM2997" s="537"/>
      <c r="YN2997" s="562"/>
      <c r="YO2997" s="357"/>
      <c r="YP2997" s="81"/>
      <c r="YQ2997" s="173"/>
      <c r="YR2997" s="721"/>
      <c r="YS2997" s="137"/>
      <c r="YT2997" s="580"/>
      <c r="YU2997" s="537"/>
      <c r="YV2997" s="562"/>
      <c r="YW2997" s="357"/>
      <c r="YX2997" s="81"/>
      <c r="YY2997" s="173"/>
      <c r="YZ2997" s="721"/>
      <c r="ZA2997" s="137"/>
      <c r="ZB2997" s="580"/>
      <c r="ZC2997" s="537"/>
      <c r="ZD2997" s="562"/>
      <c r="ZE2997" s="357"/>
      <c r="ZF2997" s="81"/>
      <c r="ZG2997" s="173"/>
      <c r="ZH2997" s="721"/>
      <c r="ZI2997" s="137"/>
      <c r="ZJ2997" s="580"/>
      <c r="ZK2997" s="537"/>
      <c r="ZL2997" s="562"/>
      <c r="ZM2997" s="357"/>
      <c r="ZN2997" s="81"/>
      <c r="ZO2997" s="173"/>
      <c r="ZP2997" s="721"/>
      <c r="ZQ2997" s="137"/>
      <c r="ZR2997" s="580"/>
      <c r="ZS2997" s="537"/>
      <c r="ZT2997" s="562"/>
      <c r="ZU2997" s="357"/>
      <c r="ZV2997" s="81"/>
      <c r="ZW2997" s="173"/>
      <c r="ZX2997" s="721"/>
      <c r="ZY2997" s="137"/>
      <c r="ZZ2997" s="580"/>
      <c r="AAA2997" s="537"/>
      <c r="AAB2997" s="562"/>
      <c r="AAC2997" s="357"/>
      <c r="AAD2997" s="81"/>
      <c r="AAE2997" s="173"/>
      <c r="AAF2997" s="721"/>
      <c r="AAG2997" s="137"/>
      <c r="AAH2997" s="580"/>
      <c r="AAI2997" s="537"/>
      <c r="AAJ2997" s="562"/>
      <c r="AAK2997" s="357"/>
      <c r="AAL2997" s="81"/>
      <c r="AAM2997" s="173"/>
      <c r="AAN2997" s="721"/>
      <c r="AAO2997" s="137"/>
      <c r="AAP2997" s="580"/>
      <c r="AAQ2997" s="537"/>
      <c r="AAR2997" s="562"/>
      <c r="AAS2997" s="357"/>
      <c r="AAT2997" s="81"/>
      <c r="AAU2997" s="173"/>
      <c r="AAV2997" s="721"/>
      <c r="AAW2997" s="137"/>
      <c r="AAX2997" s="580"/>
      <c r="AAY2997" s="537"/>
      <c r="AAZ2997" s="562"/>
      <c r="ABA2997" s="357"/>
      <c r="ABB2997" s="81"/>
      <c r="ABC2997" s="173"/>
      <c r="ABD2997" s="721"/>
      <c r="ABE2997" s="137"/>
      <c r="ABF2997" s="580"/>
      <c r="ABG2997" s="537"/>
      <c r="ABH2997" s="562"/>
      <c r="ABI2997" s="357"/>
      <c r="ABJ2997" s="81"/>
      <c r="ABK2997" s="173"/>
      <c r="ABL2997" s="721"/>
      <c r="ABM2997" s="137"/>
      <c r="ABN2997" s="580"/>
      <c r="ABO2997" s="537"/>
      <c r="ABP2997" s="562"/>
      <c r="ABQ2997" s="357"/>
      <c r="ABR2997" s="81"/>
      <c r="ABS2997" s="173"/>
      <c r="ABT2997" s="721"/>
      <c r="ABU2997" s="137"/>
      <c r="ABV2997" s="580"/>
      <c r="ABW2997" s="537"/>
      <c r="ABX2997" s="562"/>
      <c r="ABY2997" s="357"/>
      <c r="ABZ2997" s="81"/>
      <c r="ACA2997" s="173"/>
      <c r="ACB2997" s="721"/>
      <c r="ACC2997" s="137"/>
      <c r="ACD2997" s="580"/>
      <c r="ACE2997" s="537"/>
      <c r="ACF2997" s="562"/>
      <c r="ACG2997" s="357"/>
      <c r="ACH2997" s="81"/>
      <c r="ACI2997" s="173"/>
      <c r="ACJ2997" s="721"/>
      <c r="ACK2997" s="137"/>
      <c r="ACL2997" s="580"/>
      <c r="ACM2997" s="537"/>
      <c r="ACN2997" s="562"/>
      <c r="ACO2997" s="357"/>
      <c r="ACP2997" s="81"/>
      <c r="ACQ2997" s="173"/>
      <c r="ACR2997" s="721"/>
      <c r="ACS2997" s="137"/>
      <c r="ACT2997" s="580"/>
      <c r="ACU2997" s="537"/>
      <c r="ACV2997" s="562"/>
      <c r="ACW2997" s="357"/>
      <c r="ACX2997" s="81"/>
      <c r="ACY2997" s="173"/>
      <c r="ACZ2997" s="721"/>
      <c r="ADA2997" s="137"/>
      <c r="ADB2997" s="580"/>
      <c r="ADC2997" s="537"/>
      <c r="ADD2997" s="562"/>
      <c r="ADE2997" s="357"/>
      <c r="ADF2997" s="81"/>
      <c r="ADG2997" s="173"/>
      <c r="ADH2997" s="721"/>
      <c r="ADI2997" s="137"/>
      <c r="ADJ2997" s="580"/>
      <c r="ADK2997" s="537"/>
      <c r="ADL2997" s="562"/>
      <c r="ADM2997" s="357"/>
      <c r="ADN2997" s="81"/>
      <c r="ADO2997" s="173"/>
      <c r="ADP2997" s="721"/>
      <c r="ADQ2997" s="137"/>
      <c r="ADR2997" s="580"/>
      <c r="ADS2997" s="537"/>
      <c r="ADT2997" s="562"/>
      <c r="ADU2997" s="357"/>
      <c r="ADV2997" s="81"/>
      <c r="ADW2997" s="173"/>
      <c r="ADX2997" s="721"/>
      <c r="ADY2997" s="137"/>
      <c r="ADZ2997" s="580"/>
      <c r="AEA2997" s="537"/>
      <c r="AEB2997" s="562"/>
      <c r="AEC2997" s="357"/>
      <c r="AED2997" s="81"/>
      <c r="AEE2997" s="173"/>
      <c r="AEF2997" s="721"/>
      <c r="AEG2997" s="137"/>
      <c r="AEH2997" s="580"/>
      <c r="AEI2997" s="537"/>
      <c r="AEJ2997" s="562"/>
      <c r="AEK2997" s="357"/>
      <c r="AEL2997" s="81"/>
      <c r="AEM2997" s="173"/>
      <c r="AEN2997" s="721"/>
      <c r="AEO2997" s="137"/>
      <c r="AEP2997" s="580"/>
      <c r="AEQ2997" s="537"/>
      <c r="AER2997" s="562"/>
      <c r="AES2997" s="357"/>
      <c r="AET2997" s="81"/>
      <c r="AEU2997" s="173"/>
      <c r="AEV2997" s="721"/>
      <c r="AEW2997" s="137"/>
      <c r="AEX2997" s="580"/>
      <c r="AEY2997" s="537"/>
      <c r="AEZ2997" s="562"/>
      <c r="AFA2997" s="357"/>
      <c r="AFB2997" s="81"/>
      <c r="AFC2997" s="173"/>
      <c r="AFD2997" s="721"/>
      <c r="AFE2997" s="137"/>
      <c r="AFF2997" s="580"/>
      <c r="AFG2997" s="537"/>
      <c r="AFH2997" s="562"/>
      <c r="AFI2997" s="357"/>
      <c r="AFJ2997" s="81"/>
      <c r="AFK2997" s="173"/>
      <c r="AFL2997" s="721"/>
      <c r="AFM2997" s="137"/>
      <c r="AFN2997" s="580"/>
      <c r="AFO2997" s="537"/>
      <c r="AFP2997" s="562"/>
      <c r="AFQ2997" s="357"/>
      <c r="AFR2997" s="81"/>
      <c r="AFS2997" s="173"/>
      <c r="AFT2997" s="721"/>
      <c r="AFU2997" s="137"/>
      <c r="AFV2997" s="580"/>
      <c r="AFW2997" s="537"/>
      <c r="AFX2997" s="562"/>
      <c r="AFY2997" s="357"/>
      <c r="AFZ2997" s="81"/>
      <c r="AGA2997" s="173"/>
      <c r="AGB2997" s="721"/>
      <c r="AGC2997" s="137"/>
      <c r="AGD2997" s="580"/>
      <c r="AGE2997" s="537"/>
      <c r="AGF2997" s="562"/>
      <c r="AGG2997" s="357"/>
      <c r="AGH2997" s="81"/>
      <c r="AGI2997" s="173"/>
      <c r="AGJ2997" s="721"/>
      <c r="AGK2997" s="137"/>
      <c r="AGL2997" s="580"/>
      <c r="AGM2997" s="537"/>
      <c r="AGN2997" s="562"/>
      <c r="AGO2997" s="357"/>
      <c r="AGP2997" s="81"/>
      <c r="AGQ2997" s="173"/>
      <c r="AGR2997" s="721"/>
      <c r="AGS2997" s="137"/>
      <c r="AGT2997" s="580"/>
      <c r="AGU2997" s="537"/>
      <c r="AGV2997" s="562"/>
      <c r="AGW2997" s="357"/>
      <c r="AGX2997" s="81"/>
      <c r="AGY2997" s="173"/>
      <c r="AGZ2997" s="721"/>
      <c r="AHA2997" s="137"/>
      <c r="AHB2997" s="580"/>
      <c r="AHC2997" s="537"/>
      <c r="AHD2997" s="562"/>
      <c r="AHE2997" s="357"/>
      <c r="AHF2997" s="81"/>
      <c r="AHG2997" s="173"/>
      <c r="AHH2997" s="721"/>
      <c r="AHI2997" s="137"/>
      <c r="AHJ2997" s="580"/>
      <c r="AHK2997" s="537"/>
      <c r="AHL2997" s="562"/>
      <c r="AHM2997" s="357"/>
      <c r="AHN2997" s="81"/>
      <c r="AHO2997" s="173"/>
      <c r="AHP2997" s="721"/>
      <c r="AHQ2997" s="137"/>
      <c r="AHR2997" s="580"/>
      <c r="AHS2997" s="537"/>
      <c r="AHT2997" s="562"/>
      <c r="AHU2997" s="357"/>
      <c r="AHV2997" s="81"/>
      <c r="AHW2997" s="173"/>
      <c r="AHX2997" s="721"/>
      <c r="AHY2997" s="137"/>
      <c r="AHZ2997" s="580"/>
      <c r="AIA2997" s="537"/>
      <c r="AIB2997" s="562"/>
      <c r="AIC2997" s="357"/>
      <c r="AID2997" s="81"/>
      <c r="AIE2997" s="173"/>
      <c r="AIF2997" s="721"/>
      <c r="AIG2997" s="137"/>
      <c r="AIH2997" s="580"/>
      <c r="AII2997" s="537"/>
      <c r="AIJ2997" s="562"/>
      <c r="AIK2997" s="357"/>
      <c r="AIL2997" s="81"/>
      <c r="AIM2997" s="173"/>
      <c r="AIN2997" s="721"/>
      <c r="AIO2997" s="137"/>
      <c r="AIP2997" s="580"/>
      <c r="AIQ2997" s="537"/>
      <c r="AIR2997" s="562"/>
      <c r="AIS2997" s="357"/>
      <c r="AIT2997" s="81"/>
      <c r="AIU2997" s="173"/>
      <c r="AIV2997" s="721"/>
      <c r="AIW2997" s="137"/>
      <c r="AIX2997" s="580"/>
      <c r="AIY2997" s="537"/>
      <c r="AIZ2997" s="562"/>
      <c r="AJA2997" s="357"/>
      <c r="AJB2997" s="81"/>
      <c r="AJC2997" s="173"/>
      <c r="AJD2997" s="721"/>
      <c r="AJE2997" s="137"/>
      <c r="AJF2997" s="580"/>
      <c r="AJG2997" s="537"/>
      <c r="AJH2997" s="562"/>
      <c r="AJI2997" s="357"/>
      <c r="AJJ2997" s="81"/>
      <c r="AJK2997" s="173"/>
      <c r="AJL2997" s="721"/>
      <c r="AJM2997" s="137"/>
      <c r="AJN2997" s="580"/>
      <c r="AJO2997" s="537"/>
      <c r="AJP2997" s="562"/>
      <c r="AJQ2997" s="357"/>
      <c r="AJR2997" s="81"/>
      <c r="AJS2997" s="173"/>
      <c r="AJT2997" s="721"/>
      <c r="AJU2997" s="137"/>
      <c r="AJV2997" s="580"/>
      <c r="AJW2997" s="537"/>
      <c r="AJX2997" s="562"/>
      <c r="AJY2997" s="357"/>
      <c r="AJZ2997" s="81"/>
      <c r="AKA2997" s="173"/>
      <c r="AKB2997" s="721"/>
      <c r="AKC2997" s="137"/>
      <c r="AKD2997" s="580"/>
      <c r="AKE2997" s="537"/>
      <c r="AKF2997" s="562"/>
      <c r="AKG2997" s="357"/>
      <c r="AKH2997" s="81"/>
      <c r="AKI2997" s="173"/>
      <c r="AKJ2997" s="721"/>
      <c r="AKK2997" s="137"/>
      <c r="AKL2997" s="580"/>
      <c r="AKM2997" s="537"/>
      <c r="AKN2997" s="562"/>
      <c r="AKO2997" s="357"/>
      <c r="AKP2997" s="81"/>
      <c r="AKQ2997" s="173"/>
      <c r="AKR2997" s="721"/>
      <c r="AKS2997" s="137"/>
      <c r="AKT2997" s="580"/>
      <c r="AKU2997" s="537"/>
      <c r="AKV2997" s="562"/>
      <c r="AKW2997" s="357"/>
      <c r="AKX2997" s="81"/>
      <c r="AKY2997" s="173"/>
      <c r="AKZ2997" s="721"/>
      <c r="ALA2997" s="137"/>
      <c r="ALB2997" s="580"/>
      <c r="ALC2997" s="537"/>
      <c r="ALD2997" s="562"/>
      <c r="ALE2997" s="357"/>
      <c r="ALF2997" s="81"/>
      <c r="ALG2997" s="173"/>
      <c r="ALH2997" s="721"/>
      <c r="ALI2997" s="137"/>
      <c r="ALJ2997" s="580"/>
      <c r="ALK2997" s="537"/>
      <c r="ALL2997" s="562"/>
      <c r="ALM2997" s="357"/>
      <c r="ALN2997" s="81"/>
      <c r="ALO2997" s="173"/>
      <c r="ALP2997" s="721"/>
      <c r="ALQ2997" s="137"/>
      <c r="ALR2997" s="580"/>
      <c r="ALS2997" s="537"/>
      <c r="ALT2997" s="562"/>
      <c r="ALU2997" s="357"/>
      <c r="ALV2997" s="81"/>
      <c r="ALW2997" s="173"/>
      <c r="ALX2997" s="721"/>
      <c r="ALY2997" s="137"/>
      <c r="ALZ2997" s="580"/>
      <c r="AMA2997" s="537"/>
      <c r="AMB2997" s="562"/>
      <c r="AMC2997" s="357"/>
      <c r="AMD2997" s="81"/>
      <c r="AME2997" s="173"/>
      <c r="AMF2997" s="721"/>
      <c r="AMG2997" s="137"/>
      <c r="AMH2997" s="580"/>
      <c r="AMI2997" s="537"/>
      <c r="AMJ2997" s="562"/>
      <c r="AMK2997" s="357"/>
      <c r="AML2997" s="81"/>
      <c r="AMM2997" s="173"/>
      <c r="AMN2997" s="721"/>
      <c r="AMO2997" s="137"/>
      <c r="AMP2997" s="580"/>
      <c r="AMQ2997" s="537"/>
      <c r="AMR2997" s="562"/>
      <c r="AMS2997" s="357"/>
      <c r="AMT2997" s="81"/>
      <c r="AMU2997" s="173"/>
      <c r="AMV2997" s="721"/>
      <c r="AMW2997" s="137"/>
      <c r="AMX2997" s="580"/>
      <c r="AMY2997" s="537"/>
      <c r="AMZ2997" s="562"/>
      <c r="ANA2997" s="357"/>
      <c r="ANB2997" s="81"/>
      <c r="ANC2997" s="173"/>
      <c r="AND2997" s="721"/>
      <c r="ANE2997" s="137"/>
      <c r="ANF2997" s="580"/>
      <c r="ANG2997" s="537"/>
      <c r="ANH2997" s="562"/>
      <c r="ANI2997" s="357"/>
      <c r="ANJ2997" s="81"/>
      <c r="ANK2997" s="173"/>
      <c r="ANL2997" s="721"/>
      <c r="ANM2997" s="137"/>
      <c r="ANN2997" s="580"/>
      <c r="ANO2997" s="537"/>
      <c r="ANP2997" s="562"/>
      <c r="ANQ2997" s="357"/>
      <c r="ANR2997" s="81"/>
      <c r="ANS2997" s="173"/>
      <c r="ANT2997" s="721"/>
      <c r="ANU2997" s="137"/>
      <c r="ANV2997" s="580"/>
      <c r="ANW2997" s="537"/>
      <c r="ANX2997" s="562"/>
      <c r="ANY2997" s="357"/>
      <c r="ANZ2997" s="81"/>
      <c r="AOA2997" s="173"/>
      <c r="AOB2997" s="721"/>
      <c r="AOC2997" s="137"/>
      <c r="AOD2997" s="580"/>
      <c r="AOE2997" s="537"/>
      <c r="AOF2997" s="562"/>
      <c r="AOG2997" s="357"/>
      <c r="AOH2997" s="81"/>
      <c r="AOI2997" s="173"/>
      <c r="AOJ2997" s="721"/>
      <c r="AOK2997" s="137"/>
      <c r="AOL2997" s="580"/>
      <c r="AOM2997" s="537"/>
      <c r="AON2997" s="562"/>
      <c r="AOO2997" s="357"/>
      <c r="AOP2997" s="81"/>
      <c r="AOQ2997" s="173"/>
      <c r="AOR2997" s="721"/>
      <c r="AOS2997" s="137"/>
      <c r="AOT2997" s="580"/>
      <c r="AOU2997" s="537"/>
      <c r="AOV2997" s="562"/>
      <c r="AOW2997" s="357"/>
      <c r="AOX2997" s="81"/>
      <c r="AOY2997" s="173"/>
      <c r="AOZ2997" s="721"/>
      <c r="APA2997" s="137"/>
      <c r="APB2997" s="580"/>
      <c r="APC2997" s="537"/>
      <c r="APD2997" s="562"/>
      <c r="APE2997" s="357"/>
      <c r="APF2997" s="81"/>
      <c r="APG2997" s="173"/>
      <c r="APH2997" s="721"/>
      <c r="API2997" s="137"/>
      <c r="APJ2997" s="580"/>
      <c r="APK2997" s="537"/>
      <c r="APL2997" s="562"/>
      <c r="APM2997" s="357"/>
      <c r="APN2997" s="81"/>
      <c r="APO2997" s="173"/>
      <c r="APP2997" s="721"/>
      <c r="APQ2997" s="137"/>
      <c r="APR2997" s="580"/>
      <c r="APS2997" s="537"/>
      <c r="APT2997" s="562"/>
      <c r="APU2997" s="357"/>
      <c r="APV2997" s="81"/>
      <c r="APW2997" s="173"/>
      <c r="APX2997" s="721"/>
      <c r="APY2997" s="137"/>
      <c r="APZ2997" s="580"/>
      <c r="AQA2997" s="537"/>
      <c r="AQB2997" s="562"/>
      <c r="AQC2997" s="357"/>
      <c r="AQD2997" s="81"/>
      <c r="AQE2997" s="173"/>
      <c r="AQF2997" s="721"/>
      <c r="AQG2997" s="137"/>
      <c r="AQH2997" s="580"/>
      <c r="AQI2997" s="537"/>
      <c r="AQJ2997" s="562"/>
      <c r="AQK2997" s="357"/>
      <c r="AQL2997" s="81"/>
      <c r="AQM2997" s="173"/>
      <c r="AQN2997" s="721"/>
      <c r="AQO2997" s="137"/>
      <c r="AQP2997" s="580"/>
      <c r="AQQ2997" s="537"/>
      <c r="AQR2997" s="562"/>
      <c r="AQS2997" s="357"/>
      <c r="AQT2997" s="81"/>
      <c r="AQU2997" s="173"/>
      <c r="AQV2997" s="721"/>
      <c r="AQW2997" s="137"/>
      <c r="AQX2997" s="580"/>
      <c r="AQY2997" s="537"/>
      <c r="AQZ2997" s="562"/>
      <c r="ARA2997" s="357"/>
      <c r="ARB2997" s="81"/>
      <c r="ARC2997" s="173"/>
      <c r="ARD2997" s="721"/>
      <c r="ARE2997" s="137"/>
      <c r="ARF2997" s="580"/>
      <c r="ARG2997" s="537"/>
      <c r="ARH2997" s="562"/>
      <c r="ARI2997" s="357"/>
      <c r="ARJ2997" s="81"/>
      <c r="ARK2997" s="173"/>
      <c r="ARL2997" s="721"/>
      <c r="ARM2997" s="137"/>
      <c r="ARN2997" s="580"/>
      <c r="ARO2997" s="537"/>
      <c r="ARP2997" s="562"/>
      <c r="ARQ2997" s="357"/>
      <c r="ARR2997" s="81"/>
      <c r="ARS2997" s="173"/>
      <c r="ART2997" s="721"/>
      <c r="ARU2997" s="137"/>
      <c r="ARV2997" s="580"/>
      <c r="ARW2997" s="537"/>
      <c r="ARX2997" s="562"/>
      <c r="ARY2997" s="357"/>
      <c r="ARZ2997" s="81"/>
      <c r="ASA2997" s="173"/>
      <c r="ASB2997" s="721"/>
      <c r="ASC2997" s="137"/>
      <c r="ASD2997" s="580"/>
      <c r="ASE2997" s="537"/>
      <c r="ASF2997" s="562"/>
      <c r="ASG2997" s="357"/>
      <c r="ASH2997" s="81"/>
      <c r="ASI2997" s="173"/>
      <c r="ASJ2997" s="721"/>
      <c r="ASK2997" s="137"/>
      <c r="ASL2997" s="580"/>
      <c r="ASM2997" s="537"/>
      <c r="ASN2997" s="562"/>
      <c r="ASO2997" s="357"/>
      <c r="ASP2997" s="81"/>
      <c r="ASQ2997" s="173"/>
      <c r="ASR2997" s="721"/>
      <c r="ASS2997" s="137"/>
      <c r="AST2997" s="580"/>
      <c r="ASU2997" s="537"/>
      <c r="ASV2997" s="562"/>
      <c r="ASW2997" s="357"/>
      <c r="ASX2997" s="81"/>
      <c r="ASY2997" s="173"/>
      <c r="ASZ2997" s="721"/>
      <c r="ATA2997" s="137"/>
      <c r="ATB2997" s="580"/>
      <c r="ATC2997" s="537"/>
      <c r="ATD2997" s="562"/>
      <c r="ATE2997" s="357"/>
      <c r="ATF2997" s="81"/>
      <c r="ATG2997" s="173"/>
      <c r="ATH2997" s="721"/>
      <c r="ATI2997" s="137"/>
      <c r="ATJ2997" s="580"/>
      <c r="ATK2997" s="537"/>
      <c r="ATL2997" s="562"/>
      <c r="ATM2997" s="357"/>
      <c r="ATN2997" s="81"/>
      <c r="ATO2997" s="173"/>
      <c r="ATP2997" s="721"/>
      <c r="ATQ2997" s="137"/>
      <c r="ATR2997" s="580"/>
      <c r="ATS2997" s="537"/>
      <c r="ATT2997" s="562"/>
      <c r="ATU2997" s="357"/>
      <c r="ATV2997" s="81"/>
      <c r="ATW2997" s="173"/>
      <c r="ATX2997" s="721"/>
      <c r="ATY2997" s="137"/>
      <c r="ATZ2997" s="580"/>
      <c r="AUA2997" s="537"/>
      <c r="AUB2997" s="562"/>
      <c r="AUC2997" s="357"/>
      <c r="AUD2997" s="81"/>
      <c r="AUE2997" s="173"/>
      <c r="AUF2997" s="721"/>
      <c r="AUG2997" s="137"/>
      <c r="AUH2997" s="580"/>
      <c r="AUI2997" s="537"/>
      <c r="AUJ2997" s="562"/>
      <c r="AUK2997" s="357"/>
      <c r="AUL2997" s="81"/>
      <c r="AUM2997" s="173"/>
      <c r="AUN2997" s="721"/>
      <c r="AUO2997" s="137"/>
      <c r="AUP2997" s="580"/>
      <c r="AUQ2997" s="537"/>
      <c r="AUR2997" s="562"/>
      <c r="AUS2997" s="357"/>
      <c r="AUT2997" s="81"/>
      <c r="AUU2997" s="173"/>
      <c r="AUV2997" s="721"/>
      <c r="AUW2997" s="137"/>
      <c r="AUX2997" s="580"/>
      <c r="AUY2997" s="537"/>
      <c r="AUZ2997" s="562"/>
      <c r="AVA2997" s="357"/>
      <c r="AVB2997" s="81"/>
      <c r="AVC2997" s="173"/>
      <c r="AVD2997" s="721"/>
      <c r="AVE2997" s="137"/>
      <c r="AVF2997" s="580"/>
      <c r="AVG2997" s="537"/>
      <c r="AVH2997" s="562"/>
      <c r="AVI2997" s="357"/>
      <c r="AVJ2997" s="81"/>
      <c r="AVK2997" s="173"/>
      <c r="AVL2997" s="721"/>
      <c r="AVM2997" s="137"/>
      <c r="AVN2997" s="580"/>
      <c r="AVO2997" s="537"/>
      <c r="AVP2997" s="562"/>
      <c r="AVQ2997" s="357"/>
      <c r="AVR2997" s="81"/>
      <c r="AVS2997" s="173"/>
      <c r="AVT2997" s="721"/>
      <c r="AVU2997" s="137"/>
      <c r="AVV2997" s="580"/>
      <c r="AVW2997" s="537"/>
      <c r="AVX2997" s="562"/>
      <c r="AVY2997" s="357"/>
      <c r="AVZ2997" s="81"/>
      <c r="AWA2997" s="173"/>
      <c r="AWB2997" s="721"/>
      <c r="AWC2997" s="137"/>
      <c r="AWD2997" s="580"/>
      <c r="AWE2997" s="537"/>
      <c r="AWF2997" s="562"/>
      <c r="AWG2997" s="357"/>
      <c r="AWH2997" s="81"/>
      <c r="AWI2997" s="173"/>
      <c r="AWJ2997" s="721"/>
      <c r="AWK2997" s="137"/>
      <c r="AWL2997" s="580"/>
      <c r="AWM2997" s="537"/>
      <c r="AWN2997" s="562"/>
      <c r="AWO2997" s="357"/>
      <c r="AWP2997" s="81"/>
      <c r="AWQ2997" s="173"/>
      <c r="AWR2997" s="721"/>
      <c r="AWS2997" s="137"/>
      <c r="AWT2997" s="580"/>
      <c r="AWU2997" s="537"/>
      <c r="AWV2997" s="562"/>
      <c r="AWW2997" s="357"/>
      <c r="AWX2997" s="81"/>
      <c r="AWY2997" s="173"/>
      <c r="AWZ2997" s="721"/>
      <c r="AXA2997" s="137"/>
      <c r="AXB2997" s="580"/>
      <c r="AXC2997" s="537"/>
      <c r="AXD2997" s="562"/>
      <c r="AXE2997" s="357"/>
      <c r="AXF2997" s="81"/>
      <c r="AXG2997" s="173"/>
      <c r="AXH2997" s="721"/>
      <c r="AXI2997" s="137"/>
      <c r="AXJ2997" s="580"/>
      <c r="AXK2997" s="537"/>
      <c r="AXL2997" s="562"/>
      <c r="AXM2997" s="357"/>
      <c r="AXN2997" s="81"/>
      <c r="AXO2997" s="173"/>
      <c r="AXP2997" s="721"/>
      <c r="AXQ2997" s="137"/>
      <c r="AXR2997" s="580"/>
      <c r="AXS2997" s="537"/>
      <c r="AXT2997" s="562"/>
      <c r="AXU2997" s="357"/>
      <c r="AXV2997" s="81"/>
      <c r="AXW2997" s="173"/>
      <c r="AXX2997" s="721"/>
      <c r="AXY2997" s="137"/>
      <c r="AXZ2997" s="580"/>
      <c r="AYA2997" s="537"/>
      <c r="AYB2997" s="562"/>
      <c r="AYC2997" s="357"/>
      <c r="AYD2997" s="81"/>
      <c r="AYE2997" s="173"/>
      <c r="AYF2997" s="721"/>
      <c r="AYG2997" s="137"/>
      <c r="AYH2997" s="580"/>
      <c r="AYI2997" s="537"/>
      <c r="AYJ2997" s="562"/>
      <c r="AYK2997" s="357"/>
      <c r="AYL2997" s="81"/>
      <c r="AYM2997" s="173"/>
      <c r="AYN2997" s="721"/>
      <c r="AYO2997" s="137"/>
      <c r="AYP2997" s="580"/>
      <c r="AYQ2997" s="537"/>
      <c r="AYR2997" s="562"/>
      <c r="AYS2997" s="357"/>
      <c r="AYT2997" s="81"/>
      <c r="AYU2997" s="173"/>
      <c r="AYV2997" s="721"/>
      <c r="AYW2997" s="137"/>
      <c r="AYX2997" s="580"/>
      <c r="AYY2997" s="537"/>
      <c r="AYZ2997" s="562"/>
      <c r="AZA2997" s="357"/>
      <c r="AZB2997" s="81"/>
      <c r="AZC2997" s="173"/>
      <c r="AZD2997" s="721"/>
      <c r="AZE2997" s="137"/>
      <c r="AZF2997" s="580"/>
      <c r="AZG2997" s="537"/>
      <c r="AZH2997" s="562"/>
      <c r="AZI2997" s="357"/>
      <c r="AZJ2997" s="81"/>
      <c r="AZK2997" s="173"/>
      <c r="AZL2997" s="721"/>
      <c r="AZM2997" s="137"/>
      <c r="AZN2997" s="580"/>
      <c r="AZO2997" s="537"/>
      <c r="AZP2997" s="562"/>
      <c r="AZQ2997" s="357"/>
      <c r="AZR2997" s="81"/>
      <c r="AZS2997" s="173"/>
      <c r="AZT2997" s="721"/>
      <c r="AZU2997" s="137"/>
      <c r="AZV2997" s="580"/>
      <c r="AZW2997" s="537"/>
      <c r="AZX2997" s="562"/>
      <c r="AZY2997" s="357"/>
      <c r="AZZ2997" s="81"/>
      <c r="BAA2997" s="173"/>
      <c r="BAB2997" s="721"/>
      <c r="BAC2997" s="137"/>
      <c r="BAD2997" s="580"/>
      <c r="BAE2997" s="537"/>
      <c r="BAF2997" s="562"/>
      <c r="BAG2997" s="357"/>
      <c r="BAH2997" s="81"/>
      <c r="BAI2997" s="173"/>
      <c r="BAJ2997" s="721"/>
      <c r="BAK2997" s="137"/>
      <c r="BAL2997" s="580"/>
      <c r="BAM2997" s="537"/>
      <c r="BAN2997" s="562"/>
      <c r="BAO2997" s="357"/>
      <c r="BAP2997" s="81"/>
      <c r="BAQ2997" s="173"/>
      <c r="BAR2997" s="721"/>
      <c r="BAS2997" s="137"/>
      <c r="BAT2997" s="580"/>
      <c r="BAU2997" s="537"/>
      <c r="BAV2997" s="562"/>
      <c r="BAW2997" s="357"/>
      <c r="BAX2997" s="81"/>
      <c r="BAY2997" s="173"/>
      <c r="BAZ2997" s="721"/>
      <c r="BBA2997" s="137"/>
      <c r="BBB2997" s="580"/>
      <c r="BBC2997" s="537"/>
      <c r="BBD2997" s="562"/>
      <c r="BBE2997" s="357"/>
      <c r="BBF2997" s="81"/>
      <c r="BBG2997" s="173"/>
      <c r="BBH2997" s="721"/>
      <c r="BBI2997" s="137"/>
      <c r="BBJ2997" s="580"/>
      <c r="BBK2997" s="537"/>
      <c r="BBL2997" s="562"/>
      <c r="BBM2997" s="357"/>
      <c r="BBN2997" s="81"/>
      <c r="BBO2997" s="173"/>
      <c r="BBP2997" s="721"/>
      <c r="BBQ2997" s="137"/>
      <c r="BBR2997" s="580"/>
      <c r="BBS2997" s="537"/>
      <c r="BBT2997" s="562"/>
      <c r="BBU2997" s="357"/>
      <c r="BBV2997" s="81"/>
      <c r="BBW2997" s="173"/>
      <c r="BBX2997" s="721"/>
      <c r="BBY2997" s="137"/>
      <c r="BBZ2997" s="580"/>
      <c r="BCA2997" s="537"/>
      <c r="BCB2997" s="562"/>
      <c r="BCC2997" s="357"/>
      <c r="BCD2997" s="81"/>
      <c r="BCE2997" s="173"/>
      <c r="BCF2997" s="721"/>
      <c r="BCG2997" s="137"/>
      <c r="BCH2997" s="580"/>
      <c r="BCI2997" s="537"/>
      <c r="BCJ2997" s="562"/>
      <c r="BCK2997" s="357"/>
      <c r="BCL2997" s="81"/>
      <c r="BCM2997" s="173"/>
      <c r="BCN2997" s="721"/>
      <c r="BCO2997" s="137"/>
      <c r="BCP2997" s="580"/>
      <c r="BCQ2997" s="537"/>
      <c r="BCR2997" s="562"/>
      <c r="BCS2997" s="357"/>
      <c r="BCT2997" s="81"/>
      <c r="BCU2997" s="173"/>
      <c r="BCV2997" s="721"/>
      <c r="BCW2997" s="137"/>
      <c r="BCX2997" s="580"/>
      <c r="BCY2997" s="537"/>
      <c r="BCZ2997" s="562"/>
      <c r="BDA2997" s="357"/>
      <c r="BDB2997" s="81"/>
      <c r="BDC2997" s="173"/>
      <c r="BDD2997" s="721"/>
      <c r="BDE2997" s="137"/>
      <c r="BDF2997" s="580"/>
      <c r="BDG2997" s="537"/>
      <c r="BDH2997" s="562"/>
      <c r="BDI2997" s="357"/>
      <c r="BDJ2997" s="81"/>
      <c r="BDK2997" s="173"/>
      <c r="BDL2997" s="721"/>
      <c r="BDM2997" s="137"/>
      <c r="BDN2997" s="580"/>
      <c r="BDO2997" s="537"/>
      <c r="BDP2997" s="562"/>
      <c r="BDQ2997" s="357"/>
      <c r="BDR2997" s="81"/>
      <c r="BDS2997" s="173"/>
      <c r="BDT2997" s="721"/>
      <c r="BDU2997" s="137"/>
      <c r="BDV2997" s="580"/>
      <c r="BDW2997" s="537"/>
      <c r="BDX2997" s="562"/>
      <c r="BDY2997" s="357"/>
      <c r="BDZ2997" s="81"/>
      <c r="BEA2997" s="173"/>
      <c r="BEB2997" s="721"/>
      <c r="BEC2997" s="137"/>
      <c r="BED2997" s="580"/>
      <c r="BEE2997" s="537"/>
      <c r="BEF2997" s="562"/>
      <c r="BEG2997" s="357"/>
      <c r="BEH2997" s="81"/>
      <c r="BEI2997" s="173"/>
      <c r="BEJ2997" s="721"/>
      <c r="BEK2997" s="137"/>
      <c r="BEL2997" s="580"/>
      <c r="BEM2997" s="537"/>
      <c r="BEN2997" s="562"/>
      <c r="BEO2997" s="357"/>
      <c r="BEP2997" s="81"/>
      <c r="BEQ2997" s="173"/>
      <c r="BER2997" s="721"/>
      <c r="BES2997" s="137"/>
      <c r="BET2997" s="580"/>
      <c r="BEU2997" s="537"/>
      <c r="BEV2997" s="562"/>
      <c r="BEW2997" s="357"/>
      <c r="BEX2997" s="81"/>
      <c r="BEY2997" s="173"/>
      <c r="BEZ2997" s="721"/>
      <c r="BFA2997" s="137"/>
      <c r="BFB2997" s="580"/>
      <c r="BFC2997" s="537"/>
      <c r="BFD2997" s="562"/>
      <c r="BFE2997" s="357"/>
      <c r="BFF2997" s="81"/>
      <c r="BFG2997" s="173"/>
      <c r="BFH2997" s="721"/>
      <c r="BFI2997" s="137"/>
      <c r="BFJ2997" s="580"/>
      <c r="BFK2997" s="537"/>
      <c r="BFL2997" s="562"/>
      <c r="BFM2997" s="357"/>
      <c r="BFN2997" s="81"/>
      <c r="BFO2997" s="173"/>
      <c r="BFP2997" s="721"/>
      <c r="BFQ2997" s="137"/>
      <c r="BFR2997" s="580"/>
      <c r="BFS2997" s="537"/>
      <c r="BFT2997" s="562"/>
      <c r="BFU2997" s="357"/>
      <c r="BFV2997" s="81"/>
      <c r="BFW2997" s="173"/>
      <c r="BFX2997" s="721"/>
      <c r="BFY2997" s="137"/>
      <c r="BFZ2997" s="580"/>
      <c r="BGA2997" s="537"/>
      <c r="BGB2997" s="562"/>
      <c r="BGC2997" s="357"/>
      <c r="BGD2997" s="81"/>
      <c r="BGE2997" s="173"/>
      <c r="BGF2997" s="721"/>
      <c r="BGG2997" s="137"/>
      <c r="BGH2997" s="580"/>
      <c r="BGI2997" s="537"/>
      <c r="BGJ2997" s="562"/>
      <c r="BGK2997" s="357"/>
      <c r="BGL2997" s="81"/>
      <c r="BGM2997" s="173"/>
      <c r="BGN2997" s="721"/>
      <c r="BGO2997" s="137"/>
      <c r="BGP2997" s="580"/>
      <c r="BGQ2997" s="537"/>
      <c r="BGR2997" s="562"/>
      <c r="BGS2997" s="357"/>
      <c r="BGT2997" s="81"/>
      <c r="BGU2997" s="173"/>
      <c r="BGV2997" s="721"/>
      <c r="BGW2997" s="137"/>
      <c r="BGX2997" s="580"/>
      <c r="BGY2997" s="537"/>
      <c r="BGZ2997" s="562"/>
      <c r="BHA2997" s="357"/>
      <c r="BHB2997" s="81"/>
      <c r="BHC2997" s="173"/>
      <c r="BHD2997" s="721"/>
      <c r="BHE2997" s="137"/>
      <c r="BHF2997" s="580"/>
      <c r="BHG2997" s="537"/>
      <c r="BHH2997" s="562"/>
      <c r="BHI2997" s="357"/>
      <c r="BHJ2997" s="81"/>
      <c r="BHK2997" s="173"/>
      <c r="BHL2997" s="721"/>
      <c r="BHM2997" s="137"/>
      <c r="BHN2997" s="580"/>
      <c r="BHO2997" s="537"/>
      <c r="BHP2997" s="562"/>
      <c r="BHQ2997" s="357"/>
      <c r="BHR2997" s="81"/>
      <c r="BHS2997" s="173"/>
      <c r="BHT2997" s="721"/>
      <c r="BHU2997" s="137"/>
      <c r="BHV2997" s="580"/>
      <c r="BHW2997" s="537"/>
      <c r="BHX2997" s="562"/>
      <c r="BHY2997" s="357"/>
      <c r="BHZ2997" s="81"/>
      <c r="BIA2997" s="173"/>
      <c r="BIB2997" s="721"/>
      <c r="BIC2997" s="137"/>
      <c r="BID2997" s="580"/>
      <c r="BIE2997" s="537"/>
      <c r="BIF2997" s="562"/>
      <c r="BIG2997" s="357"/>
      <c r="BIH2997" s="81"/>
      <c r="BII2997" s="173"/>
      <c r="BIJ2997" s="721"/>
      <c r="BIK2997" s="137"/>
      <c r="BIL2997" s="580"/>
      <c r="BIM2997" s="537"/>
      <c r="BIN2997" s="562"/>
      <c r="BIO2997" s="357"/>
      <c r="BIP2997" s="81"/>
      <c r="BIQ2997" s="173"/>
      <c r="BIR2997" s="721"/>
      <c r="BIS2997" s="137"/>
      <c r="BIT2997" s="580"/>
      <c r="BIU2997" s="537"/>
      <c r="BIV2997" s="562"/>
      <c r="BIW2997" s="357"/>
      <c r="BIX2997" s="81"/>
      <c r="BIY2997" s="173"/>
      <c r="BIZ2997" s="721"/>
      <c r="BJA2997" s="137"/>
      <c r="BJB2997" s="580"/>
      <c r="BJC2997" s="537"/>
      <c r="BJD2997" s="562"/>
      <c r="BJE2997" s="357"/>
      <c r="BJF2997" s="81"/>
      <c r="BJG2997" s="173"/>
      <c r="BJH2997" s="721"/>
      <c r="BJI2997" s="137"/>
      <c r="BJJ2997" s="580"/>
      <c r="BJK2997" s="537"/>
      <c r="BJL2997" s="562"/>
      <c r="BJM2997" s="357"/>
      <c r="BJN2997" s="81"/>
      <c r="BJO2997" s="173"/>
      <c r="BJP2997" s="721"/>
      <c r="BJQ2997" s="137"/>
      <c r="BJR2997" s="580"/>
      <c r="BJS2997" s="537"/>
      <c r="BJT2997" s="562"/>
      <c r="BJU2997" s="357"/>
      <c r="BJV2997" s="81"/>
      <c r="BJW2997" s="173"/>
      <c r="BJX2997" s="721"/>
      <c r="BJY2997" s="137"/>
      <c r="BJZ2997" s="580"/>
      <c r="BKA2997" s="537"/>
      <c r="BKB2997" s="562"/>
      <c r="BKC2997" s="357"/>
      <c r="BKD2997" s="81"/>
      <c r="BKE2997" s="173"/>
      <c r="BKF2997" s="721"/>
      <c r="BKG2997" s="137"/>
      <c r="BKH2997" s="580"/>
      <c r="BKI2997" s="537"/>
      <c r="BKJ2997" s="562"/>
      <c r="BKK2997" s="357"/>
      <c r="BKL2997" s="81"/>
      <c r="BKM2997" s="173"/>
      <c r="BKN2997" s="721"/>
      <c r="BKO2997" s="137"/>
      <c r="BKP2997" s="580"/>
      <c r="BKQ2997" s="537"/>
      <c r="BKR2997" s="562"/>
      <c r="BKS2997" s="357"/>
      <c r="BKT2997" s="81"/>
      <c r="BKU2997" s="173"/>
      <c r="BKV2997" s="721"/>
      <c r="BKW2997" s="137"/>
      <c r="BKX2997" s="580"/>
      <c r="BKY2997" s="537"/>
      <c r="BKZ2997" s="562"/>
      <c r="BLA2997" s="357"/>
      <c r="BLB2997" s="81"/>
      <c r="BLC2997" s="173"/>
      <c r="BLD2997" s="721"/>
      <c r="BLE2997" s="137"/>
      <c r="BLF2997" s="580"/>
      <c r="BLG2997" s="537"/>
      <c r="BLH2997" s="562"/>
      <c r="BLI2997" s="357"/>
      <c r="BLJ2997" s="81"/>
      <c r="BLK2997" s="173"/>
      <c r="BLL2997" s="721"/>
      <c r="BLM2997" s="137"/>
      <c r="BLN2997" s="580"/>
      <c r="BLO2997" s="537"/>
      <c r="BLP2997" s="562"/>
      <c r="BLQ2997" s="357"/>
      <c r="BLR2997" s="81"/>
      <c r="BLS2997" s="173"/>
      <c r="BLT2997" s="721"/>
      <c r="BLU2997" s="137"/>
      <c r="BLV2997" s="580"/>
      <c r="BLW2997" s="537"/>
      <c r="BLX2997" s="562"/>
      <c r="BLY2997" s="357"/>
      <c r="BLZ2997" s="81"/>
      <c r="BMA2997" s="173"/>
      <c r="BMB2997" s="721"/>
      <c r="BMC2997" s="137"/>
      <c r="BMD2997" s="580"/>
      <c r="BME2997" s="537"/>
      <c r="BMF2997" s="562"/>
      <c r="BMG2997" s="357"/>
      <c r="BMH2997" s="81"/>
      <c r="BMI2997" s="173"/>
      <c r="BMJ2997" s="721"/>
      <c r="BMK2997" s="137"/>
      <c r="BML2997" s="580"/>
      <c r="BMM2997" s="537"/>
      <c r="BMN2997" s="562"/>
      <c r="BMO2997" s="357"/>
      <c r="BMP2997" s="81"/>
      <c r="BMQ2997" s="173"/>
      <c r="BMR2997" s="721"/>
      <c r="BMS2997" s="137"/>
      <c r="BMT2997" s="580"/>
      <c r="BMU2997" s="537"/>
      <c r="BMV2997" s="562"/>
      <c r="BMW2997" s="357"/>
      <c r="BMX2997" s="81"/>
      <c r="BMY2997" s="173"/>
      <c r="BMZ2997" s="721"/>
      <c r="BNA2997" s="137"/>
      <c r="BNB2997" s="580"/>
      <c r="BNC2997" s="537"/>
      <c r="BND2997" s="562"/>
      <c r="BNE2997" s="357"/>
      <c r="BNF2997" s="81"/>
      <c r="BNG2997" s="173"/>
      <c r="BNH2997" s="721"/>
      <c r="BNI2997" s="137"/>
      <c r="BNJ2997" s="580"/>
      <c r="BNK2997" s="537"/>
      <c r="BNL2997" s="562"/>
      <c r="BNM2997" s="357"/>
      <c r="BNN2997" s="81"/>
      <c r="BNO2997" s="173"/>
      <c r="BNP2997" s="721"/>
      <c r="BNQ2997" s="137"/>
      <c r="BNR2997" s="580"/>
      <c r="BNS2997" s="537"/>
      <c r="BNT2997" s="562"/>
      <c r="BNU2997" s="357"/>
      <c r="BNV2997" s="81"/>
      <c r="BNW2997" s="173"/>
      <c r="BNX2997" s="721"/>
      <c r="BNY2997" s="137"/>
      <c r="BNZ2997" s="580"/>
      <c r="BOA2997" s="537"/>
      <c r="BOB2997" s="562"/>
      <c r="BOC2997" s="357"/>
      <c r="BOD2997" s="81"/>
      <c r="BOE2997" s="173"/>
      <c r="BOF2997" s="721"/>
      <c r="BOG2997" s="137"/>
      <c r="BOH2997" s="580"/>
      <c r="BOI2997" s="537"/>
      <c r="BOJ2997" s="562"/>
      <c r="BOK2997" s="357"/>
      <c r="BOL2997" s="81"/>
      <c r="BOM2997" s="173"/>
      <c r="BON2997" s="721"/>
      <c r="BOO2997" s="137"/>
      <c r="BOP2997" s="580"/>
      <c r="BOQ2997" s="537"/>
      <c r="BOR2997" s="562"/>
      <c r="BOS2997" s="357"/>
      <c r="BOT2997" s="81"/>
      <c r="BOU2997" s="173"/>
      <c r="BOV2997" s="721"/>
      <c r="BOW2997" s="137"/>
      <c r="BOX2997" s="580"/>
      <c r="BOY2997" s="537"/>
      <c r="BOZ2997" s="562"/>
      <c r="BPA2997" s="357"/>
      <c r="BPB2997" s="81"/>
      <c r="BPC2997" s="173"/>
      <c r="BPD2997" s="721"/>
      <c r="BPE2997" s="137"/>
      <c r="BPF2997" s="580"/>
      <c r="BPG2997" s="537"/>
      <c r="BPH2997" s="562"/>
      <c r="BPI2997" s="357"/>
      <c r="BPJ2997" s="81"/>
      <c r="BPK2997" s="173"/>
      <c r="BPL2997" s="721"/>
      <c r="BPM2997" s="137"/>
      <c r="BPN2997" s="580"/>
      <c r="BPO2997" s="537"/>
      <c r="BPP2997" s="562"/>
      <c r="BPQ2997" s="357"/>
      <c r="BPR2997" s="81"/>
      <c r="BPS2997" s="173"/>
      <c r="BPT2997" s="721"/>
      <c r="BPU2997" s="137"/>
      <c r="BPV2997" s="580"/>
      <c r="BPW2997" s="537"/>
      <c r="BPX2997" s="562"/>
      <c r="BPY2997" s="357"/>
      <c r="BPZ2997" s="81"/>
      <c r="BQA2997" s="173"/>
      <c r="BQB2997" s="721"/>
      <c r="BQC2997" s="137"/>
      <c r="BQD2997" s="580"/>
      <c r="BQE2997" s="537"/>
      <c r="BQF2997" s="562"/>
      <c r="BQG2997" s="357"/>
      <c r="BQH2997" s="81"/>
      <c r="BQI2997" s="173"/>
      <c r="BQJ2997" s="721"/>
      <c r="BQK2997" s="137"/>
      <c r="BQL2997" s="580"/>
      <c r="BQM2997" s="537"/>
      <c r="BQN2997" s="562"/>
      <c r="BQO2997" s="357"/>
      <c r="BQP2997" s="81"/>
      <c r="BQQ2997" s="173"/>
      <c r="BQR2997" s="721"/>
      <c r="BQS2997" s="137"/>
      <c r="BQT2997" s="580"/>
      <c r="BQU2997" s="537"/>
      <c r="BQV2997" s="562"/>
      <c r="BQW2997" s="357"/>
      <c r="BQX2997" s="81"/>
      <c r="BQY2997" s="173"/>
      <c r="BQZ2997" s="721"/>
      <c r="BRA2997" s="137"/>
      <c r="BRB2997" s="580"/>
      <c r="BRC2997" s="537"/>
      <c r="BRD2997" s="562"/>
      <c r="BRE2997" s="357"/>
      <c r="BRF2997" s="81"/>
      <c r="BRG2997" s="173"/>
      <c r="BRH2997" s="721"/>
      <c r="BRI2997" s="137"/>
      <c r="BRJ2997" s="580"/>
      <c r="BRK2997" s="537"/>
      <c r="BRL2997" s="562"/>
      <c r="BRM2997" s="357"/>
      <c r="BRN2997" s="81"/>
      <c r="BRO2997" s="173"/>
      <c r="BRP2997" s="721"/>
      <c r="BRQ2997" s="137"/>
      <c r="BRR2997" s="580"/>
      <c r="BRS2997" s="537"/>
      <c r="BRT2997" s="562"/>
      <c r="BRU2997" s="357"/>
      <c r="BRV2997" s="81"/>
      <c r="BRW2997" s="173"/>
      <c r="BRX2997" s="721"/>
      <c r="BRY2997" s="137"/>
      <c r="BRZ2997" s="580"/>
      <c r="BSA2997" s="537"/>
      <c r="BSB2997" s="562"/>
      <c r="BSC2997" s="357"/>
      <c r="BSD2997" s="81"/>
      <c r="BSE2997" s="173"/>
      <c r="BSF2997" s="721"/>
      <c r="BSG2997" s="137"/>
      <c r="BSH2997" s="580"/>
      <c r="BSI2997" s="537"/>
      <c r="BSJ2997" s="562"/>
      <c r="BSK2997" s="357"/>
      <c r="BSL2997" s="81"/>
      <c r="BSM2997" s="173"/>
      <c r="BSN2997" s="721"/>
      <c r="BSO2997" s="137"/>
      <c r="BSP2997" s="580"/>
      <c r="BSQ2997" s="537"/>
      <c r="BSR2997" s="562"/>
      <c r="BSS2997" s="357"/>
      <c r="BST2997" s="81"/>
      <c r="BSU2997" s="173"/>
      <c r="BSV2997" s="721"/>
      <c r="BSW2997" s="137"/>
      <c r="BSX2997" s="580"/>
      <c r="BSY2997" s="537"/>
      <c r="BSZ2997" s="562"/>
      <c r="BTA2997" s="357"/>
      <c r="BTB2997" s="81"/>
      <c r="BTC2997" s="173"/>
      <c r="BTD2997" s="721"/>
      <c r="BTE2997" s="137"/>
      <c r="BTF2997" s="580"/>
      <c r="BTG2997" s="537"/>
      <c r="BTH2997" s="562"/>
      <c r="BTI2997" s="357"/>
      <c r="BTJ2997" s="81"/>
      <c r="BTK2997" s="173"/>
      <c r="BTL2997" s="721"/>
      <c r="BTM2997" s="137"/>
      <c r="BTN2997" s="580"/>
      <c r="BTO2997" s="537"/>
      <c r="BTP2997" s="562"/>
      <c r="BTQ2997" s="357"/>
      <c r="BTR2997" s="81"/>
      <c r="BTS2997" s="173"/>
      <c r="BTT2997" s="721"/>
      <c r="BTU2997" s="137"/>
      <c r="BTV2997" s="580"/>
      <c r="BTW2997" s="537"/>
      <c r="BTX2997" s="562"/>
      <c r="BTY2997" s="357"/>
      <c r="BTZ2997" s="81"/>
      <c r="BUA2997" s="173"/>
      <c r="BUB2997" s="721"/>
      <c r="BUC2997" s="137"/>
      <c r="BUD2997" s="580"/>
      <c r="BUE2997" s="537"/>
      <c r="BUF2997" s="562"/>
      <c r="BUG2997" s="357"/>
      <c r="BUH2997" s="81"/>
      <c r="BUI2997" s="173"/>
      <c r="BUJ2997" s="721"/>
      <c r="BUK2997" s="137"/>
      <c r="BUL2997" s="580"/>
      <c r="BUM2997" s="537"/>
      <c r="BUN2997" s="562"/>
      <c r="BUO2997" s="357"/>
      <c r="BUP2997" s="81"/>
      <c r="BUQ2997" s="173"/>
      <c r="BUR2997" s="721"/>
      <c r="BUS2997" s="137"/>
      <c r="BUT2997" s="580"/>
      <c r="BUU2997" s="537"/>
      <c r="BUV2997" s="562"/>
      <c r="BUW2997" s="357"/>
      <c r="BUX2997" s="81"/>
      <c r="BUY2997" s="173"/>
      <c r="BUZ2997" s="721"/>
      <c r="BVA2997" s="137"/>
      <c r="BVB2997" s="580"/>
      <c r="BVC2997" s="537"/>
      <c r="BVD2997" s="562"/>
      <c r="BVE2997" s="357"/>
      <c r="BVF2997" s="81"/>
      <c r="BVG2997" s="173"/>
      <c r="BVH2997" s="721"/>
      <c r="BVI2997" s="137"/>
      <c r="BVJ2997" s="580"/>
      <c r="BVK2997" s="537"/>
      <c r="BVL2997" s="562"/>
      <c r="BVM2997" s="357"/>
      <c r="BVN2997" s="81"/>
      <c r="BVO2997" s="173"/>
      <c r="BVP2997" s="721"/>
      <c r="BVQ2997" s="137"/>
      <c r="BVR2997" s="580"/>
      <c r="BVS2997" s="537"/>
      <c r="BVT2997" s="562"/>
      <c r="BVU2997" s="357"/>
      <c r="BVV2997" s="81"/>
      <c r="BVW2997" s="173"/>
      <c r="BVX2997" s="721"/>
      <c r="BVY2997" s="137"/>
      <c r="BVZ2997" s="580"/>
      <c r="BWA2997" s="537"/>
      <c r="BWB2997" s="562"/>
      <c r="BWC2997" s="357"/>
      <c r="BWD2997" s="81"/>
      <c r="BWE2997" s="173"/>
      <c r="BWF2997" s="721"/>
      <c r="BWG2997" s="137"/>
      <c r="BWH2997" s="580"/>
      <c r="BWI2997" s="537"/>
      <c r="BWJ2997" s="562"/>
      <c r="BWK2997" s="357"/>
      <c r="BWL2997" s="81"/>
      <c r="BWM2997" s="173"/>
      <c r="BWN2997" s="721"/>
      <c r="BWO2997" s="137"/>
      <c r="BWP2997" s="580"/>
      <c r="BWQ2997" s="537"/>
      <c r="BWR2997" s="562"/>
      <c r="BWS2997" s="357"/>
      <c r="BWT2997" s="81"/>
      <c r="BWU2997" s="173"/>
      <c r="BWV2997" s="721"/>
      <c r="BWW2997" s="137"/>
      <c r="BWX2997" s="580"/>
      <c r="BWY2997" s="537"/>
      <c r="BWZ2997" s="562"/>
      <c r="BXA2997" s="357"/>
      <c r="BXB2997" s="81"/>
      <c r="BXC2997" s="173"/>
      <c r="BXD2997" s="721"/>
      <c r="BXE2997" s="137"/>
      <c r="BXF2997" s="580"/>
      <c r="BXG2997" s="537"/>
      <c r="BXH2997" s="562"/>
      <c r="BXI2997" s="357"/>
      <c r="BXJ2997" s="81"/>
      <c r="BXK2997" s="173"/>
      <c r="BXL2997" s="721"/>
      <c r="BXM2997" s="137"/>
      <c r="BXN2997" s="580"/>
      <c r="BXO2997" s="537"/>
      <c r="BXP2997" s="562"/>
      <c r="BXQ2997" s="357"/>
      <c r="BXR2997" s="81"/>
      <c r="BXS2997" s="173"/>
      <c r="BXT2997" s="721"/>
      <c r="BXU2997" s="137"/>
      <c r="BXV2997" s="580"/>
      <c r="BXW2997" s="537"/>
      <c r="BXX2997" s="562"/>
      <c r="BXY2997" s="357"/>
      <c r="BXZ2997" s="81"/>
      <c r="BYA2997" s="173"/>
      <c r="BYB2997" s="721"/>
      <c r="BYC2997" s="137"/>
      <c r="BYD2997" s="580"/>
      <c r="BYE2997" s="537"/>
      <c r="BYF2997" s="562"/>
      <c r="BYG2997" s="357"/>
      <c r="BYH2997" s="81"/>
      <c r="BYI2997" s="173"/>
      <c r="BYJ2997" s="721"/>
      <c r="BYK2997" s="137"/>
      <c r="BYL2997" s="580"/>
      <c r="BYM2997" s="537"/>
      <c r="BYN2997" s="562"/>
      <c r="BYO2997" s="357"/>
      <c r="BYP2997" s="81"/>
      <c r="BYQ2997" s="173"/>
      <c r="BYR2997" s="721"/>
      <c r="BYS2997" s="137"/>
      <c r="BYT2997" s="580"/>
      <c r="BYU2997" s="537"/>
      <c r="BYV2997" s="562"/>
      <c r="BYW2997" s="357"/>
      <c r="BYX2997" s="81"/>
      <c r="BYY2997" s="173"/>
      <c r="BYZ2997" s="721"/>
      <c r="BZA2997" s="137"/>
      <c r="BZB2997" s="580"/>
      <c r="BZC2997" s="537"/>
      <c r="BZD2997" s="562"/>
      <c r="BZE2997" s="357"/>
      <c r="BZF2997" s="81"/>
      <c r="BZG2997" s="173"/>
      <c r="BZH2997" s="721"/>
      <c r="BZI2997" s="137"/>
      <c r="BZJ2997" s="580"/>
      <c r="BZK2997" s="537"/>
      <c r="BZL2997" s="562"/>
      <c r="BZM2997" s="357"/>
      <c r="BZN2997" s="81"/>
      <c r="BZO2997" s="173"/>
      <c r="BZP2997" s="721"/>
      <c r="BZQ2997" s="137"/>
      <c r="BZR2997" s="580"/>
      <c r="BZS2997" s="537"/>
      <c r="BZT2997" s="562"/>
      <c r="BZU2997" s="357"/>
      <c r="BZV2997" s="81"/>
      <c r="BZW2997" s="173"/>
      <c r="BZX2997" s="721"/>
      <c r="BZY2997" s="137"/>
      <c r="BZZ2997" s="580"/>
      <c r="CAA2997" s="537"/>
      <c r="CAB2997" s="562"/>
      <c r="CAC2997" s="357"/>
      <c r="CAD2997" s="81"/>
      <c r="CAE2997" s="173"/>
      <c r="CAF2997" s="721"/>
      <c r="CAG2997" s="137"/>
      <c r="CAH2997" s="580"/>
      <c r="CAI2997" s="537"/>
      <c r="CAJ2997" s="562"/>
      <c r="CAK2997" s="357"/>
      <c r="CAL2997" s="81"/>
      <c r="CAM2997" s="173"/>
      <c r="CAN2997" s="721"/>
      <c r="CAO2997" s="137"/>
      <c r="CAP2997" s="580"/>
      <c r="CAQ2997" s="537"/>
      <c r="CAR2997" s="562"/>
      <c r="CAS2997" s="357"/>
      <c r="CAT2997" s="81"/>
      <c r="CAU2997" s="173"/>
      <c r="CAV2997" s="721"/>
      <c r="CAW2997" s="137"/>
      <c r="CAX2997" s="580"/>
      <c r="CAY2997" s="537"/>
      <c r="CAZ2997" s="562"/>
      <c r="CBA2997" s="357"/>
      <c r="CBB2997" s="81"/>
      <c r="CBC2997" s="173"/>
      <c r="CBD2997" s="721"/>
      <c r="CBE2997" s="137"/>
      <c r="CBF2997" s="580"/>
      <c r="CBG2997" s="537"/>
      <c r="CBH2997" s="562"/>
      <c r="CBI2997" s="357"/>
      <c r="CBJ2997" s="81"/>
      <c r="CBK2997" s="173"/>
      <c r="CBL2997" s="721"/>
      <c r="CBM2997" s="137"/>
      <c r="CBN2997" s="580"/>
      <c r="CBO2997" s="537"/>
      <c r="CBP2997" s="562"/>
      <c r="CBQ2997" s="357"/>
      <c r="CBR2997" s="81"/>
      <c r="CBS2997" s="173"/>
      <c r="CBT2997" s="721"/>
      <c r="CBU2997" s="137"/>
      <c r="CBV2997" s="580"/>
      <c r="CBW2997" s="537"/>
      <c r="CBX2997" s="562"/>
      <c r="CBY2997" s="357"/>
      <c r="CBZ2997" s="81"/>
      <c r="CCA2997" s="173"/>
      <c r="CCB2997" s="721"/>
      <c r="CCC2997" s="137"/>
      <c r="CCD2997" s="580"/>
      <c r="CCE2997" s="537"/>
      <c r="CCF2997" s="562"/>
      <c r="CCG2997" s="357"/>
      <c r="CCH2997" s="81"/>
      <c r="CCI2997" s="173"/>
      <c r="CCJ2997" s="721"/>
      <c r="CCK2997" s="137"/>
      <c r="CCL2997" s="580"/>
      <c r="CCM2997" s="537"/>
      <c r="CCN2997" s="562"/>
      <c r="CCO2997" s="357"/>
      <c r="CCP2997" s="81"/>
      <c r="CCQ2997" s="173"/>
      <c r="CCR2997" s="721"/>
      <c r="CCS2997" s="137"/>
      <c r="CCT2997" s="580"/>
      <c r="CCU2997" s="537"/>
      <c r="CCV2997" s="562"/>
      <c r="CCW2997" s="357"/>
      <c r="CCX2997" s="81"/>
      <c r="CCY2997" s="173"/>
      <c r="CCZ2997" s="721"/>
      <c r="CDA2997" s="137"/>
      <c r="CDB2997" s="580"/>
      <c r="CDC2997" s="537"/>
      <c r="CDD2997" s="562"/>
      <c r="CDE2997" s="357"/>
      <c r="CDF2997" s="81"/>
      <c r="CDG2997" s="173"/>
      <c r="CDH2997" s="721"/>
      <c r="CDI2997" s="137"/>
      <c r="CDJ2997" s="580"/>
      <c r="CDK2997" s="537"/>
      <c r="CDL2997" s="562"/>
      <c r="CDM2997" s="357"/>
      <c r="CDN2997" s="81"/>
      <c r="CDO2997" s="173"/>
      <c r="CDP2997" s="721"/>
      <c r="CDQ2997" s="137"/>
      <c r="CDR2997" s="580"/>
      <c r="CDS2997" s="537"/>
      <c r="CDT2997" s="562"/>
      <c r="CDU2997" s="357"/>
      <c r="CDV2997" s="81"/>
      <c r="CDW2997" s="173"/>
      <c r="CDX2997" s="721"/>
      <c r="CDY2997" s="137"/>
      <c r="CDZ2997" s="580"/>
      <c r="CEA2997" s="537"/>
      <c r="CEB2997" s="562"/>
      <c r="CEC2997" s="357"/>
      <c r="CED2997" s="81"/>
      <c r="CEE2997" s="173"/>
      <c r="CEF2997" s="721"/>
      <c r="CEG2997" s="137"/>
      <c r="CEH2997" s="580"/>
      <c r="CEI2997" s="537"/>
      <c r="CEJ2997" s="562"/>
      <c r="CEK2997" s="357"/>
      <c r="CEL2997" s="81"/>
      <c r="CEM2997" s="173"/>
      <c r="CEN2997" s="721"/>
      <c r="CEO2997" s="137"/>
      <c r="CEP2997" s="580"/>
      <c r="CEQ2997" s="537"/>
      <c r="CER2997" s="562"/>
      <c r="CES2997" s="357"/>
      <c r="CET2997" s="81"/>
      <c r="CEU2997" s="173"/>
      <c r="CEV2997" s="721"/>
      <c r="CEW2997" s="137"/>
      <c r="CEX2997" s="580"/>
      <c r="CEY2997" s="537"/>
      <c r="CEZ2997" s="562"/>
      <c r="CFA2997" s="357"/>
      <c r="CFB2997" s="81"/>
      <c r="CFC2997" s="173"/>
      <c r="CFD2997" s="721"/>
      <c r="CFE2997" s="137"/>
      <c r="CFF2997" s="580"/>
      <c r="CFG2997" s="537"/>
      <c r="CFH2997" s="562"/>
      <c r="CFI2997" s="357"/>
      <c r="CFJ2997" s="81"/>
      <c r="CFK2997" s="173"/>
      <c r="CFL2997" s="721"/>
      <c r="CFM2997" s="137"/>
      <c r="CFN2997" s="580"/>
      <c r="CFO2997" s="537"/>
      <c r="CFP2997" s="562"/>
      <c r="CFQ2997" s="357"/>
      <c r="CFR2997" s="81"/>
      <c r="CFS2997" s="173"/>
      <c r="CFT2997" s="721"/>
      <c r="CFU2997" s="137"/>
      <c r="CFV2997" s="580"/>
      <c r="CFW2997" s="537"/>
      <c r="CFX2997" s="562"/>
      <c r="CFY2997" s="357"/>
      <c r="CFZ2997" s="81"/>
      <c r="CGA2997" s="173"/>
      <c r="CGB2997" s="721"/>
      <c r="CGC2997" s="137"/>
      <c r="CGD2997" s="580"/>
      <c r="CGE2997" s="537"/>
      <c r="CGF2997" s="562"/>
      <c r="CGG2997" s="357"/>
      <c r="CGH2997" s="81"/>
      <c r="CGI2997" s="173"/>
      <c r="CGJ2997" s="721"/>
      <c r="CGK2997" s="137"/>
      <c r="CGL2997" s="580"/>
      <c r="CGM2997" s="537"/>
      <c r="CGN2997" s="562"/>
      <c r="CGO2997" s="357"/>
      <c r="CGP2997" s="81"/>
      <c r="CGQ2997" s="173"/>
      <c r="CGR2997" s="721"/>
      <c r="CGS2997" s="137"/>
      <c r="CGT2997" s="580"/>
      <c r="CGU2997" s="537"/>
      <c r="CGV2997" s="562"/>
      <c r="CGW2997" s="357"/>
      <c r="CGX2997" s="81"/>
      <c r="CGY2997" s="173"/>
      <c r="CGZ2997" s="721"/>
      <c r="CHA2997" s="137"/>
      <c r="CHB2997" s="580"/>
      <c r="CHC2997" s="537"/>
      <c r="CHD2997" s="562"/>
      <c r="CHE2997" s="357"/>
      <c r="CHF2997" s="81"/>
      <c r="CHG2997" s="173"/>
      <c r="CHH2997" s="721"/>
      <c r="CHI2997" s="137"/>
      <c r="CHJ2997" s="580"/>
      <c r="CHK2997" s="537"/>
      <c r="CHL2997" s="562"/>
      <c r="CHM2997" s="357"/>
      <c r="CHN2997" s="81"/>
      <c r="CHO2997" s="173"/>
      <c r="CHP2997" s="721"/>
      <c r="CHQ2997" s="137"/>
      <c r="CHR2997" s="580"/>
      <c r="CHS2997" s="537"/>
      <c r="CHT2997" s="562"/>
      <c r="CHU2997" s="357"/>
      <c r="CHV2997" s="81"/>
      <c r="CHW2997" s="173"/>
      <c r="CHX2997" s="721"/>
      <c r="CHY2997" s="137"/>
      <c r="CHZ2997" s="580"/>
      <c r="CIA2997" s="537"/>
      <c r="CIB2997" s="562"/>
      <c r="CIC2997" s="357"/>
      <c r="CID2997" s="81"/>
      <c r="CIE2997" s="173"/>
      <c r="CIF2997" s="721"/>
      <c r="CIG2997" s="137"/>
      <c r="CIH2997" s="580"/>
      <c r="CII2997" s="537"/>
      <c r="CIJ2997" s="562"/>
      <c r="CIK2997" s="357"/>
      <c r="CIL2997" s="81"/>
      <c r="CIM2997" s="173"/>
      <c r="CIN2997" s="721"/>
      <c r="CIO2997" s="137"/>
      <c r="CIP2997" s="580"/>
      <c r="CIQ2997" s="537"/>
      <c r="CIR2997" s="562"/>
      <c r="CIS2997" s="357"/>
      <c r="CIT2997" s="81"/>
      <c r="CIU2997" s="173"/>
      <c r="CIV2997" s="721"/>
      <c r="CIW2997" s="137"/>
      <c r="CIX2997" s="580"/>
      <c r="CIY2997" s="537"/>
      <c r="CIZ2997" s="562"/>
      <c r="CJA2997" s="357"/>
      <c r="CJB2997" s="81"/>
      <c r="CJC2997" s="173"/>
      <c r="CJD2997" s="721"/>
      <c r="CJE2997" s="137"/>
      <c r="CJF2997" s="580"/>
      <c r="CJG2997" s="537"/>
      <c r="CJH2997" s="562"/>
      <c r="CJI2997" s="357"/>
      <c r="CJJ2997" s="81"/>
      <c r="CJK2997" s="173"/>
      <c r="CJL2997" s="721"/>
      <c r="CJM2997" s="137"/>
      <c r="CJN2997" s="580"/>
      <c r="CJO2997" s="537"/>
      <c r="CJP2997" s="562"/>
      <c r="CJQ2997" s="357"/>
      <c r="CJR2997" s="81"/>
      <c r="CJS2997" s="173"/>
      <c r="CJT2997" s="721"/>
      <c r="CJU2997" s="137"/>
      <c r="CJV2997" s="580"/>
      <c r="CJW2997" s="537"/>
      <c r="CJX2997" s="562"/>
      <c r="CJY2997" s="357"/>
      <c r="CJZ2997" s="81"/>
      <c r="CKA2997" s="173"/>
      <c r="CKB2997" s="721"/>
      <c r="CKC2997" s="137"/>
      <c r="CKD2997" s="580"/>
      <c r="CKE2997" s="537"/>
      <c r="CKF2997" s="562"/>
      <c r="CKG2997" s="357"/>
      <c r="CKH2997" s="81"/>
      <c r="CKI2997" s="173"/>
      <c r="CKJ2997" s="721"/>
      <c r="CKK2997" s="137"/>
      <c r="CKL2997" s="580"/>
      <c r="CKM2997" s="537"/>
      <c r="CKN2997" s="562"/>
      <c r="CKO2997" s="357"/>
      <c r="CKP2997" s="81"/>
      <c r="CKQ2997" s="173"/>
      <c r="CKR2997" s="721"/>
      <c r="CKS2997" s="137"/>
      <c r="CKT2997" s="580"/>
      <c r="CKU2997" s="537"/>
      <c r="CKV2997" s="562"/>
      <c r="CKW2997" s="357"/>
      <c r="CKX2997" s="81"/>
      <c r="CKY2997" s="173"/>
      <c r="CKZ2997" s="721"/>
      <c r="CLA2997" s="137"/>
      <c r="CLB2997" s="580"/>
      <c r="CLC2997" s="537"/>
      <c r="CLD2997" s="562"/>
      <c r="CLE2997" s="357"/>
      <c r="CLF2997" s="81"/>
      <c r="CLG2997" s="173"/>
      <c r="CLH2997" s="721"/>
      <c r="CLI2997" s="137"/>
      <c r="CLJ2997" s="580"/>
      <c r="CLK2997" s="537"/>
      <c r="CLL2997" s="562"/>
      <c r="CLM2997" s="357"/>
      <c r="CLN2997" s="81"/>
      <c r="CLO2997" s="173"/>
      <c r="CLP2997" s="721"/>
      <c r="CLQ2997" s="137"/>
      <c r="CLR2997" s="580"/>
      <c r="CLS2997" s="537"/>
      <c r="CLT2997" s="562"/>
      <c r="CLU2997" s="357"/>
      <c r="CLV2997" s="81"/>
      <c r="CLW2997" s="173"/>
      <c r="CLX2997" s="721"/>
      <c r="CLY2997" s="137"/>
      <c r="CLZ2997" s="580"/>
      <c r="CMA2997" s="537"/>
      <c r="CMB2997" s="562"/>
      <c r="CMC2997" s="357"/>
      <c r="CMD2997" s="81"/>
      <c r="CME2997" s="173"/>
      <c r="CMF2997" s="721"/>
      <c r="CMG2997" s="137"/>
      <c r="CMH2997" s="580"/>
      <c r="CMI2997" s="537"/>
      <c r="CMJ2997" s="562"/>
      <c r="CMK2997" s="357"/>
      <c r="CML2997" s="81"/>
      <c r="CMM2997" s="173"/>
      <c r="CMN2997" s="721"/>
      <c r="CMO2997" s="137"/>
      <c r="CMP2997" s="580"/>
      <c r="CMQ2997" s="537"/>
      <c r="CMR2997" s="562"/>
      <c r="CMS2997" s="357"/>
      <c r="CMT2997" s="81"/>
      <c r="CMU2997" s="173"/>
      <c r="CMV2997" s="721"/>
      <c r="CMW2997" s="137"/>
      <c r="CMX2997" s="580"/>
      <c r="CMY2997" s="537"/>
      <c r="CMZ2997" s="562"/>
      <c r="CNA2997" s="357"/>
      <c r="CNB2997" s="81"/>
      <c r="CNC2997" s="173"/>
      <c r="CND2997" s="721"/>
      <c r="CNE2997" s="137"/>
      <c r="CNF2997" s="580"/>
      <c r="CNG2997" s="537"/>
      <c r="CNH2997" s="562"/>
      <c r="CNI2997" s="357"/>
      <c r="CNJ2997" s="81"/>
      <c r="CNK2997" s="173"/>
      <c r="CNL2997" s="721"/>
      <c r="CNM2997" s="137"/>
      <c r="CNN2997" s="580"/>
      <c r="CNO2997" s="537"/>
      <c r="CNP2997" s="562"/>
      <c r="CNQ2997" s="357"/>
      <c r="CNR2997" s="81"/>
      <c r="CNS2997" s="173"/>
      <c r="CNT2997" s="721"/>
      <c r="CNU2997" s="137"/>
      <c r="CNV2997" s="580"/>
      <c r="CNW2997" s="537"/>
      <c r="CNX2997" s="562"/>
      <c r="CNY2997" s="357"/>
      <c r="CNZ2997" s="81"/>
      <c r="COA2997" s="173"/>
      <c r="COB2997" s="721"/>
      <c r="COC2997" s="137"/>
      <c r="COD2997" s="580"/>
      <c r="COE2997" s="537"/>
      <c r="COF2997" s="562"/>
      <c r="COG2997" s="357"/>
      <c r="COH2997" s="81"/>
      <c r="COI2997" s="173"/>
      <c r="COJ2997" s="721"/>
      <c r="COK2997" s="137"/>
      <c r="COL2997" s="580"/>
      <c r="COM2997" s="537"/>
      <c r="CON2997" s="562"/>
      <c r="COO2997" s="357"/>
      <c r="COP2997" s="81"/>
      <c r="COQ2997" s="173"/>
      <c r="COR2997" s="721"/>
      <c r="COS2997" s="137"/>
      <c r="COT2997" s="580"/>
      <c r="COU2997" s="537"/>
      <c r="COV2997" s="562"/>
      <c r="COW2997" s="357"/>
      <c r="COX2997" s="81"/>
      <c r="COY2997" s="173"/>
      <c r="COZ2997" s="721"/>
      <c r="CPA2997" s="137"/>
      <c r="CPB2997" s="580"/>
      <c r="CPC2997" s="537"/>
      <c r="CPD2997" s="562"/>
      <c r="CPE2997" s="357"/>
      <c r="CPF2997" s="81"/>
      <c r="CPG2997" s="173"/>
      <c r="CPH2997" s="721"/>
      <c r="CPI2997" s="137"/>
      <c r="CPJ2997" s="580"/>
      <c r="CPK2997" s="537"/>
      <c r="CPL2997" s="562"/>
      <c r="CPM2997" s="357"/>
      <c r="CPN2997" s="81"/>
      <c r="CPO2997" s="173"/>
      <c r="CPP2997" s="721"/>
      <c r="CPQ2997" s="137"/>
      <c r="CPR2997" s="580"/>
      <c r="CPS2997" s="537"/>
      <c r="CPT2997" s="562"/>
      <c r="CPU2997" s="357"/>
      <c r="CPV2997" s="81"/>
      <c r="CPW2997" s="173"/>
      <c r="CPX2997" s="721"/>
      <c r="CPY2997" s="137"/>
      <c r="CPZ2997" s="580"/>
      <c r="CQA2997" s="537"/>
      <c r="CQB2997" s="562"/>
      <c r="CQC2997" s="357"/>
      <c r="CQD2997" s="81"/>
      <c r="CQE2997" s="173"/>
      <c r="CQF2997" s="721"/>
      <c r="CQG2997" s="137"/>
      <c r="CQH2997" s="580"/>
      <c r="CQI2997" s="537"/>
      <c r="CQJ2997" s="562"/>
      <c r="CQK2997" s="357"/>
      <c r="CQL2997" s="81"/>
      <c r="CQM2997" s="173"/>
      <c r="CQN2997" s="721"/>
      <c r="CQO2997" s="137"/>
      <c r="CQP2997" s="580"/>
      <c r="CQQ2997" s="537"/>
      <c r="CQR2997" s="562"/>
      <c r="CQS2997" s="357"/>
      <c r="CQT2997" s="81"/>
      <c r="CQU2997" s="173"/>
      <c r="CQV2997" s="721"/>
      <c r="CQW2997" s="137"/>
      <c r="CQX2997" s="580"/>
      <c r="CQY2997" s="537"/>
      <c r="CQZ2997" s="562"/>
      <c r="CRA2997" s="357"/>
      <c r="CRB2997" s="81"/>
      <c r="CRC2997" s="173"/>
      <c r="CRD2997" s="721"/>
      <c r="CRE2997" s="137"/>
      <c r="CRF2997" s="580"/>
      <c r="CRG2997" s="537"/>
      <c r="CRH2997" s="562"/>
      <c r="CRI2997" s="357"/>
      <c r="CRJ2997" s="81"/>
      <c r="CRK2997" s="173"/>
      <c r="CRL2997" s="721"/>
      <c r="CRM2997" s="137"/>
      <c r="CRN2997" s="580"/>
      <c r="CRO2997" s="537"/>
      <c r="CRP2997" s="562"/>
      <c r="CRQ2997" s="357"/>
      <c r="CRR2997" s="81"/>
      <c r="CRS2997" s="173"/>
      <c r="CRT2997" s="721"/>
      <c r="CRU2997" s="137"/>
      <c r="CRV2997" s="580"/>
      <c r="CRW2997" s="537"/>
      <c r="CRX2997" s="562"/>
      <c r="CRY2997" s="357"/>
      <c r="CRZ2997" s="81"/>
      <c r="CSA2997" s="173"/>
      <c r="CSB2997" s="721"/>
      <c r="CSC2997" s="137"/>
      <c r="CSD2997" s="580"/>
      <c r="CSE2997" s="537"/>
      <c r="CSF2997" s="562"/>
      <c r="CSG2997" s="357"/>
      <c r="CSH2997" s="81"/>
      <c r="CSI2997" s="173"/>
      <c r="CSJ2997" s="721"/>
      <c r="CSK2997" s="137"/>
      <c r="CSL2997" s="580"/>
      <c r="CSM2997" s="537"/>
      <c r="CSN2997" s="562"/>
      <c r="CSO2997" s="357"/>
      <c r="CSP2997" s="81"/>
      <c r="CSQ2997" s="173"/>
      <c r="CSR2997" s="721"/>
      <c r="CSS2997" s="137"/>
      <c r="CST2997" s="580"/>
      <c r="CSU2997" s="537"/>
      <c r="CSV2997" s="562"/>
      <c r="CSW2997" s="357"/>
      <c r="CSX2997" s="81"/>
      <c r="CSY2997" s="173"/>
      <c r="CSZ2997" s="721"/>
      <c r="CTA2997" s="137"/>
      <c r="CTB2997" s="580"/>
      <c r="CTC2997" s="537"/>
      <c r="CTD2997" s="562"/>
      <c r="CTE2997" s="357"/>
      <c r="CTF2997" s="81"/>
      <c r="CTG2997" s="173"/>
      <c r="CTH2997" s="721"/>
      <c r="CTI2997" s="137"/>
      <c r="CTJ2997" s="580"/>
      <c r="CTK2997" s="537"/>
      <c r="CTL2997" s="562"/>
      <c r="CTM2997" s="357"/>
      <c r="CTN2997" s="81"/>
      <c r="CTO2997" s="173"/>
      <c r="CTP2997" s="721"/>
      <c r="CTQ2997" s="137"/>
      <c r="CTR2997" s="580"/>
      <c r="CTS2997" s="537"/>
      <c r="CTT2997" s="562"/>
      <c r="CTU2997" s="357"/>
      <c r="CTV2997" s="81"/>
      <c r="CTW2997" s="173"/>
      <c r="CTX2997" s="721"/>
      <c r="CTY2997" s="137"/>
      <c r="CTZ2997" s="580"/>
      <c r="CUA2997" s="537"/>
      <c r="CUB2997" s="562"/>
      <c r="CUC2997" s="357"/>
      <c r="CUD2997" s="81"/>
      <c r="CUE2997" s="173"/>
      <c r="CUF2997" s="721"/>
      <c r="CUG2997" s="137"/>
      <c r="CUH2997" s="580"/>
      <c r="CUI2997" s="537"/>
      <c r="CUJ2997" s="562"/>
      <c r="CUK2997" s="357"/>
      <c r="CUL2997" s="81"/>
      <c r="CUM2997" s="173"/>
      <c r="CUN2997" s="721"/>
      <c r="CUO2997" s="137"/>
      <c r="CUP2997" s="580"/>
      <c r="CUQ2997" s="537"/>
      <c r="CUR2997" s="562"/>
      <c r="CUS2997" s="357"/>
      <c r="CUT2997" s="81"/>
      <c r="CUU2997" s="173"/>
      <c r="CUV2997" s="721"/>
      <c r="CUW2997" s="137"/>
      <c r="CUX2997" s="580"/>
      <c r="CUY2997" s="537"/>
      <c r="CUZ2997" s="562"/>
      <c r="CVA2997" s="357"/>
      <c r="CVB2997" s="81"/>
      <c r="CVC2997" s="173"/>
      <c r="CVD2997" s="721"/>
      <c r="CVE2997" s="137"/>
      <c r="CVF2997" s="580"/>
      <c r="CVG2997" s="537"/>
      <c r="CVH2997" s="562"/>
      <c r="CVI2997" s="357"/>
      <c r="CVJ2997" s="81"/>
      <c r="CVK2997" s="173"/>
      <c r="CVL2997" s="721"/>
      <c r="CVM2997" s="137"/>
      <c r="CVN2997" s="580"/>
      <c r="CVO2997" s="537"/>
      <c r="CVP2997" s="562"/>
      <c r="CVQ2997" s="357"/>
      <c r="CVR2997" s="81"/>
      <c r="CVS2997" s="173"/>
      <c r="CVT2997" s="721"/>
      <c r="CVU2997" s="137"/>
      <c r="CVV2997" s="580"/>
      <c r="CVW2997" s="537"/>
      <c r="CVX2997" s="562"/>
      <c r="CVY2997" s="357"/>
      <c r="CVZ2997" s="81"/>
      <c r="CWA2997" s="173"/>
      <c r="CWB2997" s="721"/>
      <c r="CWC2997" s="137"/>
      <c r="CWD2997" s="580"/>
      <c r="CWE2997" s="537"/>
      <c r="CWF2997" s="562"/>
      <c r="CWG2997" s="357"/>
      <c r="CWH2997" s="81"/>
      <c r="CWI2997" s="173"/>
      <c r="CWJ2997" s="721"/>
      <c r="CWK2997" s="137"/>
      <c r="CWL2997" s="580"/>
      <c r="CWM2997" s="537"/>
      <c r="CWN2997" s="562"/>
      <c r="CWO2997" s="357"/>
      <c r="CWP2997" s="81"/>
      <c r="CWQ2997" s="173"/>
      <c r="CWR2997" s="721"/>
      <c r="CWS2997" s="137"/>
      <c r="CWT2997" s="580"/>
      <c r="CWU2997" s="537"/>
      <c r="CWV2997" s="562"/>
      <c r="CWW2997" s="357"/>
      <c r="CWX2997" s="81"/>
      <c r="CWY2997" s="173"/>
      <c r="CWZ2997" s="721"/>
      <c r="CXA2997" s="137"/>
      <c r="CXB2997" s="580"/>
      <c r="CXC2997" s="537"/>
      <c r="CXD2997" s="562"/>
      <c r="CXE2997" s="357"/>
      <c r="CXF2997" s="81"/>
      <c r="CXG2997" s="173"/>
      <c r="CXH2997" s="721"/>
      <c r="CXI2997" s="137"/>
      <c r="CXJ2997" s="580"/>
      <c r="CXK2997" s="537"/>
      <c r="CXL2997" s="562"/>
      <c r="CXM2997" s="357"/>
      <c r="CXN2997" s="81"/>
      <c r="CXO2997" s="173"/>
      <c r="CXP2997" s="721"/>
      <c r="CXQ2997" s="137"/>
      <c r="CXR2997" s="580"/>
      <c r="CXS2997" s="537"/>
      <c r="CXT2997" s="562"/>
      <c r="CXU2997" s="357"/>
      <c r="CXV2997" s="81"/>
      <c r="CXW2997" s="173"/>
      <c r="CXX2997" s="721"/>
      <c r="CXY2997" s="137"/>
      <c r="CXZ2997" s="580"/>
      <c r="CYA2997" s="537"/>
      <c r="CYB2997" s="562"/>
      <c r="CYC2997" s="357"/>
      <c r="CYD2997" s="81"/>
      <c r="CYE2997" s="173"/>
      <c r="CYF2997" s="721"/>
      <c r="CYG2997" s="137"/>
      <c r="CYH2997" s="580"/>
      <c r="CYI2997" s="537"/>
      <c r="CYJ2997" s="562"/>
      <c r="CYK2997" s="357"/>
      <c r="CYL2997" s="81"/>
      <c r="CYM2997" s="173"/>
      <c r="CYN2997" s="721"/>
      <c r="CYO2997" s="137"/>
      <c r="CYP2997" s="580"/>
      <c r="CYQ2997" s="537"/>
      <c r="CYR2997" s="562"/>
      <c r="CYS2997" s="357"/>
      <c r="CYT2997" s="81"/>
      <c r="CYU2997" s="173"/>
      <c r="CYV2997" s="721"/>
      <c r="CYW2997" s="137"/>
      <c r="CYX2997" s="580"/>
      <c r="CYY2997" s="537"/>
      <c r="CYZ2997" s="562"/>
      <c r="CZA2997" s="357"/>
      <c r="CZB2997" s="81"/>
      <c r="CZC2997" s="173"/>
      <c r="CZD2997" s="721"/>
      <c r="CZE2997" s="137"/>
      <c r="CZF2997" s="580"/>
      <c r="CZG2997" s="537"/>
      <c r="CZH2997" s="562"/>
      <c r="CZI2997" s="357"/>
      <c r="CZJ2997" s="81"/>
      <c r="CZK2997" s="173"/>
      <c r="CZL2997" s="721"/>
      <c r="CZM2997" s="137"/>
      <c r="CZN2997" s="580"/>
      <c r="CZO2997" s="537"/>
      <c r="CZP2997" s="562"/>
      <c r="CZQ2997" s="357"/>
      <c r="CZR2997" s="81"/>
      <c r="CZS2997" s="173"/>
      <c r="CZT2997" s="721"/>
      <c r="CZU2997" s="137"/>
      <c r="CZV2997" s="580"/>
      <c r="CZW2997" s="537"/>
      <c r="CZX2997" s="562"/>
      <c r="CZY2997" s="357"/>
      <c r="CZZ2997" s="81"/>
      <c r="DAA2997" s="173"/>
      <c r="DAB2997" s="721"/>
      <c r="DAC2997" s="137"/>
      <c r="DAD2997" s="580"/>
      <c r="DAE2997" s="537"/>
      <c r="DAF2997" s="562"/>
      <c r="DAG2997" s="357"/>
      <c r="DAH2997" s="81"/>
      <c r="DAI2997" s="173"/>
      <c r="DAJ2997" s="721"/>
      <c r="DAK2997" s="137"/>
      <c r="DAL2997" s="580"/>
      <c r="DAM2997" s="537"/>
      <c r="DAN2997" s="562"/>
      <c r="DAO2997" s="357"/>
      <c r="DAP2997" s="81"/>
      <c r="DAQ2997" s="173"/>
      <c r="DAR2997" s="721"/>
      <c r="DAS2997" s="137"/>
      <c r="DAT2997" s="580"/>
      <c r="DAU2997" s="537"/>
      <c r="DAV2997" s="562"/>
      <c r="DAW2997" s="357"/>
      <c r="DAX2997" s="81"/>
      <c r="DAY2997" s="173"/>
      <c r="DAZ2997" s="721"/>
      <c r="DBA2997" s="137"/>
      <c r="DBB2997" s="580"/>
      <c r="DBC2997" s="537"/>
      <c r="DBD2997" s="562"/>
      <c r="DBE2997" s="357"/>
      <c r="DBF2997" s="81"/>
      <c r="DBG2997" s="173"/>
      <c r="DBH2997" s="721"/>
      <c r="DBI2997" s="137"/>
      <c r="DBJ2997" s="580"/>
      <c r="DBK2997" s="537"/>
      <c r="DBL2997" s="562"/>
      <c r="DBM2997" s="357"/>
      <c r="DBN2997" s="81"/>
      <c r="DBO2997" s="173"/>
      <c r="DBP2997" s="721"/>
      <c r="DBQ2997" s="137"/>
      <c r="DBR2997" s="580"/>
      <c r="DBS2997" s="537"/>
      <c r="DBT2997" s="562"/>
      <c r="DBU2997" s="357"/>
      <c r="DBV2997" s="81"/>
      <c r="DBW2997" s="173"/>
      <c r="DBX2997" s="721"/>
      <c r="DBY2997" s="137"/>
      <c r="DBZ2997" s="580"/>
      <c r="DCA2997" s="537"/>
      <c r="DCB2997" s="562"/>
      <c r="DCC2997" s="357"/>
      <c r="DCD2997" s="81"/>
      <c r="DCE2997" s="173"/>
      <c r="DCF2997" s="721"/>
      <c r="DCG2997" s="137"/>
      <c r="DCH2997" s="580"/>
      <c r="DCI2997" s="537"/>
      <c r="DCJ2997" s="562"/>
      <c r="DCK2997" s="357"/>
      <c r="DCL2997" s="81"/>
      <c r="DCM2997" s="173"/>
      <c r="DCN2997" s="721"/>
      <c r="DCO2997" s="137"/>
      <c r="DCP2997" s="580"/>
      <c r="DCQ2997" s="537"/>
      <c r="DCR2997" s="562"/>
      <c r="DCS2997" s="357"/>
      <c r="DCT2997" s="81"/>
      <c r="DCU2997" s="173"/>
      <c r="DCV2997" s="721"/>
      <c r="DCW2997" s="137"/>
      <c r="DCX2997" s="580"/>
      <c r="DCY2997" s="537"/>
      <c r="DCZ2997" s="562"/>
      <c r="DDA2997" s="357"/>
      <c r="DDB2997" s="81"/>
      <c r="DDC2997" s="173"/>
      <c r="DDD2997" s="721"/>
      <c r="DDE2997" s="137"/>
      <c r="DDF2997" s="580"/>
      <c r="DDG2997" s="537"/>
      <c r="DDH2997" s="562"/>
      <c r="DDI2997" s="357"/>
      <c r="DDJ2997" s="81"/>
      <c r="DDK2997" s="173"/>
      <c r="DDL2997" s="721"/>
      <c r="DDM2997" s="137"/>
      <c r="DDN2997" s="580"/>
      <c r="DDO2997" s="537"/>
      <c r="DDP2997" s="562"/>
      <c r="DDQ2997" s="357"/>
      <c r="DDR2997" s="81"/>
      <c r="DDS2997" s="173"/>
      <c r="DDT2997" s="721"/>
      <c r="DDU2997" s="137"/>
      <c r="DDV2997" s="580"/>
      <c r="DDW2997" s="537"/>
      <c r="DDX2997" s="562"/>
      <c r="DDY2997" s="357"/>
      <c r="DDZ2997" s="81"/>
      <c r="DEA2997" s="173"/>
      <c r="DEB2997" s="721"/>
      <c r="DEC2997" s="137"/>
      <c r="DED2997" s="580"/>
      <c r="DEE2997" s="537"/>
      <c r="DEF2997" s="562"/>
      <c r="DEG2997" s="357"/>
      <c r="DEH2997" s="81"/>
      <c r="DEI2997" s="173"/>
      <c r="DEJ2997" s="721"/>
      <c r="DEK2997" s="137"/>
      <c r="DEL2997" s="580"/>
      <c r="DEM2997" s="537"/>
      <c r="DEN2997" s="562"/>
      <c r="DEO2997" s="357"/>
      <c r="DEP2997" s="81"/>
      <c r="DEQ2997" s="173"/>
      <c r="DER2997" s="721"/>
      <c r="DES2997" s="137"/>
      <c r="DET2997" s="580"/>
      <c r="DEU2997" s="537"/>
      <c r="DEV2997" s="562"/>
      <c r="DEW2997" s="357"/>
      <c r="DEX2997" s="81"/>
      <c r="DEY2997" s="173"/>
      <c r="DEZ2997" s="721"/>
      <c r="DFA2997" s="137"/>
      <c r="DFB2997" s="580"/>
      <c r="DFC2997" s="537"/>
      <c r="DFD2997" s="562"/>
      <c r="DFE2997" s="357"/>
      <c r="DFF2997" s="81"/>
      <c r="DFG2997" s="173"/>
      <c r="DFH2997" s="721"/>
      <c r="DFI2997" s="137"/>
      <c r="DFJ2997" s="580"/>
      <c r="DFK2997" s="537"/>
      <c r="DFL2997" s="562"/>
      <c r="DFM2997" s="357"/>
      <c r="DFN2997" s="81"/>
      <c r="DFO2997" s="173"/>
      <c r="DFP2997" s="721"/>
      <c r="DFQ2997" s="137"/>
      <c r="DFR2997" s="580"/>
      <c r="DFS2997" s="537"/>
      <c r="DFT2997" s="562"/>
      <c r="DFU2997" s="357"/>
      <c r="DFV2997" s="81"/>
      <c r="DFW2997" s="173"/>
      <c r="DFX2997" s="721"/>
      <c r="DFY2997" s="137"/>
      <c r="DFZ2997" s="580"/>
      <c r="DGA2997" s="537"/>
      <c r="DGB2997" s="562"/>
      <c r="DGC2997" s="357"/>
      <c r="DGD2997" s="81"/>
      <c r="DGE2997" s="173"/>
      <c r="DGF2997" s="721"/>
      <c r="DGG2997" s="137"/>
      <c r="DGH2997" s="580"/>
      <c r="DGI2997" s="537"/>
      <c r="DGJ2997" s="562"/>
      <c r="DGK2997" s="357"/>
      <c r="DGL2997" s="81"/>
      <c r="DGM2997" s="173"/>
      <c r="DGN2997" s="721"/>
      <c r="DGO2997" s="137"/>
      <c r="DGP2997" s="580"/>
      <c r="DGQ2997" s="537"/>
      <c r="DGR2997" s="562"/>
      <c r="DGS2997" s="357"/>
      <c r="DGT2997" s="81"/>
      <c r="DGU2997" s="173"/>
      <c r="DGV2997" s="721"/>
      <c r="DGW2997" s="137"/>
      <c r="DGX2997" s="580"/>
      <c r="DGY2997" s="537"/>
      <c r="DGZ2997" s="562"/>
      <c r="DHA2997" s="357"/>
      <c r="DHB2997" s="81"/>
      <c r="DHC2997" s="173"/>
      <c r="DHD2997" s="721"/>
      <c r="DHE2997" s="137"/>
      <c r="DHF2997" s="580"/>
      <c r="DHG2997" s="537"/>
      <c r="DHH2997" s="562"/>
      <c r="DHI2997" s="357"/>
      <c r="DHJ2997" s="81"/>
      <c r="DHK2997" s="173"/>
      <c r="DHL2997" s="721"/>
      <c r="DHM2997" s="137"/>
      <c r="DHN2997" s="580"/>
      <c r="DHO2997" s="537"/>
      <c r="DHP2997" s="562"/>
      <c r="DHQ2997" s="357"/>
      <c r="DHR2997" s="81"/>
      <c r="DHS2997" s="173"/>
      <c r="DHT2997" s="721"/>
      <c r="DHU2997" s="137"/>
      <c r="DHV2997" s="580"/>
      <c r="DHW2997" s="537"/>
      <c r="DHX2997" s="562"/>
      <c r="DHY2997" s="357"/>
      <c r="DHZ2997" s="81"/>
      <c r="DIA2997" s="173"/>
      <c r="DIB2997" s="721"/>
      <c r="DIC2997" s="137"/>
      <c r="DID2997" s="580"/>
      <c r="DIE2997" s="537"/>
      <c r="DIF2997" s="562"/>
      <c r="DIG2997" s="357"/>
      <c r="DIH2997" s="81"/>
      <c r="DII2997" s="173"/>
      <c r="DIJ2997" s="721"/>
      <c r="DIK2997" s="137"/>
      <c r="DIL2997" s="580"/>
      <c r="DIM2997" s="537"/>
      <c r="DIN2997" s="562"/>
      <c r="DIO2997" s="357"/>
      <c r="DIP2997" s="81"/>
      <c r="DIQ2997" s="173"/>
      <c r="DIR2997" s="721"/>
      <c r="DIS2997" s="137"/>
      <c r="DIT2997" s="580"/>
      <c r="DIU2997" s="537"/>
      <c r="DIV2997" s="562"/>
      <c r="DIW2997" s="357"/>
      <c r="DIX2997" s="81"/>
      <c r="DIY2997" s="173"/>
      <c r="DIZ2997" s="721"/>
      <c r="DJA2997" s="137"/>
      <c r="DJB2997" s="580"/>
      <c r="DJC2997" s="537"/>
      <c r="DJD2997" s="562"/>
      <c r="DJE2997" s="357"/>
      <c r="DJF2997" s="81"/>
      <c r="DJG2997" s="173"/>
      <c r="DJH2997" s="721"/>
      <c r="DJI2997" s="137"/>
      <c r="DJJ2997" s="580"/>
      <c r="DJK2997" s="537"/>
      <c r="DJL2997" s="562"/>
      <c r="DJM2997" s="357"/>
      <c r="DJN2997" s="81"/>
      <c r="DJO2997" s="173"/>
      <c r="DJP2997" s="721"/>
      <c r="DJQ2997" s="137"/>
      <c r="DJR2997" s="580"/>
      <c r="DJS2997" s="537"/>
      <c r="DJT2997" s="562"/>
      <c r="DJU2997" s="357"/>
      <c r="DJV2997" s="81"/>
      <c r="DJW2997" s="173"/>
      <c r="DJX2997" s="721"/>
      <c r="DJY2997" s="137"/>
      <c r="DJZ2997" s="580"/>
      <c r="DKA2997" s="537"/>
      <c r="DKB2997" s="562"/>
      <c r="DKC2997" s="357"/>
      <c r="DKD2997" s="81"/>
      <c r="DKE2997" s="173"/>
      <c r="DKF2997" s="721"/>
      <c r="DKG2997" s="137"/>
      <c r="DKH2997" s="580"/>
      <c r="DKI2997" s="537"/>
      <c r="DKJ2997" s="562"/>
      <c r="DKK2997" s="357"/>
      <c r="DKL2997" s="81"/>
      <c r="DKM2997" s="173"/>
      <c r="DKN2997" s="721"/>
      <c r="DKO2997" s="137"/>
      <c r="DKP2997" s="580"/>
      <c r="DKQ2997" s="537"/>
      <c r="DKR2997" s="562"/>
      <c r="DKS2997" s="357"/>
      <c r="DKT2997" s="81"/>
      <c r="DKU2997" s="173"/>
      <c r="DKV2997" s="721"/>
      <c r="DKW2997" s="137"/>
      <c r="DKX2997" s="580"/>
      <c r="DKY2997" s="537"/>
      <c r="DKZ2997" s="562"/>
      <c r="DLA2997" s="357"/>
      <c r="DLB2997" s="81"/>
      <c r="DLC2997" s="173"/>
      <c r="DLD2997" s="721"/>
      <c r="DLE2997" s="137"/>
      <c r="DLF2997" s="580"/>
      <c r="DLG2997" s="537"/>
      <c r="DLH2997" s="562"/>
      <c r="DLI2997" s="357"/>
      <c r="DLJ2997" s="81"/>
      <c r="DLK2997" s="173"/>
      <c r="DLL2997" s="721"/>
      <c r="DLM2997" s="137"/>
      <c r="DLN2997" s="580"/>
      <c r="DLO2997" s="537"/>
      <c r="DLP2997" s="562"/>
      <c r="DLQ2997" s="357"/>
      <c r="DLR2997" s="81"/>
      <c r="DLS2997" s="173"/>
      <c r="DLT2997" s="721"/>
      <c r="DLU2997" s="137"/>
      <c r="DLV2997" s="580"/>
      <c r="DLW2997" s="537"/>
      <c r="DLX2997" s="562"/>
      <c r="DLY2997" s="357"/>
      <c r="DLZ2997" s="81"/>
      <c r="DMA2997" s="173"/>
      <c r="DMB2997" s="721"/>
      <c r="DMC2997" s="137"/>
      <c r="DMD2997" s="580"/>
      <c r="DME2997" s="537"/>
      <c r="DMF2997" s="562"/>
      <c r="DMG2997" s="357"/>
      <c r="DMH2997" s="81"/>
      <c r="DMI2997" s="173"/>
      <c r="DMJ2997" s="721"/>
      <c r="DMK2997" s="137"/>
      <c r="DML2997" s="580"/>
      <c r="DMM2997" s="537"/>
      <c r="DMN2997" s="562"/>
      <c r="DMO2997" s="357"/>
      <c r="DMP2997" s="81"/>
      <c r="DMQ2997" s="173"/>
      <c r="DMR2997" s="721"/>
      <c r="DMS2997" s="137"/>
      <c r="DMT2997" s="580"/>
      <c r="DMU2997" s="537"/>
      <c r="DMV2997" s="562"/>
      <c r="DMW2997" s="357"/>
      <c r="DMX2997" s="81"/>
      <c r="DMY2997" s="173"/>
      <c r="DMZ2997" s="721"/>
      <c r="DNA2997" s="137"/>
      <c r="DNB2997" s="580"/>
      <c r="DNC2997" s="537"/>
      <c r="DND2997" s="562"/>
      <c r="DNE2997" s="357"/>
      <c r="DNF2997" s="81"/>
      <c r="DNG2997" s="173"/>
      <c r="DNH2997" s="721"/>
      <c r="DNI2997" s="137"/>
      <c r="DNJ2997" s="580"/>
      <c r="DNK2997" s="537"/>
      <c r="DNL2997" s="562"/>
      <c r="DNM2997" s="357"/>
      <c r="DNN2997" s="81"/>
      <c r="DNO2997" s="173"/>
      <c r="DNP2997" s="721"/>
      <c r="DNQ2997" s="137"/>
      <c r="DNR2997" s="580"/>
      <c r="DNS2997" s="537"/>
      <c r="DNT2997" s="562"/>
      <c r="DNU2997" s="357"/>
      <c r="DNV2997" s="81"/>
      <c r="DNW2997" s="173"/>
      <c r="DNX2997" s="721"/>
      <c r="DNY2997" s="137"/>
      <c r="DNZ2997" s="580"/>
      <c r="DOA2997" s="537"/>
      <c r="DOB2997" s="562"/>
      <c r="DOC2997" s="357"/>
      <c r="DOD2997" s="81"/>
      <c r="DOE2997" s="173"/>
      <c r="DOF2997" s="721"/>
      <c r="DOG2997" s="137"/>
      <c r="DOH2997" s="580"/>
      <c r="DOI2997" s="537"/>
      <c r="DOJ2997" s="562"/>
      <c r="DOK2997" s="357"/>
      <c r="DOL2997" s="81"/>
      <c r="DOM2997" s="173"/>
      <c r="DON2997" s="721"/>
      <c r="DOO2997" s="137"/>
      <c r="DOP2997" s="580"/>
      <c r="DOQ2997" s="537"/>
      <c r="DOR2997" s="562"/>
      <c r="DOS2997" s="357"/>
      <c r="DOT2997" s="81"/>
      <c r="DOU2997" s="173"/>
      <c r="DOV2997" s="721"/>
      <c r="DOW2997" s="137"/>
      <c r="DOX2997" s="580"/>
      <c r="DOY2997" s="537"/>
      <c r="DOZ2997" s="562"/>
      <c r="DPA2997" s="357"/>
      <c r="DPB2997" s="81"/>
      <c r="DPC2997" s="173"/>
      <c r="DPD2997" s="721"/>
      <c r="DPE2997" s="137"/>
      <c r="DPF2997" s="580"/>
      <c r="DPG2997" s="537"/>
      <c r="DPH2997" s="562"/>
      <c r="DPI2997" s="357"/>
      <c r="DPJ2997" s="81"/>
      <c r="DPK2997" s="173"/>
      <c r="DPL2997" s="721"/>
      <c r="DPM2997" s="137"/>
      <c r="DPN2997" s="580"/>
      <c r="DPO2997" s="537"/>
      <c r="DPP2997" s="562"/>
      <c r="DPQ2997" s="357"/>
      <c r="DPR2997" s="81"/>
      <c r="DPS2997" s="173"/>
      <c r="DPT2997" s="721"/>
      <c r="DPU2997" s="137"/>
      <c r="DPV2997" s="580"/>
      <c r="DPW2997" s="537"/>
      <c r="DPX2997" s="562"/>
      <c r="DPY2997" s="357"/>
      <c r="DPZ2997" s="81"/>
      <c r="DQA2997" s="173"/>
      <c r="DQB2997" s="721"/>
      <c r="DQC2997" s="137"/>
      <c r="DQD2997" s="580"/>
      <c r="DQE2997" s="537"/>
      <c r="DQF2997" s="562"/>
      <c r="DQG2997" s="357"/>
      <c r="DQH2997" s="81"/>
      <c r="DQI2997" s="173"/>
      <c r="DQJ2997" s="721"/>
      <c r="DQK2997" s="137"/>
      <c r="DQL2997" s="580"/>
      <c r="DQM2997" s="537"/>
      <c r="DQN2997" s="562"/>
      <c r="DQO2997" s="357"/>
      <c r="DQP2997" s="81"/>
      <c r="DQQ2997" s="173"/>
      <c r="DQR2997" s="721"/>
      <c r="DQS2997" s="137"/>
      <c r="DQT2997" s="580"/>
      <c r="DQU2997" s="537"/>
      <c r="DQV2997" s="562"/>
      <c r="DQW2997" s="357"/>
      <c r="DQX2997" s="81"/>
      <c r="DQY2997" s="173"/>
      <c r="DQZ2997" s="721"/>
      <c r="DRA2997" s="137"/>
      <c r="DRB2997" s="580"/>
      <c r="DRC2997" s="537"/>
      <c r="DRD2997" s="562"/>
      <c r="DRE2997" s="357"/>
      <c r="DRF2997" s="81"/>
      <c r="DRG2997" s="173"/>
      <c r="DRH2997" s="721"/>
      <c r="DRI2997" s="137"/>
      <c r="DRJ2997" s="580"/>
      <c r="DRK2997" s="537"/>
      <c r="DRL2997" s="562"/>
      <c r="DRM2997" s="357"/>
      <c r="DRN2997" s="81"/>
      <c r="DRO2997" s="173"/>
      <c r="DRP2997" s="721"/>
      <c r="DRQ2997" s="137"/>
      <c r="DRR2997" s="580"/>
      <c r="DRS2997" s="537"/>
      <c r="DRT2997" s="562"/>
      <c r="DRU2997" s="357"/>
      <c r="DRV2997" s="81"/>
      <c r="DRW2997" s="173"/>
      <c r="DRX2997" s="721"/>
      <c r="DRY2997" s="137"/>
      <c r="DRZ2997" s="580"/>
      <c r="DSA2997" s="537"/>
      <c r="DSB2997" s="562"/>
      <c r="DSC2997" s="357"/>
      <c r="DSD2997" s="81"/>
      <c r="DSE2997" s="173"/>
      <c r="DSF2997" s="721"/>
      <c r="DSG2997" s="137"/>
      <c r="DSH2997" s="580"/>
      <c r="DSI2997" s="537"/>
      <c r="DSJ2997" s="562"/>
      <c r="DSK2997" s="357"/>
      <c r="DSL2997" s="81"/>
      <c r="DSM2997" s="173"/>
      <c r="DSN2997" s="721"/>
      <c r="DSO2997" s="137"/>
      <c r="DSP2997" s="580"/>
      <c r="DSQ2997" s="537"/>
      <c r="DSR2997" s="562"/>
      <c r="DSS2997" s="357"/>
      <c r="DST2997" s="81"/>
      <c r="DSU2997" s="173"/>
      <c r="DSV2997" s="721"/>
      <c r="DSW2997" s="137"/>
      <c r="DSX2997" s="580"/>
      <c r="DSY2997" s="537"/>
      <c r="DSZ2997" s="562"/>
      <c r="DTA2997" s="357"/>
      <c r="DTB2997" s="81"/>
      <c r="DTC2997" s="173"/>
      <c r="DTD2997" s="721"/>
      <c r="DTE2997" s="137"/>
      <c r="DTF2997" s="580"/>
      <c r="DTG2997" s="537"/>
      <c r="DTH2997" s="562"/>
      <c r="DTI2997" s="357"/>
      <c r="DTJ2997" s="81"/>
      <c r="DTK2997" s="173"/>
      <c r="DTL2997" s="721"/>
      <c r="DTM2997" s="137"/>
      <c r="DTN2997" s="580"/>
      <c r="DTO2997" s="537"/>
      <c r="DTP2997" s="562"/>
      <c r="DTQ2997" s="357"/>
      <c r="DTR2997" s="81"/>
      <c r="DTS2997" s="173"/>
      <c r="DTT2997" s="721"/>
      <c r="DTU2997" s="137"/>
      <c r="DTV2997" s="580"/>
      <c r="DTW2997" s="537"/>
      <c r="DTX2997" s="562"/>
      <c r="DTY2997" s="357"/>
      <c r="DTZ2997" s="81"/>
      <c r="DUA2997" s="173"/>
      <c r="DUB2997" s="721"/>
      <c r="DUC2997" s="137"/>
      <c r="DUD2997" s="580"/>
      <c r="DUE2997" s="537"/>
      <c r="DUF2997" s="562"/>
      <c r="DUG2997" s="357"/>
      <c r="DUH2997" s="81"/>
      <c r="DUI2997" s="173"/>
      <c r="DUJ2997" s="721"/>
      <c r="DUK2997" s="137"/>
      <c r="DUL2997" s="580"/>
      <c r="DUM2997" s="537"/>
      <c r="DUN2997" s="562"/>
      <c r="DUO2997" s="357"/>
      <c r="DUP2997" s="81"/>
      <c r="DUQ2997" s="173"/>
      <c r="DUR2997" s="721"/>
      <c r="DUS2997" s="137"/>
      <c r="DUT2997" s="580"/>
      <c r="DUU2997" s="537"/>
      <c r="DUV2997" s="562"/>
      <c r="DUW2997" s="357"/>
      <c r="DUX2997" s="81"/>
      <c r="DUY2997" s="173"/>
      <c r="DUZ2997" s="721"/>
      <c r="DVA2997" s="137"/>
      <c r="DVB2997" s="580"/>
      <c r="DVC2997" s="537"/>
      <c r="DVD2997" s="562"/>
      <c r="DVE2997" s="357"/>
      <c r="DVF2997" s="81"/>
      <c r="DVG2997" s="173"/>
      <c r="DVH2997" s="721"/>
      <c r="DVI2997" s="137"/>
      <c r="DVJ2997" s="580"/>
      <c r="DVK2997" s="537"/>
      <c r="DVL2997" s="562"/>
      <c r="DVM2997" s="357"/>
      <c r="DVN2997" s="81"/>
      <c r="DVO2997" s="173"/>
      <c r="DVP2997" s="721"/>
      <c r="DVQ2997" s="137"/>
      <c r="DVR2997" s="580"/>
      <c r="DVS2997" s="537"/>
      <c r="DVT2997" s="562"/>
      <c r="DVU2997" s="357"/>
      <c r="DVV2997" s="81"/>
      <c r="DVW2997" s="173"/>
      <c r="DVX2997" s="721"/>
      <c r="DVY2997" s="137"/>
      <c r="DVZ2997" s="580"/>
      <c r="DWA2997" s="537"/>
      <c r="DWB2997" s="562"/>
      <c r="DWC2997" s="357"/>
      <c r="DWD2997" s="81"/>
      <c r="DWE2997" s="173"/>
      <c r="DWF2997" s="721"/>
      <c r="DWG2997" s="137"/>
      <c r="DWH2997" s="580"/>
      <c r="DWI2997" s="537"/>
      <c r="DWJ2997" s="562"/>
      <c r="DWK2997" s="357"/>
      <c r="DWL2997" s="81"/>
      <c r="DWM2997" s="173"/>
      <c r="DWN2997" s="721"/>
      <c r="DWO2997" s="137"/>
      <c r="DWP2997" s="580"/>
      <c r="DWQ2997" s="537"/>
      <c r="DWR2997" s="562"/>
      <c r="DWS2997" s="357"/>
      <c r="DWT2997" s="81"/>
      <c r="DWU2997" s="173"/>
      <c r="DWV2997" s="721"/>
      <c r="DWW2997" s="137"/>
      <c r="DWX2997" s="580"/>
      <c r="DWY2997" s="537"/>
      <c r="DWZ2997" s="562"/>
      <c r="DXA2997" s="357"/>
      <c r="DXB2997" s="81"/>
      <c r="DXC2997" s="173"/>
      <c r="DXD2997" s="721"/>
      <c r="DXE2997" s="137"/>
      <c r="DXF2997" s="580"/>
      <c r="DXG2997" s="537"/>
      <c r="DXH2997" s="562"/>
      <c r="DXI2997" s="357"/>
      <c r="DXJ2997" s="81"/>
      <c r="DXK2997" s="173"/>
      <c r="DXL2997" s="721"/>
      <c r="DXM2997" s="137"/>
      <c r="DXN2997" s="580"/>
      <c r="DXO2997" s="537"/>
      <c r="DXP2997" s="562"/>
      <c r="DXQ2997" s="357"/>
      <c r="DXR2997" s="81"/>
      <c r="DXS2997" s="173"/>
      <c r="DXT2997" s="721"/>
      <c r="DXU2997" s="137"/>
      <c r="DXV2997" s="580"/>
      <c r="DXW2997" s="537"/>
      <c r="DXX2997" s="562"/>
      <c r="DXY2997" s="357"/>
      <c r="DXZ2997" s="81"/>
      <c r="DYA2997" s="173"/>
      <c r="DYB2997" s="721"/>
      <c r="DYC2997" s="137"/>
      <c r="DYD2997" s="580"/>
      <c r="DYE2997" s="537"/>
      <c r="DYF2997" s="562"/>
      <c r="DYG2997" s="357"/>
      <c r="DYH2997" s="81"/>
      <c r="DYI2997" s="173"/>
      <c r="DYJ2997" s="721"/>
      <c r="DYK2997" s="137"/>
      <c r="DYL2997" s="580"/>
      <c r="DYM2997" s="537"/>
      <c r="DYN2997" s="562"/>
      <c r="DYO2997" s="357"/>
      <c r="DYP2997" s="81"/>
      <c r="DYQ2997" s="173"/>
      <c r="DYR2997" s="721"/>
      <c r="DYS2997" s="137"/>
      <c r="DYT2997" s="580"/>
      <c r="DYU2997" s="537"/>
      <c r="DYV2997" s="562"/>
      <c r="DYW2997" s="357"/>
      <c r="DYX2997" s="81"/>
      <c r="DYY2997" s="173"/>
      <c r="DYZ2997" s="721"/>
      <c r="DZA2997" s="137"/>
      <c r="DZB2997" s="580"/>
      <c r="DZC2997" s="537"/>
      <c r="DZD2997" s="562"/>
      <c r="DZE2997" s="357"/>
      <c r="DZF2997" s="81"/>
      <c r="DZG2997" s="173"/>
      <c r="DZH2997" s="721"/>
      <c r="DZI2997" s="137"/>
      <c r="DZJ2997" s="580"/>
      <c r="DZK2997" s="537"/>
      <c r="DZL2997" s="562"/>
      <c r="DZM2997" s="357"/>
      <c r="DZN2997" s="81"/>
      <c r="DZO2997" s="173"/>
      <c r="DZP2997" s="721"/>
      <c r="DZQ2997" s="137"/>
      <c r="DZR2997" s="580"/>
      <c r="DZS2997" s="537"/>
      <c r="DZT2997" s="562"/>
      <c r="DZU2997" s="357"/>
      <c r="DZV2997" s="81"/>
      <c r="DZW2997" s="173"/>
      <c r="DZX2997" s="721"/>
      <c r="DZY2997" s="137"/>
      <c r="DZZ2997" s="580"/>
      <c r="EAA2997" s="537"/>
      <c r="EAB2997" s="562"/>
      <c r="EAC2997" s="357"/>
      <c r="EAD2997" s="81"/>
      <c r="EAE2997" s="173"/>
      <c r="EAF2997" s="721"/>
      <c r="EAG2997" s="137"/>
      <c r="EAH2997" s="580"/>
      <c r="EAI2997" s="537"/>
      <c r="EAJ2997" s="562"/>
      <c r="EAK2997" s="357"/>
      <c r="EAL2997" s="81"/>
      <c r="EAM2997" s="173"/>
      <c r="EAN2997" s="721"/>
      <c r="EAO2997" s="137"/>
      <c r="EAP2997" s="580"/>
      <c r="EAQ2997" s="537"/>
      <c r="EAR2997" s="562"/>
      <c r="EAS2997" s="357"/>
      <c r="EAT2997" s="81"/>
      <c r="EAU2997" s="173"/>
      <c r="EAV2997" s="721"/>
      <c r="EAW2997" s="137"/>
      <c r="EAX2997" s="580"/>
      <c r="EAY2997" s="537"/>
      <c r="EAZ2997" s="562"/>
      <c r="EBA2997" s="357"/>
      <c r="EBB2997" s="81"/>
      <c r="EBC2997" s="173"/>
      <c r="EBD2997" s="721"/>
      <c r="EBE2997" s="137"/>
      <c r="EBF2997" s="580"/>
      <c r="EBG2997" s="537"/>
      <c r="EBH2997" s="562"/>
      <c r="EBI2997" s="357"/>
      <c r="EBJ2997" s="81"/>
      <c r="EBK2997" s="173"/>
      <c r="EBL2997" s="721"/>
      <c r="EBM2997" s="137"/>
      <c r="EBN2997" s="580"/>
      <c r="EBO2997" s="537"/>
      <c r="EBP2997" s="562"/>
      <c r="EBQ2997" s="357"/>
      <c r="EBR2997" s="81"/>
      <c r="EBS2997" s="173"/>
      <c r="EBT2997" s="721"/>
      <c r="EBU2997" s="137"/>
      <c r="EBV2997" s="580"/>
      <c r="EBW2997" s="537"/>
      <c r="EBX2997" s="562"/>
      <c r="EBY2997" s="357"/>
      <c r="EBZ2997" s="81"/>
      <c r="ECA2997" s="173"/>
      <c r="ECB2997" s="721"/>
      <c r="ECC2997" s="137"/>
      <c r="ECD2997" s="580"/>
      <c r="ECE2997" s="537"/>
      <c r="ECF2997" s="562"/>
      <c r="ECG2997" s="357"/>
      <c r="ECH2997" s="81"/>
      <c r="ECI2997" s="173"/>
      <c r="ECJ2997" s="721"/>
      <c r="ECK2997" s="137"/>
      <c r="ECL2997" s="580"/>
      <c r="ECM2997" s="537"/>
      <c r="ECN2997" s="562"/>
      <c r="ECO2997" s="357"/>
      <c r="ECP2997" s="81"/>
      <c r="ECQ2997" s="173"/>
      <c r="ECR2997" s="721"/>
      <c r="ECS2997" s="137"/>
      <c r="ECT2997" s="580"/>
      <c r="ECU2997" s="537"/>
      <c r="ECV2997" s="562"/>
      <c r="ECW2997" s="357"/>
      <c r="ECX2997" s="81"/>
      <c r="ECY2997" s="173"/>
      <c r="ECZ2997" s="721"/>
      <c r="EDA2997" s="137"/>
      <c r="EDB2997" s="580"/>
      <c r="EDC2997" s="537"/>
      <c r="EDD2997" s="562"/>
      <c r="EDE2997" s="357"/>
      <c r="EDF2997" s="81"/>
      <c r="EDG2997" s="173"/>
      <c r="EDH2997" s="721"/>
      <c r="EDI2997" s="137"/>
      <c r="EDJ2997" s="580"/>
      <c r="EDK2997" s="537"/>
      <c r="EDL2997" s="562"/>
      <c r="EDM2997" s="357"/>
      <c r="EDN2997" s="81"/>
      <c r="EDO2997" s="173"/>
      <c r="EDP2997" s="721"/>
      <c r="EDQ2997" s="137"/>
      <c r="EDR2997" s="580"/>
      <c r="EDS2997" s="537"/>
      <c r="EDT2997" s="562"/>
      <c r="EDU2997" s="357"/>
      <c r="EDV2997" s="81"/>
      <c r="EDW2997" s="173"/>
      <c r="EDX2997" s="721"/>
      <c r="EDY2997" s="137"/>
      <c r="EDZ2997" s="580"/>
      <c r="EEA2997" s="537"/>
      <c r="EEB2997" s="562"/>
      <c r="EEC2997" s="357"/>
      <c r="EED2997" s="81"/>
      <c r="EEE2997" s="173"/>
      <c r="EEF2997" s="721"/>
      <c r="EEG2997" s="137"/>
      <c r="EEH2997" s="580"/>
      <c r="EEI2997" s="537"/>
      <c r="EEJ2997" s="562"/>
      <c r="EEK2997" s="357"/>
      <c r="EEL2997" s="81"/>
      <c r="EEM2997" s="173"/>
      <c r="EEN2997" s="721"/>
      <c r="EEO2997" s="137"/>
      <c r="EEP2997" s="580"/>
      <c r="EEQ2997" s="537"/>
      <c r="EER2997" s="562"/>
      <c r="EES2997" s="357"/>
      <c r="EET2997" s="81"/>
      <c r="EEU2997" s="173"/>
      <c r="EEV2997" s="721"/>
      <c r="EEW2997" s="137"/>
      <c r="EEX2997" s="580"/>
      <c r="EEY2997" s="537"/>
      <c r="EEZ2997" s="562"/>
      <c r="EFA2997" s="357"/>
      <c r="EFB2997" s="81"/>
      <c r="EFC2997" s="173"/>
      <c r="EFD2997" s="721"/>
      <c r="EFE2997" s="137"/>
      <c r="EFF2997" s="580"/>
      <c r="EFG2997" s="537"/>
      <c r="EFH2997" s="562"/>
      <c r="EFI2997" s="357"/>
      <c r="EFJ2997" s="81"/>
      <c r="EFK2997" s="173"/>
      <c r="EFL2997" s="721"/>
      <c r="EFM2997" s="137"/>
      <c r="EFN2997" s="580"/>
      <c r="EFO2997" s="537"/>
      <c r="EFP2997" s="562"/>
      <c r="EFQ2997" s="357"/>
      <c r="EFR2997" s="81"/>
      <c r="EFS2997" s="173"/>
      <c r="EFT2997" s="721"/>
      <c r="EFU2997" s="137"/>
      <c r="EFV2997" s="580"/>
      <c r="EFW2997" s="537"/>
      <c r="EFX2997" s="562"/>
      <c r="EFY2997" s="357"/>
      <c r="EFZ2997" s="81"/>
      <c r="EGA2997" s="173"/>
      <c r="EGB2997" s="721"/>
      <c r="EGC2997" s="137"/>
      <c r="EGD2997" s="580"/>
      <c r="EGE2997" s="537"/>
      <c r="EGF2997" s="562"/>
      <c r="EGG2997" s="357"/>
      <c r="EGH2997" s="81"/>
      <c r="EGI2997" s="173"/>
      <c r="EGJ2997" s="721"/>
      <c r="EGK2997" s="137"/>
      <c r="EGL2997" s="580"/>
      <c r="EGM2997" s="537"/>
      <c r="EGN2997" s="562"/>
      <c r="EGO2997" s="357"/>
      <c r="EGP2997" s="81"/>
      <c r="EGQ2997" s="173"/>
      <c r="EGR2997" s="721"/>
      <c r="EGS2997" s="137"/>
      <c r="EGT2997" s="580"/>
      <c r="EGU2997" s="537"/>
      <c r="EGV2997" s="562"/>
      <c r="EGW2997" s="357"/>
      <c r="EGX2997" s="81"/>
      <c r="EGY2997" s="173"/>
      <c r="EGZ2997" s="721"/>
      <c r="EHA2997" s="137"/>
      <c r="EHB2997" s="580"/>
      <c r="EHC2997" s="537"/>
      <c r="EHD2997" s="562"/>
      <c r="EHE2997" s="357"/>
      <c r="EHF2997" s="81"/>
      <c r="EHG2997" s="173"/>
      <c r="EHH2997" s="721"/>
      <c r="EHI2997" s="137"/>
      <c r="EHJ2997" s="580"/>
      <c r="EHK2997" s="537"/>
      <c r="EHL2997" s="562"/>
      <c r="EHM2997" s="357"/>
      <c r="EHN2997" s="81"/>
      <c r="EHO2997" s="173"/>
      <c r="EHP2997" s="721"/>
      <c r="EHQ2997" s="137"/>
      <c r="EHR2997" s="580"/>
      <c r="EHS2997" s="537"/>
      <c r="EHT2997" s="562"/>
      <c r="EHU2997" s="357"/>
      <c r="EHV2997" s="81"/>
      <c r="EHW2997" s="173"/>
      <c r="EHX2997" s="721"/>
      <c r="EHY2997" s="137"/>
      <c r="EHZ2997" s="580"/>
      <c r="EIA2997" s="537"/>
      <c r="EIB2997" s="562"/>
      <c r="EIC2997" s="357"/>
      <c r="EID2997" s="81"/>
      <c r="EIE2997" s="173"/>
      <c r="EIF2997" s="721"/>
      <c r="EIG2997" s="137"/>
      <c r="EIH2997" s="580"/>
      <c r="EII2997" s="537"/>
      <c r="EIJ2997" s="562"/>
      <c r="EIK2997" s="357"/>
      <c r="EIL2997" s="81"/>
      <c r="EIM2997" s="173"/>
      <c r="EIN2997" s="721"/>
      <c r="EIO2997" s="137"/>
      <c r="EIP2997" s="580"/>
      <c r="EIQ2997" s="537"/>
      <c r="EIR2997" s="562"/>
      <c r="EIS2997" s="357"/>
      <c r="EIT2997" s="81"/>
      <c r="EIU2997" s="173"/>
      <c r="EIV2997" s="721"/>
      <c r="EIW2997" s="137"/>
      <c r="EIX2997" s="580"/>
      <c r="EIY2997" s="537"/>
      <c r="EIZ2997" s="562"/>
      <c r="EJA2997" s="357"/>
      <c r="EJB2997" s="81"/>
      <c r="EJC2997" s="173"/>
      <c r="EJD2997" s="721"/>
      <c r="EJE2997" s="137"/>
      <c r="EJF2997" s="580"/>
      <c r="EJG2997" s="537"/>
      <c r="EJH2997" s="562"/>
      <c r="EJI2997" s="357"/>
      <c r="EJJ2997" s="81"/>
      <c r="EJK2997" s="173"/>
      <c r="EJL2997" s="721"/>
      <c r="EJM2997" s="137"/>
      <c r="EJN2997" s="580"/>
      <c r="EJO2997" s="537"/>
      <c r="EJP2997" s="562"/>
      <c r="EJQ2997" s="357"/>
      <c r="EJR2997" s="81"/>
      <c r="EJS2997" s="173"/>
      <c r="EJT2997" s="721"/>
      <c r="EJU2997" s="137"/>
      <c r="EJV2997" s="580"/>
      <c r="EJW2997" s="537"/>
      <c r="EJX2997" s="562"/>
      <c r="EJY2997" s="357"/>
      <c r="EJZ2997" s="81"/>
      <c r="EKA2997" s="173"/>
      <c r="EKB2997" s="721"/>
      <c r="EKC2997" s="137"/>
      <c r="EKD2997" s="580"/>
      <c r="EKE2997" s="537"/>
      <c r="EKF2997" s="562"/>
      <c r="EKG2997" s="357"/>
      <c r="EKH2997" s="81"/>
      <c r="EKI2997" s="173"/>
      <c r="EKJ2997" s="721"/>
      <c r="EKK2997" s="137"/>
      <c r="EKL2997" s="580"/>
      <c r="EKM2997" s="537"/>
      <c r="EKN2997" s="562"/>
      <c r="EKO2997" s="357"/>
      <c r="EKP2997" s="81"/>
      <c r="EKQ2997" s="173"/>
      <c r="EKR2997" s="721"/>
      <c r="EKS2997" s="137"/>
      <c r="EKT2997" s="580"/>
      <c r="EKU2997" s="537"/>
      <c r="EKV2997" s="562"/>
      <c r="EKW2997" s="357"/>
      <c r="EKX2997" s="81"/>
      <c r="EKY2997" s="173"/>
      <c r="EKZ2997" s="721"/>
      <c r="ELA2997" s="137"/>
      <c r="ELB2997" s="580"/>
      <c r="ELC2997" s="537"/>
      <c r="ELD2997" s="562"/>
      <c r="ELE2997" s="357"/>
      <c r="ELF2997" s="81"/>
      <c r="ELG2997" s="173"/>
      <c r="ELH2997" s="721"/>
      <c r="ELI2997" s="137"/>
      <c r="ELJ2997" s="580"/>
      <c r="ELK2997" s="537"/>
      <c r="ELL2997" s="562"/>
      <c r="ELM2997" s="357"/>
      <c r="ELN2997" s="81"/>
      <c r="ELO2997" s="173"/>
      <c r="ELP2997" s="721"/>
      <c r="ELQ2997" s="137"/>
      <c r="ELR2997" s="580"/>
      <c r="ELS2997" s="537"/>
      <c r="ELT2997" s="562"/>
      <c r="ELU2997" s="357"/>
      <c r="ELV2997" s="81"/>
      <c r="ELW2997" s="173"/>
      <c r="ELX2997" s="721"/>
      <c r="ELY2997" s="137"/>
      <c r="ELZ2997" s="580"/>
      <c r="EMA2997" s="537"/>
      <c r="EMB2997" s="562"/>
      <c r="EMC2997" s="357"/>
      <c r="EMD2997" s="81"/>
      <c r="EME2997" s="173"/>
      <c r="EMF2997" s="721"/>
      <c r="EMG2997" s="137"/>
      <c r="EMH2997" s="580"/>
      <c r="EMI2997" s="537"/>
      <c r="EMJ2997" s="562"/>
      <c r="EMK2997" s="357"/>
      <c r="EML2997" s="81"/>
      <c r="EMM2997" s="173"/>
      <c r="EMN2997" s="721"/>
      <c r="EMO2997" s="137"/>
      <c r="EMP2997" s="580"/>
      <c r="EMQ2997" s="537"/>
      <c r="EMR2997" s="562"/>
      <c r="EMS2997" s="357"/>
      <c r="EMT2997" s="81"/>
      <c r="EMU2997" s="173"/>
      <c r="EMV2997" s="721"/>
      <c r="EMW2997" s="137"/>
      <c r="EMX2997" s="580"/>
      <c r="EMY2997" s="537"/>
      <c r="EMZ2997" s="562"/>
      <c r="ENA2997" s="357"/>
      <c r="ENB2997" s="81"/>
      <c r="ENC2997" s="173"/>
      <c r="END2997" s="721"/>
      <c r="ENE2997" s="137"/>
      <c r="ENF2997" s="580"/>
      <c r="ENG2997" s="537"/>
      <c r="ENH2997" s="562"/>
      <c r="ENI2997" s="357"/>
      <c r="ENJ2997" s="81"/>
      <c r="ENK2997" s="173"/>
      <c r="ENL2997" s="721"/>
      <c r="ENM2997" s="137"/>
      <c r="ENN2997" s="580"/>
      <c r="ENO2997" s="537"/>
      <c r="ENP2997" s="562"/>
      <c r="ENQ2997" s="357"/>
      <c r="ENR2997" s="81"/>
      <c r="ENS2997" s="173"/>
      <c r="ENT2997" s="721"/>
      <c r="ENU2997" s="137"/>
      <c r="ENV2997" s="580"/>
      <c r="ENW2997" s="537"/>
      <c r="ENX2997" s="562"/>
      <c r="ENY2997" s="357"/>
      <c r="ENZ2997" s="81"/>
      <c r="EOA2997" s="173"/>
      <c r="EOB2997" s="721"/>
      <c r="EOC2997" s="137"/>
      <c r="EOD2997" s="580"/>
      <c r="EOE2997" s="537"/>
      <c r="EOF2997" s="562"/>
      <c r="EOG2997" s="357"/>
      <c r="EOH2997" s="81"/>
      <c r="EOI2997" s="173"/>
      <c r="EOJ2997" s="721"/>
      <c r="EOK2997" s="137"/>
      <c r="EOL2997" s="580"/>
      <c r="EOM2997" s="537"/>
      <c r="EON2997" s="562"/>
      <c r="EOO2997" s="357"/>
      <c r="EOP2997" s="81"/>
      <c r="EOQ2997" s="173"/>
      <c r="EOR2997" s="721"/>
      <c r="EOS2997" s="137"/>
      <c r="EOT2997" s="580"/>
      <c r="EOU2997" s="537"/>
      <c r="EOV2997" s="562"/>
      <c r="EOW2997" s="357"/>
      <c r="EOX2997" s="81"/>
      <c r="EOY2997" s="173"/>
      <c r="EOZ2997" s="721"/>
      <c r="EPA2997" s="137"/>
      <c r="EPB2997" s="580"/>
      <c r="EPC2997" s="537"/>
      <c r="EPD2997" s="562"/>
      <c r="EPE2997" s="357"/>
      <c r="EPF2997" s="81"/>
      <c r="EPG2997" s="173"/>
      <c r="EPH2997" s="721"/>
      <c r="EPI2997" s="137"/>
      <c r="EPJ2997" s="580"/>
      <c r="EPK2997" s="537"/>
      <c r="EPL2997" s="562"/>
      <c r="EPM2997" s="357"/>
      <c r="EPN2997" s="81"/>
      <c r="EPO2997" s="173"/>
      <c r="EPP2997" s="721"/>
      <c r="EPQ2997" s="137"/>
      <c r="EPR2997" s="580"/>
      <c r="EPS2997" s="537"/>
      <c r="EPT2997" s="562"/>
      <c r="EPU2997" s="357"/>
      <c r="EPV2997" s="81"/>
      <c r="EPW2997" s="173"/>
      <c r="EPX2997" s="721"/>
      <c r="EPY2997" s="137"/>
      <c r="EPZ2997" s="580"/>
      <c r="EQA2997" s="537"/>
      <c r="EQB2997" s="562"/>
      <c r="EQC2997" s="357"/>
      <c r="EQD2997" s="81"/>
      <c r="EQE2997" s="173"/>
      <c r="EQF2997" s="721"/>
      <c r="EQG2997" s="137"/>
      <c r="EQH2997" s="580"/>
      <c r="EQI2997" s="537"/>
      <c r="EQJ2997" s="562"/>
      <c r="EQK2997" s="357"/>
      <c r="EQL2997" s="81"/>
      <c r="EQM2997" s="173"/>
      <c r="EQN2997" s="721"/>
      <c r="EQO2997" s="137"/>
      <c r="EQP2997" s="580"/>
      <c r="EQQ2997" s="537"/>
      <c r="EQR2997" s="562"/>
      <c r="EQS2997" s="357"/>
      <c r="EQT2997" s="81"/>
      <c r="EQU2997" s="173"/>
      <c r="EQV2997" s="721"/>
      <c r="EQW2997" s="137"/>
      <c r="EQX2997" s="580"/>
      <c r="EQY2997" s="537"/>
      <c r="EQZ2997" s="562"/>
      <c r="ERA2997" s="357"/>
      <c r="ERB2997" s="81"/>
      <c r="ERC2997" s="173"/>
      <c r="ERD2997" s="721"/>
      <c r="ERE2997" s="137"/>
      <c r="ERF2997" s="580"/>
      <c r="ERG2997" s="537"/>
      <c r="ERH2997" s="562"/>
      <c r="ERI2997" s="357"/>
      <c r="ERJ2997" s="81"/>
      <c r="ERK2997" s="173"/>
      <c r="ERL2997" s="721"/>
      <c r="ERM2997" s="137"/>
      <c r="ERN2997" s="580"/>
      <c r="ERO2997" s="537"/>
      <c r="ERP2997" s="562"/>
      <c r="ERQ2997" s="357"/>
      <c r="ERR2997" s="81"/>
      <c r="ERS2997" s="173"/>
      <c r="ERT2997" s="721"/>
      <c r="ERU2997" s="137"/>
      <c r="ERV2997" s="580"/>
      <c r="ERW2997" s="537"/>
      <c r="ERX2997" s="562"/>
      <c r="ERY2997" s="357"/>
      <c r="ERZ2997" s="81"/>
      <c r="ESA2997" s="173"/>
      <c r="ESB2997" s="721"/>
      <c r="ESC2997" s="137"/>
      <c r="ESD2997" s="580"/>
      <c r="ESE2997" s="537"/>
      <c r="ESF2997" s="562"/>
      <c r="ESG2997" s="357"/>
      <c r="ESH2997" s="81"/>
      <c r="ESI2997" s="173"/>
      <c r="ESJ2997" s="721"/>
      <c r="ESK2997" s="137"/>
      <c r="ESL2997" s="580"/>
      <c r="ESM2997" s="537"/>
      <c r="ESN2997" s="562"/>
      <c r="ESO2997" s="357"/>
      <c r="ESP2997" s="81"/>
      <c r="ESQ2997" s="173"/>
      <c r="ESR2997" s="721"/>
      <c r="ESS2997" s="137"/>
      <c r="EST2997" s="580"/>
      <c r="ESU2997" s="537"/>
      <c r="ESV2997" s="562"/>
      <c r="ESW2997" s="357"/>
      <c r="ESX2997" s="81"/>
      <c r="ESY2997" s="173"/>
      <c r="ESZ2997" s="721"/>
      <c r="ETA2997" s="137"/>
      <c r="ETB2997" s="580"/>
      <c r="ETC2997" s="537"/>
      <c r="ETD2997" s="562"/>
      <c r="ETE2997" s="357"/>
      <c r="ETF2997" s="81"/>
      <c r="ETG2997" s="173"/>
      <c r="ETH2997" s="721"/>
      <c r="ETI2997" s="137"/>
      <c r="ETJ2997" s="580"/>
      <c r="ETK2997" s="537"/>
      <c r="ETL2997" s="562"/>
      <c r="ETM2997" s="357"/>
      <c r="ETN2997" s="81"/>
      <c r="ETO2997" s="173"/>
      <c r="ETP2997" s="721"/>
      <c r="ETQ2997" s="137"/>
      <c r="ETR2997" s="580"/>
      <c r="ETS2997" s="537"/>
      <c r="ETT2997" s="562"/>
      <c r="ETU2997" s="357"/>
      <c r="ETV2997" s="81"/>
      <c r="ETW2997" s="173"/>
      <c r="ETX2997" s="721"/>
      <c r="ETY2997" s="137"/>
      <c r="ETZ2997" s="580"/>
      <c r="EUA2997" s="537"/>
      <c r="EUB2997" s="562"/>
      <c r="EUC2997" s="357"/>
      <c r="EUD2997" s="81"/>
      <c r="EUE2997" s="173"/>
      <c r="EUF2997" s="721"/>
      <c r="EUG2997" s="137"/>
      <c r="EUH2997" s="580"/>
      <c r="EUI2997" s="537"/>
      <c r="EUJ2997" s="562"/>
      <c r="EUK2997" s="357"/>
      <c r="EUL2997" s="81"/>
      <c r="EUM2997" s="173"/>
      <c r="EUN2997" s="721"/>
      <c r="EUO2997" s="137"/>
      <c r="EUP2997" s="580"/>
      <c r="EUQ2997" s="537"/>
      <c r="EUR2997" s="562"/>
      <c r="EUS2997" s="357"/>
      <c r="EUT2997" s="81"/>
      <c r="EUU2997" s="173"/>
      <c r="EUV2997" s="721"/>
      <c r="EUW2997" s="137"/>
      <c r="EUX2997" s="580"/>
      <c r="EUY2997" s="537"/>
      <c r="EUZ2997" s="562"/>
      <c r="EVA2997" s="357"/>
      <c r="EVB2997" s="81"/>
      <c r="EVC2997" s="173"/>
      <c r="EVD2997" s="721"/>
      <c r="EVE2997" s="137"/>
      <c r="EVF2997" s="580"/>
      <c r="EVG2997" s="537"/>
      <c r="EVH2997" s="562"/>
      <c r="EVI2997" s="357"/>
      <c r="EVJ2997" s="81"/>
      <c r="EVK2997" s="173"/>
      <c r="EVL2997" s="721"/>
      <c r="EVM2997" s="137"/>
      <c r="EVN2997" s="580"/>
      <c r="EVO2997" s="537"/>
      <c r="EVP2997" s="562"/>
      <c r="EVQ2997" s="357"/>
      <c r="EVR2997" s="81"/>
      <c r="EVS2997" s="173"/>
      <c r="EVT2997" s="721"/>
      <c r="EVU2997" s="137"/>
      <c r="EVV2997" s="580"/>
      <c r="EVW2997" s="537"/>
      <c r="EVX2997" s="562"/>
      <c r="EVY2997" s="357"/>
      <c r="EVZ2997" s="81"/>
      <c r="EWA2997" s="173"/>
      <c r="EWB2997" s="721"/>
      <c r="EWC2997" s="137"/>
      <c r="EWD2997" s="580"/>
      <c r="EWE2997" s="537"/>
      <c r="EWF2997" s="562"/>
      <c r="EWG2997" s="357"/>
      <c r="EWH2997" s="81"/>
      <c r="EWI2997" s="173"/>
      <c r="EWJ2997" s="721"/>
      <c r="EWK2997" s="137"/>
      <c r="EWL2997" s="580"/>
      <c r="EWM2997" s="537"/>
      <c r="EWN2997" s="562"/>
      <c r="EWO2997" s="357"/>
      <c r="EWP2997" s="81"/>
      <c r="EWQ2997" s="173"/>
      <c r="EWR2997" s="721"/>
      <c r="EWS2997" s="137"/>
      <c r="EWT2997" s="580"/>
      <c r="EWU2997" s="537"/>
      <c r="EWV2997" s="562"/>
      <c r="EWW2997" s="357"/>
      <c r="EWX2997" s="81"/>
      <c r="EWY2997" s="173"/>
      <c r="EWZ2997" s="721"/>
      <c r="EXA2997" s="137"/>
      <c r="EXB2997" s="580"/>
      <c r="EXC2997" s="537"/>
      <c r="EXD2997" s="562"/>
      <c r="EXE2997" s="357"/>
      <c r="EXF2997" s="81"/>
      <c r="EXG2997" s="173"/>
      <c r="EXH2997" s="721"/>
      <c r="EXI2997" s="137"/>
      <c r="EXJ2997" s="580"/>
      <c r="EXK2997" s="537"/>
      <c r="EXL2997" s="562"/>
      <c r="EXM2997" s="357"/>
      <c r="EXN2997" s="81"/>
      <c r="EXO2997" s="173"/>
      <c r="EXP2997" s="721"/>
      <c r="EXQ2997" s="137"/>
      <c r="EXR2997" s="580"/>
      <c r="EXS2997" s="537"/>
      <c r="EXT2997" s="562"/>
      <c r="EXU2997" s="357"/>
      <c r="EXV2997" s="81"/>
      <c r="EXW2997" s="173"/>
      <c r="EXX2997" s="721"/>
      <c r="EXY2997" s="137"/>
      <c r="EXZ2997" s="580"/>
      <c r="EYA2997" s="537"/>
      <c r="EYB2997" s="562"/>
      <c r="EYC2997" s="357"/>
      <c r="EYD2997" s="81"/>
      <c r="EYE2997" s="173"/>
      <c r="EYF2997" s="721"/>
      <c r="EYG2997" s="137"/>
      <c r="EYH2997" s="580"/>
      <c r="EYI2997" s="537"/>
      <c r="EYJ2997" s="562"/>
      <c r="EYK2997" s="357"/>
      <c r="EYL2997" s="81"/>
      <c r="EYM2997" s="173"/>
      <c r="EYN2997" s="721"/>
      <c r="EYO2997" s="137"/>
      <c r="EYP2997" s="580"/>
      <c r="EYQ2997" s="537"/>
      <c r="EYR2997" s="562"/>
      <c r="EYS2997" s="357"/>
      <c r="EYT2997" s="81"/>
      <c r="EYU2997" s="173"/>
      <c r="EYV2997" s="721"/>
      <c r="EYW2997" s="137"/>
      <c r="EYX2997" s="580"/>
      <c r="EYY2997" s="537"/>
      <c r="EYZ2997" s="562"/>
      <c r="EZA2997" s="357"/>
      <c r="EZB2997" s="81"/>
      <c r="EZC2997" s="173"/>
      <c r="EZD2997" s="721"/>
      <c r="EZE2997" s="137"/>
      <c r="EZF2997" s="580"/>
      <c r="EZG2997" s="537"/>
      <c r="EZH2997" s="562"/>
      <c r="EZI2997" s="357"/>
      <c r="EZJ2997" s="81"/>
      <c r="EZK2997" s="173"/>
      <c r="EZL2997" s="721"/>
      <c r="EZM2997" s="137"/>
      <c r="EZN2997" s="580"/>
      <c r="EZO2997" s="537"/>
      <c r="EZP2997" s="562"/>
      <c r="EZQ2997" s="357"/>
      <c r="EZR2997" s="81"/>
      <c r="EZS2997" s="173"/>
      <c r="EZT2997" s="721"/>
      <c r="EZU2997" s="137"/>
      <c r="EZV2997" s="580"/>
      <c r="EZW2997" s="537"/>
      <c r="EZX2997" s="562"/>
      <c r="EZY2997" s="357"/>
      <c r="EZZ2997" s="81"/>
      <c r="FAA2997" s="173"/>
      <c r="FAB2997" s="721"/>
      <c r="FAC2997" s="137"/>
      <c r="FAD2997" s="580"/>
      <c r="FAE2997" s="537"/>
      <c r="FAF2997" s="562"/>
      <c r="FAG2997" s="357"/>
      <c r="FAH2997" s="81"/>
      <c r="FAI2997" s="173"/>
      <c r="FAJ2997" s="721"/>
      <c r="FAK2997" s="137"/>
      <c r="FAL2997" s="580"/>
      <c r="FAM2997" s="537"/>
      <c r="FAN2997" s="562"/>
      <c r="FAO2997" s="357"/>
      <c r="FAP2997" s="81"/>
      <c r="FAQ2997" s="173"/>
      <c r="FAR2997" s="721"/>
      <c r="FAS2997" s="137"/>
      <c r="FAT2997" s="580"/>
      <c r="FAU2997" s="537"/>
      <c r="FAV2997" s="562"/>
      <c r="FAW2997" s="357"/>
      <c r="FAX2997" s="81"/>
      <c r="FAY2997" s="173"/>
      <c r="FAZ2997" s="721"/>
      <c r="FBA2997" s="137"/>
      <c r="FBB2997" s="580"/>
      <c r="FBC2997" s="537"/>
      <c r="FBD2997" s="562"/>
      <c r="FBE2997" s="357"/>
      <c r="FBF2997" s="81"/>
      <c r="FBG2997" s="173"/>
      <c r="FBH2997" s="721"/>
      <c r="FBI2997" s="137"/>
      <c r="FBJ2997" s="580"/>
      <c r="FBK2997" s="537"/>
      <c r="FBL2997" s="562"/>
      <c r="FBM2997" s="357"/>
      <c r="FBN2997" s="81"/>
      <c r="FBO2997" s="173"/>
      <c r="FBP2997" s="721"/>
      <c r="FBQ2997" s="137"/>
      <c r="FBR2997" s="580"/>
      <c r="FBS2997" s="537"/>
      <c r="FBT2997" s="562"/>
      <c r="FBU2997" s="357"/>
      <c r="FBV2997" s="81"/>
      <c r="FBW2997" s="173"/>
      <c r="FBX2997" s="721"/>
      <c r="FBY2997" s="137"/>
      <c r="FBZ2997" s="580"/>
      <c r="FCA2997" s="537"/>
      <c r="FCB2997" s="562"/>
      <c r="FCC2997" s="357"/>
      <c r="FCD2997" s="81"/>
      <c r="FCE2997" s="173"/>
      <c r="FCF2997" s="721"/>
      <c r="FCG2997" s="137"/>
      <c r="FCH2997" s="580"/>
      <c r="FCI2997" s="537"/>
      <c r="FCJ2997" s="562"/>
      <c r="FCK2997" s="357"/>
      <c r="FCL2997" s="81"/>
      <c r="FCM2997" s="173"/>
      <c r="FCN2997" s="721"/>
      <c r="FCO2997" s="137"/>
      <c r="FCP2997" s="580"/>
      <c r="FCQ2997" s="537"/>
      <c r="FCR2997" s="562"/>
      <c r="FCS2997" s="357"/>
      <c r="FCT2997" s="81"/>
      <c r="FCU2997" s="173"/>
      <c r="FCV2997" s="721"/>
      <c r="FCW2997" s="137"/>
      <c r="FCX2997" s="580"/>
      <c r="FCY2997" s="537"/>
      <c r="FCZ2997" s="562"/>
      <c r="FDA2997" s="357"/>
      <c r="FDB2997" s="81"/>
      <c r="FDC2997" s="173"/>
      <c r="FDD2997" s="721"/>
      <c r="FDE2997" s="137"/>
      <c r="FDF2997" s="580"/>
      <c r="FDG2997" s="537"/>
      <c r="FDH2997" s="562"/>
      <c r="FDI2997" s="357"/>
      <c r="FDJ2997" s="81"/>
      <c r="FDK2997" s="173"/>
      <c r="FDL2997" s="721"/>
      <c r="FDM2997" s="137"/>
      <c r="FDN2997" s="580"/>
      <c r="FDO2997" s="537"/>
      <c r="FDP2997" s="562"/>
      <c r="FDQ2997" s="357"/>
      <c r="FDR2997" s="81"/>
      <c r="FDS2997" s="173"/>
      <c r="FDT2997" s="721"/>
      <c r="FDU2997" s="137"/>
      <c r="FDV2997" s="580"/>
      <c r="FDW2997" s="537"/>
      <c r="FDX2997" s="562"/>
      <c r="FDY2997" s="357"/>
      <c r="FDZ2997" s="81"/>
      <c r="FEA2997" s="173"/>
      <c r="FEB2997" s="721"/>
      <c r="FEC2997" s="137"/>
      <c r="FED2997" s="580"/>
      <c r="FEE2997" s="537"/>
      <c r="FEF2997" s="562"/>
      <c r="FEG2997" s="357"/>
      <c r="FEH2997" s="81"/>
      <c r="FEI2997" s="173"/>
      <c r="FEJ2997" s="721"/>
      <c r="FEK2997" s="137"/>
      <c r="FEL2997" s="580"/>
      <c r="FEM2997" s="537"/>
      <c r="FEN2997" s="562"/>
      <c r="FEO2997" s="357"/>
      <c r="FEP2997" s="81"/>
      <c r="FEQ2997" s="173"/>
      <c r="FER2997" s="721"/>
      <c r="FES2997" s="137"/>
      <c r="FET2997" s="580"/>
      <c r="FEU2997" s="537"/>
      <c r="FEV2997" s="562"/>
      <c r="FEW2997" s="357"/>
      <c r="FEX2997" s="81"/>
      <c r="FEY2997" s="173"/>
      <c r="FEZ2997" s="721"/>
      <c r="FFA2997" s="137"/>
      <c r="FFB2997" s="580"/>
      <c r="FFC2997" s="537"/>
      <c r="FFD2997" s="562"/>
      <c r="FFE2997" s="357"/>
      <c r="FFF2997" s="81"/>
      <c r="FFG2997" s="173"/>
      <c r="FFH2997" s="721"/>
      <c r="FFI2997" s="137"/>
      <c r="FFJ2997" s="580"/>
      <c r="FFK2997" s="537"/>
      <c r="FFL2997" s="562"/>
      <c r="FFM2997" s="357"/>
      <c r="FFN2997" s="81"/>
      <c r="FFO2997" s="173"/>
      <c r="FFP2997" s="721"/>
      <c r="FFQ2997" s="137"/>
      <c r="FFR2997" s="580"/>
      <c r="FFS2997" s="537"/>
      <c r="FFT2997" s="562"/>
      <c r="FFU2997" s="357"/>
      <c r="FFV2997" s="81"/>
      <c r="FFW2997" s="173"/>
      <c r="FFX2997" s="721"/>
      <c r="FFY2997" s="137"/>
      <c r="FFZ2997" s="580"/>
      <c r="FGA2997" s="537"/>
      <c r="FGB2997" s="562"/>
      <c r="FGC2997" s="357"/>
      <c r="FGD2997" s="81"/>
      <c r="FGE2997" s="173"/>
      <c r="FGF2997" s="721"/>
      <c r="FGG2997" s="137"/>
      <c r="FGH2997" s="580"/>
      <c r="FGI2997" s="537"/>
      <c r="FGJ2997" s="562"/>
      <c r="FGK2997" s="357"/>
      <c r="FGL2997" s="81"/>
      <c r="FGM2997" s="173"/>
      <c r="FGN2997" s="721"/>
      <c r="FGO2997" s="137"/>
      <c r="FGP2997" s="580"/>
      <c r="FGQ2997" s="537"/>
      <c r="FGR2997" s="562"/>
      <c r="FGS2997" s="357"/>
      <c r="FGT2997" s="81"/>
      <c r="FGU2997" s="173"/>
      <c r="FGV2997" s="721"/>
      <c r="FGW2997" s="137"/>
      <c r="FGX2997" s="580"/>
      <c r="FGY2997" s="537"/>
      <c r="FGZ2997" s="562"/>
      <c r="FHA2997" s="357"/>
      <c r="FHB2997" s="81"/>
      <c r="FHC2997" s="173"/>
      <c r="FHD2997" s="721"/>
      <c r="FHE2997" s="137"/>
      <c r="FHF2997" s="580"/>
      <c r="FHG2997" s="537"/>
      <c r="FHH2997" s="562"/>
      <c r="FHI2997" s="357"/>
      <c r="FHJ2997" s="81"/>
      <c r="FHK2997" s="173"/>
      <c r="FHL2997" s="721"/>
      <c r="FHM2997" s="137"/>
      <c r="FHN2997" s="580"/>
      <c r="FHO2997" s="537"/>
      <c r="FHP2997" s="562"/>
      <c r="FHQ2997" s="357"/>
      <c r="FHR2997" s="81"/>
      <c r="FHS2997" s="173"/>
      <c r="FHT2997" s="721"/>
      <c r="FHU2997" s="137"/>
      <c r="FHV2997" s="580"/>
      <c r="FHW2997" s="537"/>
      <c r="FHX2997" s="562"/>
      <c r="FHY2997" s="357"/>
      <c r="FHZ2997" s="81"/>
      <c r="FIA2997" s="173"/>
      <c r="FIB2997" s="721"/>
      <c r="FIC2997" s="137"/>
      <c r="FID2997" s="580"/>
      <c r="FIE2997" s="537"/>
      <c r="FIF2997" s="562"/>
      <c r="FIG2997" s="357"/>
      <c r="FIH2997" s="81"/>
      <c r="FII2997" s="173"/>
      <c r="FIJ2997" s="721"/>
      <c r="FIK2997" s="137"/>
      <c r="FIL2997" s="580"/>
      <c r="FIM2997" s="537"/>
      <c r="FIN2997" s="562"/>
      <c r="FIO2997" s="357"/>
      <c r="FIP2997" s="81"/>
      <c r="FIQ2997" s="173"/>
      <c r="FIR2997" s="721"/>
      <c r="FIS2997" s="137"/>
      <c r="FIT2997" s="580"/>
      <c r="FIU2997" s="537"/>
      <c r="FIV2997" s="562"/>
      <c r="FIW2997" s="357"/>
      <c r="FIX2997" s="81"/>
      <c r="FIY2997" s="173"/>
      <c r="FIZ2997" s="721"/>
      <c r="FJA2997" s="137"/>
      <c r="FJB2997" s="580"/>
      <c r="FJC2997" s="537"/>
      <c r="FJD2997" s="562"/>
      <c r="FJE2997" s="357"/>
      <c r="FJF2997" s="81"/>
      <c r="FJG2997" s="173"/>
      <c r="FJH2997" s="721"/>
      <c r="FJI2997" s="137"/>
      <c r="FJJ2997" s="580"/>
      <c r="FJK2997" s="537"/>
      <c r="FJL2997" s="562"/>
      <c r="FJM2997" s="357"/>
      <c r="FJN2997" s="81"/>
      <c r="FJO2997" s="173"/>
      <c r="FJP2997" s="721"/>
      <c r="FJQ2997" s="137"/>
      <c r="FJR2997" s="580"/>
      <c r="FJS2997" s="537"/>
      <c r="FJT2997" s="562"/>
      <c r="FJU2997" s="357"/>
      <c r="FJV2997" s="81"/>
      <c r="FJW2997" s="173"/>
      <c r="FJX2997" s="721"/>
      <c r="FJY2997" s="137"/>
      <c r="FJZ2997" s="580"/>
      <c r="FKA2997" s="537"/>
      <c r="FKB2997" s="562"/>
      <c r="FKC2997" s="357"/>
      <c r="FKD2997" s="81"/>
      <c r="FKE2997" s="173"/>
      <c r="FKF2997" s="721"/>
      <c r="FKG2997" s="137"/>
      <c r="FKH2997" s="580"/>
      <c r="FKI2997" s="537"/>
      <c r="FKJ2997" s="562"/>
      <c r="FKK2997" s="357"/>
      <c r="FKL2997" s="81"/>
      <c r="FKM2997" s="173"/>
      <c r="FKN2997" s="721"/>
      <c r="FKO2997" s="137"/>
      <c r="FKP2997" s="580"/>
      <c r="FKQ2997" s="537"/>
      <c r="FKR2997" s="562"/>
      <c r="FKS2997" s="357"/>
      <c r="FKT2997" s="81"/>
      <c r="FKU2997" s="173"/>
      <c r="FKV2997" s="721"/>
      <c r="FKW2997" s="137"/>
      <c r="FKX2997" s="580"/>
      <c r="FKY2997" s="537"/>
      <c r="FKZ2997" s="562"/>
      <c r="FLA2997" s="357"/>
      <c r="FLB2997" s="81"/>
      <c r="FLC2997" s="173"/>
      <c r="FLD2997" s="721"/>
      <c r="FLE2997" s="137"/>
      <c r="FLF2997" s="580"/>
      <c r="FLG2997" s="537"/>
      <c r="FLH2997" s="562"/>
      <c r="FLI2997" s="357"/>
      <c r="FLJ2997" s="81"/>
      <c r="FLK2997" s="173"/>
      <c r="FLL2997" s="721"/>
      <c r="FLM2997" s="137"/>
      <c r="FLN2997" s="580"/>
      <c r="FLO2997" s="537"/>
      <c r="FLP2997" s="562"/>
      <c r="FLQ2997" s="357"/>
      <c r="FLR2997" s="81"/>
      <c r="FLS2997" s="173"/>
      <c r="FLT2997" s="721"/>
      <c r="FLU2997" s="137"/>
      <c r="FLV2997" s="580"/>
      <c r="FLW2997" s="537"/>
      <c r="FLX2997" s="562"/>
      <c r="FLY2997" s="357"/>
      <c r="FLZ2997" s="81"/>
      <c r="FMA2997" s="173"/>
      <c r="FMB2997" s="721"/>
      <c r="FMC2997" s="137"/>
      <c r="FMD2997" s="580"/>
      <c r="FME2997" s="537"/>
      <c r="FMF2997" s="562"/>
      <c r="FMG2997" s="357"/>
      <c r="FMH2997" s="81"/>
      <c r="FMI2997" s="173"/>
      <c r="FMJ2997" s="721"/>
      <c r="FMK2997" s="137"/>
      <c r="FML2997" s="580"/>
      <c r="FMM2997" s="537"/>
      <c r="FMN2997" s="562"/>
      <c r="FMO2997" s="357"/>
      <c r="FMP2997" s="81"/>
      <c r="FMQ2997" s="173"/>
      <c r="FMR2997" s="721"/>
      <c r="FMS2997" s="137"/>
      <c r="FMT2997" s="580"/>
      <c r="FMU2997" s="537"/>
      <c r="FMV2997" s="562"/>
      <c r="FMW2997" s="357"/>
      <c r="FMX2997" s="81"/>
      <c r="FMY2997" s="173"/>
      <c r="FMZ2997" s="721"/>
      <c r="FNA2997" s="137"/>
      <c r="FNB2997" s="580"/>
      <c r="FNC2997" s="537"/>
      <c r="FND2997" s="562"/>
      <c r="FNE2997" s="357"/>
      <c r="FNF2997" s="81"/>
      <c r="FNG2997" s="173"/>
      <c r="FNH2997" s="721"/>
      <c r="FNI2997" s="137"/>
      <c r="FNJ2997" s="580"/>
      <c r="FNK2997" s="537"/>
      <c r="FNL2997" s="562"/>
      <c r="FNM2997" s="357"/>
      <c r="FNN2997" s="81"/>
      <c r="FNO2997" s="173"/>
      <c r="FNP2997" s="721"/>
      <c r="FNQ2997" s="137"/>
      <c r="FNR2997" s="580"/>
      <c r="FNS2997" s="537"/>
      <c r="FNT2997" s="562"/>
      <c r="FNU2997" s="357"/>
      <c r="FNV2997" s="81"/>
      <c r="FNW2997" s="173"/>
      <c r="FNX2997" s="721"/>
      <c r="FNY2997" s="137"/>
      <c r="FNZ2997" s="580"/>
      <c r="FOA2997" s="537"/>
      <c r="FOB2997" s="562"/>
      <c r="FOC2997" s="357"/>
      <c r="FOD2997" s="81"/>
      <c r="FOE2997" s="173"/>
      <c r="FOF2997" s="721"/>
      <c r="FOG2997" s="137"/>
      <c r="FOH2997" s="580"/>
      <c r="FOI2997" s="537"/>
      <c r="FOJ2997" s="562"/>
      <c r="FOK2997" s="357"/>
      <c r="FOL2997" s="81"/>
      <c r="FOM2997" s="173"/>
      <c r="FON2997" s="721"/>
      <c r="FOO2997" s="137"/>
      <c r="FOP2997" s="580"/>
      <c r="FOQ2997" s="537"/>
      <c r="FOR2997" s="562"/>
      <c r="FOS2997" s="357"/>
      <c r="FOT2997" s="81"/>
      <c r="FOU2997" s="173"/>
      <c r="FOV2997" s="721"/>
      <c r="FOW2997" s="137"/>
      <c r="FOX2997" s="580"/>
      <c r="FOY2997" s="537"/>
      <c r="FOZ2997" s="562"/>
      <c r="FPA2997" s="357"/>
      <c r="FPB2997" s="81"/>
      <c r="FPC2997" s="173"/>
      <c r="FPD2997" s="721"/>
      <c r="FPE2997" s="137"/>
      <c r="FPF2997" s="580"/>
      <c r="FPG2997" s="537"/>
      <c r="FPH2997" s="562"/>
      <c r="FPI2997" s="357"/>
      <c r="FPJ2997" s="81"/>
      <c r="FPK2997" s="173"/>
      <c r="FPL2997" s="721"/>
      <c r="FPM2997" s="137"/>
      <c r="FPN2997" s="580"/>
      <c r="FPO2997" s="537"/>
      <c r="FPP2997" s="562"/>
      <c r="FPQ2997" s="357"/>
      <c r="FPR2997" s="81"/>
      <c r="FPS2997" s="173"/>
      <c r="FPT2997" s="721"/>
      <c r="FPU2997" s="137"/>
      <c r="FPV2997" s="580"/>
      <c r="FPW2997" s="537"/>
      <c r="FPX2997" s="562"/>
      <c r="FPY2997" s="357"/>
      <c r="FPZ2997" s="81"/>
      <c r="FQA2997" s="173"/>
      <c r="FQB2997" s="721"/>
      <c r="FQC2997" s="137"/>
      <c r="FQD2997" s="580"/>
      <c r="FQE2997" s="537"/>
      <c r="FQF2997" s="562"/>
      <c r="FQG2997" s="357"/>
      <c r="FQH2997" s="81"/>
      <c r="FQI2997" s="173"/>
      <c r="FQJ2997" s="721"/>
      <c r="FQK2997" s="137"/>
      <c r="FQL2997" s="580"/>
      <c r="FQM2997" s="537"/>
      <c r="FQN2997" s="562"/>
      <c r="FQO2997" s="357"/>
      <c r="FQP2997" s="81"/>
      <c r="FQQ2997" s="173"/>
      <c r="FQR2997" s="721"/>
      <c r="FQS2997" s="137"/>
      <c r="FQT2997" s="580"/>
      <c r="FQU2997" s="537"/>
      <c r="FQV2997" s="562"/>
      <c r="FQW2997" s="357"/>
      <c r="FQX2997" s="81"/>
      <c r="FQY2997" s="173"/>
      <c r="FQZ2997" s="721"/>
      <c r="FRA2997" s="137"/>
      <c r="FRB2997" s="580"/>
      <c r="FRC2997" s="537"/>
      <c r="FRD2997" s="562"/>
      <c r="FRE2997" s="357"/>
      <c r="FRF2997" s="81"/>
      <c r="FRG2997" s="173"/>
      <c r="FRH2997" s="721"/>
      <c r="FRI2997" s="137"/>
      <c r="FRJ2997" s="580"/>
      <c r="FRK2997" s="537"/>
      <c r="FRL2997" s="562"/>
      <c r="FRM2997" s="357"/>
      <c r="FRN2997" s="81"/>
      <c r="FRO2997" s="173"/>
      <c r="FRP2997" s="721"/>
      <c r="FRQ2997" s="137"/>
      <c r="FRR2997" s="580"/>
      <c r="FRS2997" s="537"/>
      <c r="FRT2997" s="562"/>
      <c r="FRU2997" s="357"/>
      <c r="FRV2997" s="81"/>
      <c r="FRW2997" s="173"/>
      <c r="FRX2997" s="721"/>
      <c r="FRY2997" s="137"/>
      <c r="FRZ2997" s="580"/>
      <c r="FSA2997" s="537"/>
      <c r="FSB2997" s="562"/>
      <c r="FSC2997" s="357"/>
      <c r="FSD2997" s="81"/>
      <c r="FSE2997" s="173"/>
      <c r="FSF2997" s="721"/>
      <c r="FSG2997" s="137"/>
      <c r="FSH2997" s="580"/>
      <c r="FSI2997" s="537"/>
      <c r="FSJ2997" s="562"/>
      <c r="FSK2997" s="357"/>
      <c r="FSL2997" s="81"/>
      <c r="FSM2997" s="173"/>
      <c r="FSN2997" s="721"/>
      <c r="FSO2997" s="137"/>
      <c r="FSP2997" s="580"/>
      <c r="FSQ2997" s="537"/>
      <c r="FSR2997" s="562"/>
      <c r="FSS2997" s="357"/>
      <c r="FST2997" s="81"/>
      <c r="FSU2997" s="173"/>
      <c r="FSV2997" s="721"/>
      <c r="FSW2997" s="137"/>
      <c r="FSX2997" s="580"/>
      <c r="FSY2997" s="537"/>
      <c r="FSZ2997" s="562"/>
      <c r="FTA2997" s="357"/>
      <c r="FTB2997" s="81"/>
      <c r="FTC2997" s="173"/>
      <c r="FTD2997" s="721"/>
      <c r="FTE2997" s="137"/>
      <c r="FTF2997" s="580"/>
      <c r="FTG2997" s="537"/>
      <c r="FTH2997" s="562"/>
      <c r="FTI2997" s="357"/>
      <c r="FTJ2997" s="81"/>
      <c r="FTK2997" s="173"/>
      <c r="FTL2997" s="721"/>
      <c r="FTM2997" s="137"/>
      <c r="FTN2997" s="580"/>
      <c r="FTO2997" s="537"/>
      <c r="FTP2997" s="562"/>
      <c r="FTQ2997" s="357"/>
      <c r="FTR2997" s="81"/>
      <c r="FTS2997" s="173"/>
      <c r="FTT2997" s="721"/>
      <c r="FTU2997" s="137"/>
      <c r="FTV2997" s="580"/>
      <c r="FTW2997" s="537"/>
      <c r="FTX2997" s="562"/>
      <c r="FTY2997" s="357"/>
      <c r="FTZ2997" s="81"/>
      <c r="FUA2997" s="173"/>
      <c r="FUB2997" s="721"/>
      <c r="FUC2997" s="137"/>
      <c r="FUD2997" s="580"/>
      <c r="FUE2997" s="537"/>
      <c r="FUF2997" s="562"/>
      <c r="FUG2997" s="357"/>
      <c r="FUH2997" s="81"/>
      <c r="FUI2997" s="173"/>
      <c r="FUJ2997" s="721"/>
      <c r="FUK2997" s="137"/>
      <c r="FUL2997" s="580"/>
      <c r="FUM2997" s="537"/>
      <c r="FUN2997" s="562"/>
      <c r="FUO2997" s="357"/>
      <c r="FUP2997" s="81"/>
      <c r="FUQ2997" s="173"/>
      <c r="FUR2997" s="721"/>
      <c r="FUS2997" s="137"/>
      <c r="FUT2997" s="580"/>
      <c r="FUU2997" s="537"/>
      <c r="FUV2997" s="562"/>
      <c r="FUW2997" s="357"/>
      <c r="FUX2997" s="81"/>
      <c r="FUY2997" s="173"/>
      <c r="FUZ2997" s="721"/>
      <c r="FVA2997" s="137"/>
      <c r="FVB2997" s="580"/>
      <c r="FVC2997" s="537"/>
      <c r="FVD2997" s="562"/>
      <c r="FVE2997" s="357"/>
      <c r="FVF2997" s="81"/>
      <c r="FVG2997" s="173"/>
      <c r="FVH2997" s="721"/>
      <c r="FVI2997" s="137"/>
      <c r="FVJ2997" s="580"/>
      <c r="FVK2997" s="537"/>
      <c r="FVL2997" s="562"/>
      <c r="FVM2997" s="357"/>
      <c r="FVN2997" s="81"/>
      <c r="FVO2997" s="173"/>
      <c r="FVP2997" s="721"/>
      <c r="FVQ2997" s="137"/>
      <c r="FVR2997" s="580"/>
      <c r="FVS2997" s="537"/>
      <c r="FVT2997" s="562"/>
      <c r="FVU2997" s="357"/>
      <c r="FVV2997" s="81"/>
      <c r="FVW2997" s="173"/>
      <c r="FVX2997" s="721"/>
      <c r="FVY2997" s="137"/>
      <c r="FVZ2997" s="580"/>
      <c r="FWA2997" s="537"/>
      <c r="FWB2997" s="562"/>
      <c r="FWC2997" s="357"/>
      <c r="FWD2997" s="81"/>
      <c r="FWE2997" s="173"/>
      <c r="FWF2997" s="721"/>
      <c r="FWG2997" s="137"/>
      <c r="FWH2997" s="580"/>
      <c r="FWI2997" s="537"/>
      <c r="FWJ2997" s="562"/>
      <c r="FWK2997" s="357"/>
      <c r="FWL2997" s="81"/>
      <c r="FWM2997" s="173"/>
      <c r="FWN2997" s="721"/>
      <c r="FWO2997" s="137"/>
      <c r="FWP2997" s="580"/>
      <c r="FWQ2997" s="537"/>
      <c r="FWR2997" s="562"/>
      <c r="FWS2997" s="357"/>
      <c r="FWT2997" s="81"/>
      <c r="FWU2997" s="173"/>
      <c r="FWV2997" s="721"/>
      <c r="FWW2997" s="137"/>
      <c r="FWX2997" s="580"/>
      <c r="FWY2997" s="537"/>
      <c r="FWZ2997" s="562"/>
      <c r="FXA2997" s="357"/>
      <c r="FXB2997" s="81"/>
      <c r="FXC2997" s="173"/>
      <c r="FXD2997" s="721"/>
      <c r="FXE2997" s="137"/>
      <c r="FXF2997" s="580"/>
      <c r="FXG2997" s="537"/>
      <c r="FXH2997" s="562"/>
      <c r="FXI2997" s="357"/>
      <c r="FXJ2997" s="81"/>
      <c r="FXK2997" s="173"/>
      <c r="FXL2997" s="721"/>
      <c r="FXM2997" s="137"/>
      <c r="FXN2997" s="580"/>
      <c r="FXO2997" s="537"/>
      <c r="FXP2997" s="562"/>
      <c r="FXQ2997" s="357"/>
      <c r="FXR2997" s="81"/>
      <c r="FXS2997" s="173"/>
      <c r="FXT2997" s="721"/>
      <c r="FXU2997" s="137"/>
      <c r="FXV2997" s="580"/>
      <c r="FXW2997" s="537"/>
      <c r="FXX2997" s="562"/>
      <c r="FXY2997" s="357"/>
      <c r="FXZ2997" s="81"/>
      <c r="FYA2997" s="173"/>
      <c r="FYB2997" s="721"/>
      <c r="FYC2997" s="137"/>
      <c r="FYD2997" s="580"/>
      <c r="FYE2997" s="537"/>
      <c r="FYF2997" s="562"/>
      <c r="FYG2997" s="357"/>
      <c r="FYH2997" s="81"/>
      <c r="FYI2997" s="173"/>
      <c r="FYJ2997" s="721"/>
      <c r="FYK2997" s="137"/>
      <c r="FYL2997" s="580"/>
      <c r="FYM2997" s="537"/>
      <c r="FYN2997" s="562"/>
      <c r="FYO2997" s="357"/>
      <c r="FYP2997" s="81"/>
      <c r="FYQ2997" s="173"/>
      <c r="FYR2997" s="721"/>
      <c r="FYS2997" s="137"/>
      <c r="FYT2997" s="580"/>
      <c r="FYU2997" s="537"/>
      <c r="FYV2997" s="562"/>
      <c r="FYW2997" s="357"/>
      <c r="FYX2997" s="81"/>
      <c r="FYY2997" s="173"/>
      <c r="FYZ2997" s="721"/>
      <c r="FZA2997" s="137"/>
      <c r="FZB2997" s="580"/>
      <c r="FZC2997" s="537"/>
      <c r="FZD2997" s="562"/>
      <c r="FZE2997" s="357"/>
      <c r="FZF2997" s="81"/>
      <c r="FZG2997" s="173"/>
      <c r="FZH2997" s="721"/>
      <c r="FZI2997" s="137"/>
      <c r="FZJ2997" s="580"/>
      <c r="FZK2997" s="537"/>
      <c r="FZL2997" s="562"/>
      <c r="FZM2997" s="357"/>
      <c r="FZN2997" s="81"/>
      <c r="FZO2997" s="173"/>
      <c r="FZP2997" s="721"/>
      <c r="FZQ2997" s="137"/>
      <c r="FZR2997" s="580"/>
      <c r="FZS2997" s="537"/>
      <c r="FZT2997" s="562"/>
      <c r="FZU2997" s="357"/>
      <c r="FZV2997" s="81"/>
      <c r="FZW2997" s="173"/>
      <c r="FZX2997" s="721"/>
      <c r="FZY2997" s="137"/>
      <c r="FZZ2997" s="580"/>
      <c r="GAA2997" s="537"/>
      <c r="GAB2997" s="562"/>
      <c r="GAC2997" s="357"/>
      <c r="GAD2997" s="81"/>
      <c r="GAE2997" s="173"/>
      <c r="GAF2997" s="721"/>
      <c r="GAG2997" s="137"/>
      <c r="GAH2997" s="580"/>
      <c r="GAI2997" s="537"/>
      <c r="GAJ2997" s="562"/>
      <c r="GAK2997" s="357"/>
      <c r="GAL2997" s="81"/>
      <c r="GAM2997" s="173"/>
      <c r="GAN2997" s="721"/>
      <c r="GAO2997" s="137"/>
      <c r="GAP2997" s="580"/>
      <c r="GAQ2997" s="537"/>
      <c r="GAR2997" s="562"/>
      <c r="GAS2997" s="357"/>
      <c r="GAT2997" s="81"/>
      <c r="GAU2997" s="173"/>
      <c r="GAV2997" s="721"/>
      <c r="GAW2997" s="137"/>
      <c r="GAX2997" s="580"/>
      <c r="GAY2997" s="537"/>
      <c r="GAZ2997" s="562"/>
      <c r="GBA2997" s="357"/>
      <c r="GBB2997" s="81"/>
      <c r="GBC2997" s="173"/>
      <c r="GBD2997" s="721"/>
      <c r="GBE2997" s="137"/>
      <c r="GBF2997" s="580"/>
      <c r="GBG2997" s="537"/>
      <c r="GBH2997" s="562"/>
      <c r="GBI2997" s="357"/>
      <c r="GBJ2997" s="81"/>
      <c r="GBK2997" s="173"/>
      <c r="GBL2997" s="721"/>
      <c r="GBM2997" s="137"/>
      <c r="GBN2997" s="580"/>
      <c r="GBO2997" s="537"/>
      <c r="GBP2997" s="562"/>
      <c r="GBQ2997" s="357"/>
      <c r="GBR2997" s="81"/>
      <c r="GBS2997" s="173"/>
      <c r="GBT2997" s="721"/>
      <c r="GBU2997" s="137"/>
      <c r="GBV2997" s="580"/>
      <c r="GBW2997" s="537"/>
      <c r="GBX2997" s="562"/>
      <c r="GBY2997" s="357"/>
      <c r="GBZ2997" s="81"/>
      <c r="GCA2997" s="173"/>
      <c r="GCB2997" s="721"/>
      <c r="GCC2997" s="137"/>
      <c r="GCD2997" s="580"/>
      <c r="GCE2997" s="537"/>
      <c r="GCF2997" s="562"/>
      <c r="GCG2997" s="357"/>
      <c r="GCH2997" s="81"/>
      <c r="GCI2997" s="173"/>
      <c r="GCJ2997" s="721"/>
      <c r="GCK2997" s="137"/>
      <c r="GCL2997" s="580"/>
      <c r="GCM2997" s="537"/>
      <c r="GCN2997" s="562"/>
      <c r="GCO2997" s="357"/>
      <c r="GCP2997" s="81"/>
      <c r="GCQ2997" s="173"/>
      <c r="GCR2997" s="721"/>
      <c r="GCS2997" s="137"/>
      <c r="GCT2997" s="580"/>
      <c r="GCU2997" s="537"/>
      <c r="GCV2997" s="562"/>
      <c r="GCW2997" s="357"/>
      <c r="GCX2997" s="81"/>
      <c r="GCY2997" s="173"/>
      <c r="GCZ2997" s="721"/>
      <c r="GDA2997" s="137"/>
      <c r="GDB2997" s="580"/>
      <c r="GDC2997" s="537"/>
      <c r="GDD2997" s="562"/>
      <c r="GDE2997" s="357"/>
      <c r="GDF2997" s="81"/>
      <c r="GDG2997" s="173"/>
      <c r="GDH2997" s="721"/>
      <c r="GDI2997" s="137"/>
      <c r="GDJ2997" s="580"/>
      <c r="GDK2997" s="537"/>
      <c r="GDL2997" s="562"/>
      <c r="GDM2997" s="357"/>
      <c r="GDN2997" s="81"/>
      <c r="GDO2997" s="173"/>
      <c r="GDP2997" s="721"/>
      <c r="GDQ2997" s="137"/>
      <c r="GDR2997" s="580"/>
      <c r="GDS2997" s="537"/>
      <c r="GDT2997" s="562"/>
      <c r="GDU2997" s="357"/>
      <c r="GDV2997" s="81"/>
      <c r="GDW2997" s="173"/>
      <c r="GDX2997" s="721"/>
      <c r="GDY2997" s="137"/>
      <c r="GDZ2997" s="580"/>
      <c r="GEA2997" s="537"/>
      <c r="GEB2997" s="562"/>
      <c r="GEC2997" s="357"/>
      <c r="GED2997" s="81"/>
      <c r="GEE2997" s="173"/>
      <c r="GEF2997" s="721"/>
      <c r="GEG2997" s="137"/>
      <c r="GEH2997" s="580"/>
      <c r="GEI2997" s="537"/>
      <c r="GEJ2997" s="562"/>
      <c r="GEK2997" s="357"/>
      <c r="GEL2997" s="81"/>
      <c r="GEM2997" s="173"/>
      <c r="GEN2997" s="721"/>
      <c r="GEO2997" s="137"/>
      <c r="GEP2997" s="580"/>
      <c r="GEQ2997" s="537"/>
      <c r="GER2997" s="562"/>
      <c r="GES2997" s="357"/>
      <c r="GET2997" s="81"/>
      <c r="GEU2997" s="173"/>
      <c r="GEV2997" s="721"/>
      <c r="GEW2997" s="137"/>
      <c r="GEX2997" s="580"/>
      <c r="GEY2997" s="537"/>
      <c r="GEZ2997" s="562"/>
      <c r="GFA2997" s="357"/>
      <c r="GFB2997" s="81"/>
      <c r="GFC2997" s="173"/>
      <c r="GFD2997" s="721"/>
      <c r="GFE2997" s="137"/>
      <c r="GFF2997" s="580"/>
      <c r="GFG2997" s="537"/>
      <c r="GFH2997" s="562"/>
      <c r="GFI2997" s="357"/>
      <c r="GFJ2997" s="81"/>
      <c r="GFK2997" s="173"/>
      <c r="GFL2997" s="721"/>
      <c r="GFM2997" s="137"/>
      <c r="GFN2997" s="580"/>
      <c r="GFO2997" s="537"/>
      <c r="GFP2997" s="562"/>
      <c r="GFQ2997" s="357"/>
      <c r="GFR2997" s="81"/>
      <c r="GFS2997" s="173"/>
      <c r="GFT2997" s="721"/>
      <c r="GFU2997" s="137"/>
      <c r="GFV2997" s="580"/>
      <c r="GFW2997" s="537"/>
      <c r="GFX2997" s="562"/>
      <c r="GFY2997" s="357"/>
      <c r="GFZ2997" s="81"/>
      <c r="GGA2997" s="173"/>
      <c r="GGB2997" s="721"/>
      <c r="GGC2997" s="137"/>
      <c r="GGD2997" s="580"/>
      <c r="GGE2997" s="537"/>
      <c r="GGF2997" s="562"/>
      <c r="GGG2997" s="357"/>
      <c r="GGH2997" s="81"/>
      <c r="GGI2997" s="173"/>
      <c r="GGJ2997" s="721"/>
      <c r="GGK2997" s="137"/>
      <c r="GGL2997" s="580"/>
      <c r="GGM2997" s="537"/>
      <c r="GGN2997" s="562"/>
      <c r="GGO2997" s="357"/>
      <c r="GGP2997" s="81"/>
      <c r="GGQ2997" s="173"/>
      <c r="GGR2997" s="721"/>
      <c r="GGS2997" s="137"/>
      <c r="GGT2997" s="580"/>
      <c r="GGU2997" s="537"/>
      <c r="GGV2997" s="562"/>
      <c r="GGW2997" s="357"/>
      <c r="GGX2997" s="81"/>
      <c r="GGY2997" s="173"/>
      <c r="GGZ2997" s="721"/>
      <c r="GHA2997" s="137"/>
      <c r="GHB2997" s="580"/>
      <c r="GHC2997" s="537"/>
      <c r="GHD2997" s="562"/>
      <c r="GHE2997" s="357"/>
      <c r="GHF2997" s="81"/>
      <c r="GHG2997" s="173"/>
      <c r="GHH2997" s="721"/>
      <c r="GHI2997" s="137"/>
      <c r="GHJ2997" s="580"/>
      <c r="GHK2997" s="537"/>
      <c r="GHL2997" s="562"/>
      <c r="GHM2997" s="357"/>
      <c r="GHN2997" s="81"/>
      <c r="GHO2997" s="173"/>
      <c r="GHP2997" s="721"/>
      <c r="GHQ2997" s="137"/>
      <c r="GHR2997" s="580"/>
      <c r="GHS2997" s="537"/>
      <c r="GHT2997" s="562"/>
      <c r="GHU2997" s="357"/>
      <c r="GHV2997" s="81"/>
      <c r="GHW2997" s="173"/>
      <c r="GHX2997" s="721"/>
      <c r="GHY2997" s="137"/>
      <c r="GHZ2997" s="580"/>
      <c r="GIA2997" s="537"/>
      <c r="GIB2997" s="562"/>
      <c r="GIC2997" s="357"/>
      <c r="GID2997" s="81"/>
      <c r="GIE2997" s="173"/>
      <c r="GIF2997" s="721"/>
      <c r="GIG2997" s="137"/>
      <c r="GIH2997" s="580"/>
      <c r="GII2997" s="537"/>
      <c r="GIJ2997" s="562"/>
      <c r="GIK2997" s="357"/>
      <c r="GIL2997" s="81"/>
      <c r="GIM2997" s="173"/>
      <c r="GIN2997" s="721"/>
      <c r="GIO2997" s="137"/>
      <c r="GIP2997" s="580"/>
      <c r="GIQ2997" s="537"/>
      <c r="GIR2997" s="562"/>
      <c r="GIS2997" s="357"/>
      <c r="GIT2997" s="81"/>
      <c r="GIU2997" s="173"/>
      <c r="GIV2997" s="721"/>
      <c r="GIW2997" s="137"/>
      <c r="GIX2997" s="580"/>
      <c r="GIY2997" s="537"/>
      <c r="GIZ2997" s="562"/>
      <c r="GJA2997" s="357"/>
      <c r="GJB2997" s="81"/>
      <c r="GJC2997" s="173"/>
      <c r="GJD2997" s="721"/>
      <c r="GJE2997" s="137"/>
      <c r="GJF2997" s="580"/>
      <c r="GJG2997" s="537"/>
      <c r="GJH2997" s="562"/>
      <c r="GJI2997" s="357"/>
      <c r="GJJ2997" s="81"/>
      <c r="GJK2997" s="173"/>
      <c r="GJL2997" s="721"/>
      <c r="GJM2997" s="137"/>
      <c r="GJN2997" s="580"/>
      <c r="GJO2997" s="537"/>
      <c r="GJP2997" s="562"/>
      <c r="GJQ2997" s="357"/>
      <c r="GJR2997" s="81"/>
      <c r="GJS2997" s="173"/>
      <c r="GJT2997" s="721"/>
      <c r="GJU2997" s="137"/>
      <c r="GJV2997" s="580"/>
      <c r="GJW2997" s="537"/>
      <c r="GJX2997" s="562"/>
      <c r="GJY2997" s="357"/>
      <c r="GJZ2997" s="81"/>
      <c r="GKA2997" s="173"/>
      <c r="GKB2997" s="721"/>
      <c r="GKC2997" s="137"/>
      <c r="GKD2997" s="580"/>
      <c r="GKE2997" s="537"/>
      <c r="GKF2997" s="562"/>
      <c r="GKG2997" s="357"/>
      <c r="GKH2997" s="81"/>
      <c r="GKI2997" s="173"/>
      <c r="GKJ2997" s="721"/>
      <c r="GKK2997" s="137"/>
      <c r="GKL2997" s="580"/>
      <c r="GKM2997" s="537"/>
      <c r="GKN2997" s="562"/>
      <c r="GKO2997" s="357"/>
      <c r="GKP2997" s="81"/>
      <c r="GKQ2997" s="173"/>
      <c r="GKR2997" s="721"/>
      <c r="GKS2997" s="137"/>
      <c r="GKT2997" s="580"/>
      <c r="GKU2997" s="537"/>
      <c r="GKV2997" s="562"/>
      <c r="GKW2997" s="357"/>
      <c r="GKX2997" s="81"/>
      <c r="GKY2997" s="173"/>
      <c r="GKZ2997" s="721"/>
      <c r="GLA2997" s="137"/>
      <c r="GLB2997" s="580"/>
      <c r="GLC2997" s="537"/>
      <c r="GLD2997" s="562"/>
      <c r="GLE2997" s="357"/>
      <c r="GLF2997" s="81"/>
      <c r="GLG2997" s="173"/>
      <c r="GLH2997" s="721"/>
      <c r="GLI2997" s="137"/>
      <c r="GLJ2997" s="580"/>
      <c r="GLK2997" s="537"/>
      <c r="GLL2997" s="562"/>
      <c r="GLM2997" s="357"/>
      <c r="GLN2997" s="81"/>
      <c r="GLO2997" s="173"/>
      <c r="GLP2997" s="721"/>
      <c r="GLQ2997" s="137"/>
      <c r="GLR2997" s="580"/>
      <c r="GLS2997" s="537"/>
      <c r="GLT2997" s="562"/>
      <c r="GLU2997" s="357"/>
      <c r="GLV2997" s="81"/>
      <c r="GLW2997" s="173"/>
      <c r="GLX2997" s="721"/>
      <c r="GLY2997" s="137"/>
      <c r="GLZ2997" s="580"/>
      <c r="GMA2997" s="537"/>
      <c r="GMB2997" s="562"/>
      <c r="GMC2997" s="357"/>
      <c r="GMD2997" s="81"/>
      <c r="GME2997" s="173"/>
      <c r="GMF2997" s="721"/>
      <c r="GMG2997" s="137"/>
      <c r="GMH2997" s="580"/>
      <c r="GMI2997" s="537"/>
      <c r="GMJ2997" s="562"/>
      <c r="GMK2997" s="357"/>
      <c r="GML2997" s="81"/>
      <c r="GMM2997" s="173"/>
      <c r="GMN2997" s="721"/>
      <c r="GMO2997" s="137"/>
      <c r="GMP2997" s="580"/>
      <c r="GMQ2997" s="537"/>
      <c r="GMR2997" s="562"/>
      <c r="GMS2997" s="357"/>
      <c r="GMT2997" s="81"/>
      <c r="GMU2997" s="173"/>
      <c r="GMV2997" s="721"/>
      <c r="GMW2997" s="137"/>
      <c r="GMX2997" s="580"/>
      <c r="GMY2997" s="537"/>
      <c r="GMZ2997" s="562"/>
      <c r="GNA2997" s="357"/>
      <c r="GNB2997" s="81"/>
      <c r="GNC2997" s="173"/>
      <c r="GND2997" s="721"/>
      <c r="GNE2997" s="137"/>
      <c r="GNF2997" s="580"/>
      <c r="GNG2997" s="537"/>
      <c r="GNH2997" s="562"/>
      <c r="GNI2997" s="357"/>
      <c r="GNJ2997" s="81"/>
      <c r="GNK2997" s="173"/>
      <c r="GNL2997" s="721"/>
      <c r="GNM2997" s="137"/>
      <c r="GNN2997" s="580"/>
      <c r="GNO2997" s="537"/>
      <c r="GNP2997" s="562"/>
      <c r="GNQ2997" s="357"/>
      <c r="GNR2997" s="81"/>
      <c r="GNS2997" s="173"/>
      <c r="GNT2997" s="721"/>
      <c r="GNU2997" s="137"/>
      <c r="GNV2997" s="580"/>
      <c r="GNW2997" s="537"/>
      <c r="GNX2997" s="562"/>
      <c r="GNY2997" s="357"/>
      <c r="GNZ2997" s="81"/>
      <c r="GOA2997" s="173"/>
      <c r="GOB2997" s="721"/>
      <c r="GOC2997" s="137"/>
      <c r="GOD2997" s="580"/>
      <c r="GOE2997" s="537"/>
      <c r="GOF2997" s="562"/>
      <c r="GOG2997" s="357"/>
      <c r="GOH2997" s="81"/>
      <c r="GOI2997" s="173"/>
      <c r="GOJ2997" s="721"/>
      <c r="GOK2997" s="137"/>
      <c r="GOL2997" s="580"/>
      <c r="GOM2997" s="537"/>
      <c r="GON2997" s="562"/>
      <c r="GOO2997" s="357"/>
      <c r="GOP2997" s="81"/>
      <c r="GOQ2997" s="173"/>
      <c r="GOR2997" s="721"/>
      <c r="GOS2997" s="137"/>
      <c r="GOT2997" s="580"/>
      <c r="GOU2997" s="537"/>
      <c r="GOV2997" s="562"/>
      <c r="GOW2997" s="357"/>
      <c r="GOX2997" s="81"/>
      <c r="GOY2997" s="173"/>
      <c r="GOZ2997" s="721"/>
      <c r="GPA2997" s="137"/>
      <c r="GPB2997" s="580"/>
      <c r="GPC2997" s="537"/>
      <c r="GPD2997" s="562"/>
      <c r="GPE2997" s="357"/>
      <c r="GPF2997" s="81"/>
      <c r="GPG2997" s="173"/>
      <c r="GPH2997" s="721"/>
      <c r="GPI2997" s="137"/>
      <c r="GPJ2997" s="580"/>
      <c r="GPK2997" s="537"/>
      <c r="GPL2997" s="562"/>
      <c r="GPM2997" s="357"/>
      <c r="GPN2997" s="81"/>
      <c r="GPO2997" s="173"/>
      <c r="GPP2997" s="721"/>
      <c r="GPQ2997" s="137"/>
      <c r="GPR2997" s="580"/>
      <c r="GPS2997" s="537"/>
      <c r="GPT2997" s="562"/>
      <c r="GPU2997" s="357"/>
      <c r="GPV2997" s="81"/>
      <c r="GPW2997" s="173"/>
      <c r="GPX2997" s="721"/>
      <c r="GPY2997" s="137"/>
      <c r="GPZ2997" s="580"/>
      <c r="GQA2997" s="537"/>
      <c r="GQB2997" s="562"/>
      <c r="GQC2997" s="357"/>
      <c r="GQD2997" s="81"/>
      <c r="GQE2997" s="173"/>
      <c r="GQF2997" s="721"/>
      <c r="GQG2997" s="137"/>
      <c r="GQH2997" s="580"/>
      <c r="GQI2997" s="537"/>
      <c r="GQJ2997" s="562"/>
      <c r="GQK2997" s="357"/>
      <c r="GQL2997" s="81"/>
      <c r="GQM2997" s="173"/>
      <c r="GQN2997" s="721"/>
      <c r="GQO2997" s="137"/>
      <c r="GQP2997" s="580"/>
      <c r="GQQ2997" s="537"/>
      <c r="GQR2997" s="562"/>
      <c r="GQS2997" s="357"/>
      <c r="GQT2997" s="81"/>
      <c r="GQU2997" s="173"/>
      <c r="GQV2997" s="721"/>
      <c r="GQW2997" s="137"/>
      <c r="GQX2997" s="580"/>
      <c r="GQY2997" s="537"/>
      <c r="GQZ2997" s="562"/>
      <c r="GRA2997" s="357"/>
      <c r="GRB2997" s="81"/>
      <c r="GRC2997" s="173"/>
      <c r="GRD2997" s="721"/>
      <c r="GRE2997" s="137"/>
      <c r="GRF2997" s="580"/>
      <c r="GRG2997" s="537"/>
      <c r="GRH2997" s="562"/>
      <c r="GRI2997" s="357"/>
      <c r="GRJ2997" s="81"/>
      <c r="GRK2997" s="173"/>
      <c r="GRL2997" s="721"/>
      <c r="GRM2997" s="137"/>
      <c r="GRN2997" s="580"/>
      <c r="GRO2997" s="537"/>
      <c r="GRP2997" s="562"/>
      <c r="GRQ2997" s="357"/>
      <c r="GRR2997" s="81"/>
      <c r="GRS2997" s="173"/>
      <c r="GRT2997" s="721"/>
      <c r="GRU2997" s="137"/>
      <c r="GRV2997" s="580"/>
      <c r="GRW2997" s="537"/>
      <c r="GRX2997" s="562"/>
      <c r="GRY2997" s="357"/>
      <c r="GRZ2997" s="81"/>
      <c r="GSA2997" s="173"/>
      <c r="GSB2997" s="721"/>
      <c r="GSC2997" s="137"/>
      <c r="GSD2997" s="580"/>
      <c r="GSE2997" s="537"/>
      <c r="GSF2997" s="562"/>
      <c r="GSG2997" s="357"/>
      <c r="GSH2997" s="81"/>
      <c r="GSI2997" s="173"/>
      <c r="GSJ2997" s="721"/>
      <c r="GSK2997" s="137"/>
      <c r="GSL2997" s="580"/>
      <c r="GSM2997" s="537"/>
      <c r="GSN2997" s="562"/>
      <c r="GSO2997" s="357"/>
      <c r="GSP2997" s="81"/>
      <c r="GSQ2997" s="173"/>
      <c r="GSR2997" s="721"/>
      <c r="GSS2997" s="137"/>
      <c r="GST2997" s="580"/>
      <c r="GSU2997" s="537"/>
      <c r="GSV2997" s="562"/>
      <c r="GSW2997" s="357"/>
      <c r="GSX2997" s="81"/>
      <c r="GSY2997" s="173"/>
      <c r="GSZ2997" s="721"/>
      <c r="GTA2997" s="137"/>
      <c r="GTB2997" s="580"/>
      <c r="GTC2997" s="537"/>
      <c r="GTD2997" s="562"/>
      <c r="GTE2997" s="357"/>
      <c r="GTF2997" s="81"/>
      <c r="GTG2997" s="173"/>
      <c r="GTH2997" s="721"/>
      <c r="GTI2997" s="137"/>
      <c r="GTJ2997" s="580"/>
      <c r="GTK2997" s="537"/>
      <c r="GTL2997" s="562"/>
      <c r="GTM2997" s="357"/>
      <c r="GTN2997" s="81"/>
      <c r="GTO2997" s="173"/>
      <c r="GTP2997" s="721"/>
      <c r="GTQ2997" s="137"/>
      <c r="GTR2997" s="580"/>
      <c r="GTS2997" s="537"/>
      <c r="GTT2997" s="562"/>
      <c r="GTU2997" s="357"/>
      <c r="GTV2997" s="81"/>
      <c r="GTW2997" s="173"/>
      <c r="GTX2997" s="721"/>
      <c r="GTY2997" s="137"/>
      <c r="GTZ2997" s="580"/>
      <c r="GUA2997" s="537"/>
      <c r="GUB2997" s="562"/>
      <c r="GUC2997" s="357"/>
      <c r="GUD2997" s="81"/>
      <c r="GUE2997" s="173"/>
      <c r="GUF2997" s="721"/>
      <c r="GUG2997" s="137"/>
      <c r="GUH2997" s="580"/>
      <c r="GUI2997" s="537"/>
      <c r="GUJ2997" s="562"/>
      <c r="GUK2997" s="357"/>
      <c r="GUL2997" s="81"/>
      <c r="GUM2997" s="173"/>
      <c r="GUN2997" s="721"/>
      <c r="GUO2997" s="137"/>
      <c r="GUP2997" s="580"/>
      <c r="GUQ2997" s="537"/>
      <c r="GUR2997" s="562"/>
      <c r="GUS2997" s="357"/>
      <c r="GUT2997" s="81"/>
      <c r="GUU2997" s="173"/>
      <c r="GUV2997" s="721"/>
      <c r="GUW2997" s="137"/>
      <c r="GUX2997" s="580"/>
      <c r="GUY2997" s="537"/>
      <c r="GUZ2997" s="562"/>
      <c r="GVA2997" s="357"/>
      <c r="GVB2997" s="81"/>
      <c r="GVC2997" s="173"/>
      <c r="GVD2997" s="721"/>
      <c r="GVE2997" s="137"/>
      <c r="GVF2997" s="580"/>
      <c r="GVG2997" s="537"/>
      <c r="GVH2997" s="562"/>
      <c r="GVI2997" s="357"/>
      <c r="GVJ2997" s="81"/>
      <c r="GVK2997" s="173"/>
      <c r="GVL2997" s="721"/>
      <c r="GVM2997" s="137"/>
      <c r="GVN2997" s="580"/>
      <c r="GVO2997" s="537"/>
      <c r="GVP2997" s="562"/>
      <c r="GVQ2997" s="357"/>
      <c r="GVR2997" s="81"/>
      <c r="GVS2997" s="173"/>
      <c r="GVT2997" s="721"/>
      <c r="GVU2997" s="137"/>
      <c r="GVV2997" s="580"/>
      <c r="GVW2997" s="537"/>
      <c r="GVX2997" s="562"/>
      <c r="GVY2997" s="357"/>
      <c r="GVZ2997" s="81"/>
      <c r="GWA2997" s="173"/>
      <c r="GWB2997" s="721"/>
      <c r="GWC2997" s="137"/>
      <c r="GWD2997" s="580"/>
      <c r="GWE2997" s="537"/>
      <c r="GWF2997" s="562"/>
      <c r="GWG2997" s="357"/>
      <c r="GWH2997" s="81"/>
      <c r="GWI2997" s="173"/>
      <c r="GWJ2997" s="721"/>
      <c r="GWK2997" s="137"/>
      <c r="GWL2997" s="580"/>
      <c r="GWM2997" s="537"/>
      <c r="GWN2997" s="562"/>
      <c r="GWO2997" s="357"/>
      <c r="GWP2997" s="81"/>
      <c r="GWQ2997" s="173"/>
      <c r="GWR2997" s="721"/>
      <c r="GWS2997" s="137"/>
      <c r="GWT2997" s="580"/>
      <c r="GWU2997" s="537"/>
      <c r="GWV2997" s="562"/>
      <c r="GWW2997" s="357"/>
      <c r="GWX2997" s="81"/>
      <c r="GWY2997" s="173"/>
      <c r="GWZ2997" s="721"/>
      <c r="GXA2997" s="137"/>
      <c r="GXB2997" s="580"/>
      <c r="GXC2997" s="537"/>
      <c r="GXD2997" s="562"/>
      <c r="GXE2997" s="357"/>
      <c r="GXF2997" s="81"/>
      <c r="GXG2997" s="173"/>
      <c r="GXH2997" s="721"/>
      <c r="GXI2997" s="137"/>
      <c r="GXJ2997" s="580"/>
      <c r="GXK2997" s="537"/>
      <c r="GXL2997" s="562"/>
      <c r="GXM2997" s="357"/>
      <c r="GXN2997" s="81"/>
      <c r="GXO2997" s="173"/>
      <c r="GXP2997" s="721"/>
      <c r="GXQ2997" s="137"/>
      <c r="GXR2997" s="580"/>
      <c r="GXS2997" s="537"/>
      <c r="GXT2997" s="562"/>
      <c r="GXU2997" s="357"/>
      <c r="GXV2997" s="81"/>
      <c r="GXW2997" s="173"/>
      <c r="GXX2997" s="721"/>
      <c r="GXY2997" s="137"/>
      <c r="GXZ2997" s="580"/>
      <c r="GYA2997" s="537"/>
      <c r="GYB2997" s="562"/>
      <c r="GYC2997" s="357"/>
      <c r="GYD2997" s="81"/>
      <c r="GYE2997" s="173"/>
      <c r="GYF2997" s="721"/>
      <c r="GYG2997" s="137"/>
      <c r="GYH2997" s="580"/>
      <c r="GYI2997" s="537"/>
      <c r="GYJ2997" s="562"/>
      <c r="GYK2997" s="357"/>
      <c r="GYL2997" s="81"/>
      <c r="GYM2997" s="173"/>
      <c r="GYN2997" s="721"/>
      <c r="GYO2997" s="137"/>
      <c r="GYP2997" s="580"/>
      <c r="GYQ2997" s="537"/>
      <c r="GYR2997" s="562"/>
      <c r="GYS2997" s="357"/>
      <c r="GYT2997" s="81"/>
      <c r="GYU2997" s="173"/>
      <c r="GYV2997" s="721"/>
      <c r="GYW2997" s="137"/>
      <c r="GYX2997" s="580"/>
      <c r="GYY2997" s="537"/>
      <c r="GYZ2997" s="562"/>
      <c r="GZA2997" s="357"/>
      <c r="GZB2997" s="81"/>
      <c r="GZC2997" s="173"/>
      <c r="GZD2997" s="721"/>
      <c r="GZE2997" s="137"/>
      <c r="GZF2997" s="580"/>
      <c r="GZG2997" s="537"/>
      <c r="GZH2997" s="562"/>
      <c r="GZI2997" s="357"/>
      <c r="GZJ2997" s="81"/>
      <c r="GZK2997" s="173"/>
      <c r="GZL2997" s="721"/>
      <c r="GZM2997" s="137"/>
      <c r="GZN2997" s="580"/>
      <c r="GZO2997" s="537"/>
      <c r="GZP2997" s="562"/>
      <c r="GZQ2997" s="357"/>
      <c r="GZR2997" s="81"/>
      <c r="GZS2997" s="173"/>
      <c r="GZT2997" s="721"/>
      <c r="GZU2997" s="137"/>
      <c r="GZV2997" s="580"/>
      <c r="GZW2997" s="537"/>
      <c r="GZX2997" s="562"/>
      <c r="GZY2997" s="357"/>
      <c r="GZZ2997" s="81"/>
      <c r="HAA2997" s="173"/>
      <c r="HAB2997" s="721"/>
      <c r="HAC2997" s="137"/>
      <c r="HAD2997" s="580"/>
      <c r="HAE2997" s="537"/>
      <c r="HAF2997" s="562"/>
      <c r="HAG2997" s="357"/>
      <c r="HAH2997" s="81"/>
      <c r="HAI2997" s="173"/>
      <c r="HAJ2997" s="721"/>
      <c r="HAK2997" s="137"/>
      <c r="HAL2997" s="580"/>
      <c r="HAM2997" s="537"/>
      <c r="HAN2997" s="562"/>
      <c r="HAO2997" s="357"/>
      <c r="HAP2997" s="81"/>
      <c r="HAQ2997" s="173"/>
      <c r="HAR2997" s="721"/>
      <c r="HAS2997" s="137"/>
      <c r="HAT2997" s="580"/>
      <c r="HAU2997" s="537"/>
      <c r="HAV2997" s="562"/>
      <c r="HAW2997" s="357"/>
      <c r="HAX2997" s="81"/>
      <c r="HAY2997" s="173"/>
      <c r="HAZ2997" s="721"/>
      <c r="HBA2997" s="137"/>
      <c r="HBB2997" s="580"/>
      <c r="HBC2997" s="537"/>
      <c r="HBD2997" s="562"/>
      <c r="HBE2997" s="357"/>
      <c r="HBF2997" s="81"/>
      <c r="HBG2997" s="173"/>
      <c r="HBH2997" s="721"/>
      <c r="HBI2997" s="137"/>
      <c r="HBJ2997" s="580"/>
      <c r="HBK2997" s="537"/>
      <c r="HBL2997" s="562"/>
      <c r="HBM2997" s="357"/>
      <c r="HBN2997" s="81"/>
      <c r="HBO2997" s="173"/>
      <c r="HBP2997" s="721"/>
      <c r="HBQ2997" s="137"/>
      <c r="HBR2997" s="580"/>
      <c r="HBS2997" s="537"/>
      <c r="HBT2997" s="562"/>
      <c r="HBU2997" s="357"/>
      <c r="HBV2997" s="81"/>
      <c r="HBW2997" s="173"/>
      <c r="HBX2997" s="721"/>
      <c r="HBY2997" s="137"/>
      <c r="HBZ2997" s="580"/>
      <c r="HCA2997" s="537"/>
      <c r="HCB2997" s="562"/>
      <c r="HCC2997" s="357"/>
      <c r="HCD2997" s="81"/>
      <c r="HCE2997" s="173"/>
      <c r="HCF2997" s="721"/>
      <c r="HCG2997" s="137"/>
      <c r="HCH2997" s="580"/>
      <c r="HCI2997" s="537"/>
      <c r="HCJ2997" s="562"/>
      <c r="HCK2997" s="357"/>
      <c r="HCL2997" s="81"/>
      <c r="HCM2997" s="173"/>
      <c r="HCN2997" s="721"/>
      <c r="HCO2997" s="137"/>
      <c r="HCP2997" s="580"/>
      <c r="HCQ2997" s="537"/>
      <c r="HCR2997" s="562"/>
      <c r="HCS2997" s="357"/>
      <c r="HCT2997" s="81"/>
      <c r="HCU2997" s="173"/>
      <c r="HCV2997" s="721"/>
      <c r="HCW2997" s="137"/>
      <c r="HCX2997" s="580"/>
      <c r="HCY2997" s="537"/>
      <c r="HCZ2997" s="562"/>
      <c r="HDA2997" s="357"/>
      <c r="HDB2997" s="81"/>
      <c r="HDC2997" s="173"/>
      <c r="HDD2997" s="721"/>
      <c r="HDE2997" s="137"/>
      <c r="HDF2997" s="580"/>
      <c r="HDG2997" s="537"/>
      <c r="HDH2997" s="562"/>
      <c r="HDI2997" s="357"/>
      <c r="HDJ2997" s="81"/>
      <c r="HDK2997" s="173"/>
      <c r="HDL2997" s="721"/>
      <c r="HDM2997" s="137"/>
      <c r="HDN2997" s="580"/>
      <c r="HDO2997" s="537"/>
      <c r="HDP2997" s="562"/>
      <c r="HDQ2997" s="357"/>
      <c r="HDR2997" s="81"/>
      <c r="HDS2997" s="173"/>
      <c r="HDT2997" s="721"/>
      <c r="HDU2997" s="137"/>
      <c r="HDV2997" s="580"/>
      <c r="HDW2997" s="537"/>
      <c r="HDX2997" s="562"/>
      <c r="HDY2997" s="357"/>
      <c r="HDZ2997" s="81"/>
      <c r="HEA2997" s="173"/>
      <c r="HEB2997" s="721"/>
      <c r="HEC2997" s="137"/>
      <c r="HED2997" s="580"/>
      <c r="HEE2997" s="537"/>
      <c r="HEF2997" s="562"/>
      <c r="HEG2997" s="357"/>
      <c r="HEH2997" s="81"/>
      <c r="HEI2997" s="173"/>
      <c r="HEJ2997" s="721"/>
      <c r="HEK2997" s="137"/>
      <c r="HEL2997" s="580"/>
      <c r="HEM2997" s="537"/>
      <c r="HEN2997" s="562"/>
      <c r="HEO2997" s="357"/>
      <c r="HEP2997" s="81"/>
      <c r="HEQ2997" s="173"/>
      <c r="HER2997" s="721"/>
      <c r="HES2997" s="137"/>
      <c r="HET2997" s="580"/>
      <c r="HEU2997" s="537"/>
      <c r="HEV2997" s="562"/>
      <c r="HEW2997" s="357"/>
      <c r="HEX2997" s="81"/>
      <c r="HEY2997" s="173"/>
      <c r="HEZ2997" s="721"/>
      <c r="HFA2997" s="137"/>
      <c r="HFB2997" s="580"/>
      <c r="HFC2997" s="537"/>
      <c r="HFD2997" s="562"/>
      <c r="HFE2997" s="357"/>
      <c r="HFF2997" s="81"/>
      <c r="HFG2997" s="173"/>
      <c r="HFH2997" s="721"/>
      <c r="HFI2997" s="137"/>
      <c r="HFJ2997" s="580"/>
      <c r="HFK2997" s="537"/>
      <c r="HFL2997" s="562"/>
      <c r="HFM2997" s="357"/>
      <c r="HFN2997" s="81"/>
      <c r="HFO2997" s="173"/>
      <c r="HFP2997" s="721"/>
      <c r="HFQ2997" s="137"/>
      <c r="HFR2997" s="580"/>
      <c r="HFS2997" s="537"/>
      <c r="HFT2997" s="562"/>
      <c r="HFU2997" s="357"/>
      <c r="HFV2997" s="81"/>
      <c r="HFW2997" s="173"/>
      <c r="HFX2997" s="721"/>
      <c r="HFY2997" s="137"/>
      <c r="HFZ2997" s="580"/>
      <c r="HGA2997" s="537"/>
      <c r="HGB2997" s="562"/>
      <c r="HGC2997" s="357"/>
      <c r="HGD2997" s="81"/>
      <c r="HGE2997" s="173"/>
      <c r="HGF2997" s="721"/>
      <c r="HGG2997" s="137"/>
      <c r="HGH2997" s="580"/>
      <c r="HGI2997" s="537"/>
      <c r="HGJ2997" s="562"/>
      <c r="HGK2997" s="357"/>
      <c r="HGL2997" s="81"/>
      <c r="HGM2997" s="173"/>
      <c r="HGN2997" s="721"/>
      <c r="HGO2997" s="137"/>
      <c r="HGP2997" s="580"/>
      <c r="HGQ2997" s="537"/>
      <c r="HGR2997" s="562"/>
      <c r="HGS2997" s="357"/>
      <c r="HGT2997" s="81"/>
      <c r="HGU2997" s="173"/>
      <c r="HGV2997" s="721"/>
      <c r="HGW2997" s="137"/>
      <c r="HGX2997" s="580"/>
      <c r="HGY2997" s="537"/>
      <c r="HGZ2997" s="562"/>
      <c r="HHA2997" s="357"/>
      <c r="HHB2997" s="81"/>
      <c r="HHC2997" s="173"/>
      <c r="HHD2997" s="721"/>
      <c r="HHE2997" s="137"/>
      <c r="HHF2997" s="580"/>
      <c r="HHG2997" s="537"/>
      <c r="HHH2997" s="562"/>
      <c r="HHI2997" s="357"/>
      <c r="HHJ2997" s="81"/>
      <c r="HHK2997" s="173"/>
      <c r="HHL2997" s="721"/>
      <c r="HHM2997" s="137"/>
      <c r="HHN2997" s="580"/>
      <c r="HHO2997" s="537"/>
      <c r="HHP2997" s="562"/>
      <c r="HHQ2997" s="357"/>
      <c r="HHR2997" s="81"/>
      <c r="HHS2997" s="173"/>
      <c r="HHT2997" s="721"/>
      <c r="HHU2997" s="137"/>
      <c r="HHV2997" s="580"/>
      <c r="HHW2997" s="537"/>
      <c r="HHX2997" s="562"/>
      <c r="HHY2997" s="357"/>
      <c r="HHZ2997" s="81"/>
      <c r="HIA2997" s="173"/>
      <c r="HIB2997" s="721"/>
      <c r="HIC2997" s="137"/>
      <c r="HID2997" s="580"/>
      <c r="HIE2997" s="537"/>
      <c r="HIF2997" s="562"/>
      <c r="HIG2997" s="357"/>
      <c r="HIH2997" s="81"/>
      <c r="HII2997" s="173"/>
      <c r="HIJ2997" s="721"/>
      <c r="HIK2997" s="137"/>
      <c r="HIL2997" s="580"/>
      <c r="HIM2997" s="537"/>
      <c r="HIN2997" s="562"/>
      <c r="HIO2997" s="357"/>
      <c r="HIP2997" s="81"/>
      <c r="HIQ2997" s="173"/>
      <c r="HIR2997" s="721"/>
      <c r="HIS2997" s="137"/>
      <c r="HIT2997" s="580"/>
      <c r="HIU2997" s="537"/>
      <c r="HIV2997" s="562"/>
      <c r="HIW2997" s="357"/>
      <c r="HIX2997" s="81"/>
      <c r="HIY2997" s="173"/>
      <c r="HIZ2997" s="721"/>
      <c r="HJA2997" s="137"/>
      <c r="HJB2997" s="580"/>
      <c r="HJC2997" s="537"/>
      <c r="HJD2997" s="562"/>
      <c r="HJE2997" s="357"/>
      <c r="HJF2997" s="81"/>
      <c r="HJG2997" s="173"/>
      <c r="HJH2997" s="721"/>
      <c r="HJI2997" s="137"/>
      <c r="HJJ2997" s="580"/>
      <c r="HJK2997" s="537"/>
      <c r="HJL2997" s="562"/>
      <c r="HJM2997" s="357"/>
      <c r="HJN2997" s="81"/>
      <c r="HJO2997" s="173"/>
      <c r="HJP2997" s="721"/>
      <c r="HJQ2997" s="137"/>
      <c r="HJR2997" s="580"/>
      <c r="HJS2997" s="537"/>
      <c r="HJT2997" s="562"/>
      <c r="HJU2997" s="357"/>
      <c r="HJV2997" s="81"/>
      <c r="HJW2997" s="173"/>
      <c r="HJX2997" s="721"/>
      <c r="HJY2997" s="137"/>
      <c r="HJZ2997" s="580"/>
      <c r="HKA2997" s="537"/>
      <c r="HKB2997" s="562"/>
      <c r="HKC2997" s="357"/>
      <c r="HKD2997" s="81"/>
      <c r="HKE2997" s="173"/>
      <c r="HKF2997" s="721"/>
      <c r="HKG2997" s="137"/>
      <c r="HKH2997" s="580"/>
      <c r="HKI2997" s="537"/>
      <c r="HKJ2997" s="562"/>
      <c r="HKK2997" s="357"/>
      <c r="HKL2997" s="81"/>
      <c r="HKM2997" s="173"/>
      <c r="HKN2997" s="721"/>
      <c r="HKO2997" s="137"/>
      <c r="HKP2997" s="580"/>
      <c r="HKQ2997" s="537"/>
      <c r="HKR2997" s="562"/>
      <c r="HKS2997" s="357"/>
      <c r="HKT2997" s="81"/>
      <c r="HKU2997" s="173"/>
      <c r="HKV2997" s="721"/>
      <c r="HKW2997" s="137"/>
      <c r="HKX2997" s="580"/>
      <c r="HKY2997" s="537"/>
      <c r="HKZ2997" s="562"/>
      <c r="HLA2997" s="357"/>
      <c r="HLB2997" s="81"/>
      <c r="HLC2997" s="173"/>
      <c r="HLD2997" s="721"/>
      <c r="HLE2997" s="137"/>
      <c r="HLF2997" s="580"/>
      <c r="HLG2997" s="537"/>
      <c r="HLH2997" s="562"/>
      <c r="HLI2997" s="357"/>
      <c r="HLJ2997" s="81"/>
      <c r="HLK2997" s="173"/>
      <c r="HLL2997" s="721"/>
      <c r="HLM2997" s="137"/>
      <c r="HLN2997" s="580"/>
      <c r="HLO2997" s="537"/>
      <c r="HLP2997" s="562"/>
      <c r="HLQ2997" s="357"/>
      <c r="HLR2997" s="81"/>
      <c r="HLS2997" s="173"/>
      <c r="HLT2997" s="721"/>
      <c r="HLU2997" s="137"/>
      <c r="HLV2997" s="580"/>
      <c r="HLW2997" s="537"/>
      <c r="HLX2997" s="562"/>
      <c r="HLY2997" s="357"/>
      <c r="HLZ2997" s="81"/>
      <c r="HMA2997" s="173"/>
      <c r="HMB2997" s="721"/>
      <c r="HMC2997" s="137"/>
      <c r="HMD2997" s="580"/>
      <c r="HME2997" s="537"/>
      <c r="HMF2997" s="562"/>
      <c r="HMG2997" s="357"/>
      <c r="HMH2997" s="81"/>
      <c r="HMI2997" s="173"/>
      <c r="HMJ2997" s="721"/>
      <c r="HMK2997" s="137"/>
      <c r="HML2997" s="580"/>
      <c r="HMM2997" s="537"/>
      <c r="HMN2997" s="562"/>
      <c r="HMO2997" s="357"/>
      <c r="HMP2997" s="81"/>
      <c r="HMQ2997" s="173"/>
      <c r="HMR2997" s="721"/>
      <c r="HMS2997" s="137"/>
      <c r="HMT2997" s="580"/>
      <c r="HMU2997" s="537"/>
      <c r="HMV2997" s="562"/>
      <c r="HMW2997" s="357"/>
      <c r="HMX2997" s="81"/>
      <c r="HMY2997" s="173"/>
      <c r="HMZ2997" s="721"/>
      <c r="HNA2997" s="137"/>
      <c r="HNB2997" s="580"/>
      <c r="HNC2997" s="537"/>
      <c r="HND2997" s="562"/>
      <c r="HNE2997" s="357"/>
      <c r="HNF2997" s="81"/>
      <c r="HNG2997" s="173"/>
      <c r="HNH2997" s="721"/>
      <c r="HNI2997" s="137"/>
      <c r="HNJ2997" s="580"/>
      <c r="HNK2997" s="537"/>
      <c r="HNL2997" s="562"/>
      <c r="HNM2997" s="357"/>
      <c r="HNN2997" s="81"/>
      <c r="HNO2997" s="173"/>
      <c r="HNP2997" s="721"/>
      <c r="HNQ2997" s="137"/>
      <c r="HNR2997" s="580"/>
      <c r="HNS2997" s="537"/>
      <c r="HNT2997" s="562"/>
      <c r="HNU2997" s="357"/>
      <c r="HNV2997" s="81"/>
      <c r="HNW2997" s="173"/>
      <c r="HNX2997" s="721"/>
      <c r="HNY2997" s="137"/>
      <c r="HNZ2997" s="580"/>
      <c r="HOA2997" s="537"/>
      <c r="HOB2997" s="562"/>
      <c r="HOC2997" s="357"/>
      <c r="HOD2997" s="81"/>
      <c r="HOE2997" s="173"/>
      <c r="HOF2997" s="721"/>
      <c r="HOG2997" s="137"/>
      <c r="HOH2997" s="580"/>
      <c r="HOI2997" s="537"/>
      <c r="HOJ2997" s="562"/>
      <c r="HOK2997" s="357"/>
      <c r="HOL2997" s="81"/>
      <c r="HOM2997" s="173"/>
      <c r="HON2997" s="721"/>
      <c r="HOO2997" s="137"/>
      <c r="HOP2997" s="580"/>
      <c r="HOQ2997" s="537"/>
      <c r="HOR2997" s="562"/>
      <c r="HOS2997" s="357"/>
      <c r="HOT2997" s="81"/>
      <c r="HOU2997" s="173"/>
      <c r="HOV2997" s="721"/>
      <c r="HOW2997" s="137"/>
      <c r="HOX2997" s="580"/>
      <c r="HOY2997" s="537"/>
      <c r="HOZ2997" s="562"/>
      <c r="HPA2997" s="357"/>
      <c r="HPB2997" s="81"/>
      <c r="HPC2997" s="173"/>
      <c r="HPD2997" s="721"/>
      <c r="HPE2997" s="137"/>
      <c r="HPF2997" s="580"/>
      <c r="HPG2997" s="537"/>
      <c r="HPH2997" s="562"/>
      <c r="HPI2997" s="357"/>
      <c r="HPJ2997" s="81"/>
      <c r="HPK2997" s="173"/>
      <c r="HPL2997" s="721"/>
      <c r="HPM2997" s="137"/>
      <c r="HPN2997" s="580"/>
      <c r="HPO2997" s="537"/>
      <c r="HPP2997" s="562"/>
      <c r="HPQ2997" s="357"/>
      <c r="HPR2997" s="81"/>
      <c r="HPS2997" s="173"/>
      <c r="HPT2997" s="721"/>
      <c r="HPU2997" s="137"/>
      <c r="HPV2997" s="580"/>
      <c r="HPW2997" s="537"/>
      <c r="HPX2997" s="562"/>
      <c r="HPY2997" s="357"/>
      <c r="HPZ2997" s="81"/>
      <c r="HQA2997" s="173"/>
      <c r="HQB2997" s="721"/>
      <c r="HQC2997" s="137"/>
      <c r="HQD2997" s="580"/>
      <c r="HQE2997" s="537"/>
      <c r="HQF2997" s="562"/>
      <c r="HQG2997" s="357"/>
      <c r="HQH2997" s="81"/>
      <c r="HQI2997" s="173"/>
      <c r="HQJ2997" s="721"/>
      <c r="HQK2997" s="137"/>
      <c r="HQL2997" s="580"/>
      <c r="HQM2997" s="537"/>
      <c r="HQN2997" s="562"/>
      <c r="HQO2997" s="357"/>
      <c r="HQP2997" s="81"/>
      <c r="HQQ2997" s="173"/>
      <c r="HQR2997" s="721"/>
      <c r="HQS2997" s="137"/>
      <c r="HQT2997" s="580"/>
      <c r="HQU2997" s="537"/>
      <c r="HQV2997" s="562"/>
      <c r="HQW2997" s="357"/>
      <c r="HQX2997" s="81"/>
      <c r="HQY2997" s="173"/>
      <c r="HQZ2997" s="721"/>
      <c r="HRA2997" s="137"/>
      <c r="HRB2997" s="580"/>
      <c r="HRC2997" s="537"/>
      <c r="HRD2997" s="562"/>
      <c r="HRE2997" s="357"/>
      <c r="HRF2997" s="81"/>
      <c r="HRG2997" s="173"/>
      <c r="HRH2997" s="721"/>
      <c r="HRI2997" s="137"/>
      <c r="HRJ2997" s="580"/>
      <c r="HRK2997" s="537"/>
      <c r="HRL2997" s="562"/>
      <c r="HRM2997" s="357"/>
      <c r="HRN2997" s="81"/>
      <c r="HRO2997" s="173"/>
      <c r="HRP2997" s="721"/>
      <c r="HRQ2997" s="137"/>
      <c r="HRR2997" s="580"/>
      <c r="HRS2997" s="537"/>
      <c r="HRT2997" s="562"/>
      <c r="HRU2997" s="357"/>
      <c r="HRV2997" s="81"/>
      <c r="HRW2997" s="173"/>
      <c r="HRX2997" s="721"/>
      <c r="HRY2997" s="137"/>
      <c r="HRZ2997" s="580"/>
      <c r="HSA2997" s="537"/>
      <c r="HSB2997" s="562"/>
      <c r="HSC2997" s="357"/>
      <c r="HSD2997" s="81"/>
      <c r="HSE2997" s="173"/>
      <c r="HSF2997" s="721"/>
      <c r="HSG2997" s="137"/>
      <c r="HSH2997" s="580"/>
      <c r="HSI2997" s="537"/>
      <c r="HSJ2997" s="562"/>
      <c r="HSK2997" s="357"/>
      <c r="HSL2997" s="81"/>
      <c r="HSM2997" s="173"/>
      <c r="HSN2997" s="721"/>
      <c r="HSO2997" s="137"/>
      <c r="HSP2997" s="580"/>
      <c r="HSQ2997" s="537"/>
      <c r="HSR2997" s="562"/>
      <c r="HSS2997" s="357"/>
      <c r="HST2997" s="81"/>
      <c r="HSU2997" s="173"/>
      <c r="HSV2997" s="721"/>
      <c r="HSW2997" s="137"/>
      <c r="HSX2997" s="580"/>
      <c r="HSY2997" s="537"/>
      <c r="HSZ2997" s="562"/>
      <c r="HTA2997" s="357"/>
      <c r="HTB2997" s="81"/>
      <c r="HTC2997" s="173"/>
      <c r="HTD2997" s="721"/>
      <c r="HTE2997" s="137"/>
      <c r="HTF2997" s="580"/>
      <c r="HTG2997" s="537"/>
      <c r="HTH2997" s="562"/>
      <c r="HTI2997" s="357"/>
      <c r="HTJ2997" s="81"/>
      <c r="HTK2997" s="173"/>
      <c r="HTL2997" s="721"/>
      <c r="HTM2997" s="137"/>
      <c r="HTN2997" s="580"/>
      <c r="HTO2997" s="537"/>
      <c r="HTP2997" s="562"/>
      <c r="HTQ2997" s="357"/>
      <c r="HTR2997" s="81"/>
      <c r="HTS2997" s="173"/>
      <c r="HTT2997" s="721"/>
      <c r="HTU2997" s="137"/>
      <c r="HTV2997" s="580"/>
      <c r="HTW2997" s="537"/>
      <c r="HTX2997" s="562"/>
      <c r="HTY2997" s="357"/>
      <c r="HTZ2997" s="81"/>
      <c r="HUA2997" s="173"/>
      <c r="HUB2997" s="721"/>
      <c r="HUC2997" s="137"/>
      <c r="HUD2997" s="580"/>
      <c r="HUE2997" s="537"/>
      <c r="HUF2997" s="562"/>
      <c r="HUG2997" s="357"/>
      <c r="HUH2997" s="81"/>
      <c r="HUI2997" s="173"/>
      <c r="HUJ2997" s="721"/>
      <c r="HUK2997" s="137"/>
      <c r="HUL2997" s="580"/>
      <c r="HUM2997" s="537"/>
      <c r="HUN2997" s="562"/>
      <c r="HUO2997" s="357"/>
      <c r="HUP2997" s="81"/>
      <c r="HUQ2997" s="173"/>
      <c r="HUR2997" s="721"/>
      <c r="HUS2997" s="137"/>
      <c r="HUT2997" s="580"/>
      <c r="HUU2997" s="537"/>
      <c r="HUV2997" s="562"/>
      <c r="HUW2997" s="357"/>
      <c r="HUX2997" s="81"/>
      <c r="HUY2997" s="173"/>
      <c r="HUZ2997" s="721"/>
      <c r="HVA2997" s="137"/>
      <c r="HVB2997" s="580"/>
      <c r="HVC2997" s="537"/>
      <c r="HVD2997" s="562"/>
      <c r="HVE2997" s="357"/>
      <c r="HVF2997" s="81"/>
      <c r="HVG2997" s="173"/>
      <c r="HVH2997" s="721"/>
      <c r="HVI2997" s="137"/>
      <c r="HVJ2997" s="580"/>
      <c r="HVK2997" s="537"/>
      <c r="HVL2997" s="562"/>
      <c r="HVM2997" s="357"/>
      <c r="HVN2997" s="81"/>
      <c r="HVO2997" s="173"/>
      <c r="HVP2997" s="721"/>
      <c r="HVQ2997" s="137"/>
      <c r="HVR2997" s="580"/>
      <c r="HVS2997" s="537"/>
      <c r="HVT2997" s="562"/>
      <c r="HVU2997" s="357"/>
      <c r="HVV2997" s="81"/>
      <c r="HVW2997" s="173"/>
      <c r="HVX2997" s="721"/>
      <c r="HVY2997" s="137"/>
      <c r="HVZ2997" s="580"/>
      <c r="HWA2997" s="537"/>
      <c r="HWB2997" s="562"/>
      <c r="HWC2997" s="357"/>
      <c r="HWD2997" s="81"/>
      <c r="HWE2997" s="173"/>
      <c r="HWF2997" s="721"/>
      <c r="HWG2997" s="137"/>
      <c r="HWH2997" s="580"/>
      <c r="HWI2997" s="537"/>
      <c r="HWJ2997" s="562"/>
      <c r="HWK2997" s="357"/>
      <c r="HWL2997" s="81"/>
      <c r="HWM2997" s="173"/>
      <c r="HWN2997" s="721"/>
      <c r="HWO2997" s="137"/>
      <c r="HWP2997" s="580"/>
      <c r="HWQ2997" s="537"/>
      <c r="HWR2997" s="562"/>
      <c r="HWS2997" s="357"/>
      <c r="HWT2997" s="81"/>
      <c r="HWU2997" s="173"/>
      <c r="HWV2997" s="721"/>
      <c r="HWW2997" s="137"/>
      <c r="HWX2997" s="580"/>
      <c r="HWY2997" s="537"/>
      <c r="HWZ2997" s="562"/>
      <c r="HXA2997" s="357"/>
      <c r="HXB2997" s="81"/>
      <c r="HXC2997" s="173"/>
      <c r="HXD2997" s="721"/>
      <c r="HXE2997" s="137"/>
      <c r="HXF2997" s="580"/>
      <c r="HXG2997" s="537"/>
      <c r="HXH2997" s="562"/>
      <c r="HXI2997" s="357"/>
      <c r="HXJ2997" s="81"/>
      <c r="HXK2997" s="173"/>
      <c r="HXL2997" s="721"/>
      <c r="HXM2997" s="137"/>
      <c r="HXN2997" s="580"/>
      <c r="HXO2997" s="537"/>
      <c r="HXP2997" s="562"/>
      <c r="HXQ2997" s="357"/>
      <c r="HXR2997" s="81"/>
      <c r="HXS2997" s="173"/>
      <c r="HXT2997" s="721"/>
      <c r="HXU2997" s="137"/>
      <c r="HXV2997" s="580"/>
      <c r="HXW2997" s="537"/>
      <c r="HXX2997" s="562"/>
      <c r="HXY2997" s="357"/>
      <c r="HXZ2997" s="81"/>
      <c r="HYA2997" s="173"/>
      <c r="HYB2997" s="721"/>
      <c r="HYC2997" s="137"/>
      <c r="HYD2997" s="580"/>
      <c r="HYE2997" s="537"/>
      <c r="HYF2997" s="562"/>
      <c r="HYG2997" s="357"/>
      <c r="HYH2997" s="81"/>
      <c r="HYI2997" s="173"/>
      <c r="HYJ2997" s="721"/>
      <c r="HYK2997" s="137"/>
      <c r="HYL2997" s="580"/>
      <c r="HYM2997" s="537"/>
      <c r="HYN2997" s="562"/>
      <c r="HYO2997" s="357"/>
      <c r="HYP2997" s="81"/>
      <c r="HYQ2997" s="173"/>
      <c r="HYR2997" s="721"/>
      <c r="HYS2997" s="137"/>
      <c r="HYT2997" s="580"/>
      <c r="HYU2997" s="537"/>
      <c r="HYV2997" s="562"/>
      <c r="HYW2997" s="357"/>
      <c r="HYX2997" s="81"/>
      <c r="HYY2997" s="173"/>
      <c r="HYZ2997" s="721"/>
      <c r="HZA2997" s="137"/>
      <c r="HZB2997" s="580"/>
      <c r="HZC2997" s="537"/>
      <c r="HZD2997" s="562"/>
      <c r="HZE2997" s="357"/>
      <c r="HZF2997" s="81"/>
      <c r="HZG2997" s="173"/>
      <c r="HZH2997" s="721"/>
      <c r="HZI2997" s="137"/>
      <c r="HZJ2997" s="580"/>
      <c r="HZK2997" s="537"/>
      <c r="HZL2997" s="562"/>
      <c r="HZM2997" s="357"/>
      <c r="HZN2997" s="81"/>
      <c r="HZO2997" s="173"/>
      <c r="HZP2997" s="721"/>
      <c r="HZQ2997" s="137"/>
      <c r="HZR2997" s="580"/>
      <c r="HZS2997" s="537"/>
      <c r="HZT2997" s="562"/>
      <c r="HZU2997" s="357"/>
      <c r="HZV2997" s="81"/>
      <c r="HZW2997" s="173"/>
      <c r="HZX2997" s="721"/>
      <c r="HZY2997" s="137"/>
      <c r="HZZ2997" s="580"/>
      <c r="IAA2997" s="537"/>
      <c r="IAB2997" s="562"/>
      <c r="IAC2997" s="357"/>
      <c r="IAD2997" s="81"/>
      <c r="IAE2997" s="173"/>
      <c r="IAF2997" s="721"/>
      <c r="IAG2997" s="137"/>
      <c r="IAH2997" s="580"/>
      <c r="IAI2997" s="537"/>
      <c r="IAJ2997" s="562"/>
      <c r="IAK2997" s="357"/>
      <c r="IAL2997" s="81"/>
      <c r="IAM2997" s="173"/>
      <c r="IAN2997" s="721"/>
      <c r="IAO2997" s="137"/>
      <c r="IAP2997" s="580"/>
      <c r="IAQ2997" s="537"/>
      <c r="IAR2997" s="562"/>
      <c r="IAS2997" s="357"/>
      <c r="IAT2997" s="81"/>
      <c r="IAU2997" s="173"/>
      <c r="IAV2997" s="721"/>
      <c r="IAW2997" s="137"/>
      <c r="IAX2997" s="580"/>
      <c r="IAY2997" s="537"/>
      <c r="IAZ2997" s="562"/>
      <c r="IBA2997" s="357"/>
      <c r="IBB2997" s="81"/>
      <c r="IBC2997" s="173"/>
      <c r="IBD2997" s="721"/>
      <c r="IBE2997" s="137"/>
      <c r="IBF2997" s="580"/>
      <c r="IBG2997" s="537"/>
      <c r="IBH2997" s="562"/>
      <c r="IBI2997" s="357"/>
      <c r="IBJ2997" s="81"/>
      <c r="IBK2997" s="173"/>
      <c r="IBL2997" s="721"/>
      <c r="IBM2997" s="137"/>
      <c r="IBN2997" s="580"/>
      <c r="IBO2997" s="537"/>
      <c r="IBP2997" s="562"/>
      <c r="IBQ2997" s="357"/>
      <c r="IBR2997" s="81"/>
      <c r="IBS2997" s="173"/>
      <c r="IBT2997" s="721"/>
      <c r="IBU2997" s="137"/>
      <c r="IBV2997" s="580"/>
      <c r="IBW2997" s="537"/>
      <c r="IBX2997" s="562"/>
      <c r="IBY2997" s="357"/>
      <c r="IBZ2997" s="81"/>
      <c r="ICA2997" s="173"/>
      <c r="ICB2997" s="721"/>
      <c r="ICC2997" s="137"/>
      <c r="ICD2997" s="580"/>
      <c r="ICE2997" s="537"/>
      <c r="ICF2997" s="562"/>
      <c r="ICG2997" s="357"/>
      <c r="ICH2997" s="81"/>
      <c r="ICI2997" s="173"/>
      <c r="ICJ2997" s="721"/>
      <c r="ICK2997" s="137"/>
      <c r="ICL2997" s="580"/>
      <c r="ICM2997" s="537"/>
      <c r="ICN2997" s="562"/>
      <c r="ICO2997" s="357"/>
      <c r="ICP2997" s="81"/>
      <c r="ICQ2997" s="173"/>
      <c r="ICR2997" s="721"/>
      <c r="ICS2997" s="137"/>
      <c r="ICT2997" s="580"/>
      <c r="ICU2997" s="537"/>
      <c r="ICV2997" s="562"/>
      <c r="ICW2997" s="357"/>
      <c r="ICX2997" s="81"/>
      <c r="ICY2997" s="173"/>
      <c r="ICZ2997" s="721"/>
      <c r="IDA2997" s="137"/>
      <c r="IDB2997" s="580"/>
      <c r="IDC2997" s="537"/>
      <c r="IDD2997" s="562"/>
      <c r="IDE2997" s="357"/>
      <c r="IDF2997" s="81"/>
      <c r="IDG2997" s="173"/>
      <c r="IDH2997" s="721"/>
      <c r="IDI2997" s="137"/>
      <c r="IDJ2997" s="580"/>
      <c r="IDK2997" s="537"/>
      <c r="IDL2997" s="562"/>
      <c r="IDM2997" s="357"/>
      <c r="IDN2997" s="81"/>
      <c r="IDO2997" s="173"/>
      <c r="IDP2997" s="721"/>
      <c r="IDQ2997" s="137"/>
      <c r="IDR2997" s="580"/>
      <c r="IDS2997" s="537"/>
      <c r="IDT2997" s="562"/>
      <c r="IDU2997" s="357"/>
      <c r="IDV2997" s="81"/>
      <c r="IDW2997" s="173"/>
      <c r="IDX2997" s="721"/>
      <c r="IDY2997" s="137"/>
      <c r="IDZ2997" s="580"/>
      <c r="IEA2997" s="537"/>
      <c r="IEB2997" s="562"/>
      <c r="IEC2997" s="357"/>
      <c r="IED2997" s="81"/>
      <c r="IEE2997" s="173"/>
      <c r="IEF2997" s="721"/>
      <c r="IEG2997" s="137"/>
      <c r="IEH2997" s="580"/>
      <c r="IEI2997" s="537"/>
      <c r="IEJ2997" s="562"/>
      <c r="IEK2997" s="357"/>
      <c r="IEL2997" s="81"/>
      <c r="IEM2997" s="173"/>
      <c r="IEN2997" s="721"/>
      <c r="IEO2997" s="137"/>
      <c r="IEP2997" s="580"/>
      <c r="IEQ2997" s="537"/>
      <c r="IER2997" s="562"/>
      <c r="IES2997" s="357"/>
      <c r="IET2997" s="81"/>
      <c r="IEU2997" s="173"/>
      <c r="IEV2997" s="721"/>
      <c r="IEW2997" s="137"/>
      <c r="IEX2997" s="580"/>
      <c r="IEY2997" s="537"/>
      <c r="IEZ2997" s="562"/>
      <c r="IFA2997" s="357"/>
      <c r="IFB2997" s="81"/>
      <c r="IFC2997" s="173"/>
      <c r="IFD2997" s="721"/>
      <c r="IFE2997" s="137"/>
      <c r="IFF2997" s="580"/>
      <c r="IFG2997" s="537"/>
      <c r="IFH2997" s="562"/>
      <c r="IFI2997" s="357"/>
      <c r="IFJ2997" s="81"/>
      <c r="IFK2997" s="173"/>
      <c r="IFL2997" s="721"/>
      <c r="IFM2997" s="137"/>
      <c r="IFN2997" s="580"/>
      <c r="IFO2997" s="537"/>
      <c r="IFP2997" s="562"/>
      <c r="IFQ2997" s="357"/>
      <c r="IFR2997" s="81"/>
      <c r="IFS2997" s="173"/>
      <c r="IFT2997" s="721"/>
      <c r="IFU2997" s="137"/>
      <c r="IFV2997" s="580"/>
      <c r="IFW2997" s="537"/>
      <c r="IFX2997" s="562"/>
      <c r="IFY2997" s="357"/>
      <c r="IFZ2997" s="81"/>
      <c r="IGA2997" s="173"/>
      <c r="IGB2997" s="721"/>
      <c r="IGC2997" s="137"/>
      <c r="IGD2997" s="580"/>
      <c r="IGE2997" s="537"/>
      <c r="IGF2997" s="562"/>
      <c r="IGG2997" s="357"/>
      <c r="IGH2997" s="81"/>
      <c r="IGI2997" s="173"/>
      <c r="IGJ2997" s="721"/>
      <c r="IGK2997" s="137"/>
      <c r="IGL2997" s="580"/>
      <c r="IGM2997" s="537"/>
      <c r="IGN2997" s="562"/>
      <c r="IGO2997" s="357"/>
      <c r="IGP2997" s="81"/>
      <c r="IGQ2997" s="173"/>
      <c r="IGR2997" s="721"/>
      <c r="IGS2997" s="137"/>
      <c r="IGT2997" s="580"/>
      <c r="IGU2997" s="537"/>
      <c r="IGV2997" s="562"/>
      <c r="IGW2997" s="357"/>
      <c r="IGX2997" s="81"/>
      <c r="IGY2997" s="173"/>
      <c r="IGZ2997" s="721"/>
      <c r="IHA2997" s="137"/>
      <c r="IHB2997" s="580"/>
      <c r="IHC2997" s="537"/>
      <c r="IHD2997" s="562"/>
      <c r="IHE2997" s="357"/>
      <c r="IHF2997" s="81"/>
      <c r="IHG2997" s="173"/>
      <c r="IHH2997" s="721"/>
      <c r="IHI2997" s="137"/>
      <c r="IHJ2997" s="580"/>
      <c r="IHK2997" s="537"/>
      <c r="IHL2997" s="562"/>
      <c r="IHM2997" s="357"/>
      <c r="IHN2997" s="81"/>
      <c r="IHO2997" s="173"/>
      <c r="IHP2997" s="721"/>
      <c r="IHQ2997" s="137"/>
      <c r="IHR2997" s="580"/>
      <c r="IHS2997" s="537"/>
      <c r="IHT2997" s="562"/>
      <c r="IHU2997" s="357"/>
      <c r="IHV2997" s="81"/>
      <c r="IHW2997" s="173"/>
      <c r="IHX2997" s="721"/>
      <c r="IHY2997" s="137"/>
      <c r="IHZ2997" s="580"/>
      <c r="IIA2997" s="537"/>
      <c r="IIB2997" s="562"/>
      <c r="IIC2997" s="357"/>
      <c r="IID2997" s="81"/>
      <c r="IIE2997" s="173"/>
      <c r="IIF2997" s="721"/>
      <c r="IIG2997" s="137"/>
      <c r="IIH2997" s="580"/>
      <c r="III2997" s="537"/>
      <c r="IIJ2997" s="562"/>
      <c r="IIK2997" s="357"/>
      <c r="IIL2997" s="81"/>
      <c r="IIM2997" s="173"/>
      <c r="IIN2997" s="721"/>
      <c r="IIO2997" s="137"/>
      <c r="IIP2997" s="580"/>
      <c r="IIQ2997" s="537"/>
      <c r="IIR2997" s="562"/>
      <c r="IIS2997" s="357"/>
      <c r="IIT2997" s="81"/>
      <c r="IIU2997" s="173"/>
      <c r="IIV2997" s="721"/>
      <c r="IIW2997" s="137"/>
      <c r="IIX2997" s="580"/>
      <c r="IIY2997" s="537"/>
      <c r="IIZ2997" s="562"/>
      <c r="IJA2997" s="357"/>
      <c r="IJB2997" s="81"/>
      <c r="IJC2997" s="173"/>
      <c r="IJD2997" s="721"/>
      <c r="IJE2997" s="137"/>
      <c r="IJF2997" s="580"/>
      <c r="IJG2997" s="537"/>
      <c r="IJH2997" s="562"/>
      <c r="IJI2997" s="357"/>
      <c r="IJJ2997" s="81"/>
      <c r="IJK2997" s="173"/>
      <c r="IJL2997" s="721"/>
      <c r="IJM2997" s="137"/>
      <c r="IJN2997" s="580"/>
      <c r="IJO2997" s="537"/>
      <c r="IJP2997" s="562"/>
      <c r="IJQ2997" s="357"/>
      <c r="IJR2997" s="81"/>
      <c r="IJS2997" s="173"/>
      <c r="IJT2997" s="721"/>
      <c r="IJU2997" s="137"/>
      <c r="IJV2997" s="580"/>
      <c r="IJW2997" s="537"/>
      <c r="IJX2997" s="562"/>
      <c r="IJY2997" s="357"/>
      <c r="IJZ2997" s="81"/>
      <c r="IKA2997" s="173"/>
      <c r="IKB2997" s="721"/>
      <c r="IKC2997" s="137"/>
      <c r="IKD2997" s="580"/>
      <c r="IKE2997" s="537"/>
      <c r="IKF2997" s="562"/>
      <c r="IKG2997" s="357"/>
      <c r="IKH2997" s="81"/>
      <c r="IKI2997" s="173"/>
      <c r="IKJ2997" s="721"/>
      <c r="IKK2997" s="137"/>
      <c r="IKL2997" s="580"/>
      <c r="IKM2997" s="537"/>
      <c r="IKN2997" s="562"/>
      <c r="IKO2997" s="357"/>
      <c r="IKP2997" s="81"/>
      <c r="IKQ2997" s="173"/>
      <c r="IKR2997" s="721"/>
      <c r="IKS2997" s="137"/>
      <c r="IKT2997" s="580"/>
      <c r="IKU2997" s="537"/>
      <c r="IKV2997" s="562"/>
      <c r="IKW2997" s="357"/>
      <c r="IKX2997" s="81"/>
      <c r="IKY2997" s="173"/>
      <c r="IKZ2997" s="721"/>
      <c r="ILA2997" s="137"/>
      <c r="ILB2997" s="580"/>
      <c r="ILC2997" s="537"/>
      <c r="ILD2997" s="562"/>
      <c r="ILE2997" s="357"/>
      <c r="ILF2997" s="81"/>
      <c r="ILG2997" s="173"/>
      <c r="ILH2997" s="721"/>
      <c r="ILI2997" s="137"/>
      <c r="ILJ2997" s="580"/>
      <c r="ILK2997" s="537"/>
      <c r="ILL2997" s="562"/>
      <c r="ILM2997" s="357"/>
      <c r="ILN2997" s="81"/>
      <c r="ILO2997" s="173"/>
      <c r="ILP2997" s="721"/>
      <c r="ILQ2997" s="137"/>
      <c r="ILR2997" s="580"/>
      <c r="ILS2997" s="537"/>
      <c r="ILT2997" s="562"/>
      <c r="ILU2997" s="357"/>
      <c r="ILV2997" s="81"/>
      <c r="ILW2997" s="173"/>
      <c r="ILX2997" s="721"/>
      <c r="ILY2997" s="137"/>
      <c r="ILZ2997" s="580"/>
      <c r="IMA2997" s="537"/>
      <c r="IMB2997" s="562"/>
      <c r="IMC2997" s="357"/>
      <c r="IMD2997" s="81"/>
      <c r="IME2997" s="173"/>
      <c r="IMF2997" s="721"/>
      <c r="IMG2997" s="137"/>
      <c r="IMH2997" s="580"/>
      <c r="IMI2997" s="537"/>
      <c r="IMJ2997" s="562"/>
      <c r="IMK2997" s="357"/>
      <c r="IML2997" s="81"/>
      <c r="IMM2997" s="173"/>
      <c r="IMN2997" s="721"/>
      <c r="IMO2997" s="137"/>
      <c r="IMP2997" s="580"/>
      <c r="IMQ2997" s="537"/>
      <c r="IMR2997" s="562"/>
      <c r="IMS2997" s="357"/>
      <c r="IMT2997" s="81"/>
      <c r="IMU2997" s="173"/>
      <c r="IMV2997" s="721"/>
      <c r="IMW2997" s="137"/>
      <c r="IMX2997" s="580"/>
      <c r="IMY2997" s="537"/>
      <c r="IMZ2997" s="562"/>
      <c r="INA2997" s="357"/>
      <c r="INB2997" s="81"/>
      <c r="INC2997" s="173"/>
      <c r="IND2997" s="721"/>
      <c r="INE2997" s="137"/>
      <c r="INF2997" s="580"/>
      <c r="ING2997" s="537"/>
      <c r="INH2997" s="562"/>
      <c r="INI2997" s="357"/>
      <c r="INJ2997" s="81"/>
      <c r="INK2997" s="173"/>
      <c r="INL2997" s="721"/>
      <c r="INM2997" s="137"/>
      <c r="INN2997" s="580"/>
      <c r="INO2997" s="537"/>
      <c r="INP2997" s="562"/>
      <c r="INQ2997" s="357"/>
      <c r="INR2997" s="81"/>
      <c r="INS2997" s="173"/>
      <c r="INT2997" s="721"/>
      <c r="INU2997" s="137"/>
      <c r="INV2997" s="580"/>
      <c r="INW2997" s="537"/>
      <c r="INX2997" s="562"/>
      <c r="INY2997" s="357"/>
      <c r="INZ2997" s="81"/>
      <c r="IOA2997" s="173"/>
      <c r="IOB2997" s="721"/>
      <c r="IOC2997" s="137"/>
      <c r="IOD2997" s="580"/>
      <c r="IOE2997" s="537"/>
      <c r="IOF2997" s="562"/>
      <c r="IOG2997" s="357"/>
      <c r="IOH2997" s="81"/>
      <c r="IOI2997" s="173"/>
      <c r="IOJ2997" s="721"/>
      <c r="IOK2997" s="137"/>
      <c r="IOL2997" s="580"/>
      <c r="IOM2997" s="537"/>
      <c r="ION2997" s="562"/>
      <c r="IOO2997" s="357"/>
      <c r="IOP2997" s="81"/>
      <c r="IOQ2997" s="173"/>
      <c r="IOR2997" s="721"/>
      <c r="IOS2997" s="137"/>
      <c r="IOT2997" s="580"/>
      <c r="IOU2997" s="537"/>
      <c r="IOV2997" s="562"/>
      <c r="IOW2997" s="357"/>
      <c r="IOX2997" s="81"/>
      <c r="IOY2997" s="173"/>
      <c r="IOZ2997" s="721"/>
      <c r="IPA2997" s="137"/>
      <c r="IPB2997" s="580"/>
      <c r="IPC2997" s="537"/>
      <c r="IPD2997" s="562"/>
      <c r="IPE2997" s="357"/>
      <c r="IPF2997" s="81"/>
      <c r="IPG2997" s="173"/>
      <c r="IPH2997" s="721"/>
      <c r="IPI2997" s="137"/>
      <c r="IPJ2997" s="580"/>
      <c r="IPK2997" s="537"/>
      <c r="IPL2997" s="562"/>
      <c r="IPM2997" s="357"/>
      <c r="IPN2997" s="81"/>
      <c r="IPO2997" s="173"/>
      <c r="IPP2997" s="721"/>
      <c r="IPQ2997" s="137"/>
      <c r="IPR2997" s="580"/>
      <c r="IPS2997" s="537"/>
      <c r="IPT2997" s="562"/>
      <c r="IPU2997" s="357"/>
      <c r="IPV2997" s="81"/>
      <c r="IPW2997" s="173"/>
      <c r="IPX2997" s="721"/>
      <c r="IPY2997" s="137"/>
      <c r="IPZ2997" s="580"/>
      <c r="IQA2997" s="537"/>
      <c r="IQB2997" s="562"/>
      <c r="IQC2997" s="357"/>
      <c r="IQD2997" s="81"/>
      <c r="IQE2997" s="173"/>
      <c r="IQF2997" s="721"/>
      <c r="IQG2997" s="137"/>
      <c r="IQH2997" s="580"/>
      <c r="IQI2997" s="537"/>
      <c r="IQJ2997" s="562"/>
      <c r="IQK2997" s="357"/>
      <c r="IQL2997" s="81"/>
      <c r="IQM2997" s="173"/>
      <c r="IQN2997" s="721"/>
      <c r="IQO2997" s="137"/>
      <c r="IQP2997" s="580"/>
      <c r="IQQ2997" s="537"/>
      <c r="IQR2997" s="562"/>
      <c r="IQS2997" s="357"/>
      <c r="IQT2997" s="81"/>
      <c r="IQU2997" s="173"/>
      <c r="IQV2997" s="721"/>
      <c r="IQW2997" s="137"/>
      <c r="IQX2997" s="580"/>
      <c r="IQY2997" s="537"/>
      <c r="IQZ2997" s="562"/>
      <c r="IRA2997" s="357"/>
      <c r="IRB2997" s="81"/>
      <c r="IRC2997" s="173"/>
      <c r="IRD2997" s="721"/>
      <c r="IRE2997" s="137"/>
      <c r="IRF2997" s="580"/>
      <c r="IRG2997" s="537"/>
      <c r="IRH2997" s="562"/>
      <c r="IRI2997" s="357"/>
      <c r="IRJ2997" s="81"/>
      <c r="IRK2997" s="173"/>
      <c r="IRL2997" s="721"/>
      <c r="IRM2997" s="137"/>
      <c r="IRN2997" s="580"/>
      <c r="IRO2997" s="537"/>
      <c r="IRP2997" s="562"/>
      <c r="IRQ2997" s="357"/>
      <c r="IRR2997" s="81"/>
      <c r="IRS2997" s="173"/>
      <c r="IRT2997" s="721"/>
      <c r="IRU2997" s="137"/>
      <c r="IRV2997" s="580"/>
      <c r="IRW2997" s="537"/>
      <c r="IRX2997" s="562"/>
      <c r="IRY2997" s="357"/>
      <c r="IRZ2997" s="81"/>
      <c r="ISA2997" s="173"/>
      <c r="ISB2997" s="721"/>
      <c r="ISC2997" s="137"/>
      <c r="ISD2997" s="580"/>
      <c r="ISE2997" s="537"/>
      <c r="ISF2997" s="562"/>
      <c r="ISG2997" s="357"/>
      <c r="ISH2997" s="81"/>
      <c r="ISI2997" s="173"/>
      <c r="ISJ2997" s="721"/>
      <c r="ISK2997" s="137"/>
      <c r="ISL2997" s="580"/>
      <c r="ISM2997" s="537"/>
      <c r="ISN2997" s="562"/>
      <c r="ISO2997" s="357"/>
      <c r="ISP2997" s="81"/>
      <c r="ISQ2997" s="173"/>
      <c r="ISR2997" s="721"/>
      <c r="ISS2997" s="137"/>
      <c r="IST2997" s="580"/>
      <c r="ISU2997" s="537"/>
      <c r="ISV2997" s="562"/>
      <c r="ISW2997" s="357"/>
      <c r="ISX2997" s="81"/>
      <c r="ISY2997" s="173"/>
      <c r="ISZ2997" s="721"/>
      <c r="ITA2997" s="137"/>
      <c r="ITB2997" s="580"/>
      <c r="ITC2997" s="537"/>
      <c r="ITD2997" s="562"/>
      <c r="ITE2997" s="357"/>
      <c r="ITF2997" s="81"/>
      <c r="ITG2997" s="173"/>
      <c r="ITH2997" s="721"/>
      <c r="ITI2997" s="137"/>
      <c r="ITJ2997" s="580"/>
      <c r="ITK2997" s="537"/>
      <c r="ITL2997" s="562"/>
      <c r="ITM2997" s="357"/>
      <c r="ITN2997" s="81"/>
      <c r="ITO2997" s="173"/>
      <c r="ITP2997" s="721"/>
      <c r="ITQ2997" s="137"/>
      <c r="ITR2997" s="580"/>
      <c r="ITS2997" s="537"/>
      <c r="ITT2997" s="562"/>
      <c r="ITU2997" s="357"/>
      <c r="ITV2997" s="81"/>
      <c r="ITW2997" s="173"/>
      <c r="ITX2997" s="721"/>
      <c r="ITY2997" s="137"/>
      <c r="ITZ2997" s="580"/>
      <c r="IUA2997" s="537"/>
      <c r="IUB2997" s="562"/>
      <c r="IUC2997" s="357"/>
      <c r="IUD2997" s="81"/>
      <c r="IUE2997" s="173"/>
      <c r="IUF2997" s="721"/>
      <c r="IUG2997" s="137"/>
      <c r="IUH2997" s="580"/>
      <c r="IUI2997" s="537"/>
      <c r="IUJ2997" s="562"/>
      <c r="IUK2997" s="357"/>
      <c r="IUL2997" s="81"/>
      <c r="IUM2997" s="173"/>
      <c r="IUN2997" s="721"/>
      <c r="IUO2997" s="137"/>
      <c r="IUP2997" s="580"/>
      <c r="IUQ2997" s="537"/>
      <c r="IUR2997" s="562"/>
      <c r="IUS2997" s="357"/>
      <c r="IUT2997" s="81"/>
      <c r="IUU2997" s="173"/>
      <c r="IUV2997" s="721"/>
      <c r="IUW2997" s="137"/>
      <c r="IUX2997" s="580"/>
      <c r="IUY2997" s="537"/>
      <c r="IUZ2997" s="562"/>
      <c r="IVA2997" s="357"/>
      <c r="IVB2997" s="81"/>
      <c r="IVC2997" s="173"/>
      <c r="IVD2997" s="721"/>
      <c r="IVE2997" s="137"/>
      <c r="IVF2997" s="580"/>
      <c r="IVG2997" s="537"/>
      <c r="IVH2997" s="562"/>
      <c r="IVI2997" s="357"/>
      <c r="IVJ2997" s="81"/>
      <c r="IVK2997" s="173"/>
      <c r="IVL2997" s="721"/>
      <c r="IVM2997" s="137"/>
      <c r="IVN2997" s="580"/>
      <c r="IVO2997" s="537"/>
      <c r="IVP2997" s="562"/>
      <c r="IVQ2997" s="357"/>
      <c r="IVR2997" s="81"/>
      <c r="IVS2997" s="173"/>
      <c r="IVT2997" s="721"/>
      <c r="IVU2997" s="137"/>
      <c r="IVV2997" s="580"/>
      <c r="IVW2997" s="537"/>
      <c r="IVX2997" s="562"/>
      <c r="IVY2997" s="357"/>
      <c r="IVZ2997" s="81"/>
      <c r="IWA2997" s="173"/>
      <c r="IWB2997" s="721"/>
      <c r="IWC2997" s="137"/>
      <c r="IWD2997" s="580"/>
      <c r="IWE2997" s="537"/>
      <c r="IWF2997" s="562"/>
      <c r="IWG2997" s="357"/>
      <c r="IWH2997" s="81"/>
      <c r="IWI2997" s="173"/>
      <c r="IWJ2997" s="721"/>
      <c r="IWK2997" s="137"/>
      <c r="IWL2997" s="580"/>
      <c r="IWM2997" s="537"/>
      <c r="IWN2997" s="562"/>
      <c r="IWO2997" s="357"/>
      <c r="IWP2997" s="81"/>
      <c r="IWQ2997" s="173"/>
      <c r="IWR2997" s="721"/>
      <c r="IWS2997" s="137"/>
      <c r="IWT2997" s="580"/>
      <c r="IWU2997" s="537"/>
      <c r="IWV2997" s="562"/>
      <c r="IWW2997" s="357"/>
      <c r="IWX2997" s="81"/>
      <c r="IWY2997" s="173"/>
      <c r="IWZ2997" s="721"/>
      <c r="IXA2997" s="137"/>
      <c r="IXB2997" s="580"/>
      <c r="IXC2997" s="537"/>
      <c r="IXD2997" s="562"/>
      <c r="IXE2997" s="357"/>
      <c r="IXF2997" s="81"/>
      <c r="IXG2997" s="173"/>
      <c r="IXH2997" s="721"/>
      <c r="IXI2997" s="137"/>
      <c r="IXJ2997" s="580"/>
      <c r="IXK2997" s="537"/>
      <c r="IXL2997" s="562"/>
      <c r="IXM2997" s="357"/>
      <c r="IXN2997" s="81"/>
      <c r="IXO2997" s="173"/>
      <c r="IXP2997" s="721"/>
      <c r="IXQ2997" s="137"/>
      <c r="IXR2997" s="580"/>
      <c r="IXS2997" s="537"/>
      <c r="IXT2997" s="562"/>
      <c r="IXU2997" s="357"/>
      <c r="IXV2997" s="81"/>
      <c r="IXW2997" s="173"/>
      <c r="IXX2997" s="721"/>
      <c r="IXY2997" s="137"/>
      <c r="IXZ2997" s="580"/>
      <c r="IYA2997" s="537"/>
      <c r="IYB2997" s="562"/>
      <c r="IYC2997" s="357"/>
      <c r="IYD2997" s="81"/>
      <c r="IYE2997" s="173"/>
      <c r="IYF2997" s="721"/>
      <c r="IYG2997" s="137"/>
      <c r="IYH2997" s="580"/>
      <c r="IYI2997" s="537"/>
      <c r="IYJ2997" s="562"/>
      <c r="IYK2997" s="357"/>
      <c r="IYL2997" s="81"/>
      <c r="IYM2997" s="173"/>
      <c r="IYN2997" s="721"/>
      <c r="IYO2997" s="137"/>
      <c r="IYP2997" s="580"/>
      <c r="IYQ2997" s="537"/>
      <c r="IYR2997" s="562"/>
      <c r="IYS2997" s="357"/>
      <c r="IYT2997" s="81"/>
      <c r="IYU2997" s="173"/>
      <c r="IYV2997" s="721"/>
      <c r="IYW2997" s="137"/>
      <c r="IYX2997" s="580"/>
      <c r="IYY2997" s="537"/>
      <c r="IYZ2997" s="562"/>
      <c r="IZA2997" s="357"/>
      <c r="IZB2997" s="81"/>
      <c r="IZC2997" s="173"/>
      <c r="IZD2997" s="721"/>
      <c r="IZE2997" s="137"/>
      <c r="IZF2997" s="580"/>
      <c r="IZG2997" s="537"/>
      <c r="IZH2997" s="562"/>
      <c r="IZI2997" s="357"/>
      <c r="IZJ2997" s="81"/>
      <c r="IZK2997" s="173"/>
      <c r="IZL2997" s="721"/>
      <c r="IZM2997" s="137"/>
      <c r="IZN2997" s="580"/>
      <c r="IZO2997" s="537"/>
      <c r="IZP2997" s="562"/>
      <c r="IZQ2997" s="357"/>
      <c r="IZR2997" s="81"/>
      <c r="IZS2997" s="173"/>
      <c r="IZT2997" s="721"/>
      <c r="IZU2997" s="137"/>
      <c r="IZV2997" s="580"/>
      <c r="IZW2997" s="537"/>
      <c r="IZX2997" s="562"/>
      <c r="IZY2997" s="357"/>
      <c r="IZZ2997" s="81"/>
      <c r="JAA2997" s="173"/>
      <c r="JAB2997" s="721"/>
      <c r="JAC2997" s="137"/>
      <c r="JAD2997" s="580"/>
      <c r="JAE2997" s="537"/>
      <c r="JAF2997" s="562"/>
      <c r="JAG2997" s="357"/>
      <c r="JAH2997" s="81"/>
      <c r="JAI2997" s="173"/>
      <c r="JAJ2997" s="721"/>
      <c r="JAK2997" s="137"/>
      <c r="JAL2997" s="580"/>
      <c r="JAM2997" s="537"/>
      <c r="JAN2997" s="562"/>
      <c r="JAO2997" s="357"/>
      <c r="JAP2997" s="81"/>
      <c r="JAQ2997" s="173"/>
      <c r="JAR2997" s="721"/>
      <c r="JAS2997" s="137"/>
      <c r="JAT2997" s="580"/>
      <c r="JAU2997" s="537"/>
      <c r="JAV2997" s="562"/>
      <c r="JAW2997" s="357"/>
      <c r="JAX2997" s="81"/>
      <c r="JAY2997" s="173"/>
      <c r="JAZ2997" s="721"/>
      <c r="JBA2997" s="137"/>
      <c r="JBB2997" s="580"/>
      <c r="JBC2997" s="537"/>
      <c r="JBD2997" s="562"/>
      <c r="JBE2997" s="357"/>
      <c r="JBF2997" s="81"/>
      <c r="JBG2997" s="173"/>
      <c r="JBH2997" s="721"/>
      <c r="JBI2997" s="137"/>
      <c r="JBJ2997" s="580"/>
      <c r="JBK2997" s="537"/>
      <c r="JBL2997" s="562"/>
      <c r="JBM2997" s="357"/>
      <c r="JBN2997" s="81"/>
      <c r="JBO2997" s="173"/>
      <c r="JBP2997" s="721"/>
      <c r="JBQ2997" s="137"/>
      <c r="JBR2997" s="580"/>
      <c r="JBS2997" s="537"/>
      <c r="JBT2997" s="562"/>
      <c r="JBU2997" s="357"/>
      <c r="JBV2997" s="81"/>
      <c r="JBW2997" s="173"/>
      <c r="JBX2997" s="721"/>
      <c r="JBY2997" s="137"/>
      <c r="JBZ2997" s="580"/>
      <c r="JCA2997" s="537"/>
      <c r="JCB2997" s="562"/>
      <c r="JCC2997" s="357"/>
      <c r="JCD2997" s="81"/>
      <c r="JCE2997" s="173"/>
      <c r="JCF2997" s="721"/>
      <c r="JCG2997" s="137"/>
      <c r="JCH2997" s="580"/>
      <c r="JCI2997" s="537"/>
      <c r="JCJ2997" s="562"/>
      <c r="JCK2997" s="357"/>
      <c r="JCL2997" s="81"/>
      <c r="JCM2997" s="173"/>
      <c r="JCN2997" s="721"/>
      <c r="JCO2997" s="137"/>
      <c r="JCP2997" s="580"/>
      <c r="JCQ2997" s="537"/>
      <c r="JCR2997" s="562"/>
      <c r="JCS2997" s="357"/>
      <c r="JCT2997" s="81"/>
      <c r="JCU2997" s="173"/>
      <c r="JCV2997" s="721"/>
      <c r="JCW2997" s="137"/>
      <c r="JCX2997" s="580"/>
      <c r="JCY2997" s="537"/>
      <c r="JCZ2997" s="562"/>
      <c r="JDA2997" s="357"/>
      <c r="JDB2997" s="81"/>
      <c r="JDC2997" s="173"/>
      <c r="JDD2997" s="721"/>
      <c r="JDE2997" s="137"/>
      <c r="JDF2997" s="580"/>
      <c r="JDG2997" s="537"/>
      <c r="JDH2997" s="562"/>
      <c r="JDI2997" s="357"/>
      <c r="JDJ2997" s="81"/>
      <c r="JDK2997" s="173"/>
      <c r="JDL2997" s="721"/>
      <c r="JDM2997" s="137"/>
      <c r="JDN2997" s="580"/>
      <c r="JDO2997" s="537"/>
      <c r="JDP2997" s="562"/>
      <c r="JDQ2997" s="357"/>
      <c r="JDR2997" s="81"/>
      <c r="JDS2997" s="173"/>
      <c r="JDT2997" s="721"/>
      <c r="JDU2997" s="137"/>
      <c r="JDV2997" s="580"/>
      <c r="JDW2997" s="537"/>
      <c r="JDX2997" s="562"/>
      <c r="JDY2997" s="357"/>
      <c r="JDZ2997" s="81"/>
      <c r="JEA2997" s="173"/>
      <c r="JEB2997" s="721"/>
      <c r="JEC2997" s="137"/>
      <c r="JED2997" s="580"/>
      <c r="JEE2997" s="537"/>
      <c r="JEF2997" s="562"/>
      <c r="JEG2997" s="357"/>
      <c r="JEH2997" s="81"/>
      <c r="JEI2997" s="173"/>
      <c r="JEJ2997" s="721"/>
      <c r="JEK2997" s="137"/>
      <c r="JEL2997" s="580"/>
      <c r="JEM2997" s="537"/>
      <c r="JEN2997" s="562"/>
      <c r="JEO2997" s="357"/>
      <c r="JEP2997" s="81"/>
      <c r="JEQ2997" s="173"/>
      <c r="JER2997" s="721"/>
      <c r="JES2997" s="137"/>
      <c r="JET2997" s="580"/>
      <c r="JEU2997" s="537"/>
      <c r="JEV2997" s="562"/>
      <c r="JEW2997" s="357"/>
      <c r="JEX2997" s="81"/>
      <c r="JEY2997" s="173"/>
      <c r="JEZ2997" s="721"/>
      <c r="JFA2997" s="137"/>
      <c r="JFB2997" s="580"/>
      <c r="JFC2997" s="537"/>
      <c r="JFD2997" s="562"/>
      <c r="JFE2997" s="357"/>
      <c r="JFF2997" s="81"/>
      <c r="JFG2997" s="173"/>
      <c r="JFH2997" s="721"/>
      <c r="JFI2997" s="137"/>
      <c r="JFJ2997" s="580"/>
      <c r="JFK2997" s="537"/>
      <c r="JFL2997" s="562"/>
      <c r="JFM2997" s="357"/>
      <c r="JFN2997" s="81"/>
      <c r="JFO2997" s="173"/>
      <c r="JFP2997" s="721"/>
      <c r="JFQ2997" s="137"/>
      <c r="JFR2997" s="580"/>
      <c r="JFS2997" s="537"/>
      <c r="JFT2997" s="562"/>
      <c r="JFU2997" s="357"/>
      <c r="JFV2997" s="81"/>
      <c r="JFW2997" s="173"/>
      <c r="JFX2997" s="721"/>
      <c r="JFY2997" s="137"/>
      <c r="JFZ2997" s="580"/>
      <c r="JGA2997" s="537"/>
      <c r="JGB2997" s="562"/>
      <c r="JGC2997" s="357"/>
      <c r="JGD2997" s="81"/>
      <c r="JGE2997" s="173"/>
      <c r="JGF2997" s="721"/>
      <c r="JGG2997" s="137"/>
      <c r="JGH2997" s="580"/>
      <c r="JGI2997" s="537"/>
      <c r="JGJ2997" s="562"/>
      <c r="JGK2997" s="357"/>
      <c r="JGL2997" s="81"/>
      <c r="JGM2997" s="173"/>
      <c r="JGN2997" s="721"/>
      <c r="JGO2997" s="137"/>
      <c r="JGP2997" s="580"/>
      <c r="JGQ2997" s="537"/>
      <c r="JGR2997" s="562"/>
      <c r="JGS2997" s="357"/>
      <c r="JGT2997" s="81"/>
      <c r="JGU2997" s="173"/>
      <c r="JGV2997" s="721"/>
      <c r="JGW2997" s="137"/>
      <c r="JGX2997" s="580"/>
      <c r="JGY2997" s="537"/>
      <c r="JGZ2997" s="562"/>
      <c r="JHA2997" s="357"/>
      <c r="JHB2997" s="81"/>
      <c r="JHC2997" s="173"/>
      <c r="JHD2997" s="721"/>
      <c r="JHE2997" s="137"/>
      <c r="JHF2997" s="580"/>
      <c r="JHG2997" s="537"/>
      <c r="JHH2997" s="562"/>
      <c r="JHI2997" s="357"/>
      <c r="JHJ2997" s="81"/>
      <c r="JHK2997" s="173"/>
      <c r="JHL2997" s="721"/>
      <c r="JHM2997" s="137"/>
      <c r="JHN2997" s="580"/>
      <c r="JHO2997" s="537"/>
      <c r="JHP2997" s="562"/>
      <c r="JHQ2997" s="357"/>
      <c r="JHR2997" s="81"/>
      <c r="JHS2997" s="173"/>
      <c r="JHT2997" s="721"/>
      <c r="JHU2997" s="137"/>
      <c r="JHV2997" s="580"/>
      <c r="JHW2997" s="537"/>
      <c r="JHX2997" s="562"/>
      <c r="JHY2997" s="357"/>
      <c r="JHZ2997" s="81"/>
      <c r="JIA2997" s="173"/>
      <c r="JIB2997" s="721"/>
      <c r="JIC2997" s="137"/>
      <c r="JID2997" s="580"/>
      <c r="JIE2997" s="537"/>
      <c r="JIF2997" s="562"/>
      <c r="JIG2997" s="357"/>
      <c r="JIH2997" s="81"/>
      <c r="JII2997" s="173"/>
      <c r="JIJ2997" s="721"/>
      <c r="JIK2997" s="137"/>
      <c r="JIL2997" s="580"/>
      <c r="JIM2997" s="537"/>
      <c r="JIN2997" s="562"/>
      <c r="JIO2997" s="357"/>
      <c r="JIP2997" s="81"/>
      <c r="JIQ2997" s="173"/>
      <c r="JIR2997" s="721"/>
      <c r="JIS2997" s="137"/>
      <c r="JIT2997" s="580"/>
      <c r="JIU2997" s="537"/>
      <c r="JIV2997" s="562"/>
      <c r="JIW2997" s="357"/>
      <c r="JIX2997" s="81"/>
      <c r="JIY2997" s="173"/>
      <c r="JIZ2997" s="721"/>
      <c r="JJA2997" s="137"/>
      <c r="JJB2997" s="580"/>
      <c r="JJC2997" s="537"/>
      <c r="JJD2997" s="562"/>
      <c r="JJE2997" s="357"/>
      <c r="JJF2997" s="81"/>
      <c r="JJG2997" s="173"/>
      <c r="JJH2997" s="721"/>
      <c r="JJI2997" s="137"/>
      <c r="JJJ2997" s="580"/>
      <c r="JJK2997" s="537"/>
      <c r="JJL2997" s="562"/>
      <c r="JJM2997" s="357"/>
      <c r="JJN2997" s="81"/>
      <c r="JJO2997" s="173"/>
      <c r="JJP2997" s="721"/>
      <c r="JJQ2997" s="137"/>
      <c r="JJR2997" s="580"/>
      <c r="JJS2997" s="537"/>
      <c r="JJT2997" s="562"/>
      <c r="JJU2997" s="357"/>
      <c r="JJV2997" s="81"/>
      <c r="JJW2997" s="173"/>
      <c r="JJX2997" s="721"/>
      <c r="JJY2997" s="137"/>
      <c r="JJZ2997" s="580"/>
      <c r="JKA2997" s="537"/>
      <c r="JKB2997" s="562"/>
      <c r="JKC2997" s="357"/>
      <c r="JKD2997" s="81"/>
      <c r="JKE2997" s="173"/>
      <c r="JKF2997" s="721"/>
      <c r="JKG2997" s="137"/>
      <c r="JKH2997" s="580"/>
      <c r="JKI2997" s="537"/>
      <c r="JKJ2997" s="562"/>
      <c r="JKK2997" s="357"/>
      <c r="JKL2997" s="81"/>
      <c r="JKM2997" s="173"/>
      <c r="JKN2997" s="721"/>
      <c r="JKO2997" s="137"/>
      <c r="JKP2997" s="580"/>
      <c r="JKQ2997" s="537"/>
      <c r="JKR2997" s="562"/>
      <c r="JKS2997" s="357"/>
      <c r="JKT2997" s="81"/>
      <c r="JKU2997" s="173"/>
      <c r="JKV2997" s="721"/>
      <c r="JKW2997" s="137"/>
      <c r="JKX2997" s="580"/>
      <c r="JKY2997" s="537"/>
      <c r="JKZ2997" s="562"/>
      <c r="JLA2997" s="357"/>
      <c r="JLB2997" s="81"/>
      <c r="JLC2997" s="173"/>
      <c r="JLD2997" s="721"/>
      <c r="JLE2997" s="137"/>
      <c r="JLF2997" s="580"/>
      <c r="JLG2997" s="537"/>
      <c r="JLH2997" s="562"/>
      <c r="JLI2997" s="357"/>
      <c r="JLJ2997" s="81"/>
      <c r="JLK2997" s="173"/>
      <c r="JLL2997" s="721"/>
      <c r="JLM2997" s="137"/>
      <c r="JLN2997" s="580"/>
      <c r="JLO2997" s="537"/>
      <c r="JLP2997" s="562"/>
      <c r="JLQ2997" s="357"/>
      <c r="JLR2997" s="81"/>
      <c r="JLS2997" s="173"/>
      <c r="JLT2997" s="721"/>
      <c r="JLU2997" s="137"/>
      <c r="JLV2997" s="580"/>
      <c r="JLW2997" s="537"/>
      <c r="JLX2997" s="562"/>
      <c r="JLY2997" s="357"/>
      <c r="JLZ2997" s="81"/>
      <c r="JMA2997" s="173"/>
      <c r="JMB2997" s="721"/>
      <c r="JMC2997" s="137"/>
      <c r="JMD2997" s="580"/>
      <c r="JME2997" s="537"/>
      <c r="JMF2997" s="562"/>
      <c r="JMG2997" s="357"/>
      <c r="JMH2997" s="81"/>
      <c r="JMI2997" s="173"/>
      <c r="JMJ2997" s="721"/>
      <c r="JMK2997" s="137"/>
      <c r="JML2997" s="580"/>
      <c r="JMM2997" s="537"/>
      <c r="JMN2997" s="562"/>
      <c r="JMO2997" s="357"/>
      <c r="JMP2997" s="81"/>
      <c r="JMQ2997" s="173"/>
      <c r="JMR2997" s="721"/>
      <c r="JMS2997" s="137"/>
      <c r="JMT2997" s="580"/>
      <c r="JMU2997" s="537"/>
      <c r="JMV2997" s="562"/>
      <c r="JMW2997" s="357"/>
      <c r="JMX2997" s="81"/>
      <c r="JMY2997" s="173"/>
      <c r="JMZ2997" s="721"/>
      <c r="JNA2997" s="137"/>
      <c r="JNB2997" s="580"/>
      <c r="JNC2997" s="537"/>
      <c r="JND2997" s="562"/>
      <c r="JNE2997" s="357"/>
      <c r="JNF2997" s="81"/>
      <c r="JNG2997" s="173"/>
      <c r="JNH2997" s="721"/>
      <c r="JNI2997" s="137"/>
      <c r="JNJ2997" s="580"/>
      <c r="JNK2997" s="537"/>
      <c r="JNL2997" s="562"/>
      <c r="JNM2997" s="357"/>
      <c r="JNN2997" s="81"/>
      <c r="JNO2997" s="173"/>
      <c r="JNP2997" s="721"/>
      <c r="JNQ2997" s="137"/>
      <c r="JNR2997" s="580"/>
      <c r="JNS2997" s="537"/>
      <c r="JNT2997" s="562"/>
      <c r="JNU2997" s="357"/>
      <c r="JNV2997" s="81"/>
      <c r="JNW2997" s="173"/>
      <c r="JNX2997" s="721"/>
      <c r="JNY2997" s="137"/>
      <c r="JNZ2997" s="580"/>
      <c r="JOA2997" s="537"/>
      <c r="JOB2997" s="562"/>
      <c r="JOC2997" s="357"/>
      <c r="JOD2997" s="81"/>
      <c r="JOE2997" s="173"/>
      <c r="JOF2997" s="721"/>
      <c r="JOG2997" s="137"/>
      <c r="JOH2997" s="580"/>
      <c r="JOI2997" s="537"/>
      <c r="JOJ2997" s="562"/>
      <c r="JOK2997" s="357"/>
      <c r="JOL2997" s="81"/>
      <c r="JOM2997" s="173"/>
      <c r="JON2997" s="721"/>
      <c r="JOO2997" s="137"/>
      <c r="JOP2997" s="580"/>
      <c r="JOQ2997" s="537"/>
      <c r="JOR2997" s="562"/>
      <c r="JOS2997" s="357"/>
      <c r="JOT2997" s="81"/>
      <c r="JOU2997" s="173"/>
      <c r="JOV2997" s="721"/>
      <c r="JOW2997" s="137"/>
      <c r="JOX2997" s="580"/>
      <c r="JOY2997" s="537"/>
      <c r="JOZ2997" s="562"/>
      <c r="JPA2997" s="357"/>
      <c r="JPB2997" s="81"/>
      <c r="JPC2997" s="173"/>
      <c r="JPD2997" s="721"/>
      <c r="JPE2997" s="137"/>
      <c r="JPF2997" s="580"/>
      <c r="JPG2997" s="537"/>
      <c r="JPH2997" s="562"/>
      <c r="JPI2997" s="357"/>
      <c r="JPJ2997" s="81"/>
      <c r="JPK2997" s="173"/>
      <c r="JPL2997" s="721"/>
      <c r="JPM2997" s="137"/>
      <c r="JPN2997" s="580"/>
      <c r="JPO2997" s="537"/>
      <c r="JPP2997" s="562"/>
      <c r="JPQ2997" s="357"/>
      <c r="JPR2997" s="81"/>
      <c r="JPS2997" s="173"/>
      <c r="JPT2997" s="721"/>
      <c r="JPU2997" s="137"/>
      <c r="JPV2997" s="580"/>
      <c r="JPW2997" s="537"/>
      <c r="JPX2997" s="562"/>
      <c r="JPY2997" s="357"/>
      <c r="JPZ2997" s="81"/>
      <c r="JQA2997" s="173"/>
      <c r="JQB2997" s="721"/>
      <c r="JQC2997" s="137"/>
      <c r="JQD2997" s="580"/>
      <c r="JQE2997" s="537"/>
      <c r="JQF2997" s="562"/>
      <c r="JQG2997" s="357"/>
      <c r="JQH2997" s="81"/>
      <c r="JQI2997" s="173"/>
      <c r="JQJ2997" s="721"/>
      <c r="JQK2997" s="137"/>
      <c r="JQL2997" s="580"/>
      <c r="JQM2997" s="537"/>
      <c r="JQN2997" s="562"/>
      <c r="JQO2997" s="357"/>
      <c r="JQP2997" s="81"/>
      <c r="JQQ2997" s="173"/>
      <c r="JQR2997" s="721"/>
      <c r="JQS2997" s="137"/>
      <c r="JQT2997" s="580"/>
      <c r="JQU2997" s="537"/>
      <c r="JQV2997" s="562"/>
      <c r="JQW2997" s="357"/>
      <c r="JQX2997" s="81"/>
      <c r="JQY2997" s="173"/>
      <c r="JQZ2997" s="721"/>
      <c r="JRA2997" s="137"/>
      <c r="JRB2997" s="580"/>
      <c r="JRC2997" s="537"/>
      <c r="JRD2997" s="562"/>
      <c r="JRE2997" s="357"/>
      <c r="JRF2997" s="81"/>
      <c r="JRG2997" s="173"/>
      <c r="JRH2997" s="721"/>
      <c r="JRI2997" s="137"/>
      <c r="JRJ2997" s="580"/>
      <c r="JRK2997" s="537"/>
      <c r="JRL2997" s="562"/>
      <c r="JRM2997" s="357"/>
      <c r="JRN2997" s="81"/>
      <c r="JRO2997" s="173"/>
      <c r="JRP2997" s="721"/>
      <c r="JRQ2997" s="137"/>
      <c r="JRR2997" s="580"/>
      <c r="JRS2997" s="537"/>
      <c r="JRT2997" s="562"/>
      <c r="JRU2997" s="357"/>
      <c r="JRV2997" s="81"/>
      <c r="JRW2997" s="173"/>
      <c r="JRX2997" s="721"/>
      <c r="JRY2997" s="137"/>
      <c r="JRZ2997" s="580"/>
      <c r="JSA2997" s="537"/>
      <c r="JSB2997" s="562"/>
      <c r="JSC2997" s="357"/>
      <c r="JSD2997" s="81"/>
      <c r="JSE2997" s="173"/>
      <c r="JSF2997" s="721"/>
      <c r="JSG2997" s="137"/>
      <c r="JSH2997" s="580"/>
      <c r="JSI2997" s="537"/>
      <c r="JSJ2997" s="562"/>
      <c r="JSK2997" s="357"/>
      <c r="JSL2997" s="81"/>
      <c r="JSM2997" s="173"/>
      <c r="JSN2997" s="721"/>
      <c r="JSO2997" s="137"/>
      <c r="JSP2997" s="580"/>
      <c r="JSQ2997" s="537"/>
      <c r="JSR2997" s="562"/>
      <c r="JSS2997" s="357"/>
      <c r="JST2997" s="81"/>
      <c r="JSU2997" s="173"/>
      <c r="JSV2997" s="721"/>
      <c r="JSW2997" s="137"/>
      <c r="JSX2997" s="580"/>
      <c r="JSY2997" s="537"/>
      <c r="JSZ2997" s="562"/>
      <c r="JTA2997" s="357"/>
      <c r="JTB2997" s="81"/>
      <c r="JTC2997" s="173"/>
      <c r="JTD2997" s="721"/>
      <c r="JTE2997" s="137"/>
      <c r="JTF2997" s="580"/>
      <c r="JTG2997" s="537"/>
      <c r="JTH2997" s="562"/>
      <c r="JTI2997" s="357"/>
      <c r="JTJ2997" s="81"/>
      <c r="JTK2997" s="173"/>
      <c r="JTL2997" s="721"/>
      <c r="JTM2997" s="137"/>
      <c r="JTN2997" s="580"/>
      <c r="JTO2997" s="537"/>
      <c r="JTP2997" s="562"/>
      <c r="JTQ2997" s="357"/>
      <c r="JTR2997" s="81"/>
      <c r="JTS2997" s="173"/>
      <c r="JTT2997" s="721"/>
      <c r="JTU2997" s="137"/>
      <c r="JTV2997" s="580"/>
      <c r="JTW2997" s="537"/>
      <c r="JTX2997" s="562"/>
      <c r="JTY2997" s="357"/>
      <c r="JTZ2997" s="81"/>
      <c r="JUA2997" s="173"/>
      <c r="JUB2997" s="721"/>
      <c r="JUC2997" s="137"/>
      <c r="JUD2997" s="580"/>
      <c r="JUE2997" s="537"/>
      <c r="JUF2997" s="562"/>
      <c r="JUG2997" s="357"/>
      <c r="JUH2997" s="81"/>
      <c r="JUI2997" s="173"/>
      <c r="JUJ2997" s="721"/>
      <c r="JUK2997" s="137"/>
      <c r="JUL2997" s="580"/>
      <c r="JUM2997" s="537"/>
      <c r="JUN2997" s="562"/>
      <c r="JUO2997" s="357"/>
      <c r="JUP2997" s="81"/>
      <c r="JUQ2997" s="173"/>
      <c r="JUR2997" s="721"/>
      <c r="JUS2997" s="137"/>
      <c r="JUT2997" s="580"/>
      <c r="JUU2997" s="537"/>
      <c r="JUV2997" s="562"/>
      <c r="JUW2997" s="357"/>
      <c r="JUX2997" s="81"/>
      <c r="JUY2997" s="173"/>
      <c r="JUZ2997" s="721"/>
      <c r="JVA2997" s="137"/>
      <c r="JVB2997" s="580"/>
      <c r="JVC2997" s="537"/>
      <c r="JVD2997" s="562"/>
      <c r="JVE2997" s="357"/>
      <c r="JVF2997" s="81"/>
      <c r="JVG2997" s="173"/>
      <c r="JVH2997" s="721"/>
      <c r="JVI2997" s="137"/>
      <c r="JVJ2997" s="580"/>
      <c r="JVK2997" s="537"/>
      <c r="JVL2997" s="562"/>
      <c r="JVM2997" s="357"/>
      <c r="JVN2997" s="81"/>
      <c r="JVO2997" s="173"/>
      <c r="JVP2997" s="721"/>
      <c r="JVQ2997" s="137"/>
      <c r="JVR2997" s="580"/>
      <c r="JVS2997" s="537"/>
      <c r="JVT2997" s="562"/>
      <c r="JVU2997" s="357"/>
      <c r="JVV2997" s="81"/>
      <c r="JVW2997" s="173"/>
      <c r="JVX2997" s="721"/>
      <c r="JVY2997" s="137"/>
      <c r="JVZ2997" s="580"/>
      <c r="JWA2997" s="537"/>
      <c r="JWB2997" s="562"/>
      <c r="JWC2997" s="357"/>
      <c r="JWD2997" s="81"/>
      <c r="JWE2997" s="173"/>
      <c r="JWF2997" s="721"/>
      <c r="JWG2997" s="137"/>
      <c r="JWH2997" s="580"/>
      <c r="JWI2997" s="537"/>
      <c r="JWJ2997" s="562"/>
      <c r="JWK2997" s="357"/>
      <c r="JWL2997" s="81"/>
      <c r="JWM2997" s="173"/>
      <c r="JWN2997" s="721"/>
      <c r="JWO2997" s="137"/>
      <c r="JWP2997" s="580"/>
      <c r="JWQ2997" s="537"/>
      <c r="JWR2997" s="562"/>
      <c r="JWS2997" s="357"/>
      <c r="JWT2997" s="81"/>
      <c r="JWU2997" s="173"/>
      <c r="JWV2997" s="721"/>
      <c r="JWW2997" s="137"/>
      <c r="JWX2997" s="580"/>
      <c r="JWY2997" s="537"/>
      <c r="JWZ2997" s="562"/>
      <c r="JXA2997" s="357"/>
      <c r="JXB2997" s="81"/>
      <c r="JXC2997" s="173"/>
      <c r="JXD2997" s="721"/>
      <c r="JXE2997" s="137"/>
      <c r="JXF2997" s="580"/>
      <c r="JXG2997" s="537"/>
      <c r="JXH2997" s="562"/>
      <c r="JXI2997" s="357"/>
      <c r="JXJ2997" s="81"/>
      <c r="JXK2997" s="173"/>
      <c r="JXL2997" s="721"/>
      <c r="JXM2997" s="137"/>
      <c r="JXN2997" s="580"/>
      <c r="JXO2997" s="537"/>
      <c r="JXP2997" s="562"/>
      <c r="JXQ2997" s="357"/>
      <c r="JXR2997" s="81"/>
      <c r="JXS2997" s="173"/>
      <c r="JXT2997" s="721"/>
      <c r="JXU2997" s="137"/>
      <c r="JXV2997" s="580"/>
      <c r="JXW2997" s="537"/>
      <c r="JXX2997" s="562"/>
      <c r="JXY2997" s="357"/>
      <c r="JXZ2997" s="81"/>
      <c r="JYA2997" s="173"/>
      <c r="JYB2997" s="721"/>
      <c r="JYC2997" s="137"/>
      <c r="JYD2997" s="580"/>
      <c r="JYE2997" s="537"/>
      <c r="JYF2997" s="562"/>
      <c r="JYG2997" s="357"/>
      <c r="JYH2997" s="81"/>
      <c r="JYI2997" s="173"/>
      <c r="JYJ2997" s="721"/>
      <c r="JYK2997" s="137"/>
      <c r="JYL2997" s="580"/>
      <c r="JYM2997" s="537"/>
      <c r="JYN2997" s="562"/>
      <c r="JYO2997" s="357"/>
      <c r="JYP2997" s="81"/>
      <c r="JYQ2997" s="173"/>
      <c r="JYR2997" s="721"/>
      <c r="JYS2997" s="137"/>
      <c r="JYT2997" s="580"/>
      <c r="JYU2997" s="537"/>
      <c r="JYV2997" s="562"/>
      <c r="JYW2997" s="357"/>
      <c r="JYX2997" s="81"/>
      <c r="JYY2997" s="173"/>
      <c r="JYZ2997" s="721"/>
      <c r="JZA2997" s="137"/>
      <c r="JZB2997" s="580"/>
      <c r="JZC2997" s="537"/>
      <c r="JZD2997" s="562"/>
      <c r="JZE2997" s="357"/>
      <c r="JZF2997" s="81"/>
      <c r="JZG2997" s="173"/>
      <c r="JZH2997" s="721"/>
      <c r="JZI2997" s="137"/>
      <c r="JZJ2997" s="580"/>
      <c r="JZK2997" s="537"/>
      <c r="JZL2997" s="562"/>
      <c r="JZM2997" s="357"/>
      <c r="JZN2997" s="81"/>
      <c r="JZO2997" s="173"/>
      <c r="JZP2997" s="721"/>
      <c r="JZQ2997" s="137"/>
      <c r="JZR2997" s="580"/>
      <c r="JZS2997" s="537"/>
      <c r="JZT2997" s="562"/>
      <c r="JZU2997" s="357"/>
      <c r="JZV2997" s="81"/>
      <c r="JZW2997" s="173"/>
      <c r="JZX2997" s="721"/>
      <c r="JZY2997" s="137"/>
      <c r="JZZ2997" s="580"/>
      <c r="KAA2997" s="537"/>
      <c r="KAB2997" s="562"/>
      <c r="KAC2997" s="357"/>
      <c r="KAD2997" s="81"/>
      <c r="KAE2997" s="173"/>
      <c r="KAF2997" s="721"/>
      <c r="KAG2997" s="137"/>
      <c r="KAH2997" s="580"/>
      <c r="KAI2997" s="537"/>
      <c r="KAJ2997" s="562"/>
      <c r="KAK2997" s="357"/>
      <c r="KAL2997" s="81"/>
      <c r="KAM2997" s="173"/>
      <c r="KAN2997" s="721"/>
      <c r="KAO2997" s="137"/>
      <c r="KAP2997" s="580"/>
      <c r="KAQ2997" s="537"/>
      <c r="KAR2997" s="562"/>
      <c r="KAS2997" s="357"/>
      <c r="KAT2997" s="81"/>
      <c r="KAU2997" s="173"/>
      <c r="KAV2997" s="721"/>
      <c r="KAW2997" s="137"/>
      <c r="KAX2997" s="580"/>
      <c r="KAY2997" s="537"/>
      <c r="KAZ2997" s="562"/>
      <c r="KBA2997" s="357"/>
      <c r="KBB2997" s="81"/>
      <c r="KBC2997" s="173"/>
      <c r="KBD2997" s="721"/>
      <c r="KBE2997" s="137"/>
      <c r="KBF2997" s="580"/>
      <c r="KBG2997" s="537"/>
      <c r="KBH2997" s="562"/>
      <c r="KBI2997" s="357"/>
      <c r="KBJ2997" s="81"/>
      <c r="KBK2997" s="173"/>
      <c r="KBL2997" s="721"/>
      <c r="KBM2997" s="137"/>
      <c r="KBN2997" s="580"/>
      <c r="KBO2997" s="537"/>
      <c r="KBP2997" s="562"/>
      <c r="KBQ2997" s="357"/>
      <c r="KBR2997" s="81"/>
      <c r="KBS2997" s="173"/>
      <c r="KBT2997" s="721"/>
      <c r="KBU2997" s="137"/>
      <c r="KBV2997" s="580"/>
      <c r="KBW2997" s="537"/>
      <c r="KBX2997" s="562"/>
      <c r="KBY2997" s="357"/>
      <c r="KBZ2997" s="81"/>
      <c r="KCA2997" s="173"/>
      <c r="KCB2997" s="721"/>
      <c r="KCC2997" s="137"/>
      <c r="KCD2997" s="580"/>
      <c r="KCE2997" s="537"/>
      <c r="KCF2997" s="562"/>
      <c r="KCG2997" s="357"/>
      <c r="KCH2997" s="81"/>
      <c r="KCI2997" s="173"/>
      <c r="KCJ2997" s="721"/>
      <c r="KCK2997" s="137"/>
      <c r="KCL2997" s="580"/>
      <c r="KCM2997" s="537"/>
      <c r="KCN2997" s="562"/>
      <c r="KCO2997" s="357"/>
      <c r="KCP2997" s="81"/>
      <c r="KCQ2997" s="173"/>
      <c r="KCR2997" s="721"/>
      <c r="KCS2997" s="137"/>
      <c r="KCT2997" s="580"/>
      <c r="KCU2997" s="537"/>
      <c r="KCV2997" s="562"/>
      <c r="KCW2997" s="357"/>
      <c r="KCX2997" s="81"/>
      <c r="KCY2997" s="173"/>
      <c r="KCZ2997" s="721"/>
      <c r="KDA2997" s="137"/>
      <c r="KDB2997" s="580"/>
      <c r="KDC2997" s="537"/>
      <c r="KDD2997" s="562"/>
      <c r="KDE2997" s="357"/>
      <c r="KDF2997" s="81"/>
      <c r="KDG2997" s="173"/>
      <c r="KDH2997" s="721"/>
      <c r="KDI2997" s="137"/>
      <c r="KDJ2997" s="580"/>
      <c r="KDK2997" s="537"/>
      <c r="KDL2997" s="562"/>
      <c r="KDM2997" s="357"/>
      <c r="KDN2997" s="81"/>
      <c r="KDO2997" s="173"/>
      <c r="KDP2997" s="721"/>
      <c r="KDQ2997" s="137"/>
      <c r="KDR2997" s="580"/>
      <c r="KDS2997" s="537"/>
      <c r="KDT2997" s="562"/>
      <c r="KDU2997" s="357"/>
      <c r="KDV2997" s="81"/>
      <c r="KDW2997" s="173"/>
      <c r="KDX2997" s="721"/>
      <c r="KDY2997" s="137"/>
      <c r="KDZ2997" s="580"/>
      <c r="KEA2997" s="537"/>
      <c r="KEB2997" s="562"/>
      <c r="KEC2997" s="357"/>
      <c r="KED2997" s="81"/>
      <c r="KEE2997" s="173"/>
      <c r="KEF2997" s="721"/>
      <c r="KEG2997" s="137"/>
      <c r="KEH2997" s="580"/>
      <c r="KEI2997" s="537"/>
      <c r="KEJ2997" s="562"/>
      <c r="KEK2997" s="357"/>
      <c r="KEL2997" s="81"/>
      <c r="KEM2997" s="173"/>
      <c r="KEN2997" s="721"/>
      <c r="KEO2997" s="137"/>
      <c r="KEP2997" s="580"/>
      <c r="KEQ2997" s="537"/>
      <c r="KER2997" s="562"/>
      <c r="KES2997" s="357"/>
      <c r="KET2997" s="81"/>
      <c r="KEU2997" s="173"/>
      <c r="KEV2997" s="721"/>
      <c r="KEW2997" s="137"/>
      <c r="KEX2997" s="580"/>
      <c r="KEY2997" s="537"/>
      <c r="KEZ2997" s="562"/>
      <c r="KFA2997" s="357"/>
      <c r="KFB2997" s="81"/>
      <c r="KFC2997" s="173"/>
      <c r="KFD2997" s="721"/>
      <c r="KFE2997" s="137"/>
      <c r="KFF2997" s="580"/>
      <c r="KFG2997" s="537"/>
      <c r="KFH2997" s="562"/>
      <c r="KFI2997" s="357"/>
      <c r="KFJ2997" s="81"/>
      <c r="KFK2997" s="173"/>
      <c r="KFL2997" s="721"/>
      <c r="KFM2997" s="137"/>
      <c r="KFN2997" s="580"/>
      <c r="KFO2997" s="537"/>
      <c r="KFP2997" s="562"/>
      <c r="KFQ2997" s="357"/>
      <c r="KFR2997" s="81"/>
      <c r="KFS2997" s="173"/>
      <c r="KFT2997" s="721"/>
      <c r="KFU2997" s="137"/>
      <c r="KFV2997" s="580"/>
      <c r="KFW2997" s="537"/>
      <c r="KFX2997" s="562"/>
      <c r="KFY2997" s="357"/>
      <c r="KFZ2997" s="81"/>
      <c r="KGA2997" s="173"/>
      <c r="KGB2997" s="721"/>
      <c r="KGC2997" s="137"/>
      <c r="KGD2997" s="580"/>
      <c r="KGE2997" s="537"/>
      <c r="KGF2997" s="562"/>
      <c r="KGG2997" s="357"/>
      <c r="KGH2997" s="81"/>
      <c r="KGI2997" s="173"/>
      <c r="KGJ2997" s="721"/>
      <c r="KGK2997" s="137"/>
      <c r="KGL2997" s="580"/>
      <c r="KGM2997" s="537"/>
      <c r="KGN2997" s="562"/>
      <c r="KGO2997" s="357"/>
      <c r="KGP2997" s="81"/>
      <c r="KGQ2997" s="173"/>
      <c r="KGR2997" s="721"/>
      <c r="KGS2997" s="137"/>
      <c r="KGT2997" s="580"/>
      <c r="KGU2997" s="537"/>
      <c r="KGV2997" s="562"/>
      <c r="KGW2997" s="357"/>
      <c r="KGX2997" s="81"/>
      <c r="KGY2997" s="173"/>
      <c r="KGZ2997" s="721"/>
      <c r="KHA2997" s="137"/>
      <c r="KHB2997" s="580"/>
      <c r="KHC2997" s="537"/>
      <c r="KHD2997" s="562"/>
      <c r="KHE2997" s="357"/>
      <c r="KHF2997" s="81"/>
      <c r="KHG2997" s="173"/>
      <c r="KHH2997" s="721"/>
      <c r="KHI2997" s="137"/>
      <c r="KHJ2997" s="580"/>
      <c r="KHK2997" s="537"/>
      <c r="KHL2997" s="562"/>
      <c r="KHM2997" s="357"/>
      <c r="KHN2997" s="81"/>
      <c r="KHO2997" s="173"/>
      <c r="KHP2997" s="721"/>
      <c r="KHQ2997" s="137"/>
      <c r="KHR2997" s="580"/>
      <c r="KHS2997" s="537"/>
      <c r="KHT2997" s="562"/>
      <c r="KHU2997" s="357"/>
      <c r="KHV2997" s="81"/>
      <c r="KHW2997" s="173"/>
      <c r="KHX2997" s="721"/>
      <c r="KHY2997" s="137"/>
      <c r="KHZ2997" s="580"/>
      <c r="KIA2997" s="537"/>
      <c r="KIB2997" s="562"/>
      <c r="KIC2997" s="357"/>
      <c r="KID2997" s="81"/>
      <c r="KIE2997" s="173"/>
      <c r="KIF2997" s="721"/>
      <c r="KIG2997" s="137"/>
      <c r="KIH2997" s="580"/>
      <c r="KII2997" s="537"/>
      <c r="KIJ2997" s="562"/>
      <c r="KIK2997" s="357"/>
      <c r="KIL2997" s="81"/>
      <c r="KIM2997" s="173"/>
      <c r="KIN2997" s="721"/>
      <c r="KIO2997" s="137"/>
      <c r="KIP2997" s="580"/>
      <c r="KIQ2997" s="537"/>
      <c r="KIR2997" s="562"/>
      <c r="KIS2997" s="357"/>
      <c r="KIT2997" s="81"/>
      <c r="KIU2997" s="173"/>
      <c r="KIV2997" s="721"/>
      <c r="KIW2997" s="137"/>
      <c r="KIX2997" s="580"/>
      <c r="KIY2997" s="537"/>
      <c r="KIZ2997" s="562"/>
      <c r="KJA2997" s="357"/>
      <c r="KJB2997" s="81"/>
      <c r="KJC2997" s="173"/>
      <c r="KJD2997" s="721"/>
      <c r="KJE2997" s="137"/>
      <c r="KJF2997" s="580"/>
      <c r="KJG2997" s="537"/>
      <c r="KJH2997" s="562"/>
      <c r="KJI2997" s="357"/>
      <c r="KJJ2997" s="81"/>
      <c r="KJK2997" s="173"/>
      <c r="KJL2997" s="721"/>
      <c r="KJM2997" s="137"/>
      <c r="KJN2997" s="580"/>
      <c r="KJO2997" s="537"/>
      <c r="KJP2997" s="562"/>
      <c r="KJQ2997" s="357"/>
      <c r="KJR2997" s="81"/>
      <c r="KJS2997" s="173"/>
      <c r="KJT2997" s="721"/>
      <c r="KJU2997" s="137"/>
      <c r="KJV2997" s="580"/>
      <c r="KJW2997" s="537"/>
      <c r="KJX2997" s="562"/>
      <c r="KJY2997" s="357"/>
      <c r="KJZ2997" s="81"/>
      <c r="KKA2997" s="173"/>
      <c r="KKB2997" s="721"/>
      <c r="KKC2997" s="137"/>
      <c r="KKD2997" s="580"/>
      <c r="KKE2997" s="537"/>
      <c r="KKF2997" s="562"/>
      <c r="KKG2997" s="357"/>
      <c r="KKH2997" s="81"/>
      <c r="KKI2997" s="173"/>
      <c r="KKJ2997" s="721"/>
      <c r="KKK2997" s="137"/>
      <c r="KKL2997" s="580"/>
      <c r="KKM2997" s="537"/>
      <c r="KKN2997" s="562"/>
      <c r="KKO2997" s="357"/>
      <c r="KKP2997" s="81"/>
      <c r="KKQ2997" s="173"/>
      <c r="KKR2997" s="721"/>
      <c r="KKS2997" s="137"/>
      <c r="KKT2997" s="580"/>
      <c r="KKU2997" s="537"/>
      <c r="KKV2997" s="562"/>
      <c r="KKW2997" s="357"/>
      <c r="KKX2997" s="81"/>
      <c r="KKY2997" s="173"/>
      <c r="KKZ2997" s="721"/>
      <c r="KLA2997" s="137"/>
      <c r="KLB2997" s="580"/>
      <c r="KLC2997" s="537"/>
      <c r="KLD2997" s="562"/>
      <c r="KLE2997" s="357"/>
      <c r="KLF2997" s="81"/>
      <c r="KLG2997" s="173"/>
      <c r="KLH2997" s="721"/>
      <c r="KLI2997" s="137"/>
      <c r="KLJ2997" s="580"/>
      <c r="KLK2997" s="537"/>
      <c r="KLL2997" s="562"/>
      <c r="KLM2997" s="357"/>
      <c r="KLN2997" s="81"/>
      <c r="KLO2997" s="173"/>
      <c r="KLP2997" s="721"/>
      <c r="KLQ2997" s="137"/>
      <c r="KLR2997" s="580"/>
      <c r="KLS2997" s="537"/>
      <c r="KLT2997" s="562"/>
      <c r="KLU2997" s="357"/>
      <c r="KLV2997" s="81"/>
      <c r="KLW2997" s="173"/>
      <c r="KLX2997" s="721"/>
      <c r="KLY2997" s="137"/>
      <c r="KLZ2997" s="580"/>
      <c r="KMA2997" s="537"/>
      <c r="KMB2997" s="562"/>
      <c r="KMC2997" s="357"/>
      <c r="KMD2997" s="81"/>
      <c r="KME2997" s="173"/>
      <c r="KMF2997" s="721"/>
      <c r="KMG2997" s="137"/>
      <c r="KMH2997" s="580"/>
      <c r="KMI2997" s="537"/>
      <c r="KMJ2997" s="562"/>
      <c r="KMK2997" s="357"/>
      <c r="KML2997" s="81"/>
      <c r="KMM2997" s="173"/>
      <c r="KMN2997" s="721"/>
      <c r="KMO2997" s="137"/>
      <c r="KMP2997" s="580"/>
      <c r="KMQ2997" s="537"/>
      <c r="KMR2997" s="562"/>
      <c r="KMS2997" s="357"/>
      <c r="KMT2997" s="81"/>
      <c r="KMU2997" s="173"/>
      <c r="KMV2997" s="721"/>
      <c r="KMW2997" s="137"/>
      <c r="KMX2997" s="580"/>
      <c r="KMY2997" s="537"/>
      <c r="KMZ2997" s="562"/>
      <c r="KNA2997" s="357"/>
      <c r="KNB2997" s="81"/>
      <c r="KNC2997" s="173"/>
      <c r="KND2997" s="721"/>
      <c r="KNE2997" s="137"/>
      <c r="KNF2997" s="580"/>
      <c r="KNG2997" s="537"/>
      <c r="KNH2997" s="562"/>
      <c r="KNI2997" s="357"/>
      <c r="KNJ2997" s="81"/>
      <c r="KNK2997" s="173"/>
      <c r="KNL2997" s="721"/>
      <c r="KNM2997" s="137"/>
      <c r="KNN2997" s="580"/>
      <c r="KNO2997" s="537"/>
      <c r="KNP2997" s="562"/>
      <c r="KNQ2997" s="357"/>
      <c r="KNR2997" s="81"/>
      <c r="KNS2997" s="173"/>
      <c r="KNT2997" s="721"/>
      <c r="KNU2997" s="137"/>
      <c r="KNV2997" s="580"/>
      <c r="KNW2997" s="537"/>
      <c r="KNX2997" s="562"/>
      <c r="KNY2997" s="357"/>
      <c r="KNZ2997" s="81"/>
      <c r="KOA2997" s="173"/>
      <c r="KOB2997" s="721"/>
      <c r="KOC2997" s="137"/>
      <c r="KOD2997" s="580"/>
      <c r="KOE2997" s="537"/>
      <c r="KOF2997" s="562"/>
      <c r="KOG2997" s="357"/>
      <c r="KOH2997" s="81"/>
      <c r="KOI2997" s="173"/>
      <c r="KOJ2997" s="721"/>
      <c r="KOK2997" s="137"/>
      <c r="KOL2997" s="580"/>
      <c r="KOM2997" s="537"/>
      <c r="KON2997" s="562"/>
      <c r="KOO2997" s="357"/>
      <c r="KOP2997" s="81"/>
      <c r="KOQ2997" s="173"/>
      <c r="KOR2997" s="721"/>
      <c r="KOS2997" s="137"/>
      <c r="KOT2997" s="580"/>
      <c r="KOU2997" s="537"/>
      <c r="KOV2997" s="562"/>
      <c r="KOW2997" s="357"/>
      <c r="KOX2997" s="81"/>
      <c r="KOY2997" s="173"/>
      <c r="KOZ2997" s="721"/>
      <c r="KPA2997" s="137"/>
      <c r="KPB2997" s="580"/>
      <c r="KPC2997" s="537"/>
      <c r="KPD2997" s="562"/>
      <c r="KPE2997" s="357"/>
      <c r="KPF2997" s="81"/>
      <c r="KPG2997" s="173"/>
      <c r="KPH2997" s="721"/>
      <c r="KPI2997" s="137"/>
      <c r="KPJ2997" s="580"/>
      <c r="KPK2997" s="537"/>
      <c r="KPL2997" s="562"/>
      <c r="KPM2997" s="357"/>
      <c r="KPN2997" s="81"/>
      <c r="KPO2997" s="173"/>
      <c r="KPP2997" s="721"/>
      <c r="KPQ2997" s="137"/>
      <c r="KPR2997" s="580"/>
      <c r="KPS2997" s="537"/>
      <c r="KPT2997" s="562"/>
      <c r="KPU2997" s="357"/>
      <c r="KPV2997" s="81"/>
      <c r="KPW2997" s="173"/>
      <c r="KPX2997" s="721"/>
      <c r="KPY2997" s="137"/>
      <c r="KPZ2997" s="580"/>
      <c r="KQA2997" s="537"/>
      <c r="KQB2997" s="562"/>
      <c r="KQC2997" s="357"/>
      <c r="KQD2997" s="81"/>
      <c r="KQE2997" s="173"/>
      <c r="KQF2997" s="721"/>
      <c r="KQG2997" s="137"/>
      <c r="KQH2997" s="580"/>
      <c r="KQI2997" s="537"/>
      <c r="KQJ2997" s="562"/>
      <c r="KQK2997" s="357"/>
      <c r="KQL2997" s="81"/>
      <c r="KQM2997" s="173"/>
      <c r="KQN2997" s="721"/>
      <c r="KQO2997" s="137"/>
      <c r="KQP2997" s="580"/>
      <c r="KQQ2997" s="537"/>
      <c r="KQR2997" s="562"/>
      <c r="KQS2997" s="357"/>
      <c r="KQT2997" s="81"/>
      <c r="KQU2997" s="173"/>
      <c r="KQV2997" s="721"/>
      <c r="KQW2997" s="137"/>
      <c r="KQX2997" s="580"/>
      <c r="KQY2997" s="537"/>
      <c r="KQZ2997" s="562"/>
      <c r="KRA2997" s="357"/>
      <c r="KRB2997" s="81"/>
      <c r="KRC2997" s="173"/>
      <c r="KRD2997" s="721"/>
      <c r="KRE2997" s="137"/>
      <c r="KRF2997" s="580"/>
      <c r="KRG2997" s="537"/>
      <c r="KRH2997" s="562"/>
      <c r="KRI2997" s="357"/>
      <c r="KRJ2997" s="81"/>
      <c r="KRK2997" s="173"/>
      <c r="KRL2997" s="721"/>
      <c r="KRM2997" s="137"/>
      <c r="KRN2997" s="580"/>
      <c r="KRO2997" s="537"/>
      <c r="KRP2997" s="562"/>
      <c r="KRQ2997" s="357"/>
      <c r="KRR2997" s="81"/>
      <c r="KRS2997" s="173"/>
      <c r="KRT2997" s="721"/>
      <c r="KRU2997" s="137"/>
      <c r="KRV2997" s="580"/>
      <c r="KRW2997" s="537"/>
      <c r="KRX2997" s="562"/>
      <c r="KRY2997" s="357"/>
      <c r="KRZ2997" s="81"/>
      <c r="KSA2997" s="173"/>
      <c r="KSB2997" s="721"/>
      <c r="KSC2997" s="137"/>
      <c r="KSD2997" s="580"/>
      <c r="KSE2997" s="537"/>
      <c r="KSF2997" s="562"/>
      <c r="KSG2997" s="357"/>
      <c r="KSH2997" s="81"/>
      <c r="KSI2997" s="173"/>
      <c r="KSJ2997" s="721"/>
      <c r="KSK2997" s="137"/>
      <c r="KSL2997" s="580"/>
      <c r="KSM2997" s="537"/>
      <c r="KSN2997" s="562"/>
      <c r="KSO2997" s="357"/>
      <c r="KSP2997" s="81"/>
      <c r="KSQ2997" s="173"/>
      <c r="KSR2997" s="721"/>
      <c r="KSS2997" s="137"/>
      <c r="KST2997" s="580"/>
      <c r="KSU2997" s="537"/>
      <c r="KSV2997" s="562"/>
      <c r="KSW2997" s="357"/>
      <c r="KSX2997" s="81"/>
      <c r="KSY2997" s="173"/>
      <c r="KSZ2997" s="721"/>
      <c r="KTA2997" s="137"/>
      <c r="KTB2997" s="580"/>
      <c r="KTC2997" s="537"/>
      <c r="KTD2997" s="562"/>
      <c r="KTE2997" s="357"/>
      <c r="KTF2997" s="81"/>
      <c r="KTG2997" s="173"/>
      <c r="KTH2997" s="721"/>
      <c r="KTI2997" s="137"/>
      <c r="KTJ2997" s="580"/>
      <c r="KTK2997" s="537"/>
      <c r="KTL2997" s="562"/>
      <c r="KTM2997" s="357"/>
      <c r="KTN2997" s="81"/>
      <c r="KTO2997" s="173"/>
      <c r="KTP2997" s="721"/>
      <c r="KTQ2997" s="137"/>
      <c r="KTR2997" s="580"/>
      <c r="KTS2997" s="537"/>
      <c r="KTT2997" s="562"/>
      <c r="KTU2997" s="357"/>
      <c r="KTV2997" s="81"/>
      <c r="KTW2997" s="173"/>
      <c r="KTX2997" s="721"/>
      <c r="KTY2997" s="137"/>
      <c r="KTZ2997" s="580"/>
      <c r="KUA2997" s="537"/>
      <c r="KUB2997" s="562"/>
      <c r="KUC2997" s="357"/>
      <c r="KUD2997" s="81"/>
      <c r="KUE2997" s="173"/>
      <c r="KUF2997" s="721"/>
      <c r="KUG2997" s="137"/>
      <c r="KUH2997" s="580"/>
      <c r="KUI2997" s="537"/>
      <c r="KUJ2997" s="562"/>
      <c r="KUK2997" s="357"/>
      <c r="KUL2997" s="81"/>
      <c r="KUM2997" s="173"/>
      <c r="KUN2997" s="721"/>
      <c r="KUO2997" s="137"/>
      <c r="KUP2997" s="580"/>
      <c r="KUQ2997" s="537"/>
      <c r="KUR2997" s="562"/>
      <c r="KUS2997" s="357"/>
      <c r="KUT2997" s="81"/>
      <c r="KUU2997" s="173"/>
      <c r="KUV2997" s="721"/>
      <c r="KUW2997" s="137"/>
      <c r="KUX2997" s="580"/>
      <c r="KUY2997" s="537"/>
      <c r="KUZ2997" s="562"/>
      <c r="KVA2997" s="357"/>
      <c r="KVB2997" s="81"/>
      <c r="KVC2997" s="173"/>
      <c r="KVD2997" s="721"/>
      <c r="KVE2997" s="137"/>
      <c r="KVF2997" s="580"/>
      <c r="KVG2997" s="537"/>
      <c r="KVH2997" s="562"/>
      <c r="KVI2997" s="357"/>
      <c r="KVJ2997" s="81"/>
      <c r="KVK2997" s="173"/>
      <c r="KVL2997" s="721"/>
      <c r="KVM2997" s="137"/>
      <c r="KVN2997" s="580"/>
      <c r="KVO2997" s="537"/>
      <c r="KVP2997" s="562"/>
      <c r="KVQ2997" s="357"/>
      <c r="KVR2997" s="81"/>
      <c r="KVS2997" s="173"/>
      <c r="KVT2997" s="721"/>
      <c r="KVU2997" s="137"/>
      <c r="KVV2997" s="580"/>
      <c r="KVW2997" s="537"/>
      <c r="KVX2997" s="562"/>
      <c r="KVY2997" s="357"/>
      <c r="KVZ2997" s="81"/>
      <c r="KWA2997" s="173"/>
      <c r="KWB2997" s="721"/>
      <c r="KWC2997" s="137"/>
      <c r="KWD2997" s="580"/>
      <c r="KWE2997" s="537"/>
      <c r="KWF2997" s="562"/>
      <c r="KWG2997" s="357"/>
      <c r="KWH2997" s="81"/>
      <c r="KWI2997" s="173"/>
      <c r="KWJ2997" s="721"/>
      <c r="KWK2997" s="137"/>
      <c r="KWL2997" s="580"/>
      <c r="KWM2997" s="537"/>
      <c r="KWN2997" s="562"/>
      <c r="KWO2997" s="357"/>
      <c r="KWP2997" s="81"/>
      <c r="KWQ2997" s="173"/>
      <c r="KWR2997" s="721"/>
      <c r="KWS2997" s="137"/>
      <c r="KWT2997" s="580"/>
      <c r="KWU2997" s="537"/>
      <c r="KWV2997" s="562"/>
      <c r="KWW2997" s="357"/>
      <c r="KWX2997" s="81"/>
      <c r="KWY2997" s="173"/>
      <c r="KWZ2997" s="721"/>
      <c r="KXA2997" s="137"/>
      <c r="KXB2997" s="580"/>
      <c r="KXC2997" s="537"/>
      <c r="KXD2997" s="562"/>
      <c r="KXE2997" s="357"/>
      <c r="KXF2997" s="81"/>
      <c r="KXG2997" s="173"/>
      <c r="KXH2997" s="721"/>
      <c r="KXI2997" s="137"/>
      <c r="KXJ2997" s="580"/>
      <c r="KXK2997" s="537"/>
      <c r="KXL2997" s="562"/>
      <c r="KXM2997" s="357"/>
      <c r="KXN2997" s="81"/>
      <c r="KXO2997" s="173"/>
      <c r="KXP2997" s="721"/>
      <c r="KXQ2997" s="137"/>
      <c r="KXR2997" s="580"/>
      <c r="KXS2997" s="537"/>
      <c r="KXT2997" s="562"/>
      <c r="KXU2997" s="357"/>
      <c r="KXV2997" s="81"/>
      <c r="KXW2997" s="173"/>
      <c r="KXX2997" s="721"/>
      <c r="KXY2997" s="137"/>
      <c r="KXZ2997" s="580"/>
      <c r="KYA2997" s="537"/>
      <c r="KYB2997" s="562"/>
      <c r="KYC2997" s="357"/>
      <c r="KYD2997" s="81"/>
      <c r="KYE2997" s="173"/>
      <c r="KYF2997" s="721"/>
      <c r="KYG2997" s="137"/>
      <c r="KYH2997" s="580"/>
      <c r="KYI2997" s="537"/>
      <c r="KYJ2997" s="562"/>
      <c r="KYK2997" s="357"/>
      <c r="KYL2997" s="81"/>
      <c r="KYM2997" s="173"/>
      <c r="KYN2997" s="721"/>
      <c r="KYO2997" s="137"/>
      <c r="KYP2997" s="580"/>
      <c r="KYQ2997" s="537"/>
      <c r="KYR2997" s="562"/>
      <c r="KYS2997" s="357"/>
      <c r="KYT2997" s="81"/>
      <c r="KYU2997" s="173"/>
      <c r="KYV2997" s="721"/>
      <c r="KYW2997" s="137"/>
      <c r="KYX2997" s="580"/>
      <c r="KYY2997" s="537"/>
      <c r="KYZ2997" s="562"/>
      <c r="KZA2997" s="357"/>
      <c r="KZB2997" s="81"/>
      <c r="KZC2997" s="173"/>
      <c r="KZD2997" s="721"/>
      <c r="KZE2997" s="137"/>
      <c r="KZF2997" s="580"/>
      <c r="KZG2997" s="537"/>
      <c r="KZH2997" s="562"/>
      <c r="KZI2997" s="357"/>
      <c r="KZJ2997" s="81"/>
      <c r="KZK2997" s="173"/>
      <c r="KZL2997" s="721"/>
      <c r="KZM2997" s="137"/>
      <c r="KZN2997" s="580"/>
      <c r="KZO2997" s="537"/>
      <c r="KZP2997" s="562"/>
      <c r="KZQ2997" s="357"/>
      <c r="KZR2997" s="81"/>
      <c r="KZS2997" s="173"/>
      <c r="KZT2997" s="721"/>
      <c r="KZU2997" s="137"/>
      <c r="KZV2997" s="580"/>
      <c r="KZW2997" s="537"/>
      <c r="KZX2997" s="562"/>
      <c r="KZY2997" s="357"/>
      <c r="KZZ2997" s="81"/>
      <c r="LAA2997" s="173"/>
      <c r="LAB2997" s="721"/>
      <c r="LAC2997" s="137"/>
      <c r="LAD2997" s="580"/>
      <c r="LAE2997" s="537"/>
      <c r="LAF2997" s="562"/>
      <c r="LAG2997" s="357"/>
      <c r="LAH2997" s="81"/>
      <c r="LAI2997" s="173"/>
      <c r="LAJ2997" s="721"/>
      <c r="LAK2997" s="137"/>
      <c r="LAL2997" s="580"/>
      <c r="LAM2997" s="537"/>
      <c r="LAN2997" s="562"/>
      <c r="LAO2997" s="357"/>
      <c r="LAP2997" s="81"/>
      <c r="LAQ2997" s="173"/>
      <c r="LAR2997" s="721"/>
      <c r="LAS2997" s="137"/>
      <c r="LAT2997" s="580"/>
      <c r="LAU2997" s="537"/>
      <c r="LAV2997" s="562"/>
      <c r="LAW2997" s="357"/>
      <c r="LAX2997" s="81"/>
      <c r="LAY2997" s="173"/>
      <c r="LAZ2997" s="721"/>
      <c r="LBA2997" s="137"/>
      <c r="LBB2997" s="580"/>
      <c r="LBC2997" s="537"/>
      <c r="LBD2997" s="562"/>
      <c r="LBE2997" s="357"/>
      <c r="LBF2997" s="81"/>
      <c r="LBG2997" s="173"/>
      <c r="LBH2997" s="721"/>
      <c r="LBI2997" s="137"/>
      <c r="LBJ2997" s="580"/>
      <c r="LBK2997" s="537"/>
      <c r="LBL2997" s="562"/>
      <c r="LBM2997" s="357"/>
      <c r="LBN2997" s="81"/>
      <c r="LBO2997" s="173"/>
      <c r="LBP2997" s="721"/>
      <c r="LBQ2997" s="137"/>
      <c r="LBR2997" s="580"/>
      <c r="LBS2997" s="537"/>
      <c r="LBT2997" s="562"/>
      <c r="LBU2997" s="357"/>
      <c r="LBV2997" s="81"/>
      <c r="LBW2997" s="173"/>
      <c r="LBX2997" s="721"/>
      <c r="LBY2997" s="137"/>
      <c r="LBZ2997" s="580"/>
      <c r="LCA2997" s="537"/>
      <c r="LCB2997" s="562"/>
      <c r="LCC2997" s="357"/>
      <c r="LCD2997" s="81"/>
      <c r="LCE2997" s="173"/>
      <c r="LCF2997" s="721"/>
      <c r="LCG2997" s="137"/>
      <c r="LCH2997" s="580"/>
      <c r="LCI2997" s="537"/>
      <c r="LCJ2997" s="562"/>
      <c r="LCK2997" s="357"/>
      <c r="LCL2997" s="81"/>
      <c r="LCM2997" s="173"/>
      <c r="LCN2997" s="721"/>
      <c r="LCO2997" s="137"/>
      <c r="LCP2997" s="580"/>
      <c r="LCQ2997" s="537"/>
      <c r="LCR2997" s="562"/>
      <c r="LCS2997" s="357"/>
      <c r="LCT2997" s="81"/>
      <c r="LCU2997" s="173"/>
      <c r="LCV2997" s="721"/>
      <c r="LCW2997" s="137"/>
      <c r="LCX2997" s="580"/>
      <c r="LCY2997" s="537"/>
      <c r="LCZ2997" s="562"/>
      <c r="LDA2997" s="357"/>
      <c r="LDB2997" s="81"/>
      <c r="LDC2997" s="173"/>
      <c r="LDD2997" s="721"/>
      <c r="LDE2997" s="137"/>
      <c r="LDF2997" s="580"/>
      <c r="LDG2997" s="537"/>
      <c r="LDH2997" s="562"/>
      <c r="LDI2997" s="357"/>
      <c r="LDJ2997" s="81"/>
      <c r="LDK2997" s="173"/>
      <c r="LDL2997" s="721"/>
      <c r="LDM2997" s="137"/>
      <c r="LDN2997" s="580"/>
      <c r="LDO2997" s="537"/>
      <c r="LDP2997" s="562"/>
      <c r="LDQ2997" s="357"/>
      <c r="LDR2997" s="81"/>
      <c r="LDS2997" s="173"/>
      <c r="LDT2997" s="721"/>
      <c r="LDU2997" s="137"/>
      <c r="LDV2997" s="580"/>
      <c r="LDW2997" s="537"/>
      <c r="LDX2997" s="562"/>
      <c r="LDY2997" s="357"/>
      <c r="LDZ2997" s="81"/>
      <c r="LEA2997" s="173"/>
      <c r="LEB2997" s="721"/>
      <c r="LEC2997" s="137"/>
      <c r="LED2997" s="580"/>
      <c r="LEE2997" s="537"/>
      <c r="LEF2997" s="562"/>
      <c r="LEG2997" s="357"/>
      <c r="LEH2997" s="81"/>
      <c r="LEI2997" s="173"/>
      <c r="LEJ2997" s="721"/>
      <c r="LEK2997" s="137"/>
      <c r="LEL2997" s="580"/>
      <c r="LEM2997" s="537"/>
      <c r="LEN2997" s="562"/>
      <c r="LEO2997" s="357"/>
      <c r="LEP2997" s="81"/>
      <c r="LEQ2997" s="173"/>
      <c r="LER2997" s="721"/>
      <c r="LES2997" s="137"/>
      <c r="LET2997" s="580"/>
      <c r="LEU2997" s="537"/>
      <c r="LEV2997" s="562"/>
      <c r="LEW2997" s="357"/>
      <c r="LEX2997" s="81"/>
      <c r="LEY2997" s="173"/>
      <c r="LEZ2997" s="721"/>
      <c r="LFA2997" s="137"/>
      <c r="LFB2997" s="580"/>
      <c r="LFC2997" s="537"/>
      <c r="LFD2997" s="562"/>
      <c r="LFE2997" s="357"/>
      <c r="LFF2997" s="81"/>
      <c r="LFG2997" s="173"/>
      <c r="LFH2997" s="721"/>
      <c r="LFI2997" s="137"/>
      <c r="LFJ2997" s="580"/>
      <c r="LFK2997" s="537"/>
      <c r="LFL2997" s="562"/>
      <c r="LFM2997" s="357"/>
      <c r="LFN2997" s="81"/>
      <c r="LFO2997" s="173"/>
      <c r="LFP2997" s="721"/>
      <c r="LFQ2997" s="137"/>
      <c r="LFR2997" s="580"/>
      <c r="LFS2997" s="537"/>
      <c r="LFT2997" s="562"/>
      <c r="LFU2997" s="357"/>
      <c r="LFV2997" s="81"/>
      <c r="LFW2997" s="173"/>
      <c r="LFX2997" s="721"/>
      <c r="LFY2997" s="137"/>
      <c r="LFZ2997" s="580"/>
      <c r="LGA2997" s="537"/>
      <c r="LGB2997" s="562"/>
      <c r="LGC2997" s="357"/>
      <c r="LGD2997" s="81"/>
      <c r="LGE2997" s="173"/>
      <c r="LGF2997" s="721"/>
      <c r="LGG2997" s="137"/>
      <c r="LGH2997" s="580"/>
      <c r="LGI2997" s="537"/>
      <c r="LGJ2997" s="562"/>
      <c r="LGK2997" s="357"/>
      <c r="LGL2997" s="81"/>
      <c r="LGM2997" s="173"/>
      <c r="LGN2997" s="721"/>
      <c r="LGO2997" s="137"/>
      <c r="LGP2997" s="580"/>
      <c r="LGQ2997" s="537"/>
      <c r="LGR2997" s="562"/>
      <c r="LGS2997" s="357"/>
      <c r="LGT2997" s="81"/>
      <c r="LGU2997" s="173"/>
      <c r="LGV2997" s="721"/>
      <c r="LGW2997" s="137"/>
      <c r="LGX2997" s="580"/>
      <c r="LGY2997" s="537"/>
      <c r="LGZ2997" s="562"/>
      <c r="LHA2997" s="357"/>
      <c r="LHB2997" s="81"/>
      <c r="LHC2997" s="173"/>
      <c r="LHD2997" s="721"/>
      <c r="LHE2997" s="137"/>
      <c r="LHF2997" s="580"/>
      <c r="LHG2997" s="537"/>
      <c r="LHH2997" s="562"/>
      <c r="LHI2997" s="357"/>
      <c r="LHJ2997" s="81"/>
      <c r="LHK2997" s="173"/>
      <c r="LHL2997" s="721"/>
      <c r="LHM2997" s="137"/>
      <c r="LHN2997" s="580"/>
      <c r="LHO2997" s="537"/>
      <c r="LHP2997" s="562"/>
      <c r="LHQ2997" s="357"/>
      <c r="LHR2997" s="81"/>
      <c r="LHS2997" s="173"/>
      <c r="LHT2997" s="721"/>
      <c r="LHU2997" s="137"/>
      <c r="LHV2997" s="580"/>
      <c r="LHW2997" s="537"/>
      <c r="LHX2997" s="562"/>
      <c r="LHY2997" s="357"/>
      <c r="LHZ2997" s="81"/>
      <c r="LIA2997" s="173"/>
      <c r="LIB2997" s="721"/>
      <c r="LIC2997" s="137"/>
      <c r="LID2997" s="580"/>
      <c r="LIE2997" s="537"/>
      <c r="LIF2997" s="562"/>
      <c r="LIG2997" s="357"/>
      <c r="LIH2997" s="81"/>
      <c r="LII2997" s="173"/>
      <c r="LIJ2997" s="721"/>
      <c r="LIK2997" s="137"/>
      <c r="LIL2997" s="580"/>
      <c r="LIM2997" s="537"/>
      <c r="LIN2997" s="562"/>
      <c r="LIO2997" s="357"/>
      <c r="LIP2997" s="81"/>
      <c r="LIQ2997" s="173"/>
      <c r="LIR2997" s="721"/>
      <c r="LIS2997" s="137"/>
      <c r="LIT2997" s="580"/>
      <c r="LIU2997" s="537"/>
      <c r="LIV2997" s="562"/>
      <c r="LIW2997" s="357"/>
      <c r="LIX2997" s="81"/>
      <c r="LIY2997" s="173"/>
      <c r="LIZ2997" s="721"/>
      <c r="LJA2997" s="137"/>
      <c r="LJB2997" s="580"/>
      <c r="LJC2997" s="537"/>
      <c r="LJD2997" s="562"/>
      <c r="LJE2997" s="357"/>
      <c r="LJF2997" s="81"/>
      <c r="LJG2997" s="173"/>
      <c r="LJH2997" s="721"/>
      <c r="LJI2997" s="137"/>
      <c r="LJJ2997" s="580"/>
      <c r="LJK2997" s="537"/>
      <c r="LJL2997" s="562"/>
      <c r="LJM2997" s="357"/>
      <c r="LJN2997" s="81"/>
      <c r="LJO2997" s="173"/>
      <c r="LJP2997" s="721"/>
      <c r="LJQ2997" s="137"/>
      <c r="LJR2997" s="580"/>
      <c r="LJS2997" s="537"/>
      <c r="LJT2997" s="562"/>
      <c r="LJU2997" s="357"/>
      <c r="LJV2997" s="81"/>
      <c r="LJW2997" s="173"/>
      <c r="LJX2997" s="721"/>
      <c r="LJY2997" s="137"/>
      <c r="LJZ2997" s="580"/>
      <c r="LKA2997" s="537"/>
      <c r="LKB2997" s="562"/>
      <c r="LKC2997" s="357"/>
      <c r="LKD2997" s="81"/>
      <c r="LKE2997" s="173"/>
      <c r="LKF2997" s="721"/>
      <c r="LKG2997" s="137"/>
      <c r="LKH2997" s="580"/>
      <c r="LKI2997" s="537"/>
      <c r="LKJ2997" s="562"/>
      <c r="LKK2997" s="357"/>
      <c r="LKL2997" s="81"/>
      <c r="LKM2997" s="173"/>
      <c r="LKN2997" s="721"/>
      <c r="LKO2997" s="137"/>
      <c r="LKP2997" s="580"/>
      <c r="LKQ2997" s="537"/>
      <c r="LKR2997" s="562"/>
      <c r="LKS2997" s="357"/>
      <c r="LKT2997" s="81"/>
      <c r="LKU2997" s="173"/>
      <c r="LKV2997" s="721"/>
      <c r="LKW2997" s="137"/>
      <c r="LKX2997" s="580"/>
      <c r="LKY2997" s="537"/>
      <c r="LKZ2997" s="562"/>
      <c r="LLA2997" s="357"/>
      <c r="LLB2997" s="81"/>
      <c r="LLC2997" s="173"/>
      <c r="LLD2997" s="721"/>
      <c r="LLE2997" s="137"/>
      <c r="LLF2997" s="580"/>
      <c r="LLG2997" s="537"/>
      <c r="LLH2997" s="562"/>
      <c r="LLI2997" s="357"/>
      <c r="LLJ2997" s="81"/>
      <c r="LLK2997" s="173"/>
      <c r="LLL2997" s="721"/>
      <c r="LLM2997" s="137"/>
      <c r="LLN2997" s="580"/>
      <c r="LLO2997" s="537"/>
      <c r="LLP2997" s="562"/>
      <c r="LLQ2997" s="357"/>
      <c r="LLR2997" s="81"/>
      <c r="LLS2997" s="173"/>
      <c r="LLT2997" s="721"/>
      <c r="LLU2997" s="137"/>
      <c r="LLV2997" s="580"/>
      <c r="LLW2997" s="537"/>
      <c r="LLX2997" s="562"/>
      <c r="LLY2997" s="357"/>
      <c r="LLZ2997" s="81"/>
      <c r="LMA2997" s="173"/>
      <c r="LMB2997" s="721"/>
      <c r="LMC2997" s="137"/>
      <c r="LMD2997" s="580"/>
      <c r="LME2997" s="537"/>
      <c r="LMF2997" s="562"/>
      <c r="LMG2997" s="357"/>
      <c r="LMH2997" s="81"/>
      <c r="LMI2997" s="173"/>
      <c r="LMJ2997" s="721"/>
      <c r="LMK2997" s="137"/>
      <c r="LML2997" s="580"/>
      <c r="LMM2997" s="537"/>
      <c r="LMN2997" s="562"/>
      <c r="LMO2997" s="357"/>
      <c r="LMP2997" s="81"/>
      <c r="LMQ2997" s="173"/>
      <c r="LMR2997" s="721"/>
      <c r="LMS2997" s="137"/>
      <c r="LMT2997" s="580"/>
      <c r="LMU2997" s="537"/>
      <c r="LMV2997" s="562"/>
      <c r="LMW2997" s="357"/>
      <c r="LMX2997" s="81"/>
      <c r="LMY2997" s="173"/>
      <c r="LMZ2997" s="721"/>
      <c r="LNA2997" s="137"/>
      <c r="LNB2997" s="580"/>
      <c r="LNC2997" s="537"/>
      <c r="LND2997" s="562"/>
      <c r="LNE2997" s="357"/>
      <c r="LNF2997" s="81"/>
      <c r="LNG2997" s="173"/>
      <c r="LNH2997" s="721"/>
      <c r="LNI2997" s="137"/>
      <c r="LNJ2997" s="580"/>
      <c r="LNK2997" s="537"/>
      <c r="LNL2997" s="562"/>
      <c r="LNM2997" s="357"/>
      <c r="LNN2997" s="81"/>
      <c r="LNO2997" s="173"/>
      <c r="LNP2997" s="721"/>
      <c r="LNQ2997" s="137"/>
      <c r="LNR2997" s="580"/>
      <c r="LNS2997" s="537"/>
      <c r="LNT2997" s="562"/>
      <c r="LNU2997" s="357"/>
      <c r="LNV2997" s="81"/>
      <c r="LNW2997" s="173"/>
      <c r="LNX2997" s="721"/>
      <c r="LNY2997" s="137"/>
      <c r="LNZ2997" s="580"/>
      <c r="LOA2997" s="537"/>
      <c r="LOB2997" s="562"/>
      <c r="LOC2997" s="357"/>
      <c r="LOD2997" s="81"/>
      <c r="LOE2997" s="173"/>
      <c r="LOF2997" s="721"/>
      <c r="LOG2997" s="137"/>
      <c r="LOH2997" s="580"/>
      <c r="LOI2997" s="537"/>
      <c r="LOJ2997" s="562"/>
      <c r="LOK2997" s="357"/>
      <c r="LOL2997" s="81"/>
      <c r="LOM2997" s="173"/>
      <c r="LON2997" s="721"/>
      <c r="LOO2997" s="137"/>
      <c r="LOP2997" s="580"/>
      <c r="LOQ2997" s="537"/>
      <c r="LOR2997" s="562"/>
      <c r="LOS2997" s="357"/>
      <c r="LOT2997" s="81"/>
      <c r="LOU2997" s="173"/>
      <c r="LOV2997" s="721"/>
      <c r="LOW2997" s="137"/>
      <c r="LOX2997" s="580"/>
      <c r="LOY2997" s="537"/>
      <c r="LOZ2997" s="562"/>
      <c r="LPA2997" s="357"/>
      <c r="LPB2997" s="81"/>
      <c r="LPC2997" s="173"/>
      <c r="LPD2997" s="721"/>
      <c r="LPE2997" s="137"/>
      <c r="LPF2997" s="580"/>
      <c r="LPG2997" s="537"/>
      <c r="LPH2997" s="562"/>
      <c r="LPI2997" s="357"/>
      <c r="LPJ2997" s="81"/>
      <c r="LPK2997" s="173"/>
      <c r="LPL2997" s="721"/>
      <c r="LPM2997" s="137"/>
      <c r="LPN2997" s="580"/>
      <c r="LPO2997" s="537"/>
      <c r="LPP2997" s="562"/>
      <c r="LPQ2997" s="357"/>
      <c r="LPR2997" s="81"/>
      <c r="LPS2997" s="173"/>
      <c r="LPT2997" s="721"/>
      <c r="LPU2997" s="137"/>
      <c r="LPV2997" s="580"/>
      <c r="LPW2997" s="537"/>
      <c r="LPX2997" s="562"/>
      <c r="LPY2997" s="357"/>
      <c r="LPZ2997" s="81"/>
      <c r="LQA2997" s="173"/>
      <c r="LQB2997" s="721"/>
      <c r="LQC2997" s="137"/>
      <c r="LQD2997" s="580"/>
      <c r="LQE2997" s="537"/>
      <c r="LQF2997" s="562"/>
      <c r="LQG2997" s="357"/>
      <c r="LQH2997" s="81"/>
      <c r="LQI2997" s="173"/>
      <c r="LQJ2997" s="721"/>
      <c r="LQK2997" s="137"/>
      <c r="LQL2997" s="580"/>
      <c r="LQM2997" s="537"/>
      <c r="LQN2997" s="562"/>
      <c r="LQO2997" s="357"/>
      <c r="LQP2997" s="81"/>
      <c r="LQQ2997" s="173"/>
      <c r="LQR2997" s="721"/>
      <c r="LQS2997" s="137"/>
      <c r="LQT2997" s="580"/>
      <c r="LQU2997" s="537"/>
      <c r="LQV2997" s="562"/>
      <c r="LQW2997" s="357"/>
      <c r="LQX2997" s="81"/>
      <c r="LQY2997" s="173"/>
      <c r="LQZ2997" s="721"/>
      <c r="LRA2997" s="137"/>
      <c r="LRB2997" s="580"/>
      <c r="LRC2997" s="537"/>
      <c r="LRD2997" s="562"/>
      <c r="LRE2997" s="357"/>
      <c r="LRF2997" s="81"/>
      <c r="LRG2997" s="173"/>
      <c r="LRH2997" s="721"/>
      <c r="LRI2997" s="137"/>
      <c r="LRJ2997" s="580"/>
      <c r="LRK2997" s="537"/>
      <c r="LRL2997" s="562"/>
      <c r="LRM2997" s="357"/>
      <c r="LRN2997" s="81"/>
      <c r="LRO2997" s="173"/>
      <c r="LRP2997" s="721"/>
      <c r="LRQ2997" s="137"/>
      <c r="LRR2997" s="580"/>
      <c r="LRS2997" s="537"/>
      <c r="LRT2997" s="562"/>
      <c r="LRU2997" s="357"/>
      <c r="LRV2997" s="81"/>
      <c r="LRW2997" s="173"/>
      <c r="LRX2997" s="721"/>
      <c r="LRY2997" s="137"/>
      <c r="LRZ2997" s="580"/>
      <c r="LSA2997" s="537"/>
      <c r="LSB2997" s="562"/>
      <c r="LSC2997" s="357"/>
      <c r="LSD2997" s="81"/>
      <c r="LSE2997" s="173"/>
      <c r="LSF2997" s="721"/>
      <c r="LSG2997" s="137"/>
      <c r="LSH2997" s="580"/>
      <c r="LSI2997" s="537"/>
      <c r="LSJ2997" s="562"/>
      <c r="LSK2997" s="357"/>
      <c r="LSL2997" s="81"/>
      <c r="LSM2997" s="173"/>
      <c r="LSN2997" s="721"/>
      <c r="LSO2997" s="137"/>
      <c r="LSP2997" s="580"/>
      <c r="LSQ2997" s="537"/>
      <c r="LSR2997" s="562"/>
      <c r="LSS2997" s="357"/>
      <c r="LST2997" s="81"/>
      <c r="LSU2997" s="173"/>
      <c r="LSV2997" s="721"/>
      <c r="LSW2997" s="137"/>
      <c r="LSX2997" s="580"/>
      <c r="LSY2997" s="537"/>
      <c r="LSZ2997" s="562"/>
      <c r="LTA2997" s="357"/>
      <c r="LTB2997" s="81"/>
      <c r="LTC2997" s="173"/>
      <c r="LTD2997" s="721"/>
      <c r="LTE2997" s="137"/>
      <c r="LTF2997" s="580"/>
      <c r="LTG2997" s="537"/>
      <c r="LTH2997" s="562"/>
      <c r="LTI2997" s="357"/>
      <c r="LTJ2997" s="81"/>
      <c r="LTK2997" s="173"/>
      <c r="LTL2997" s="721"/>
      <c r="LTM2997" s="137"/>
      <c r="LTN2997" s="580"/>
      <c r="LTO2997" s="537"/>
      <c r="LTP2997" s="562"/>
      <c r="LTQ2997" s="357"/>
      <c r="LTR2997" s="81"/>
      <c r="LTS2997" s="173"/>
      <c r="LTT2997" s="721"/>
      <c r="LTU2997" s="137"/>
      <c r="LTV2997" s="580"/>
      <c r="LTW2997" s="537"/>
      <c r="LTX2997" s="562"/>
      <c r="LTY2997" s="357"/>
      <c r="LTZ2997" s="81"/>
      <c r="LUA2997" s="173"/>
      <c r="LUB2997" s="721"/>
      <c r="LUC2997" s="137"/>
      <c r="LUD2997" s="580"/>
      <c r="LUE2997" s="537"/>
      <c r="LUF2997" s="562"/>
      <c r="LUG2997" s="357"/>
      <c r="LUH2997" s="81"/>
      <c r="LUI2997" s="173"/>
      <c r="LUJ2997" s="721"/>
      <c r="LUK2997" s="137"/>
      <c r="LUL2997" s="580"/>
      <c r="LUM2997" s="537"/>
      <c r="LUN2997" s="562"/>
      <c r="LUO2997" s="357"/>
      <c r="LUP2997" s="81"/>
      <c r="LUQ2997" s="173"/>
      <c r="LUR2997" s="721"/>
      <c r="LUS2997" s="137"/>
      <c r="LUT2997" s="580"/>
      <c r="LUU2997" s="537"/>
      <c r="LUV2997" s="562"/>
      <c r="LUW2997" s="357"/>
      <c r="LUX2997" s="81"/>
      <c r="LUY2997" s="173"/>
      <c r="LUZ2997" s="721"/>
      <c r="LVA2997" s="137"/>
      <c r="LVB2997" s="580"/>
      <c r="LVC2997" s="537"/>
      <c r="LVD2997" s="562"/>
      <c r="LVE2997" s="357"/>
      <c r="LVF2997" s="81"/>
      <c r="LVG2997" s="173"/>
      <c r="LVH2997" s="721"/>
      <c r="LVI2997" s="137"/>
      <c r="LVJ2997" s="580"/>
      <c r="LVK2997" s="537"/>
      <c r="LVL2997" s="562"/>
      <c r="LVM2997" s="357"/>
      <c r="LVN2997" s="81"/>
      <c r="LVO2997" s="173"/>
      <c r="LVP2997" s="721"/>
      <c r="LVQ2997" s="137"/>
      <c r="LVR2997" s="580"/>
      <c r="LVS2997" s="537"/>
      <c r="LVT2997" s="562"/>
      <c r="LVU2997" s="357"/>
      <c r="LVV2997" s="81"/>
      <c r="LVW2997" s="173"/>
      <c r="LVX2997" s="721"/>
      <c r="LVY2997" s="137"/>
      <c r="LVZ2997" s="580"/>
      <c r="LWA2997" s="537"/>
      <c r="LWB2997" s="562"/>
      <c r="LWC2997" s="357"/>
      <c r="LWD2997" s="81"/>
      <c r="LWE2997" s="173"/>
      <c r="LWF2997" s="721"/>
      <c r="LWG2997" s="137"/>
      <c r="LWH2997" s="580"/>
      <c r="LWI2997" s="537"/>
      <c r="LWJ2997" s="562"/>
      <c r="LWK2997" s="357"/>
      <c r="LWL2997" s="81"/>
      <c r="LWM2997" s="173"/>
      <c r="LWN2997" s="721"/>
      <c r="LWO2997" s="137"/>
      <c r="LWP2997" s="580"/>
      <c r="LWQ2997" s="537"/>
      <c r="LWR2997" s="562"/>
      <c r="LWS2997" s="357"/>
      <c r="LWT2997" s="81"/>
      <c r="LWU2997" s="173"/>
      <c r="LWV2997" s="721"/>
      <c r="LWW2997" s="137"/>
      <c r="LWX2997" s="580"/>
      <c r="LWY2997" s="537"/>
      <c r="LWZ2997" s="562"/>
      <c r="LXA2997" s="357"/>
      <c r="LXB2997" s="81"/>
      <c r="LXC2997" s="173"/>
      <c r="LXD2997" s="721"/>
      <c r="LXE2997" s="137"/>
      <c r="LXF2997" s="580"/>
      <c r="LXG2997" s="537"/>
      <c r="LXH2997" s="562"/>
      <c r="LXI2997" s="357"/>
      <c r="LXJ2997" s="81"/>
      <c r="LXK2997" s="173"/>
      <c r="LXL2997" s="721"/>
      <c r="LXM2997" s="137"/>
      <c r="LXN2997" s="580"/>
      <c r="LXO2997" s="537"/>
      <c r="LXP2997" s="562"/>
      <c r="LXQ2997" s="357"/>
      <c r="LXR2997" s="81"/>
      <c r="LXS2997" s="173"/>
      <c r="LXT2997" s="721"/>
      <c r="LXU2997" s="137"/>
      <c r="LXV2997" s="580"/>
      <c r="LXW2997" s="537"/>
      <c r="LXX2997" s="562"/>
      <c r="LXY2997" s="357"/>
      <c r="LXZ2997" s="81"/>
      <c r="LYA2997" s="173"/>
      <c r="LYB2997" s="721"/>
      <c r="LYC2997" s="137"/>
      <c r="LYD2997" s="580"/>
      <c r="LYE2997" s="537"/>
      <c r="LYF2997" s="562"/>
      <c r="LYG2997" s="357"/>
      <c r="LYH2997" s="81"/>
      <c r="LYI2997" s="173"/>
      <c r="LYJ2997" s="721"/>
      <c r="LYK2997" s="137"/>
      <c r="LYL2997" s="580"/>
      <c r="LYM2997" s="537"/>
      <c r="LYN2997" s="562"/>
      <c r="LYO2997" s="357"/>
      <c r="LYP2997" s="81"/>
      <c r="LYQ2997" s="173"/>
      <c r="LYR2997" s="721"/>
      <c r="LYS2997" s="137"/>
      <c r="LYT2997" s="580"/>
      <c r="LYU2997" s="537"/>
      <c r="LYV2997" s="562"/>
      <c r="LYW2997" s="357"/>
      <c r="LYX2997" s="81"/>
      <c r="LYY2997" s="173"/>
      <c r="LYZ2997" s="721"/>
      <c r="LZA2997" s="137"/>
      <c r="LZB2997" s="580"/>
      <c r="LZC2997" s="537"/>
      <c r="LZD2997" s="562"/>
      <c r="LZE2997" s="357"/>
      <c r="LZF2997" s="81"/>
      <c r="LZG2997" s="173"/>
      <c r="LZH2997" s="721"/>
      <c r="LZI2997" s="137"/>
      <c r="LZJ2997" s="580"/>
      <c r="LZK2997" s="537"/>
      <c r="LZL2997" s="562"/>
      <c r="LZM2997" s="357"/>
      <c r="LZN2997" s="81"/>
      <c r="LZO2997" s="173"/>
      <c r="LZP2997" s="721"/>
      <c r="LZQ2997" s="137"/>
      <c r="LZR2997" s="580"/>
      <c r="LZS2997" s="537"/>
      <c r="LZT2997" s="562"/>
      <c r="LZU2997" s="357"/>
      <c r="LZV2997" s="81"/>
      <c r="LZW2997" s="173"/>
      <c r="LZX2997" s="721"/>
      <c r="LZY2997" s="137"/>
      <c r="LZZ2997" s="580"/>
      <c r="MAA2997" s="537"/>
      <c r="MAB2997" s="562"/>
      <c r="MAC2997" s="357"/>
      <c r="MAD2997" s="81"/>
      <c r="MAE2997" s="173"/>
      <c r="MAF2997" s="721"/>
      <c r="MAG2997" s="137"/>
      <c r="MAH2997" s="580"/>
      <c r="MAI2997" s="537"/>
      <c r="MAJ2997" s="562"/>
      <c r="MAK2997" s="357"/>
      <c r="MAL2997" s="81"/>
      <c r="MAM2997" s="173"/>
      <c r="MAN2997" s="721"/>
      <c r="MAO2997" s="137"/>
      <c r="MAP2997" s="580"/>
      <c r="MAQ2997" s="537"/>
      <c r="MAR2997" s="562"/>
      <c r="MAS2997" s="357"/>
      <c r="MAT2997" s="81"/>
      <c r="MAU2997" s="173"/>
      <c r="MAV2997" s="721"/>
      <c r="MAW2997" s="137"/>
      <c r="MAX2997" s="580"/>
      <c r="MAY2997" s="537"/>
      <c r="MAZ2997" s="562"/>
      <c r="MBA2997" s="357"/>
      <c r="MBB2997" s="81"/>
      <c r="MBC2997" s="173"/>
      <c r="MBD2997" s="721"/>
      <c r="MBE2997" s="137"/>
      <c r="MBF2997" s="580"/>
      <c r="MBG2997" s="537"/>
      <c r="MBH2997" s="562"/>
      <c r="MBI2997" s="357"/>
      <c r="MBJ2997" s="81"/>
      <c r="MBK2997" s="173"/>
      <c r="MBL2997" s="721"/>
      <c r="MBM2997" s="137"/>
      <c r="MBN2997" s="580"/>
      <c r="MBO2997" s="537"/>
      <c r="MBP2997" s="562"/>
      <c r="MBQ2997" s="357"/>
      <c r="MBR2997" s="81"/>
      <c r="MBS2997" s="173"/>
      <c r="MBT2997" s="721"/>
      <c r="MBU2997" s="137"/>
      <c r="MBV2997" s="580"/>
      <c r="MBW2997" s="537"/>
      <c r="MBX2997" s="562"/>
      <c r="MBY2997" s="357"/>
      <c r="MBZ2997" s="81"/>
      <c r="MCA2997" s="173"/>
      <c r="MCB2997" s="721"/>
      <c r="MCC2997" s="137"/>
      <c r="MCD2997" s="580"/>
      <c r="MCE2997" s="537"/>
      <c r="MCF2997" s="562"/>
      <c r="MCG2997" s="357"/>
      <c r="MCH2997" s="81"/>
      <c r="MCI2997" s="173"/>
      <c r="MCJ2997" s="721"/>
      <c r="MCK2997" s="137"/>
      <c r="MCL2997" s="580"/>
      <c r="MCM2997" s="537"/>
      <c r="MCN2997" s="562"/>
      <c r="MCO2997" s="357"/>
      <c r="MCP2997" s="81"/>
      <c r="MCQ2997" s="173"/>
      <c r="MCR2997" s="721"/>
      <c r="MCS2997" s="137"/>
      <c r="MCT2997" s="580"/>
      <c r="MCU2997" s="537"/>
      <c r="MCV2997" s="562"/>
      <c r="MCW2997" s="357"/>
      <c r="MCX2997" s="81"/>
      <c r="MCY2997" s="173"/>
      <c r="MCZ2997" s="721"/>
      <c r="MDA2997" s="137"/>
      <c r="MDB2997" s="580"/>
      <c r="MDC2997" s="537"/>
      <c r="MDD2997" s="562"/>
      <c r="MDE2997" s="357"/>
      <c r="MDF2997" s="81"/>
      <c r="MDG2997" s="173"/>
      <c r="MDH2997" s="721"/>
      <c r="MDI2997" s="137"/>
      <c r="MDJ2997" s="580"/>
      <c r="MDK2997" s="537"/>
      <c r="MDL2997" s="562"/>
      <c r="MDM2997" s="357"/>
      <c r="MDN2997" s="81"/>
      <c r="MDO2997" s="173"/>
      <c r="MDP2997" s="721"/>
      <c r="MDQ2997" s="137"/>
      <c r="MDR2997" s="580"/>
      <c r="MDS2997" s="537"/>
      <c r="MDT2997" s="562"/>
      <c r="MDU2997" s="357"/>
      <c r="MDV2997" s="81"/>
      <c r="MDW2997" s="173"/>
      <c r="MDX2997" s="721"/>
      <c r="MDY2997" s="137"/>
      <c r="MDZ2997" s="580"/>
      <c r="MEA2997" s="537"/>
      <c r="MEB2997" s="562"/>
      <c r="MEC2997" s="357"/>
      <c r="MED2997" s="81"/>
      <c r="MEE2997" s="173"/>
      <c r="MEF2997" s="721"/>
      <c r="MEG2997" s="137"/>
      <c r="MEH2997" s="580"/>
      <c r="MEI2997" s="537"/>
      <c r="MEJ2997" s="562"/>
      <c r="MEK2997" s="357"/>
      <c r="MEL2997" s="81"/>
      <c r="MEM2997" s="173"/>
      <c r="MEN2997" s="721"/>
      <c r="MEO2997" s="137"/>
      <c r="MEP2997" s="580"/>
      <c r="MEQ2997" s="537"/>
      <c r="MER2997" s="562"/>
      <c r="MES2997" s="357"/>
      <c r="MET2997" s="81"/>
      <c r="MEU2997" s="173"/>
      <c r="MEV2997" s="721"/>
      <c r="MEW2997" s="137"/>
      <c r="MEX2997" s="580"/>
      <c r="MEY2997" s="537"/>
      <c r="MEZ2997" s="562"/>
      <c r="MFA2997" s="357"/>
      <c r="MFB2997" s="81"/>
      <c r="MFC2997" s="173"/>
      <c r="MFD2997" s="721"/>
      <c r="MFE2997" s="137"/>
      <c r="MFF2997" s="580"/>
      <c r="MFG2997" s="537"/>
      <c r="MFH2997" s="562"/>
      <c r="MFI2997" s="357"/>
      <c r="MFJ2997" s="81"/>
      <c r="MFK2997" s="173"/>
      <c r="MFL2997" s="721"/>
      <c r="MFM2997" s="137"/>
      <c r="MFN2997" s="580"/>
      <c r="MFO2997" s="537"/>
      <c r="MFP2997" s="562"/>
      <c r="MFQ2997" s="357"/>
      <c r="MFR2997" s="81"/>
      <c r="MFS2997" s="173"/>
      <c r="MFT2997" s="721"/>
      <c r="MFU2997" s="137"/>
      <c r="MFV2997" s="580"/>
      <c r="MFW2997" s="537"/>
      <c r="MFX2997" s="562"/>
      <c r="MFY2997" s="357"/>
      <c r="MFZ2997" s="81"/>
      <c r="MGA2997" s="173"/>
      <c r="MGB2997" s="721"/>
      <c r="MGC2997" s="137"/>
      <c r="MGD2997" s="580"/>
      <c r="MGE2997" s="537"/>
      <c r="MGF2997" s="562"/>
      <c r="MGG2997" s="357"/>
      <c r="MGH2997" s="81"/>
      <c r="MGI2997" s="173"/>
      <c r="MGJ2997" s="721"/>
      <c r="MGK2997" s="137"/>
      <c r="MGL2997" s="580"/>
      <c r="MGM2997" s="537"/>
      <c r="MGN2997" s="562"/>
      <c r="MGO2997" s="357"/>
      <c r="MGP2997" s="81"/>
      <c r="MGQ2997" s="173"/>
      <c r="MGR2997" s="721"/>
      <c r="MGS2997" s="137"/>
      <c r="MGT2997" s="580"/>
      <c r="MGU2997" s="537"/>
      <c r="MGV2997" s="562"/>
      <c r="MGW2997" s="357"/>
      <c r="MGX2997" s="81"/>
      <c r="MGY2997" s="173"/>
      <c r="MGZ2997" s="721"/>
      <c r="MHA2997" s="137"/>
      <c r="MHB2997" s="580"/>
      <c r="MHC2997" s="537"/>
      <c r="MHD2997" s="562"/>
      <c r="MHE2997" s="357"/>
      <c r="MHF2997" s="81"/>
      <c r="MHG2997" s="173"/>
      <c r="MHH2997" s="721"/>
      <c r="MHI2997" s="137"/>
      <c r="MHJ2997" s="580"/>
      <c r="MHK2997" s="537"/>
      <c r="MHL2997" s="562"/>
      <c r="MHM2997" s="357"/>
      <c r="MHN2997" s="81"/>
      <c r="MHO2997" s="173"/>
      <c r="MHP2997" s="721"/>
      <c r="MHQ2997" s="137"/>
      <c r="MHR2997" s="580"/>
      <c r="MHS2997" s="537"/>
      <c r="MHT2997" s="562"/>
      <c r="MHU2997" s="357"/>
      <c r="MHV2997" s="81"/>
      <c r="MHW2997" s="173"/>
      <c r="MHX2997" s="721"/>
      <c r="MHY2997" s="137"/>
      <c r="MHZ2997" s="580"/>
      <c r="MIA2997" s="537"/>
      <c r="MIB2997" s="562"/>
      <c r="MIC2997" s="357"/>
      <c r="MID2997" s="81"/>
      <c r="MIE2997" s="173"/>
      <c r="MIF2997" s="721"/>
      <c r="MIG2997" s="137"/>
      <c r="MIH2997" s="580"/>
      <c r="MII2997" s="537"/>
      <c r="MIJ2997" s="562"/>
      <c r="MIK2997" s="357"/>
      <c r="MIL2997" s="81"/>
      <c r="MIM2997" s="173"/>
      <c r="MIN2997" s="721"/>
      <c r="MIO2997" s="137"/>
      <c r="MIP2997" s="580"/>
      <c r="MIQ2997" s="537"/>
      <c r="MIR2997" s="562"/>
      <c r="MIS2997" s="357"/>
      <c r="MIT2997" s="81"/>
      <c r="MIU2997" s="173"/>
      <c r="MIV2997" s="721"/>
      <c r="MIW2997" s="137"/>
      <c r="MIX2997" s="580"/>
      <c r="MIY2997" s="537"/>
      <c r="MIZ2997" s="562"/>
      <c r="MJA2997" s="357"/>
      <c r="MJB2997" s="81"/>
      <c r="MJC2997" s="173"/>
      <c r="MJD2997" s="721"/>
      <c r="MJE2997" s="137"/>
      <c r="MJF2997" s="580"/>
      <c r="MJG2997" s="537"/>
      <c r="MJH2997" s="562"/>
      <c r="MJI2997" s="357"/>
      <c r="MJJ2997" s="81"/>
      <c r="MJK2997" s="173"/>
      <c r="MJL2997" s="721"/>
      <c r="MJM2997" s="137"/>
      <c r="MJN2997" s="580"/>
      <c r="MJO2997" s="537"/>
      <c r="MJP2997" s="562"/>
      <c r="MJQ2997" s="357"/>
      <c r="MJR2997" s="81"/>
      <c r="MJS2997" s="173"/>
      <c r="MJT2997" s="721"/>
      <c r="MJU2997" s="137"/>
      <c r="MJV2997" s="580"/>
      <c r="MJW2997" s="537"/>
      <c r="MJX2997" s="562"/>
      <c r="MJY2997" s="357"/>
      <c r="MJZ2997" s="81"/>
      <c r="MKA2997" s="173"/>
      <c r="MKB2997" s="721"/>
      <c r="MKC2997" s="137"/>
      <c r="MKD2997" s="580"/>
      <c r="MKE2997" s="537"/>
      <c r="MKF2997" s="562"/>
      <c r="MKG2997" s="357"/>
      <c r="MKH2997" s="81"/>
      <c r="MKI2997" s="173"/>
      <c r="MKJ2997" s="721"/>
      <c r="MKK2997" s="137"/>
      <c r="MKL2997" s="580"/>
      <c r="MKM2997" s="537"/>
      <c r="MKN2997" s="562"/>
      <c r="MKO2997" s="357"/>
      <c r="MKP2997" s="81"/>
      <c r="MKQ2997" s="173"/>
      <c r="MKR2997" s="721"/>
      <c r="MKS2997" s="137"/>
      <c r="MKT2997" s="580"/>
      <c r="MKU2997" s="537"/>
      <c r="MKV2997" s="562"/>
      <c r="MKW2997" s="357"/>
      <c r="MKX2997" s="81"/>
      <c r="MKY2997" s="173"/>
      <c r="MKZ2997" s="721"/>
      <c r="MLA2997" s="137"/>
      <c r="MLB2997" s="580"/>
      <c r="MLC2997" s="537"/>
      <c r="MLD2997" s="562"/>
      <c r="MLE2997" s="357"/>
      <c r="MLF2997" s="81"/>
      <c r="MLG2997" s="173"/>
      <c r="MLH2997" s="721"/>
      <c r="MLI2997" s="137"/>
      <c r="MLJ2997" s="580"/>
      <c r="MLK2997" s="537"/>
      <c r="MLL2997" s="562"/>
      <c r="MLM2997" s="357"/>
      <c r="MLN2997" s="81"/>
      <c r="MLO2997" s="173"/>
      <c r="MLP2997" s="721"/>
      <c r="MLQ2997" s="137"/>
      <c r="MLR2997" s="580"/>
      <c r="MLS2997" s="537"/>
      <c r="MLT2997" s="562"/>
      <c r="MLU2997" s="357"/>
      <c r="MLV2997" s="81"/>
      <c r="MLW2997" s="173"/>
      <c r="MLX2997" s="721"/>
      <c r="MLY2997" s="137"/>
      <c r="MLZ2997" s="580"/>
      <c r="MMA2997" s="537"/>
      <c r="MMB2997" s="562"/>
      <c r="MMC2997" s="357"/>
      <c r="MMD2997" s="81"/>
      <c r="MME2997" s="173"/>
      <c r="MMF2997" s="721"/>
      <c r="MMG2997" s="137"/>
      <c r="MMH2997" s="580"/>
      <c r="MMI2997" s="537"/>
      <c r="MMJ2997" s="562"/>
      <c r="MMK2997" s="357"/>
      <c r="MML2997" s="81"/>
      <c r="MMM2997" s="173"/>
      <c r="MMN2997" s="721"/>
      <c r="MMO2997" s="137"/>
      <c r="MMP2997" s="580"/>
      <c r="MMQ2997" s="537"/>
      <c r="MMR2997" s="562"/>
      <c r="MMS2997" s="357"/>
      <c r="MMT2997" s="81"/>
      <c r="MMU2997" s="173"/>
      <c r="MMV2997" s="721"/>
      <c r="MMW2997" s="137"/>
      <c r="MMX2997" s="580"/>
      <c r="MMY2997" s="537"/>
      <c r="MMZ2997" s="562"/>
      <c r="MNA2997" s="357"/>
      <c r="MNB2997" s="81"/>
      <c r="MNC2997" s="173"/>
      <c r="MND2997" s="721"/>
      <c r="MNE2997" s="137"/>
      <c r="MNF2997" s="580"/>
      <c r="MNG2997" s="537"/>
      <c r="MNH2997" s="562"/>
      <c r="MNI2997" s="357"/>
      <c r="MNJ2997" s="81"/>
      <c r="MNK2997" s="173"/>
      <c r="MNL2997" s="721"/>
      <c r="MNM2997" s="137"/>
      <c r="MNN2997" s="580"/>
      <c r="MNO2997" s="537"/>
      <c r="MNP2997" s="562"/>
      <c r="MNQ2997" s="357"/>
      <c r="MNR2997" s="81"/>
      <c r="MNS2997" s="173"/>
      <c r="MNT2997" s="721"/>
      <c r="MNU2997" s="137"/>
      <c r="MNV2997" s="580"/>
      <c r="MNW2997" s="537"/>
      <c r="MNX2997" s="562"/>
      <c r="MNY2997" s="357"/>
      <c r="MNZ2997" s="81"/>
      <c r="MOA2997" s="173"/>
      <c r="MOB2997" s="721"/>
      <c r="MOC2997" s="137"/>
      <c r="MOD2997" s="580"/>
      <c r="MOE2997" s="537"/>
      <c r="MOF2997" s="562"/>
      <c r="MOG2997" s="357"/>
      <c r="MOH2997" s="81"/>
      <c r="MOI2997" s="173"/>
      <c r="MOJ2997" s="721"/>
      <c r="MOK2997" s="137"/>
      <c r="MOL2997" s="580"/>
      <c r="MOM2997" s="537"/>
      <c r="MON2997" s="562"/>
      <c r="MOO2997" s="357"/>
      <c r="MOP2997" s="81"/>
      <c r="MOQ2997" s="173"/>
      <c r="MOR2997" s="721"/>
      <c r="MOS2997" s="137"/>
      <c r="MOT2997" s="580"/>
      <c r="MOU2997" s="537"/>
      <c r="MOV2997" s="562"/>
      <c r="MOW2997" s="357"/>
      <c r="MOX2997" s="81"/>
      <c r="MOY2997" s="173"/>
      <c r="MOZ2997" s="721"/>
      <c r="MPA2997" s="137"/>
      <c r="MPB2997" s="580"/>
      <c r="MPC2997" s="537"/>
      <c r="MPD2997" s="562"/>
      <c r="MPE2997" s="357"/>
      <c r="MPF2997" s="81"/>
      <c r="MPG2997" s="173"/>
      <c r="MPH2997" s="721"/>
      <c r="MPI2997" s="137"/>
      <c r="MPJ2997" s="580"/>
      <c r="MPK2997" s="537"/>
      <c r="MPL2997" s="562"/>
      <c r="MPM2997" s="357"/>
      <c r="MPN2997" s="81"/>
      <c r="MPO2997" s="173"/>
      <c r="MPP2997" s="721"/>
      <c r="MPQ2997" s="137"/>
      <c r="MPR2997" s="580"/>
      <c r="MPS2997" s="537"/>
      <c r="MPT2997" s="562"/>
      <c r="MPU2997" s="357"/>
      <c r="MPV2997" s="81"/>
      <c r="MPW2997" s="173"/>
      <c r="MPX2997" s="721"/>
      <c r="MPY2997" s="137"/>
      <c r="MPZ2997" s="580"/>
      <c r="MQA2997" s="537"/>
      <c r="MQB2997" s="562"/>
      <c r="MQC2997" s="357"/>
      <c r="MQD2997" s="81"/>
      <c r="MQE2997" s="173"/>
      <c r="MQF2997" s="721"/>
      <c r="MQG2997" s="137"/>
      <c r="MQH2997" s="580"/>
      <c r="MQI2997" s="537"/>
      <c r="MQJ2997" s="562"/>
      <c r="MQK2997" s="357"/>
      <c r="MQL2997" s="81"/>
      <c r="MQM2997" s="173"/>
      <c r="MQN2997" s="721"/>
      <c r="MQO2997" s="137"/>
      <c r="MQP2997" s="580"/>
      <c r="MQQ2997" s="537"/>
      <c r="MQR2997" s="562"/>
      <c r="MQS2997" s="357"/>
      <c r="MQT2997" s="81"/>
      <c r="MQU2997" s="173"/>
      <c r="MQV2997" s="721"/>
      <c r="MQW2997" s="137"/>
      <c r="MQX2997" s="580"/>
      <c r="MQY2997" s="537"/>
      <c r="MQZ2997" s="562"/>
      <c r="MRA2997" s="357"/>
      <c r="MRB2997" s="81"/>
      <c r="MRC2997" s="173"/>
      <c r="MRD2997" s="721"/>
      <c r="MRE2997" s="137"/>
      <c r="MRF2997" s="580"/>
      <c r="MRG2997" s="537"/>
      <c r="MRH2997" s="562"/>
      <c r="MRI2997" s="357"/>
      <c r="MRJ2997" s="81"/>
      <c r="MRK2997" s="173"/>
      <c r="MRL2997" s="721"/>
      <c r="MRM2997" s="137"/>
      <c r="MRN2997" s="580"/>
      <c r="MRO2997" s="537"/>
      <c r="MRP2997" s="562"/>
      <c r="MRQ2997" s="357"/>
      <c r="MRR2997" s="81"/>
      <c r="MRS2997" s="173"/>
      <c r="MRT2997" s="721"/>
      <c r="MRU2997" s="137"/>
      <c r="MRV2997" s="580"/>
      <c r="MRW2997" s="537"/>
      <c r="MRX2997" s="562"/>
      <c r="MRY2997" s="357"/>
      <c r="MRZ2997" s="81"/>
      <c r="MSA2997" s="173"/>
      <c r="MSB2997" s="721"/>
      <c r="MSC2997" s="137"/>
      <c r="MSD2997" s="580"/>
      <c r="MSE2997" s="537"/>
      <c r="MSF2997" s="562"/>
      <c r="MSG2997" s="357"/>
      <c r="MSH2997" s="81"/>
      <c r="MSI2997" s="173"/>
      <c r="MSJ2997" s="721"/>
      <c r="MSK2997" s="137"/>
      <c r="MSL2997" s="580"/>
      <c r="MSM2997" s="537"/>
      <c r="MSN2997" s="562"/>
      <c r="MSO2997" s="357"/>
      <c r="MSP2997" s="81"/>
      <c r="MSQ2997" s="173"/>
      <c r="MSR2997" s="721"/>
      <c r="MSS2997" s="137"/>
      <c r="MST2997" s="580"/>
      <c r="MSU2997" s="537"/>
      <c r="MSV2997" s="562"/>
      <c r="MSW2997" s="357"/>
      <c r="MSX2997" s="81"/>
      <c r="MSY2997" s="173"/>
      <c r="MSZ2997" s="721"/>
      <c r="MTA2997" s="137"/>
      <c r="MTB2997" s="580"/>
      <c r="MTC2997" s="537"/>
      <c r="MTD2997" s="562"/>
      <c r="MTE2997" s="357"/>
      <c r="MTF2997" s="81"/>
      <c r="MTG2997" s="173"/>
      <c r="MTH2997" s="721"/>
      <c r="MTI2997" s="137"/>
      <c r="MTJ2997" s="580"/>
      <c r="MTK2997" s="537"/>
      <c r="MTL2997" s="562"/>
      <c r="MTM2997" s="357"/>
      <c r="MTN2997" s="81"/>
      <c r="MTO2997" s="173"/>
      <c r="MTP2997" s="721"/>
      <c r="MTQ2997" s="137"/>
      <c r="MTR2997" s="580"/>
      <c r="MTS2997" s="537"/>
      <c r="MTT2997" s="562"/>
      <c r="MTU2997" s="357"/>
      <c r="MTV2997" s="81"/>
      <c r="MTW2997" s="173"/>
      <c r="MTX2997" s="721"/>
      <c r="MTY2997" s="137"/>
      <c r="MTZ2997" s="580"/>
      <c r="MUA2997" s="537"/>
      <c r="MUB2997" s="562"/>
      <c r="MUC2997" s="357"/>
      <c r="MUD2997" s="81"/>
      <c r="MUE2997" s="173"/>
      <c r="MUF2997" s="721"/>
      <c r="MUG2997" s="137"/>
      <c r="MUH2997" s="580"/>
      <c r="MUI2997" s="537"/>
      <c r="MUJ2997" s="562"/>
      <c r="MUK2997" s="357"/>
      <c r="MUL2997" s="81"/>
      <c r="MUM2997" s="173"/>
      <c r="MUN2997" s="721"/>
      <c r="MUO2997" s="137"/>
      <c r="MUP2997" s="580"/>
      <c r="MUQ2997" s="537"/>
      <c r="MUR2997" s="562"/>
      <c r="MUS2997" s="357"/>
      <c r="MUT2997" s="81"/>
      <c r="MUU2997" s="173"/>
      <c r="MUV2997" s="721"/>
      <c r="MUW2997" s="137"/>
      <c r="MUX2997" s="580"/>
      <c r="MUY2997" s="537"/>
      <c r="MUZ2997" s="562"/>
      <c r="MVA2997" s="357"/>
      <c r="MVB2997" s="81"/>
      <c r="MVC2997" s="173"/>
      <c r="MVD2997" s="721"/>
      <c r="MVE2997" s="137"/>
      <c r="MVF2997" s="580"/>
      <c r="MVG2997" s="537"/>
      <c r="MVH2997" s="562"/>
      <c r="MVI2997" s="357"/>
      <c r="MVJ2997" s="81"/>
      <c r="MVK2997" s="173"/>
      <c r="MVL2997" s="721"/>
      <c r="MVM2997" s="137"/>
      <c r="MVN2997" s="580"/>
      <c r="MVO2997" s="537"/>
      <c r="MVP2997" s="562"/>
      <c r="MVQ2997" s="357"/>
      <c r="MVR2997" s="81"/>
      <c r="MVS2997" s="173"/>
      <c r="MVT2997" s="721"/>
      <c r="MVU2997" s="137"/>
      <c r="MVV2997" s="580"/>
      <c r="MVW2997" s="537"/>
      <c r="MVX2997" s="562"/>
      <c r="MVY2997" s="357"/>
      <c r="MVZ2997" s="81"/>
      <c r="MWA2997" s="173"/>
      <c r="MWB2997" s="721"/>
      <c r="MWC2997" s="137"/>
      <c r="MWD2997" s="580"/>
      <c r="MWE2997" s="537"/>
      <c r="MWF2997" s="562"/>
      <c r="MWG2997" s="357"/>
      <c r="MWH2997" s="81"/>
      <c r="MWI2997" s="173"/>
      <c r="MWJ2997" s="721"/>
      <c r="MWK2997" s="137"/>
      <c r="MWL2997" s="580"/>
      <c r="MWM2997" s="537"/>
      <c r="MWN2997" s="562"/>
      <c r="MWO2997" s="357"/>
      <c r="MWP2997" s="81"/>
      <c r="MWQ2997" s="173"/>
      <c r="MWR2997" s="721"/>
      <c r="MWS2997" s="137"/>
      <c r="MWT2997" s="580"/>
      <c r="MWU2997" s="537"/>
      <c r="MWV2997" s="562"/>
      <c r="MWW2997" s="357"/>
      <c r="MWX2997" s="81"/>
      <c r="MWY2997" s="173"/>
      <c r="MWZ2997" s="721"/>
      <c r="MXA2997" s="137"/>
      <c r="MXB2997" s="580"/>
      <c r="MXC2997" s="537"/>
      <c r="MXD2997" s="562"/>
      <c r="MXE2997" s="357"/>
      <c r="MXF2997" s="81"/>
      <c r="MXG2997" s="173"/>
      <c r="MXH2997" s="721"/>
      <c r="MXI2997" s="137"/>
      <c r="MXJ2997" s="580"/>
      <c r="MXK2997" s="537"/>
      <c r="MXL2997" s="562"/>
      <c r="MXM2997" s="357"/>
      <c r="MXN2997" s="81"/>
      <c r="MXO2997" s="173"/>
      <c r="MXP2997" s="721"/>
      <c r="MXQ2997" s="137"/>
      <c r="MXR2997" s="580"/>
      <c r="MXS2997" s="537"/>
      <c r="MXT2997" s="562"/>
      <c r="MXU2997" s="357"/>
      <c r="MXV2997" s="81"/>
      <c r="MXW2997" s="173"/>
      <c r="MXX2997" s="721"/>
      <c r="MXY2997" s="137"/>
      <c r="MXZ2997" s="580"/>
      <c r="MYA2997" s="537"/>
      <c r="MYB2997" s="562"/>
      <c r="MYC2997" s="357"/>
      <c r="MYD2997" s="81"/>
      <c r="MYE2997" s="173"/>
      <c r="MYF2997" s="721"/>
      <c r="MYG2997" s="137"/>
      <c r="MYH2997" s="580"/>
      <c r="MYI2997" s="537"/>
      <c r="MYJ2997" s="562"/>
      <c r="MYK2997" s="357"/>
      <c r="MYL2997" s="81"/>
      <c r="MYM2997" s="173"/>
      <c r="MYN2997" s="721"/>
      <c r="MYO2997" s="137"/>
      <c r="MYP2997" s="580"/>
      <c r="MYQ2997" s="537"/>
      <c r="MYR2997" s="562"/>
      <c r="MYS2997" s="357"/>
      <c r="MYT2997" s="81"/>
      <c r="MYU2997" s="173"/>
      <c r="MYV2997" s="721"/>
      <c r="MYW2997" s="137"/>
      <c r="MYX2997" s="580"/>
      <c r="MYY2997" s="537"/>
      <c r="MYZ2997" s="562"/>
      <c r="MZA2997" s="357"/>
      <c r="MZB2997" s="81"/>
      <c r="MZC2997" s="173"/>
      <c r="MZD2997" s="721"/>
      <c r="MZE2997" s="137"/>
      <c r="MZF2997" s="580"/>
      <c r="MZG2997" s="537"/>
      <c r="MZH2997" s="562"/>
      <c r="MZI2997" s="357"/>
      <c r="MZJ2997" s="81"/>
      <c r="MZK2997" s="173"/>
      <c r="MZL2997" s="721"/>
      <c r="MZM2997" s="137"/>
      <c r="MZN2997" s="580"/>
      <c r="MZO2997" s="537"/>
      <c r="MZP2997" s="562"/>
      <c r="MZQ2997" s="357"/>
      <c r="MZR2997" s="81"/>
      <c r="MZS2997" s="173"/>
      <c r="MZT2997" s="721"/>
      <c r="MZU2997" s="137"/>
      <c r="MZV2997" s="580"/>
      <c r="MZW2997" s="537"/>
      <c r="MZX2997" s="562"/>
      <c r="MZY2997" s="357"/>
      <c r="MZZ2997" s="81"/>
      <c r="NAA2997" s="173"/>
      <c r="NAB2997" s="721"/>
      <c r="NAC2997" s="137"/>
      <c r="NAD2997" s="580"/>
      <c r="NAE2997" s="537"/>
      <c r="NAF2997" s="562"/>
      <c r="NAG2997" s="357"/>
      <c r="NAH2997" s="81"/>
      <c r="NAI2997" s="173"/>
      <c r="NAJ2997" s="721"/>
      <c r="NAK2997" s="137"/>
      <c r="NAL2997" s="580"/>
      <c r="NAM2997" s="537"/>
      <c r="NAN2997" s="562"/>
      <c r="NAO2997" s="357"/>
      <c r="NAP2997" s="81"/>
      <c r="NAQ2997" s="173"/>
      <c r="NAR2997" s="721"/>
      <c r="NAS2997" s="137"/>
      <c r="NAT2997" s="580"/>
      <c r="NAU2997" s="537"/>
      <c r="NAV2997" s="562"/>
      <c r="NAW2997" s="357"/>
      <c r="NAX2997" s="81"/>
      <c r="NAY2997" s="173"/>
      <c r="NAZ2997" s="721"/>
      <c r="NBA2997" s="137"/>
      <c r="NBB2997" s="580"/>
      <c r="NBC2997" s="537"/>
      <c r="NBD2997" s="562"/>
      <c r="NBE2997" s="357"/>
      <c r="NBF2997" s="81"/>
      <c r="NBG2997" s="173"/>
      <c r="NBH2997" s="721"/>
      <c r="NBI2997" s="137"/>
      <c r="NBJ2997" s="580"/>
      <c r="NBK2997" s="537"/>
      <c r="NBL2997" s="562"/>
      <c r="NBM2997" s="357"/>
      <c r="NBN2997" s="81"/>
      <c r="NBO2997" s="173"/>
      <c r="NBP2997" s="721"/>
      <c r="NBQ2997" s="137"/>
      <c r="NBR2997" s="580"/>
      <c r="NBS2997" s="537"/>
      <c r="NBT2997" s="562"/>
      <c r="NBU2997" s="357"/>
      <c r="NBV2997" s="81"/>
      <c r="NBW2997" s="173"/>
      <c r="NBX2997" s="721"/>
      <c r="NBY2997" s="137"/>
      <c r="NBZ2997" s="580"/>
      <c r="NCA2997" s="537"/>
      <c r="NCB2997" s="562"/>
      <c r="NCC2997" s="357"/>
      <c r="NCD2997" s="81"/>
      <c r="NCE2997" s="173"/>
      <c r="NCF2997" s="721"/>
      <c r="NCG2997" s="137"/>
      <c r="NCH2997" s="580"/>
      <c r="NCI2997" s="537"/>
      <c r="NCJ2997" s="562"/>
      <c r="NCK2997" s="357"/>
      <c r="NCL2997" s="81"/>
      <c r="NCM2997" s="173"/>
      <c r="NCN2997" s="721"/>
      <c r="NCO2997" s="137"/>
      <c r="NCP2997" s="580"/>
      <c r="NCQ2997" s="537"/>
      <c r="NCR2997" s="562"/>
      <c r="NCS2997" s="357"/>
      <c r="NCT2997" s="81"/>
      <c r="NCU2997" s="173"/>
      <c r="NCV2997" s="721"/>
      <c r="NCW2997" s="137"/>
      <c r="NCX2997" s="580"/>
      <c r="NCY2997" s="537"/>
      <c r="NCZ2997" s="562"/>
      <c r="NDA2997" s="357"/>
      <c r="NDB2997" s="81"/>
      <c r="NDC2997" s="173"/>
      <c r="NDD2997" s="721"/>
      <c r="NDE2997" s="137"/>
      <c r="NDF2997" s="580"/>
      <c r="NDG2997" s="537"/>
      <c r="NDH2997" s="562"/>
      <c r="NDI2997" s="357"/>
      <c r="NDJ2997" s="81"/>
      <c r="NDK2997" s="173"/>
      <c r="NDL2997" s="721"/>
      <c r="NDM2997" s="137"/>
      <c r="NDN2997" s="580"/>
      <c r="NDO2997" s="537"/>
      <c r="NDP2997" s="562"/>
      <c r="NDQ2997" s="357"/>
      <c r="NDR2997" s="81"/>
      <c r="NDS2997" s="173"/>
      <c r="NDT2997" s="721"/>
      <c r="NDU2997" s="137"/>
      <c r="NDV2997" s="580"/>
      <c r="NDW2997" s="537"/>
      <c r="NDX2997" s="562"/>
      <c r="NDY2997" s="357"/>
      <c r="NDZ2997" s="81"/>
      <c r="NEA2997" s="173"/>
      <c r="NEB2997" s="721"/>
      <c r="NEC2997" s="137"/>
      <c r="NED2997" s="580"/>
      <c r="NEE2997" s="537"/>
      <c r="NEF2997" s="562"/>
      <c r="NEG2997" s="357"/>
      <c r="NEH2997" s="81"/>
      <c r="NEI2997" s="173"/>
      <c r="NEJ2997" s="721"/>
      <c r="NEK2997" s="137"/>
      <c r="NEL2997" s="580"/>
      <c r="NEM2997" s="537"/>
      <c r="NEN2997" s="562"/>
      <c r="NEO2997" s="357"/>
      <c r="NEP2997" s="81"/>
      <c r="NEQ2997" s="173"/>
      <c r="NER2997" s="721"/>
      <c r="NES2997" s="137"/>
      <c r="NET2997" s="580"/>
      <c r="NEU2997" s="537"/>
      <c r="NEV2997" s="562"/>
      <c r="NEW2997" s="357"/>
      <c r="NEX2997" s="81"/>
      <c r="NEY2997" s="173"/>
      <c r="NEZ2997" s="721"/>
      <c r="NFA2997" s="137"/>
      <c r="NFB2997" s="580"/>
      <c r="NFC2997" s="537"/>
      <c r="NFD2997" s="562"/>
      <c r="NFE2997" s="357"/>
      <c r="NFF2997" s="81"/>
      <c r="NFG2997" s="173"/>
      <c r="NFH2997" s="721"/>
      <c r="NFI2997" s="137"/>
      <c r="NFJ2997" s="580"/>
      <c r="NFK2997" s="537"/>
      <c r="NFL2997" s="562"/>
      <c r="NFM2997" s="357"/>
      <c r="NFN2997" s="81"/>
      <c r="NFO2997" s="173"/>
      <c r="NFP2997" s="721"/>
      <c r="NFQ2997" s="137"/>
      <c r="NFR2997" s="580"/>
      <c r="NFS2997" s="537"/>
      <c r="NFT2997" s="562"/>
      <c r="NFU2997" s="357"/>
      <c r="NFV2997" s="81"/>
      <c r="NFW2997" s="173"/>
      <c r="NFX2997" s="721"/>
      <c r="NFY2997" s="137"/>
      <c r="NFZ2997" s="580"/>
      <c r="NGA2997" s="537"/>
      <c r="NGB2997" s="562"/>
      <c r="NGC2997" s="357"/>
      <c r="NGD2997" s="81"/>
      <c r="NGE2997" s="173"/>
      <c r="NGF2997" s="721"/>
      <c r="NGG2997" s="137"/>
      <c r="NGH2997" s="580"/>
      <c r="NGI2997" s="537"/>
      <c r="NGJ2997" s="562"/>
      <c r="NGK2997" s="357"/>
      <c r="NGL2997" s="81"/>
      <c r="NGM2997" s="173"/>
      <c r="NGN2997" s="721"/>
      <c r="NGO2997" s="137"/>
      <c r="NGP2997" s="580"/>
      <c r="NGQ2997" s="537"/>
      <c r="NGR2997" s="562"/>
      <c r="NGS2997" s="357"/>
      <c r="NGT2997" s="81"/>
      <c r="NGU2997" s="173"/>
      <c r="NGV2997" s="721"/>
      <c r="NGW2997" s="137"/>
      <c r="NGX2997" s="580"/>
      <c r="NGY2997" s="537"/>
      <c r="NGZ2997" s="562"/>
      <c r="NHA2997" s="357"/>
      <c r="NHB2997" s="81"/>
      <c r="NHC2997" s="173"/>
      <c r="NHD2997" s="721"/>
      <c r="NHE2997" s="137"/>
      <c r="NHF2997" s="580"/>
      <c r="NHG2997" s="537"/>
      <c r="NHH2997" s="562"/>
      <c r="NHI2997" s="357"/>
      <c r="NHJ2997" s="81"/>
      <c r="NHK2997" s="173"/>
      <c r="NHL2997" s="721"/>
      <c r="NHM2997" s="137"/>
      <c r="NHN2997" s="580"/>
      <c r="NHO2997" s="537"/>
      <c r="NHP2997" s="562"/>
      <c r="NHQ2997" s="357"/>
      <c r="NHR2997" s="81"/>
      <c r="NHS2997" s="173"/>
      <c r="NHT2997" s="721"/>
      <c r="NHU2997" s="137"/>
      <c r="NHV2997" s="580"/>
      <c r="NHW2997" s="537"/>
      <c r="NHX2997" s="562"/>
      <c r="NHY2997" s="357"/>
      <c r="NHZ2997" s="81"/>
      <c r="NIA2997" s="173"/>
      <c r="NIB2997" s="721"/>
      <c r="NIC2997" s="137"/>
      <c r="NID2997" s="580"/>
      <c r="NIE2997" s="537"/>
      <c r="NIF2997" s="562"/>
      <c r="NIG2997" s="357"/>
      <c r="NIH2997" s="81"/>
      <c r="NII2997" s="173"/>
      <c r="NIJ2997" s="721"/>
      <c r="NIK2997" s="137"/>
      <c r="NIL2997" s="580"/>
      <c r="NIM2997" s="537"/>
      <c r="NIN2997" s="562"/>
      <c r="NIO2997" s="357"/>
      <c r="NIP2997" s="81"/>
      <c r="NIQ2997" s="173"/>
      <c r="NIR2997" s="721"/>
      <c r="NIS2997" s="137"/>
      <c r="NIT2997" s="580"/>
      <c r="NIU2997" s="537"/>
      <c r="NIV2997" s="562"/>
      <c r="NIW2997" s="357"/>
      <c r="NIX2997" s="81"/>
      <c r="NIY2997" s="173"/>
      <c r="NIZ2997" s="721"/>
      <c r="NJA2997" s="137"/>
      <c r="NJB2997" s="580"/>
      <c r="NJC2997" s="537"/>
      <c r="NJD2997" s="562"/>
      <c r="NJE2997" s="357"/>
      <c r="NJF2997" s="81"/>
      <c r="NJG2997" s="173"/>
      <c r="NJH2997" s="721"/>
      <c r="NJI2997" s="137"/>
      <c r="NJJ2997" s="580"/>
      <c r="NJK2997" s="537"/>
      <c r="NJL2997" s="562"/>
      <c r="NJM2997" s="357"/>
      <c r="NJN2997" s="81"/>
      <c r="NJO2997" s="173"/>
      <c r="NJP2997" s="721"/>
      <c r="NJQ2997" s="137"/>
      <c r="NJR2997" s="580"/>
      <c r="NJS2997" s="537"/>
      <c r="NJT2997" s="562"/>
      <c r="NJU2997" s="357"/>
      <c r="NJV2997" s="81"/>
      <c r="NJW2997" s="173"/>
      <c r="NJX2997" s="721"/>
      <c r="NJY2997" s="137"/>
      <c r="NJZ2997" s="580"/>
      <c r="NKA2997" s="537"/>
      <c r="NKB2997" s="562"/>
      <c r="NKC2997" s="357"/>
      <c r="NKD2997" s="81"/>
      <c r="NKE2997" s="173"/>
      <c r="NKF2997" s="721"/>
      <c r="NKG2997" s="137"/>
      <c r="NKH2997" s="580"/>
      <c r="NKI2997" s="537"/>
      <c r="NKJ2997" s="562"/>
      <c r="NKK2997" s="357"/>
      <c r="NKL2997" s="81"/>
      <c r="NKM2997" s="173"/>
      <c r="NKN2997" s="721"/>
      <c r="NKO2997" s="137"/>
      <c r="NKP2997" s="580"/>
      <c r="NKQ2997" s="537"/>
      <c r="NKR2997" s="562"/>
      <c r="NKS2997" s="357"/>
      <c r="NKT2997" s="81"/>
      <c r="NKU2997" s="173"/>
      <c r="NKV2997" s="721"/>
      <c r="NKW2997" s="137"/>
      <c r="NKX2997" s="580"/>
      <c r="NKY2997" s="537"/>
      <c r="NKZ2997" s="562"/>
      <c r="NLA2997" s="357"/>
      <c r="NLB2997" s="81"/>
      <c r="NLC2997" s="173"/>
      <c r="NLD2997" s="721"/>
      <c r="NLE2997" s="137"/>
      <c r="NLF2997" s="580"/>
      <c r="NLG2997" s="537"/>
      <c r="NLH2997" s="562"/>
      <c r="NLI2997" s="357"/>
      <c r="NLJ2997" s="81"/>
      <c r="NLK2997" s="173"/>
      <c r="NLL2997" s="721"/>
      <c r="NLM2997" s="137"/>
      <c r="NLN2997" s="580"/>
      <c r="NLO2997" s="537"/>
      <c r="NLP2997" s="562"/>
      <c r="NLQ2997" s="357"/>
      <c r="NLR2997" s="81"/>
      <c r="NLS2997" s="173"/>
      <c r="NLT2997" s="721"/>
      <c r="NLU2997" s="137"/>
      <c r="NLV2997" s="580"/>
      <c r="NLW2997" s="537"/>
      <c r="NLX2997" s="562"/>
      <c r="NLY2997" s="357"/>
      <c r="NLZ2997" s="81"/>
      <c r="NMA2997" s="173"/>
      <c r="NMB2997" s="721"/>
      <c r="NMC2997" s="137"/>
      <c r="NMD2997" s="580"/>
      <c r="NME2997" s="537"/>
      <c r="NMF2997" s="562"/>
      <c r="NMG2997" s="357"/>
      <c r="NMH2997" s="81"/>
      <c r="NMI2997" s="173"/>
      <c r="NMJ2997" s="721"/>
      <c r="NMK2997" s="137"/>
      <c r="NML2997" s="580"/>
      <c r="NMM2997" s="537"/>
      <c r="NMN2997" s="562"/>
      <c r="NMO2997" s="357"/>
      <c r="NMP2997" s="81"/>
      <c r="NMQ2997" s="173"/>
      <c r="NMR2997" s="721"/>
      <c r="NMS2997" s="137"/>
      <c r="NMT2997" s="580"/>
      <c r="NMU2997" s="537"/>
      <c r="NMV2997" s="562"/>
      <c r="NMW2997" s="357"/>
      <c r="NMX2997" s="81"/>
      <c r="NMY2997" s="173"/>
      <c r="NMZ2997" s="721"/>
      <c r="NNA2997" s="137"/>
      <c r="NNB2997" s="580"/>
      <c r="NNC2997" s="537"/>
      <c r="NND2997" s="562"/>
      <c r="NNE2997" s="357"/>
      <c r="NNF2997" s="81"/>
      <c r="NNG2997" s="173"/>
      <c r="NNH2997" s="721"/>
      <c r="NNI2997" s="137"/>
      <c r="NNJ2997" s="580"/>
      <c r="NNK2997" s="537"/>
      <c r="NNL2997" s="562"/>
      <c r="NNM2997" s="357"/>
      <c r="NNN2997" s="81"/>
      <c r="NNO2997" s="173"/>
      <c r="NNP2997" s="721"/>
      <c r="NNQ2997" s="137"/>
      <c r="NNR2997" s="580"/>
      <c r="NNS2997" s="537"/>
      <c r="NNT2997" s="562"/>
      <c r="NNU2997" s="357"/>
      <c r="NNV2997" s="81"/>
      <c r="NNW2997" s="173"/>
      <c r="NNX2997" s="721"/>
      <c r="NNY2997" s="137"/>
      <c r="NNZ2997" s="580"/>
      <c r="NOA2997" s="537"/>
      <c r="NOB2997" s="562"/>
      <c r="NOC2997" s="357"/>
      <c r="NOD2997" s="81"/>
      <c r="NOE2997" s="173"/>
      <c r="NOF2997" s="721"/>
      <c r="NOG2997" s="137"/>
      <c r="NOH2997" s="580"/>
      <c r="NOI2997" s="537"/>
      <c r="NOJ2997" s="562"/>
      <c r="NOK2997" s="357"/>
      <c r="NOL2997" s="81"/>
      <c r="NOM2997" s="173"/>
      <c r="NON2997" s="721"/>
      <c r="NOO2997" s="137"/>
      <c r="NOP2997" s="580"/>
      <c r="NOQ2997" s="537"/>
      <c r="NOR2997" s="562"/>
      <c r="NOS2997" s="357"/>
      <c r="NOT2997" s="81"/>
      <c r="NOU2997" s="173"/>
      <c r="NOV2997" s="721"/>
      <c r="NOW2997" s="137"/>
      <c r="NOX2997" s="580"/>
      <c r="NOY2997" s="537"/>
      <c r="NOZ2997" s="562"/>
      <c r="NPA2997" s="357"/>
      <c r="NPB2997" s="81"/>
      <c r="NPC2997" s="173"/>
      <c r="NPD2997" s="721"/>
      <c r="NPE2997" s="137"/>
      <c r="NPF2997" s="580"/>
      <c r="NPG2997" s="537"/>
      <c r="NPH2997" s="562"/>
      <c r="NPI2997" s="357"/>
      <c r="NPJ2997" s="81"/>
      <c r="NPK2997" s="173"/>
      <c r="NPL2997" s="721"/>
      <c r="NPM2997" s="137"/>
      <c r="NPN2997" s="580"/>
      <c r="NPO2997" s="537"/>
      <c r="NPP2997" s="562"/>
      <c r="NPQ2997" s="357"/>
      <c r="NPR2997" s="81"/>
      <c r="NPS2997" s="173"/>
      <c r="NPT2997" s="721"/>
      <c r="NPU2997" s="137"/>
      <c r="NPV2997" s="580"/>
      <c r="NPW2997" s="537"/>
      <c r="NPX2997" s="562"/>
      <c r="NPY2997" s="357"/>
      <c r="NPZ2997" s="81"/>
      <c r="NQA2997" s="173"/>
      <c r="NQB2997" s="721"/>
      <c r="NQC2997" s="137"/>
      <c r="NQD2997" s="580"/>
      <c r="NQE2997" s="537"/>
      <c r="NQF2997" s="562"/>
      <c r="NQG2997" s="357"/>
      <c r="NQH2997" s="81"/>
      <c r="NQI2997" s="173"/>
      <c r="NQJ2997" s="721"/>
      <c r="NQK2997" s="137"/>
      <c r="NQL2997" s="580"/>
      <c r="NQM2997" s="537"/>
      <c r="NQN2997" s="562"/>
      <c r="NQO2997" s="357"/>
      <c r="NQP2997" s="81"/>
      <c r="NQQ2997" s="173"/>
      <c r="NQR2997" s="721"/>
      <c r="NQS2997" s="137"/>
      <c r="NQT2997" s="580"/>
      <c r="NQU2997" s="537"/>
      <c r="NQV2997" s="562"/>
      <c r="NQW2997" s="357"/>
      <c r="NQX2997" s="81"/>
      <c r="NQY2997" s="173"/>
      <c r="NQZ2997" s="721"/>
      <c r="NRA2997" s="137"/>
      <c r="NRB2997" s="580"/>
      <c r="NRC2997" s="537"/>
      <c r="NRD2997" s="562"/>
      <c r="NRE2997" s="357"/>
      <c r="NRF2997" s="81"/>
      <c r="NRG2997" s="173"/>
      <c r="NRH2997" s="721"/>
      <c r="NRI2997" s="137"/>
      <c r="NRJ2997" s="580"/>
      <c r="NRK2997" s="537"/>
      <c r="NRL2997" s="562"/>
      <c r="NRM2997" s="357"/>
      <c r="NRN2997" s="81"/>
      <c r="NRO2997" s="173"/>
      <c r="NRP2997" s="721"/>
      <c r="NRQ2997" s="137"/>
      <c r="NRR2997" s="580"/>
      <c r="NRS2997" s="537"/>
      <c r="NRT2997" s="562"/>
      <c r="NRU2997" s="357"/>
      <c r="NRV2997" s="81"/>
      <c r="NRW2997" s="173"/>
      <c r="NRX2997" s="721"/>
      <c r="NRY2997" s="137"/>
      <c r="NRZ2997" s="580"/>
      <c r="NSA2997" s="537"/>
      <c r="NSB2997" s="562"/>
      <c r="NSC2997" s="357"/>
      <c r="NSD2997" s="81"/>
      <c r="NSE2997" s="173"/>
      <c r="NSF2997" s="721"/>
      <c r="NSG2997" s="137"/>
      <c r="NSH2997" s="580"/>
      <c r="NSI2997" s="537"/>
      <c r="NSJ2997" s="562"/>
      <c r="NSK2997" s="357"/>
      <c r="NSL2997" s="81"/>
      <c r="NSM2997" s="173"/>
      <c r="NSN2997" s="721"/>
      <c r="NSO2997" s="137"/>
      <c r="NSP2997" s="580"/>
      <c r="NSQ2997" s="537"/>
      <c r="NSR2997" s="562"/>
      <c r="NSS2997" s="357"/>
      <c r="NST2997" s="81"/>
      <c r="NSU2997" s="173"/>
      <c r="NSV2997" s="721"/>
      <c r="NSW2997" s="137"/>
      <c r="NSX2997" s="580"/>
      <c r="NSY2997" s="537"/>
      <c r="NSZ2997" s="562"/>
      <c r="NTA2997" s="357"/>
      <c r="NTB2997" s="81"/>
      <c r="NTC2997" s="173"/>
      <c r="NTD2997" s="721"/>
      <c r="NTE2997" s="137"/>
      <c r="NTF2997" s="580"/>
      <c r="NTG2997" s="537"/>
      <c r="NTH2997" s="562"/>
      <c r="NTI2997" s="357"/>
      <c r="NTJ2997" s="81"/>
      <c r="NTK2997" s="173"/>
      <c r="NTL2997" s="721"/>
      <c r="NTM2997" s="137"/>
      <c r="NTN2997" s="580"/>
      <c r="NTO2997" s="537"/>
      <c r="NTP2997" s="562"/>
      <c r="NTQ2997" s="357"/>
      <c r="NTR2997" s="81"/>
      <c r="NTS2997" s="173"/>
      <c r="NTT2997" s="721"/>
      <c r="NTU2997" s="137"/>
      <c r="NTV2997" s="580"/>
      <c r="NTW2997" s="537"/>
      <c r="NTX2997" s="562"/>
      <c r="NTY2997" s="357"/>
      <c r="NTZ2997" s="81"/>
      <c r="NUA2997" s="173"/>
      <c r="NUB2997" s="721"/>
      <c r="NUC2997" s="137"/>
      <c r="NUD2997" s="580"/>
      <c r="NUE2997" s="537"/>
      <c r="NUF2997" s="562"/>
      <c r="NUG2997" s="357"/>
      <c r="NUH2997" s="81"/>
      <c r="NUI2997" s="173"/>
      <c r="NUJ2997" s="721"/>
      <c r="NUK2997" s="137"/>
      <c r="NUL2997" s="580"/>
      <c r="NUM2997" s="537"/>
      <c r="NUN2997" s="562"/>
      <c r="NUO2997" s="357"/>
      <c r="NUP2997" s="81"/>
      <c r="NUQ2997" s="173"/>
      <c r="NUR2997" s="721"/>
      <c r="NUS2997" s="137"/>
      <c r="NUT2997" s="580"/>
      <c r="NUU2997" s="537"/>
      <c r="NUV2997" s="562"/>
      <c r="NUW2997" s="357"/>
      <c r="NUX2997" s="81"/>
      <c r="NUY2997" s="173"/>
      <c r="NUZ2997" s="721"/>
      <c r="NVA2997" s="137"/>
      <c r="NVB2997" s="580"/>
      <c r="NVC2997" s="537"/>
      <c r="NVD2997" s="562"/>
      <c r="NVE2997" s="357"/>
      <c r="NVF2997" s="81"/>
      <c r="NVG2997" s="173"/>
      <c r="NVH2997" s="721"/>
      <c r="NVI2997" s="137"/>
      <c r="NVJ2997" s="580"/>
      <c r="NVK2997" s="537"/>
      <c r="NVL2997" s="562"/>
      <c r="NVM2997" s="357"/>
      <c r="NVN2997" s="81"/>
      <c r="NVO2997" s="173"/>
      <c r="NVP2997" s="721"/>
      <c r="NVQ2997" s="137"/>
      <c r="NVR2997" s="580"/>
      <c r="NVS2997" s="537"/>
      <c r="NVT2997" s="562"/>
      <c r="NVU2997" s="357"/>
      <c r="NVV2997" s="81"/>
      <c r="NVW2997" s="173"/>
      <c r="NVX2997" s="721"/>
      <c r="NVY2997" s="137"/>
      <c r="NVZ2997" s="580"/>
      <c r="NWA2997" s="537"/>
      <c r="NWB2997" s="562"/>
      <c r="NWC2997" s="357"/>
      <c r="NWD2997" s="81"/>
      <c r="NWE2997" s="173"/>
      <c r="NWF2997" s="721"/>
      <c r="NWG2997" s="137"/>
      <c r="NWH2997" s="580"/>
      <c r="NWI2997" s="537"/>
      <c r="NWJ2997" s="562"/>
      <c r="NWK2997" s="357"/>
      <c r="NWL2997" s="81"/>
      <c r="NWM2997" s="173"/>
      <c r="NWN2997" s="721"/>
      <c r="NWO2997" s="137"/>
      <c r="NWP2997" s="580"/>
      <c r="NWQ2997" s="537"/>
      <c r="NWR2997" s="562"/>
      <c r="NWS2997" s="357"/>
      <c r="NWT2997" s="81"/>
      <c r="NWU2997" s="173"/>
      <c r="NWV2997" s="721"/>
      <c r="NWW2997" s="137"/>
      <c r="NWX2997" s="580"/>
      <c r="NWY2997" s="537"/>
      <c r="NWZ2997" s="562"/>
      <c r="NXA2997" s="357"/>
      <c r="NXB2997" s="81"/>
      <c r="NXC2997" s="173"/>
      <c r="NXD2997" s="721"/>
      <c r="NXE2997" s="137"/>
      <c r="NXF2997" s="580"/>
      <c r="NXG2997" s="537"/>
      <c r="NXH2997" s="562"/>
      <c r="NXI2997" s="357"/>
      <c r="NXJ2997" s="81"/>
      <c r="NXK2997" s="173"/>
      <c r="NXL2997" s="721"/>
      <c r="NXM2997" s="137"/>
      <c r="NXN2997" s="580"/>
      <c r="NXO2997" s="537"/>
      <c r="NXP2997" s="562"/>
      <c r="NXQ2997" s="357"/>
      <c r="NXR2997" s="81"/>
      <c r="NXS2997" s="173"/>
      <c r="NXT2997" s="721"/>
      <c r="NXU2997" s="137"/>
      <c r="NXV2997" s="580"/>
      <c r="NXW2997" s="537"/>
      <c r="NXX2997" s="562"/>
      <c r="NXY2997" s="357"/>
      <c r="NXZ2997" s="81"/>
      <c r="NYA2997" s="173"/>
      <c r="NYB2997" s="721"/>
      <c r="NYC2997" s="137"/>
      <c r="NYD2997" s="580"/>
      <c r="NYE2997" s="537"/>
      <c r="NYF2997" s="562"/>
      <c r="NYG2997" s="357"/>
      <c r="NYH2997" s="81"/>
      <c r="NYI2997" s="173"/>
      <c r="NYJ2997" s="721"/>
      <c r="NYK2997" s="137"/>
      <c r="NYL2997" s="580"/>
      <c r="NYM2997" s="537"/>
      <c r="NYN2997" s="562"/>
      <c r="NYO2997" s="357"/>
      <c r="NYP2997" s="81"/>
      <c r="NYQ2997" s="173"/>
      <c r="NYR2997" s="721"/>
      <c r="NYS2997" s="137"/>
      <c r="NYT2997" s="580"/>
      <c r="NYU2997" s="537"/>
      <c r="NYV2997" s="562"/>
      <c r="NYW2997" s="357"/>
      <c r="NYX2997" s="81"/>
      <c r="NYY2997" s="173"/>
      <c r="NYZ2997" s="721"/>
      <c r="NZA2997" s="137"/>
      <c r="NZB2997" s="580"/>
      <c r="NZC2997" s="537"/>
      <c r="NZD2997" s="562"/>
      <c r="NZE2997" s="357"/>
      <c r="NZF2997" s="81"/>
      <c r="NZG2997" s="173"/>
      <c r="NZH2997" s="721"/>
      <c r="NZI2997" s="137"/>
      <c r="NZJ2997" s="580"/>
      <c r="NZK2997" s="537"/>
      <c r="NZL2997" s="562"/>
      <c r="NZM2997" s="357"/>
      <c r="NZN2997" s="81"/>
      <c r="NZO2997" s="173"/>
      <c r="NZP2997" s="721"/>
      <c r="NZQ2997" s="137"/>
      <c r="NZR2997" s="580"/>
      <c r="NZS2997" s="537"/>
      <c r="NZT2997" s="562"/>
      <c r="NZU2997" s="357"/>
      <c r="NZV2997" s="81"/>
      <c r="NZW2997" s="173"/>
      <c r="NZX2997" s="721"/>
      <c r="NZY2997" s="137"/>
      <c r="NZZ2997" s="580"/>
      <c r="OAA2997" s="537"/>
      <c r="OAB2997" s="562"/>
      <c r="OAC2997" s="357"/>
      <c r="OAD2997" s="81"/>
      <c r="OAE2997" s="173"/>
      <c r="OAF2997" s="721"/>
      <c r="OAG2997" s="137"/>
      <c r="OAH2997" s="580"/>
      <c r="OAI2997" s="537"/>
      <c r="OAJ2997" s="562"/>
      <c r="OAK2997" s="357"/>
      <c r="OAL2997" s="81"/>
      <c r="OAM2997" s="173"/>
      <c r="OAN2997" s="721"/>
      <c r="OAO2997" s="137"/>
      <c r="OAP2997" s="580"/>
      <c r="OAQ2997" s="537"/>
      <c r="OAR2997" s="562"/>
      <c r="OAS2997" s="357"/>
      <c r="OAT2997" s="81"/>
      <c r="OAU2997" s="173"/>
      <c r="OAV2997" s="721"/>
      <c r="OAW2997" s="137"/>
      <c r="OAX2997" s="580"/>
      <c r="OAY2997" s="537"/>
      <c r="OAZ2997" s="562"/>
      <c r="OBA2997" s="357"/>
      <c r="OBB2997" s="81"/>
      <c r="OBC2997" s="173"/>
      <c r="OBD2997" s="721"/>
      <c r="OBE2997" s="137"/>
      <c r="OBF2997" s="580"/>
      <c r="OBG2997" s="537"/>
      <c r="OBH2997" s="562"/>
      <c r="OBI2997" s="357"/>
      <c r="OBJ2997" s="81"/>
      <c r="OBK2997" s="173"/>
      <c r="OBL2997" s="721"/>
      <c r="OBM2997" s="137"/>
      <c r="OBN2997" s="580"/>
      <c r="OBO2997" s="537"/>
      <c r="OBP2997" s="562"/>
      <c r="OBQ2997" s="357"/>
      <c r="OBR2997" s="81"/>
      <c r="OBS2997" s="173"/>
      <c r="OBT2997" s="721"/>
      <c r="OBU2997" s="137"/>
      <c r="OBV2997" s="580"/>
      <c r="OBW2997" s="537"/>
      <c r="OBX2997" s="562"/>
      <c r="OBY2997" s="357"/>
      <c r="OBZ2997" s="81"/>
      <c r="OCA2997" s="173"/>
      <c r="OCB2997" s="721"/>
      <c r="OCC2997" s="137"/>
      <c r="OCD2997" s="580"/>
      <c r="OCE2997" s="537"/>
      <c r="OCF2997" s="562"/>
      <c r="OCG2997" s="357"/>
      <c r="OCH2997" s="81"/>
      <c r="OCI2997" s="173"/>
      <c r="OCJ2997" s="721"/>
      <c r="OCK2997" s="137"/>
      <c r="OCL2997" s="580"/>
      <c r="OCM2997" s="537"/>
      <c r="OCN2997" s="562"/>
      <c r="OCO2997" s="357"/>
      <c r="OCP2997" s="81"/>
      <c r="OCQ2997" s="173"/>
      <c r="OCR2997" s="721"/>
      <c r="OCS2997" s="137"/>
      <c r="OCT2997" s="580"/>
      <c r="OCU2997" s="537"/>
      <c r="OCV2997" s="562"/>
      <c r="OCW2997" s="357"/>
      <c r="OCX2997" s="81"/>
      <c r="OCY2997" s="173"/>
      <c r="OCZ2997" s="721"/>
      <c r="ODA2997" s="137"/>
      <c r="ODB2997" s="580"/>
      <c r="ODC2997" s="537"/>
      <c r="ODD2997" s="562"/>
      <c r="ODE2997" s="357"/>
      <c r="ODF2997" s="81"/>
      <c r="ODG2997" s="173"/>
      <c r="ODH2997" s="721"/>
      <c r="ODI2997" s="137"/>
      <c r="ODJ2997" s="580"/>
      <c r="ODK2997" s="537"/>
      <c r="ODL2997" s="562"/>
      <c r="ODM2997" s="357"/>
      <c r="ODN2997" s="81"/>
      <c r="ODO2997" s="173"/>
      <c r="ODP2997" s="721"/>
      <c r="ODQ2997" s="137"/>
      <c r="ODR2997" s="580"/>
      <c r="ODS2997" s="537"/>
      <c r="ODT2997" s="562"/>
      <c r="ODU2997" s="357"/>
      <c r="ODV2997" s="81"/>
      <c r="ODW2997" s="173"/>
      <c r="ODX2997" s="721"/>
      <c r="ODY2997" s="137"/>
      <c r="ODZ2997" s="580"/>
      <c r="OEA2997" s="537"/>
      <c r="OEB2997" s="562"/>
      <c r="OEC2997" s="357"/>
      <c r="OED2997" s="81"/>
      <c r="OEE2997" s="173"/>
      <c r="OEF2997" s="721"/>
      <c r="OEG2997" s="137"/>
      <c r="OEH2997" s="580"/>
      <c r="OEI2997" s="537"/>
      <c r="OEJ2997" s="562"/>
      <c r="OEK2997" s="357"/>
      <c r="OEL2997" s="81"/>
      <c r="OEM2997" s="173"/>
      <c r="OEN2997" s="721"/>
      <c r="OEO2997" s="137"/>
      <c r="OEP2997" s="580"/>
      <c r="OEQ2997" s="537"/>
      <c r="OER2997" s="562"/>
      <c r="OES2997" s="357"/>
      <c r="OET2997" s="81"/>
      <c r="OEU2997" s="173"/>
      <c r="OEV2997" s="721"/>
      <c r="OEW2997" s="137"/>
      <c r="OEX2997" s="580"/>
      <c r="OEY2997" s="537"/>
      <c r="OEZ2997" s="562"/>
      <c r="OFA2997" s="357"/>
      <c r="OFB2997" s="81"/>
      <c r="OFC2997" s="173"/>
      <c r="OFD2997" s="721"/>
      <c r="OFE2997" s="137"/>
      <c r="OFF2997" s="580"/>
      <c r="OFG2997" s="537"/>
      <c r="OFH2997" s="562"/>
      <c r="OFI2997" s="357"/>
      <c r="OFJ2997" s="81"/>
      <c r="OFK2997" s="173"/>
      <c r="OFL2997" s="721"/>
      <c r="OFM2997" s="137"/>
      <c r="OFN2997" s="580"/>
      <c r="OFO2997" s="537"/>
      <c r="OFP2997" s="562"/>
      <c r="OFQ2997" s="357"/>
      <c r="OFR2997" s="81"/>
      <c r="OFS2997" s="173"/>
      <c r="OFT2997" s="721"/>
      <c r="OFU2997" s="137"/>
      <c r="OFV2997" s="580"/>
      <c r="OFW2997" s="537"/>
      <c r="OFX2997" s="562"/>
      <c r="OFY2997" s="357"/>
      <c r="OFZ2997" s="81"/>
      <c r="OGA2997" s="173"/>
      <c r="OGB2997" s="721"/>
      <c r="OGC2997" s="137"/>
      <c r="OGD2997" s="580"/>
      <c r="OGE2997" s="537"/>
      <c r="OGF2997" s="562"/>
      <c r="OGG2997" s="357"/>
      <c r="OGH2997" s="81"/>
      <c r="OGI2997" s="173"/>
      <c r="OGJ2997" s="721"/>
      <c r="OGK2997" s="137"/>
      <c r="OGL2997" s="580"/>
      <c r="OGM2997" s="537"/>
      <c r="OGN2997" s="562"/>
      <c r="OGO2997" s="357"/>
      <c r="OGP2997" s="81"/>
      <c r="OGQ2997" s="173"/>
      <c r="OGR2997" s="721"/>
      <c r="OGS2997" s="137"/>
      <c r="OGT2997" s="580"/>
      <c r="OGU2997" s="537"/>
      <c r="OGV2997" s="562"/>
      <c r="OGW2997" s="357"/>
      <c r="OGX2997" s="81"/>
      <c r="OGY2997" s="173"/>
      <c r="OGZ2997" s="721"/>
      <c r="OHA2997" s="137"/>
      <c r="OHB2997" s="580"/>
      <c r="OHC2997" s="537"/>
      <c r="OHD2997" s="562"/>
      <c r="OHE2997" s="357"/>
      <c r="OHF2997" s="81"/>
      <c r="OHG2997" s="173"/>
      <c r="OHH2997" s="721"/>
      <c r="OHI2997" s="137"/>
      <c r="OHJ2997" s="580"/>
      <c r="OHK2997" s="537"/>
      <c r="OHL2997" s="562"/>
      <c r="OHM2997" s="357"/>
      <c r="OHN2997" s="81"/>
      <c r="OHO2997" s="173"/>
      <c r="OHP2997" s="721"/>
      <c r="OHQ2997" s="137"/>
      <c r="OHR2997" s="580"/>
      <c r="OHS2997" s="537"/>
      <c r="OHT2997" s="562"/>
      <c r="OHU2997" s="357"/>
      <c r="OHV2997" s="81"/>
      <c r="OHW2997" s="173"/>
      <c r="OHX2997" s="721"/>
      <c r="OHY2997" s="137"/>
      <c r="OHZ2997" s="580"/>
      <c r="OIA2997" s="537"/>
      <c r="OIB2997" s="562"/>
      <c r="OIC2997" s="357"/>
      <c r="OID2997" s="81"/>
      <c r="OIE2997" s="173"/>
      <c r="OIF2997" s="721"/>
      <c r="OIG2997" s="137"/>
      <c r="OIH2997" s="580"/>
      <c r="OII2997" s="537"/>
      <c r="OIJ2997" s="562"/>
      <c r="OIK2997" s="357"/>
      <c r="OIL2997" s="81"/>
      <c r="OIM2997" s="173"/>
      <c r="OIN2997" s="721"/>
      <c r="OIO2997" s="137"/>
      <c r="OIP2997" s="580"/>
      <c r="OIQ2997" s="537"/>
      <c r="OIR2997" s="562"/>
      <c r="OIS2997" s="357"/>
      <c r="OIT2997" s="81"/>
      <c r="OIU2997" s="173"/>
      <c r="OIV2997" s="721"/>
      <c r="OIW2997" s="137"/>
      <c r="OIX2997" s="580"/>
      <c r="OIY2997" s="537"/>
      <c r="OIZ2997" s="562"/>
      <c r="OJA2997" s="357"/>
      <c r="OJB2997" s="81"/>
      <c r="OJC2997" s="173"/>
      <c r="OJD2997" s="721"/>
      <c r="OJE2997" s="137"/>
      <c r="OJF2997" s="580"/>
      <c r="OJG2997" s="537"/>
      <c r="OJH2997" s="562"/>
      <c r="OJI2997" s="357"/>
      <c r="OJJ2997" s="81"/>
      <c r="OJK2997" s="173"/>
      <c r="OJL2997" s="721"/>
      <c r="OJM2997" s="137"/>
      <c r="OJN2997" s="580"/>
      <c r="OJO2997" s="537"/>
      <c r="OJP2997" s="562"/>
      <c r="OJQ2997" s="357"/>
      <c r="OJR2997" s="81"/>
      <c r="OJS2997" s="173"/>
      <c r="OJT2997" s="721"/>
      <c r="OJU2997" s="137"/>
      <c r="OJV2997" s="580"/>
      <c r="OJW2997" s="537"/>
      <c r="OJX2997" s="562"/>
      <c r="OJY2997" s="357"/>
      <c r="OJZ2997" s="81"/>
      <c r="OKA2997" s="173"/>
      <c r="OKB2997" s="721"/>
      <c r="OKC2997" s="137"/>
      <c r="OKD2997" s="580"/>
      <c r="OKE2997" s="537"/>
      <c r="OKF2997" s="562"/>
      <c r="OKG2997" s="357"/>
      <c r="OKH2997" s="81"/>
      <c r="OKI2997" s="173"/>
      <c r="OKJ2997" s="721"/>
      <c r="OKK2997" s="137"/>
      <c r="OKL2997" s="580"/>
      <c r="OKM2997" s="537"/>
      <c r="OKN2997" s="562"/>
      <c r="OKO2997" s="357"/>
      <c r="OKP2997" s="81"/>
      <c r="OKQ2997" s="173"/>
      <c r="OKR2997" s="721"/>
      <c r="OKS2997" s="137"/>
      <c r="OKT2997" s="580"/>
      <c r="OKU2997" s="537"/>
      <c r="OKV2997" s="562"/>
      <c r="OKW2997" s="357"/>
      <c r="OKX2997" s="81"/>
      <c r="OKY2997" s="173"/>
      <c r="OKZ2997" s="721"/>
      <c r="OLA2997" s="137"/>
      <c r="OLB2997" s="580"/>
      <c r="OLC2997" s="537"/>
      <c r="OLD2997" s="562"/>
      <c r="OLE2997" s="357"/>
      <c r="OLF2997" s="81"/>
      <c r="OLG2997" s="173"/>
      <c r="OLH2997" s="721"/>
      <c r="OLI2997" s="137"/>
      <c r="OLJ2997" s="580"/>
      <c r="OLK2997" s="537"/>
      <c r="OLL2997" s="562"/>
      <c r="OLM2997" s="357"/>
      <c r="OLN2997" s="81"/>
      <c r="OLO2997" s="173"/>
      <c r="OLP2997" s="721"/>
      <c r="OLQ2997" s="137"/>
      <c r="OLR2997" s="580"/>
      <c r="OLS2997" s="537"/>
      <c r="OLT2997" s="562"/>
      <c r="OLU2997" s="357"/>
      <c r="OLV2997" s="81"/>
      <c r="OLW2997" s="173"/>
      <c r="OLX2997" s="721"/>
      <c r="OLY2997" s="137"/>
      <c r="OLZ2997" s="580"/>
      <c r="OMA2997" s="537"/>
      <c r="OMB2997" s="562"/>
      <c r="OMC2997" s="357"/>
      <c r="OMD2997" s="81"/>
      <c r="OME2997" s="173"/>
      <c r="OMF2997" s="721"/>
      <c r="OMG2997" s="137"/>
      <c r="OMH2997" s="580"/>
      <c r="OMI2997" s="537"/>
      <c r="OMJ2997" s="562"/>
      <c r="OMK2997" s="357"/>
      <c r="OML2997" s="81"/>
      <c r="OMM2997" s="173"/>
      <c r="OMN2997" s="721"/>
      <c r="OMO2997" s="137"/>
      <c r="OMP2997" s="580"/>
      <c r="OMQ2997" s="537"/>
      <c r="OMR2997" s="562"/>
      <c r="OMS2997" s="357"/>
      <c r="OMT2997" s="81"/>
      <c r="OMU2997" s="173"/>
      <c r="OMV2997" s="721"/>
      <c r="OMW2997" s="137"/>
      <c r="OMX2997" s="580"/>
      <c r="OMY2997" s="537"/>
      <c r="OMZ2997" s="562"/>
      <c r="ONA2997" s="357"/>
      <c r="ONB2997" s="81"/>
      <c r="ONC2997" s="173"/>
      <c r="OND2997" s="721"/>
      <c r="ONE2997" s="137"/>
      <c r="ONF2997" s="580"/>
      <c r="ONG2997" s="537"/>
      <c r="ONH2997" s="562"/>
      <c r="ONI2997" s="357"/>
      <c r="ONJ2997" s="81"/>
      <c r="ONK2997" s="173"/>
      <c r="ONL2997" s="721"/>
      <c r="ONM2997" s="137"/>
      <c r="ONN2997" s="580"/>
      <c r="ONO2997" s="537"/>
      <c r="ONP2997" s="562"/>
      <c r="ONQ2997" s="357"/>
      <c r="ONR2997" s="81"/>
      <c r="ONS2997" s="173"/>
      <c r="ONT2997" s="721"/>
      <c r="ONU2997" s="137"/>
      <c r="ONV2997" s="580"/>
      <c r="ONW2997" s="537"/>
      <c r="ONX2997" s="562"/>
      <c r="ONY2997" s="357"/>
      <c r="ONZ2997" s="81"/>
      <c r="OOA2997" s="173"/>
      <c r="OOB2997" s="721"/>
      <c r="OOC2997" s="137"/>
      <c r="OOD2997" s="580"/>
      <c r="OOE2997" s="537"/>
      <c r="OOF2997" s="562"/>
      <c r="OOG2997" s="357"/>
      <c r="OOH2997" s="81"/>
      <c r="OOI2997" s="173"/>
      <c r="OOJ2997" s="721"/>
      <c r="OOK2997" s="137"/>
      <c r="OOL2997" s="580"/>
      <c r="OOM2997" s="537"/>
      <c r="OON2997" s="562"/>
      <c r="OOO2997" s="357"/>
      <c r="OOP2997" s="81"/>
      <c r="OOQ2997" s="173"/>
      <c r="OOR2997" s="721"/>
      <c r="OOS2997" s="137"/>
      <c r="OOT2997" s="580"/>
      <c r="OOU2997" s="537"/>
      <c r="OOV2997" s="562"/>
      <c r="OOW2997" s="357"/>
      <c r="OOX2997" s="81"/>
      <c r="OOY2997" s="173"/>
      <c r="OOZ2997" s="721"/>
      <c r="OPA2997" s="137"/>
      <c r="OPB2997" s="580"/>
      <c r="OPC2997" s="537"/>
      <c r="OPD2997" s="562"/>
      <c r="OPE2997" s="357"/>
      <c r="OPF2997" s="81"/>
      <c r="OPG2997" s="173"/>
      <c r="OPH2997" s="721"/>
      <c r="OPI2997" s="137"/>
      <c r="OPJ2997" s="580"/>
      <c r="OPK2997" s="537"/>
      <c r="OPL2997" s="562"/>
      <c r="OPM2997" s="357"/>
      <c r="OPN2997" s="81"/>
      <c r="OPO2997" s="173"/>
      <c r="OPP2997" s="721"/>
      <c r="OPQ2997" s="137"/>
      <c r="OPR2997" s="580"/>
      <c r="OPS2997" s="537"/>
      <c r="OPT2997" s="562"/>
      <c r="OPU2997" s="357"/>
      <c r="OPV2997" s="81"/>
      <c r="OPW2997" s="173"/>
      <c r="OPX2997" s="721"/>
      <c r="OPY2997" s="137"/>
      <c r="OPZ2997" s="580"/>
      <c r="OQA2997" s="537"/>
      <c r="OQB2997" s="562"/>
      <c r="OQC2997" s="357"/>
      <c r="OQD2997" s="81"/>
      <c r="OQE2997" s="173"/>
      <c r="OQF2997" s="721"/>
      <c r="OQG2997" s="137"/>
      <c r="OQH2997" s="580"/>
      <c r="OQI2997" s="537"/>
      <c r="OQJ2997" s="562"/>
      <c r="OQK2997" s="357"/>
      <c r="OQL2997" s="81"/>
      <c r="OQM2997" s="173"/>
      <c r="OQN2997" s="721"/>
      <c r="OQO2997" s="137"/>
      <c r="OQP2997" s="580"/>
      <c r="OQQ2997" s="537"/>
      <c r="OQR2997" s="562"/>
      <c r="OQS2997" s="357"/>
      <c r="OQT2997" s="81"/>
      <c r="OQU2997" s="173"/>
      <c r="OQV2997" s="721"/>
      <c r="OQW2997" s="137"/>
      <c r="OQX2997" s="580"/>
      <c r="OQY2997" s="537"/>
      <c r="OQZ2997" s="562"/>
      <c r="ORA2997" s="357"/>
      <c r="ORB2997" s="81"/>
      <c r="ORC2997" s="173"/>
      <c r="ORD2997" s="721"/>
      <c r="ORE2997" s="137"/>
      <c r="ORF2997" s="580"/>
      <c r="ORG2997" s="537"/>
      <c r="ORH2997" s="562"/>
      <c r="ORI2997" s="357"/>
      <c r="ORJ2997" s="81"/>
      <c r="ORK2997" s="173"/>
      <c r="ORL2997" s="721"/>
      <c r="ORM2997" s="137"/>
      <c r="ORN2997" s="580"/>
      <c r="ORO2997" s="537"/>
      <c r="ORP2997" s="562"/>
      <c r="ORQ2997" s="357"/>
      <c r="ORR2997" s="81"/>
      <c r="ORS2997" s="173"/>
      <c r="ORT2997" s="721"/>
      <c r="ORU2997" s="137"/>
      <c r="ORV2997" s="580"/>
      <c r="ORW2997" s="537"/>
      <c r="ORX2997" s="562"/>
      <c r="ORY2997" s="357"/>
      <c r="ORZ2997" s="81"/>
      <c r="OSA2997" s="173"/>
      <c r="OSB2997" s="721"/>
      <c r="OSC2997" s="137"/>
      <c r="OSD2997" s="580"/>
      <c r="OSE2997" s="537"/>
      <c r="OSF2997" s="562"/>
      <c r="OSG2997" s="357"/>
      <c r="OSH2997" s="81"/>
      <c r="OSI2997" s="173"/>
      <c r="OSJ2997" s="721"/>
      <c r="OSK2997" s="137"/>
      <c r="OSL2997" s="580"/>
      <c r="OSM2997" s="537"/>
      <c r="OSN2997" s="562"/>
      <c r="OSO2997" s="357"/>
      <c r="OSP2997" s="81"/>
      <c r="OSQ2997" s="173"/>
      <c r="OSR2997" s="721"/>
      <c r="OSS2997" s="137"/>
      <c r="OST2997" s="580"/>
      <c r="OSU2997" s="537"/>
      <c r="OSV2997" s="562"/>
      <c r="OSW2997" s="357"/>
      <c r="OSX2997" s="81"/>
      <c r="OSY2997" s="173"/>
      <c r="OSZ2997" s="721"/>
      <c r="OTA2997" s="137"/>
      <c r="OTB2997" s="580"/>
      <c r="OTC2997" s="537"/>
      <c r="OTD2997" s="562"/>
      <c r="OTE2997" s="357"/>
      <c r="OTF2997" s="81"/>
      <c r="OTG2997" s="173"/>
      <c r="OTH2997" s="721"/>
      <c r="OTI2997" s="137"/>
      <c r="OTJ2997" s="580"/>
      <c r="OTK2997" s="537"/>
      <c r="OTL2997" s="562"/>
      <c r="OTM2997" s="357"/>
      <c r="OTN2997" s="81"/>
      <c r="OTO2997" s="173"/>
      <c r="OTP2997" s="721"/>
      <c r="OTQ2997" s="137"/>
      <c r="OTR2997" s="580"/>
      <c r="OTS2997" s="537"/>
      <c r="OTT2997" s="562"/>
      <c r="OTU2997" s="357"/>
      <c r="OTV2997" s="81"/>
      <c r="OTW2997" s="173"/>
      <c r="OTX2997" s="721"/>
      <c r="OTY2997" s="137"/>
      <c r="OTZ2997" s="580"/>
      <c r="OUA2997" s="537"/>
      <c r="OUB2997" s="562"/>
      <c r="OUC2997" s="357"/>
      <c r="OUD2997" s="81"/>
      <c r="OUE2997" s="173"/>
      <c r="OUF2997" s="721"/>
      <c r="OUG2997" s="137"/>
      <c r="OUH2997" s="580"/>
      <c r="OUI2997" s="537"/>
      <c r="OUJ2997" s="562"/>
      <c r="OUK2997" s="357"/>
      <c r="OUL2997" s="81"/>
      <c r="OUM2997" s="173"/>
      <c r="OUN2997" s="721"/>
      <c r="OUO2997" s="137"/>
      <c r="OUP2997" s="580"/>
      <c r="OUQ2997" s="537"/>
      <c r="OUR2997" s="562"/>
      <c r="OUS2997" s="357"/>
      <c r="OUT2997" s="81"/>
      <c r="OUU2997" s="173"/>
      <c r="OUV2997" s="721"/>
      <c r="OUW2997" s="137"/>
      <c r="OUX2997" s="580"/>
      <c r="OUY2997" s="537"/>
      <c r="OUZ2997" s="562"/>
      <c r="OVA2997" s="357"/>
      <c r="OVB2997" s="81"/>
      <c r="OVC2997" s="173"/>
      <c r="OVD2997" s="721"/>
      <c r="OVE2997" s="137"/>
      <c r="OVF2997" s="580"/>
      <c r="OVG2997" s="537"/>
      <c r="OVH2997" s="562"/>
      <c r="OVI2997" s="357"/>
      <c r="OVJ2997" s="81"/>
      <c r="OVK2997" s="173"/>
      <c r="OVL2997" s="721"/>
      <c r="OVM2997" s="137"/>
      <c r="OVN2997" s="580"/>
      <c r="OVO2997" s="537"/>
      <c r="OVP2997" s="562"/>
      <c r="OVQ2997" s="357"/>
      <c r="OVR2997" s="81"/>
      <c r="OVS2997" s="173"/>
      <c r="OVT2997" s="721"/>
      <c r="OVU2997" s="137"/>
      <c r="OVV2997" s="580"/>
      <c r="OVW2997" s="537"/>
      <c r="OVX2997" s="562"/>
      <c r="OVY2997" s="357"/>
      <c r="OVZ2997" s="81"/>
      <c r="OWA2997" s="173"/>
      <c r="OWB2997" s="721"/>
      <c r="OWC2997" s="137"/>
      <c r="OWD2997" s="580"/>
      <c r="OWE2997" s="537"/>
      <c r="OWF2997" s="562"/>
      <c r="OWG2997" s="357"/>
      <c r="OWH2997" s="81"/>
      <c r="OWI2997" s="173"/>
      <c r="OWJ2997" s="721"/>
      <c r="OWK2997" s="137"/>
      <c r="OWL2997" s="580"/>
      <c r="OWM2997" s="537"/>
      <c r="OWN2997" s="562"/>
      <c r="OWO2997" s="357"/>
      <c r="OWP2997" s="81"/>
      <c r="OWQ2997" s="173"/>
      <c r="OWR2997" s="721"/>
      <c r="OWS2997" s="137"/>
      <c r="OWT2997" s="580"/>
      <c r="OWU2997" s="537"/>
      <c r="OWV2997" s="562"/>
      <c r="OWW2997" s="357"/>
      <c r="OWX2997" s="81"/>
      <c r="OWY2997" s="173"/>
      <c r="OWZ2997" s="721"/>
      <c r="OXA2997" s="137"/>
      <c r="OXB2997" s="580"/>
      <c r="OXC2997" s="537"/>
      <c r="OXD2997" s="562"/>
      <c r="OXE2997" s="357"/>
      <c r="OXF2997" s="81"/>
      <c r="OXG2997" s="173"/>
      <c r="OXH2997" s="721"/>
      <c r="OXI2997" s="137"/>
      <c r="OXJ2997" s="580"/>
      <c r="OXK2997" s="537"/>
      <c r="OXL2997" s="562"/>
      <c r="OXM2997" s="357"/>
      <c r="OXN2997" s="81"/>
      <c r="OXO2997" s="173"/>
      <c r="OXP2997" s="721"/>
      <c r="OXQ2997" s="137"/>
      <c r="OXR2997" s="580"/>
      <c r="OXS2997" s="537"/>
      <c r="OXT2997" s="562"/>
      <c r="OXU2997" s="357"/>
      <c r="OXV2997" s="81"/>
      <c r="OXW2997" s="173"/>
      <c r="OXX2997" s="721"/>
      <c r="OXY2997" s="137"/>
      <c r="OXZ2997" s="580"/>
      <c r="OYA2997" s="537"/>
      <c r="OYB2997" s="562"/>
      <c r="OYC2997" s="357"/>
      <c r="OYD2997" s="81"/>
      <c r="OYE2997" s="173"/>
      <c r="OYF2997" s="721"/>
      <c r="OYG2997" s="137"/>
      <c r="OYH2997" s="580"/>
      <c r="OYI2997" s="537"/>
      <c r="OYJ2997" s="562"/>
      <c r="OYK2997" s="357"/>
      <c r="OYL2997" s="81"/>
      <c r="OYM2997" s="173"/>
      <c r="OYN2997" s="721"/>
      <c r="OYO2997" s="137"/>
      <c r="OYP2997" s="580"/>
      <c r="OYQ2997" s="537"/>
      <c r="OYR2997" s="562"/>
      <c r="OYS2997" s="357"/>
      <c r="OYT2997" s="81"/>
      <c r="OYU2997" s="173"/>
      <c r="OYV2997" s="721"/>
      <c r="OYW2997" s="137"/>
      <c r="OYX2997" s="580"/>
      <c r="OYY2997" s="537"/>
      <c r="OYZ2997" s="562"/>
      <c r="OZA2997" s="357"/>
      <c r="OZB2997" s="81"/>
      <c r="OZC2997" s="173"/>
      <c r="OZD2997" s="721"/>
      <c r="OZE2997" s="137"/>
      <c r="OZF2997" s="580"/>
      <c r="OZG2997" s="537"/>
      <c r="OZH2997" s="562"/>
      <c r="OZI2997" s="357"/>
      <c r="OZJ2997" s="81"/>
      <c r="OZK2997" s="173"/>
      <c r="OZL2997" s="721"/>
      <c r="OZM2997" s="137"/>
      <c r="OZN2997" s="580"/>
      <c r="OZO2997" s="537"/>
      <c r="OZP2997" s="562"/>
      <c r="OZQ2997" s="357"/>
      <c r="OZR2997" s="81"/>
      <c r="OZS2997" s="173"/>
      <c r="OZT2997" s="721"/>
      <c r="OZU2997" s="137"/>
      <c r="OZV2997" s="580"/>
      <c r="OZW2997" s="537"/>
      <c r="OZX2997" s="562"/>
      <c r="OZY2997" s="357"/>
      <c r="OZZ2997" s="81"/>
      <c r="PAA2997" s="173"/>
      <c r="PAB2997" s="721"/>
      <c r="PAC2997" s="137"/>
      <c r="PAD2997" s="580"/>
      <c r="PAE2997" s="537"/>
      <c r="PAF2997" s="562"/>
      <c r="PAG2997" s="357"/>
      <c r="PAH2997" s="81"/>
      <c r="PAI2997" s="173"/>
      <c r="PAJ2997" s="721"/>
      <c r="PAK2997" s="137"/>
      <c r="PAL2997" s="580"/>
      <c r="PAM2997" s="537"/>
      <c r="PAN2997" s="562"/>
      <c r="PAO2997" s="357"/>
      <c r="PAP2997" s="81"/>
      <c r="PAQ2997" s="173"/>
      <c r="PAR2997" s="721"/>
      <c r="PAS2997" s="137"/>
      <c r="PAT2997" s="580"/>
      <c r="PAU2997" s="537"/>
      <c r="PAV2997" s="562"/>
      <c r="PAW2997" s="357"/>
      <c r="PAX2997" s="81"/>
      <c r="PAY2997" s="173"/>
      <c r="PAZ2997" s="721"/>
      <c r="PBA2997" s="137"/>
      <c r="PBB2997" s="580"/>
      <c r="PBC2997" s="537"/>
      <c r="PBD2997" s="562"/>
      <c r="PBE2997" s="357"/>
      <c r="PBF2997" s="81"/>
      <c r="PBG2997" s="173"/>
      <c r="PBH2997" s="721"/>
      <c r="PBI2997" s="137"/>
      <c r="PBJ2997" s="580"/>
      <c r="PBK2997" s="537"/>
      <c r="PBL2997" s="562"/>
      <c r="PBM2997" s="357"/>
      <c r="PBN2997" s="81"/>
      <c r="PBO2997" s="173"/>
      <c r="PBP2997" s="721"/>
      <c r="PBQ2997" s="137"/>
      <c r="PBR2997" s="580"/>
      <c r="PBS2997" s="537"/>
      <c r="PBT2997" s="562"/>
      <c r="PBU2997" s="357"/>
      <c r="PBV2997" s="81"/>
      <c r="PBW2997" s="173"/>
      <c r="PBX2997" s="721"/>
      <c r="PBY2997" s="137"/>
      <c r="PBZ2997" s="580"/>
      <c r="PCA2997" s="537"/>
      <c r="PCB2997" s="562"/>
      <c r="PCC2997" s="357"/>
      <c r="PCD2997" s="81"/>
      <c r="PCE2997" s="173"/>
      <c r="PCF2997" s="721"/>
      <c r="PCG2997" s="137"/>
      <c r="PCH2997" s="580"/>
      <c r="PCI2997" s="537"/>
      <c r="PCJ2997" s="562"/>
      <c r="PCK2997" s="357"/>
      <c r="PCL2997" s="81"/>
      <c r="PCM2997" s="173"/>
      <c r="PCN2997" s="721"/>
      <c r="PCO2997" s="137"/>
      <c r="PCP2997" s="580"/>
      <c r="PCQ2997" s="537"/>
      <c r="PCR2997" s="562"/>
      <c r="PCS2997" s="357"/>
      <c r="PCT2997" s="81"/>
      <c r="PCU2997" s="173"/>
      <c r="PCV2997" s="721"/>
      <c r="PCW2997" s="137"/>
      <c r="PCX2997" s="580"/>
      <c r="PCY2997" s="537"/>
      <c r="PCZ2997" s="562"/>
      <c r="PDA2997" s="357"/>
      <c r="PDB2997" s="81"/>
      <c r="PDC2997" s="173"/>
      <c r="PDD2997" s="721"/>
      <c r="PDE2997" s="137"/>
      <c r="PDF2997" s="580"/>
      <c r="PDG2997" s="537"/>
      <c r="PDH2997" s="562"/>
      <c r="PDI2997" s="357"/>
      <c r="PDJ2997" s="81"/>
      <c r="PDK2997" s="173"/>
      <c r="PDL2997" s="721"/>
      <c r="PDM2997" s="137"/>
      <c r="PDN2997" s="580"/>
      <c r="PDO2997" s="537"/>
      <c r="PDP2997" s="562"/>
      <c r="PDQ2997" s="357"/>
      <c r="PDR2997" s="81"/>
      <c r="PDS2997" s="173"/>
      <c r="PDT2997" s="721"/>
      <c r="PDU2997" s="137"/>
      <c r="PDV2997" s="580"/>
      <c r="PDW2997" s="537"/>
      <c r="PDX2997" s="562"/>
      <c r="PDY2997" s="357"/>
      <c r="PDZ2997" s="81"/>
      <c r="PEA2997" s="173"/>
      <c r="PEB2997" s="721"/>
      <c r="PEC2997" s="137"/>
      <c r="PED2997" s="580"/>
      <c r="PEE2997" s="537"/>
      <c r="PEF2997" s="562"/>
      <c r="PEG2997" s="357"/>
      <c r="PEH2997" s="81"/>
      <c r="PEI2997" s="173"/>
      <c r="PEJ2997" s="721"/>
      <c r="PEK2997" s="137"/>
      <c r="PEL2997" s="580"/>
      <c r="PEM2997" s="537"/>
      <c r="PEN2997" s="562"/>
      <c r="PEO2997" s="357"/>
      <c r="PEP2997" s="81"/>
      <c r="PEQ2997" s="173"/>
      <c r="PER2997" s="721"/>
      <c r="PES2997" s="137"/>
      <c r="PET2997" s="580"/>
      <c r="PEU2997" s="537"/>
      <c r="PEV2997" s="562"/>
      <c r="PEW2997" s="357"/>
      <c r="PEX2997" s="81"/>
      <c r="PEY2997" s="173"/>
      <c r="PEZ2997" s="721"/>
      <c r="PFA2997" s="137"/>
      <c r="PFB2997" s="580"/>
      <c r="PFC2997" s="537"/>
      <c r="PFD2997" s="562"/>
      <c r="PFE2997" s="357"/>
      <c r="PFF2997" s="81"/>
      <c r="PFG2997" s="173"/>
      <c r="PFH2997" s="721"/>
      <c r="PFI2997" s="137"/>
      <c r="PFJ2997" s="580"/>
      <c r="PFK2997" s="537"/>
      <c r="PFL2997" s="562"/>
      <c r="PFM2997" s="357"/>
      <c r="PFN2997" s="81"/>
      <c r="PFO2997" s="173"/>
      <c r="PFP2997" s="721"/>
      <c r="PFQ2997" s="137"/>
      <c r="PFR2997" s="580"/>
      <c r="PFS2997" s="537"/>
      <c r="PFT2997" s="562"/>
      <c r="PFU2997" s="357"/>
      <c r="PFV2997" s="81"/>
      <c r="PFW2997" s="173"/>
      <c r="PFX2997" s="721"/>
      <c r="PFY2997" s="137"/>
      <c r="PFZ2997" s="580"/>
      <c r="PGA2997" s="537"/>
      <c r="PGB2997" s="562"/>
      <c r="PGC2997" s="357"/>
      <c r="PGD2997" s="81"/>
      <c r="PGE2997" s="173"/>
      <c r="PGF2997" s="721"/>
      <c r="PGG2997" s="137"/>
      <c r="PGH2997" s="580"/>
      <c r="PGI2997" s="537"/>
      <c r="PGJ2997" s="562"/>
      <c r="PGK2997" s="357"/>
      <c r="PGL2997" s="81"/>
      <c r="PGM2997" s="173"/>
      <c r="PGN2997" s="721"/>
      <c r="PGO2997" s="137"/>
      <c r="PGP2997" s="580"/>
      <c r="PGQ2997" s="537"/>
      <c r="PGR2997" s="562"/>
      <c r="PGS2997" s="357"/>
      <c r="PGT2997" s="81"/>
      <c r="PGU2997" s="173"/>
      <c r="PGV2997" s="721"/>
      <c r="PGW2997" s="137"/>
      <c r="PGX2997" s="580"/>
      <c r="PGY2997" s="537"/>
      <c r="PGZ2997" s="562"/>
      <c r="PHA2997" s="357"/>
      <c r="PHB2997" s="81"/>
      <c r="PHC2997" s="173"/>
      <c r="PHD2997" s="721"/>
      <c r="PHE2997" s="137"/>
      <c r="PHF2997" s="580"/>
      <c r="PHG2997" s="537"/>
      <c r="PHH2997" s="562"/>
      <c r="PHI2997" s="357"/>
      <c r="PHJ2997" s="81"/>
      <c r="PHK2997" s="173"/>
      <c r="PHL2997" s="721"/>
      <c r="PHM2997" s="137"/>
      <c r="PHN2997" s="580"/>
      <c r="PHO2997" s="537"/>
      <c r="PHP2997" s="562"/>
      <c r="PHQ2997" s="357"/>
      <c r="PHR2997" s="81"/>
      <c r="PHS2997" s="173"/>
      <c r="PHT2997" s="721"/>
      <c r="PHU2997" s="137"/>
      <c r="PHV2997" s="580"/>
      <c r="PHW2997" s="537"/>
      <c r="PHX2997" s="562"/>
      <c r="PHY2997" s="357"/>
      <c r="PHZ2997" s="81"/>
      <c r="PIA2997" s="173"/>
      <c r="PIB2997" s="721"/>
      <c r="PIC2997" s="137"/>
      <c r="PID2997" s="580"/>
      <c r="PIE2997" s="537"/>
      <c r="PIF2997" s="562"/>
      <c r="PIG2997" s="357"/>
      <c r="PIH2997" s="81"/>
      <c r="PII2997" s="173"/>
      <c r="PIJ2997" s="721"/>
      <c r="PIK2997" s="137"/>
      <c r="PIL2997" s="580"/>
      <c r="PIM2997" s="537"/>
      <c r="PIN2997" s="562"/>
      <c r="PIO2997" s="357"/>
      <c r="PIP2997" s="81"/>
      <c r="PIQ2997" s="173"/>
      <c r="PIR2997" s="721"/>
      <c r="PIS2997" s="137"/>
      <c r="PIT2997" s="580"/>
      <c r="PIU2997" s="537"/>
      <c r="PIV2997" s="562"/>
      <c r="PIW2997" s="357"/>
      <c r="PIX2997" s="81"/>
      <c r="PIY2997" s="173"/>
      <c r="PIZ2997" s="721"/>
      <c r="PJA2997" s="137"/>
      <c r="PJB2997" s="580"/>
      <c r="PJC2997" s="537"/>
      <c r="PJD2997" s="562"/>
      <c r="PJE2997" s="357"/>
      <c r="PJF2997" s="81"/>
      <c r="PJG2997" s="173"/>
      <c r="PJH2997" s="721"/>
      <c r="PJI2997" s="137"/>
      <c r="PJJ2997" s="580"/>
      <c r="PJK2997" s="537"/>
      <c r="PJL2997" s="562"/>
      <c r="PJM2997" s="357"/>
      <c r="PJN2997" s="81"/>
      <c r="PJO2997" s="173"/>
      <c r="PJP2997" s="721"/>
      <c r="PJQ2997" s="137"/>
      <c r="PJR2997" s="580"/>
      <c r="PJS2997" s="537"/>
      <c r="PJT2997" s="562"/>
      <c r="PJU2997" s="357"/>
      <c r="PJV2997" s="81"/>
      <c r="PJW2997" s="173"/>
      <c r="PJX2997" s="721"/>
      <c r="PJY2997" s="137"/>
      <c r="PJZ2997" s="580"/>
      <c r="PKA2997" s="537"/>
      <c r="PKB2997" s="562"/>
      <c r="PKC2997" s="357"/>
      <c r="PKD2997" s="81"/>
      <c r="PKE2997" s="173"/>
      <c r="PKF2997" s="721"/>
      <c r="PKG2997" s="137"/>
      <c r="PKH2997" s="580"/>
      <c r="PKI2997" s="537"/>
      <c r="PKJ2997" s="562"/>
      <c r="PKK2997" s="357"/>
      <c r="PKL2997" s="81"/>
      <c r="PKM2997" s="173"/>
      <c r="PKN2997" s="721"/>
      <c r="PKO2997" s="137"/>
      <c r="PKP2997" s="580"/>
      <c r="PKQ2997" s="537"/>
      <c r="PKR2997" s="562"/>
      <c r="PKS2997" s="357"/>
      <c r="PKT2997" s="81"/>
      <c r="PKU2997" s="173"/>
      <c r="PKV2997" s="721"/>
      <c r="PKW2997" s="137"/>
      <c r="PKX2997" s="580"/>
      <c r="PKY2997" s="537"/>
      <c r="PKZ2997" s="562"/>
      <c r="PLA2997" s="357"/>
      <c r="PLB2997" s="81"/>
      <c r="PLC2997" s="173"/>
      <c r="PLD2997" s="721"/>
      <c r="PLE2997" s="137"/>
      <c r="PLF2997" s="580"/>
      <c r="PLG2997" s="537"/>
      <c r="PLH2997" s="562"/>
      <c r="PLI2997" s="357"/>
      <c r="PLJ2997" s="81"/>
      <c r="PLK2997" s="173"/>
      <c r="PLL2997" s="721"/>
      <c r="PLM2997" s="137"/>
      <c r="PLN2997" s="580"/>
      <c r="PLO2997" s="537"/>
      <c r="PLP2997" s="562"/>
      <c r="PLQ2997" s="357"/>
      <c r="PLR2997" s="81"/>
      <c r="PLS2997" s="173"/>
      <c r="PLT2997" s="721"/>
      <c r="PLU2997" s="137"/>
      <c r="PLV2997" s="580"/>
      <c r="PLW2997" s="537"/>
      <c r="PLX2997" s="562"/>
      <c r="PLY2997" s="357"/>
      <c r="PLZ2997" s="81"/>
      <c r="PMA2997" s="173"/>
      <c r="PMB2997" s="721"/>
      <c r="PMC2997" s="137"/>
      <c r="PMD2997" s="580"/>
      <c r="PME2997" s="537"/>
      <c r="PMF2997" s="562"/>
      <c r="PMG2997" s="357"/>
      <c r="PMH2997" s="81"/>
      <c r="PMI2997" s="173"/>
      <c r="PMJ2997" s="721"/>
      <c r="PMK2997" s="137"/>
      <c r="PML2997" s="580"/>
      <c r="PMM2997" s="537"/>
      <c r="PMN2997" s="562"/>
      <c r="PMO2997" s="357"/>
      <c r="PMP2997" s="81"/>
      <c r="PMQ2997" s="173"/>
      <c r="PMR2997" s="721"/>
      <c r="PMS2997" s="137"/>
      <c r="PMT2997" s="580"/>
      <c r="PMU2997" s="537"/>
      <c r="PMV2997" s="562"/>
      <c r="PMW2997" s="357"/>
      <c r="PMX2997" s="81"/>
      <c r="PMY2997" s="173"/>
      <c r="PMZ2997" s="721"/>
      <c r="PNA2997" s="137"/>
      <c r="PNB2997" s="580"/>
      <c r="PNC2997" s="537"/>
      <c r="PND2997" s="562"/>
      <c r="PNE2997" s="357"/>
      <c r="PNF2997" s="81"/>
      <c r="PNG2997" s="173"/>
      <c r="PNH2997" s="721"/>
      <c r="PNI2997" s="137"/>
      <c r="PNJ2997" s="580"/>
      <c r="PNK2997" s="537"/>
      <c r="PNL2997" s="562"/>
      <c r="PNM2997" s="357"/>
      <c r="PNN2997" s="81"/>
      <c r="PNO2997" s="173"/>
      <c r="PNP2997" s="721"/>
      <c r="PNQ2997" s="137"/>
      <c r="PNR2997" s="580"/>
      <c r="PNS2997" s="537"/>
      <c r="PNT2997" s="562"/>
      <c r="PNU2997" s="357"/>
      <c r="PNV2997" s="81"/>
      <c r="PNW2997" s="173"/>
      <c r="PNX2997" s="721"/>
      <c r="PNY2997" s="137"/>
      <c r="PNZ2997" s="580"/>
      <c r="POA2997" s="537"/>
      <c r="POB2997" s="562"/>
      <c r="POC2997" s="357"/>
      <c r="POD2997" s="81"/>
      <c r="POE2997" s="173"/>
      <c r="POF2997" s="721"/>
      <c r="POG2997" s="137"/>
      <c r="POH2997" s="580"/>
      <c r="POI2997" s="537"/>
      <c r="POJ2997" s="562"/>
      <c r="POK2997" s="357"/>
      <c r="POL2997" s="81"/>
      <c r="POM2997" s="173"/>
      <c r="PON2997" s="721"/>
      <c r="POO2997" s="137"/>
      <c r="POP2997" s="580"/>
      <c r="POQ2997" s="537"/>
      <c r="POR2997" s="562"/>
      <c r="POS2997" s="357"/>
      <c r="POT2997" s="81"/>
      <c r="POU2997" s="173"/>
      <c r="POV2997" s="721"/>
      <c r="POW2997" s="137"/>
      <c r="POX2997" s="580"/>
      <c r="POY2997" s="537"/>
      <c r="POZ2997" s="562"/>
      <c r="PPA2997" s="357"/>
      <c r="PPB2997" s="81"/>
      <c r="PPC2997" s="173"/>
      <c r="PPD2997" s="721"/>
      <c r="PPE2997" s="137"/>
      <c r="PPF2997" s="580"/>
      <c r="PPG2997" s="537"/>
      <c r="PPH2997" s="562"/>
      <c r="PPI2997" s="357"/>
      <c r="PPJ2997" s="81"/>
      <c r="PPK2997" s="173"/>
      <c r="PPL2997" s="721"/>
      <c r="PPM2997" s="137"/>
      <c r="PPN2997" s="580"/>
      <c r="PPO2997" s="537"/>
      <c r="PPP2997" s="562"/>
      <c r="PPQ2997" s="357"/>
      <c r="PPR2997" s="81"/>
      <c r="PPS2997" s="173"/>
      <c r="PPT2997" s="721"/>
      <c r="PPU2997" s="137"/>
      <c r="PPV2997" s="580"/>
      <c r="PPW2997" s="537"/>
      <c r="PPX2997" s="562"/>
      <c r="PPY2997" s="357"/>
      <c r="PPZ2997" s="81"/>
      <c r="PQA2997" s="173"/>
      <c r="PQB2997" s="721"/>
      <c r="PQC2997" s="137"/>
      <c r="PQD2997" s="580"/>
      <c r="PQE2997" s="537"/>
      <c r="PQF2997" s="562"/>
      <c r="PQG2997" s="357"/>
      <c r="PQH2997" s="81"/>
      <c r="PQI2997" s="173"/>
      <c r="PQJ2997" s="721"/>
      <c r="PQK2997" s="137"/>
      <c r="PQL2997" s="580"/>
      <c r="PQM2997" s="537"/>
      <c r="PQN2997" s="562"/>
      <c r="PQO2997" s="357"/>
      <c r="PQP2997" s="81"/>
      <c r="PQQ2997" s="173"/>
      <c r="PQR2997" s="721"/>
      <c r="PQS2997" s="137"/>
      <c r="PQT2997" s="580"/>
      <c r="PQU2997" s="537"/>
      <c r="PQV2997" s="562"/>
      <c r="PQW2997" s="357"/>
      <c r="PQX2997" s="81"/>
      <c r="PQY2997" s="173"/>
      <c r="PQZ2997" s="721"/>
      <c r="PRA2997" s="137"/>
      <c r="PRB2997" s="580"/>
      <c r="PRC2997" s="537"/>
      <c r="PRD2997" s="562"/>
      <c r="PRE2997" s="357"/>
      <c r="PRF2997" s="81"/>
      <c r="PRG2997" s="173"/>
      <c r="PRH2997" s="721"/>
      <c r="PRI2997" s="137"/>
      <c r="PRJ2997" s="580"/>
      <c r="PRK2997" s="537"/>
      <c r="PRL2997" s="562"/>
      <c r="PRM2997" s="357"/>
      <c r="PRN2997" s="81"/>
      <c r="PRO2997" s="173"/>
      <c r="PRP2997" s="721"/>
      <c r="PRQ2997" s="137"/>
      <c r="PRR2997" s="580"/>
      <c r="PRS2997" s="537"/>
      <c r="PRT2997" s="562"/>
      <c r="PRU2997" s="357"/>
      <c r="PRV2997" s="81"/>
      <c r="PRW2997" s="173"/>
      <c r="PRX2997" s="721"/>
      <c r="PRY2997" s="137"/>
      <c r="PRZ2997" s="580"/>
      <c r="PSA2997" s="537"/>
      <c r="PSB2997" s="562"/>
      <c r="PSC2997" s="357"/>
      <c r="PSD2997" s="81"/>
      <c r="PSE2997" s="173"/>
      <c r="PSF2997" s="721"/>
      <c r="PSG2997" s="137"/>
      <c r="PSH2997" s="580"/>
      <c r="PSI2997" s="537"/>
      <c r="PSJ2997" s="562"/>
      <c r="PSK2997" s="357"/>
      <c r="PSL2997" s="81"/>
      <c r="PSM2997" s="173"/>
      <c r="PSN2997" s="721"/>
      <c r="PSO2997" s="137"/>
      <c r="PSP2997" s="580"/>
      <c r="PSQ2997" s="537"/>
      <c r="PSR2997" s="562"/>
      <c r="PSS2997" s="357"/>
      <c r="PST2997" s="81"/>
      <c r="PSU2997" s="173"/>
      <c r="PSV2997" s="721"/>
      <c r="PSW2997" s="137"/>
      <c r="PSX2997" s="580"/>
      <c r="PSY2997" s="537"/>
      <c r="PSZ2997" s="562"/>
      <c r="PTA2997" s="357"/>
      <c r="PTB2997" s="81"/>
      <c r="PTC2997" s="173"/>
      <c r="PTD2997" s="721"/>
      <c r="PTE2997" s="137"/>
      <c r="PTF2997" s="580"/>
      <c r="PTG2997" s="537"/>
      <c r="PTH2997" s="562"/>
      <c r="PTI2997" s="357"/>
      <c r="PTJ2997" s="81"/>
      <c r="PTK2997" s="173"/>
      <c r="PTL2997" s="721"/>
      <c r="PTM2997" s="137"/>
      <c r="PTN2997" s="580"/>
      <c r="PTO2997" s="537"/>
      <c r="PTP2997" s="562"/>
      <c r="PTQ2997" s="357"/>
      <c r="PTR2997" s="81"/>
      <c r="PTS2997" s="173"/>
      <c r="PTT2997" s="721"/>
      <c r="PTU2997" s="137"/>
      <c r="PTV2997" s="580"/>
      <c r="PTW2997" s="537"/>
      <c r="PTX2997" s="562"/>
      <c r="PTY2997" s="357"/>
      <c r="PTZ2997" s="81"/>
      <c r="PUA2997" s="173"/>
      <c r="PUB2997" s="721"/>
      <c r="PUC2997" s="137"/>
      <c r="PUD2997" s="580"/>
      <c r="PUE2997" s="537"/>
      <c r="PUF2997" s="562"/>
      <c r="PUG2997" s="357"/>
      <c r="PUH2997" s="81"/>
      <c r="PUI2997" s="173"/>
      <c r="PUJ2997" s="721"/>
      <c r="PUK2997" s="137"/>
      <c r="PUL2997" s="580"/>
      <c r="PUM2997" s="537"/>
      <c r="PUN2997" s="562"/>
      <c r="PUO2997" s="357"/>
      <c r="PUP2997" s="81"/>
      <c r="PUQ2997" s="173"/>
      <c r="PUR2997" s="721"/>
      <c r="PUS2997" s="137"/>
      <c r="PUT2997" s="580"/>
      <c r="PUU2997" s="537"/>
      <c r="PUV2997" s="562"/>
      <c r="PUW2997" s="357"/>
      <c r="PUX2997" s="81"/>
      <c r="PUY2997" s="173"/>
      <c r="PUZ2997" s="721"/>
      <c r="PVA2997" s="137"/>
      <c r="PVB2997" s="580"/>
      <c r="PVC2997" s="537"/>
      <c r="PVD2997" s="562"/>
      <c r="PVE2997" s="357"/>
      <c r="PVF2997" s="81"/>
      <c r="PVG2997" s="173"/>
      <c r="PVH2997" s="721"/>
      <c r="PVI2997" s="137"/>
      <c r="PVJ2997" s="580"/>
      <c r="PVK2997" s="537"/>
      <c r="PVL2997" s="562"/>
      <c r="PVM2997" s="357"/>
      <c r="PVN2997" s="81"/>
      <c r="PVO2997" s="173"/>
      <c r="PVP2997" s="721"/>
      <c r="PVQ2997" s="137"/>
      <c r="PVR2997" s="580"/>
      <c r="PVS2997" s="537"/>
      <c r="PVT2997" s="562"/>
      <c r="PVU2997" s="357"/>
      <c r="PVV2997" s="81"/>
      <c r="PVW2997" s="173"/>
      <c r="PVX2997" s="721"/>
      <c r="PVY2997" s="137"/>
      <c r="PVZ2997" s="580"/>
      <c r="PWA2997" s="537"/>
      <c r="PWB2997" s="562"/>
      <c r="PWC2997" s="357"/>
      <c r="PWD2997" s="81"/>
      <c r="PWE2997" s="173"/>
      <c r="PWF2997" s="721"/>
      <c r="PWG2997" s="137"/>
      <c r="PWH2997" s="580"/>
      <c r="PWI2997" s="537"/>
      <c r="PWJ2997" s="562"/>
      <c r="PWK2997" s="357"/>
      <c r="PWL2997" s="81"/>
      <c r="PWM2997" s="173"/>
      <c r="PWN2997" s="721"/>
      <c r="PWO2997" s="137"/>
      <c r="PWP2997" s="580"/>
      <c r="PWQ2997" s="537"/>
      <c r="PWR2997" s="562"/>
      <c r="PWS2997" s="357"/>
      <c r="PWT2997" s="81"/>
      <c r="PWU2997" s="173"/>
      <c r="PWV2997" s="721"/>
      <c r="PWW2997" s="137"/>
      <c r="PWX2997" s="580"/>
      <c r="PWY2997" s="537"/>
      <c r="PWZ2997" s="562"/>
      <c r="PXA2997" s="357"/>
      <c r="PXB2997" s="81"/>
      <c r="PXC2997" s="173"/>
      <c r="PXD2997" s="721"/>
      <c r="PXE2997" s="137"/>
      <c r="PXF2997" s="580"/>
      <c r="PXG2997" s="537"/>
      <c r="PXH2997" s="562"/>
      <c r="PXI2997" s="357"/>
      <c r="PXJ2997" s="81"/>
      <c r="PXK2997" s="173"/>
      <c r="PXL2997" s="721"/>
      <c r="PXM2997" s="137"/>
      <c r="PXN2997" s="580"/>
      <c r="PXO2997" s="537"/>
      <c r="PXP2997" s="562"/>
      <c r="PXQ2997" s="357"/>
      <c r="PXR2997" s="81"/>
      <c r="PXS2997" s="173"/>
      <c r="PXT2997" s="721"/>
      <c r="PXU2997" s="137"/>
      <c r="PXV2997" s="580"/>
      <c r="PXW2997" s="537"/>
      <c r="PXX2997" s="562"/>
      <c r="PXY2997" s="357"/>
      <c r="PXZ2997" s="81"/>
      <c r="PYA2997" s="173"/>
      <c r="PYB2997" s="721"/>
      <c r="PYC2997" s="137"/>
      <c r="PYD2997" s="580"/>
      <c r="PYE2997" s="537"/>
      <c r="PYF2997" s="562"/>
      <c r="PYG2997" s="357"/>
      <c r="PYH2997" s="81"/>
      <c r="PYI2997" s="173"/>
      <c r="PYJ2997" s="721"/>
      <c r="PYK2997" s="137"/>
      <c r="PYL2997" s="580"/>
      <c r="PYM2997" s="537"/>
      <c r="PYN2997" s="562"/>
      <c r="PYO2997" s="357"/>
      <c r="PYP2997" s="81"/>
      <c r="PYQ2997" s="173"/>
      <c r="PYR2997" s="721"/>
      <c r="PYS2997" s="137"/>
      <c r="PYT2997" s="580"/>
      <c r="PYU2997" s="537"/>
      <c r="PYV2997" s="562"/>
      <c r="PYW2997" s="357"/>
      <c r="PYX2997" s="81"/>
      <c r="PYY2997" s="173"/>
      <c r="PYZ2997" s="721"/>
      <c r="PZA2997" s="137"/>
      <c r="PZB2997" s="580"/>
      <c r="PZC2997" s="537"/>
      <c r="PZD2997" s="562"/>
      <c r="PZE2997" s="357"/>
      <c r="PZF2997" s="81"/>
      <c r="PZG2997" s="173"/>
      <c r="PZH2997" s="721"/>
      <c r="PZI2997" s="137"/>
      <c r="PZJ2997" s="580"/>
      <c r="PZK2997" s="537"/>
      <c r="PZL2997" s="562"/>
      <c r="PZM2997" s="357"/>
      <c r="PZN2997" s="81"/>
      <c r="PZO2997" s="173"/>
      <c r="PZP2997" s="721"/>
      <c r="PZQ2997" s="137"/>
      <c r="PZR2997" s="580"/>
      <c r="PZS2997" s="537"/>
      <c r="PZT2997" s="562"/>
      <c r="PZU2997" s="357"/>
      <c r="PZV2997" s="81"/>
      <c r="PZW2997" s="173"/>
      <c r="PZX2997" s="721"/>
      <c r="PZY2997" s="137"/>
      <c r="PZZ2997" s="580"/>
      <c r="QAA2997" s="537"/>
      <c r="QAB2997" s="562"/>
      <c r="QAC2997" s="357"/>
      <c r="QAD2997" s="81"/>
      <c r="QAE2997" s="173"/>
      <c r="QAF2997" s="721"/>
      <c r="QAG2997" s="137"/>
      <c r="QAH2997" s="580"/>
      <c r="QAI2997" s="537"/>
      <c r="QAJ2997" s="562"/>
      <c r="QAK2997" s="357"/>
      <c r="QAL2997" s="81"/>
      <c r="QAM2997" s="173"/>
      <c r="QAN2997" s="721"/>
      <c r="QAO2997" s="137"/>
      <c r="QAP2997" s="580"/>
      <c r="QAQ2997" s="537"/>
      <c r="QAR2997" s="562"/>
      <c r="QAS2997" s="357"/>
      <c r="QAT2997" s="81"/>
      <c r="QAU2997" s="173"/>
      <c r="QAV2997" s="721"/>
      <c r="QAW2997" s="137"/>
      <c r="QAX2997" s="580"/>
      <c r="QAY2997" s="537"/>
      <c r="QAZ2997" s="562"/>
      <c r="QBA2997" s="357"/>
      <c r="QBB2997" s="81"/>
      <c r="QBC2997" s="173"/>
      <c r="QBD2997" s="721"/>
      <c r="QBE2997" s="137"/>
      <c r="QBF2997" s="580"/>
      <c r="QBG2997" s="537"/>
      <c r="QBH2997" s="562"/>
      <c r="QBI2997" s="357"/>
      <c r="QBJ2997" s="81"/>
      <c r="QBK2997" s="173"/>
      <c r="QBL2997" s="721"/>
      <c r="QBM2997" s="137"/>
      <c r="QBN2997" s="580"/>
      <c r="QBO2997" s="537"/>
      <c r="QBP2997" s="562"/>
      <c r="QBQ2997" s="357"/>
      <c r="QBR2997" s="81"/>
      <c r="QBS2997" s="173"/>
      <c r="QBT2997" s="721"/>
      <c r="QBU2997" s="137"/>
      <c r="QBV2997" s="580"/>
      <c r="QBW2997" s="537"/>
      <c r="QBX2997" s="562"/>
      <c r="QBY2997" s="357"/>
      <c r="QBZ2997" s="81"/>
      <c r="QCA2997" s="173"/>
      <c r="QCB2997" s="721"/>
      <c r="QCC2997" s="137"/>
      <c r="QCD2997" s="580"/>
      <c r="QCE2997" s="537"/>
      <c r="QCF2997" s="562"/>
      <c r="QCG2997" s="357"/>
      <c r="QCH2997" s="81"/>
      <c r="QCI2997" s="173"/>
      <c r="QCJ2997" s="721"/>
      <c r="QCK2997" s="137"/>
      <c r="QCL2997" s="580"/>
      <c r="QCM2997" s="537"/>
      <c r="QCN2997" s="562"/>
      <c r="QCO2997" s="357"/>
      <c r="QCP2997" s="81"/>
      <c r="QCQ2997" s="173"/>
      <c r="QCR2997" s="721"/>
      <c r="QCS2997" s="137"/>
      <c r="QCT2997" s="580"/>
      <c r="QCU2997" s="537"/>
      <c r="QCV2997" s="562"/>
      <c r="QCW2997" s="357"/>
      <c r="QCX2997" s="81"/>
      <c r="QCY2997" s="173"/>
      <c r="QCZ2997" s="721"/>
      <c r="QDA2997" s="137"/>
      <c r="QDB2997" s="580"/>
      <c r="QDC2997" s="537"/>
      <c r="QDD2997" s="562"/>
      <c r="QDE2997" s="357"/>
      <c r="QDF2997" s="81"/>
      <c r="QDG2997" s="173"/>
      <c r="QDH2997" s="721"/>
      <c r="QDI2997" s="137"/>
      <c r="QDJ2997" s="580"/>
      <c r="QDK2997" s="537"/>
      <c r="QDL2997" s="562"/>
      <c r="QDM2997" s="357"/>
      <c r="QDN2997" s="81"/>
      <c r="QDO2997" s="173"/>
      <c r="QDP2997" s="721"/>
      <c r="QDQ2997" s="137"/>
      <c r="QDR2997" s="580"/>
      <c r="QDS2997" s="537"/>
      <c r="QDT2997" s="562"/>
      <c r="QDU2997" s="357"/>
      <c r="QDV2997" s="81"/>
      <c r="QDW2997" s="173"/>
      <c r="QDX2997" s="721"/>
      <c r="QDY2997" s="137"/>
      <c r="QDZ2997" s="580"/>
      <c r="QEA2997" s="537"/>
      <c r="QEB2997" s="562"/>
      <c r="QEC2997" s="357"/>
      <c r="QED2997" s="81"/>
      <c r="QEE2997" s="173"/>
      <c r="QEF2997" s="721"/>
      <c r="QEG2997" s="137"/>
      <c r="QEH2997" s="580"/>
      <c r="QEI2997" s="537"/>
      <c r="QEJ2997" s="562"/>
      <c r="QEK2997" s="357"/>
      <c r="QEL2997" s="81"/>
      <c r="QEM2997" s="173"/>
      <c r="QEN2997" s="721"/>
      <c r="QEO2997" s="137"/>
      <c r="QEP2997" s="580"/>
      <c r="QEQ2997" s="537"/>
      <c r="QER2997" s="562"/>
      <c r="QES2997" s="357"/>
      <c r="QET2997" s="81"/>
      <c r="QEU2997" s="173"/>
      <c r="QEV2997" s="721"/>
      <c r="QEW2997" s="137"/>
      <c r="QEX2997" s="580"/>
      <c r="QEY2997" s="537"/>
      <c r="QEZ2997" s="562"/>
      <c r="QFA2997" s="357"/>
      <c r="QFB2997" s="81"/>
      <c r="QFC2997" s="173"/>
      <c r="QFD2997" s="721"/>
      <c r="QFE2997" s="137"/>
      <c r="QFF2997" s="580"/>
      <c r="QFG2997" s="537"/>
      <c r="QFH2997" s="562"/>
      <c r="QFI2997" s="357"/>
      <c r="QFJ2997" s="81"/>
      <c r="QFK2997" s="173"/>
      <c r="QFL2997" s="721"/>
      <c r="QFM2997" s="137"/>
      <c r="QFN2997" s="580"/>
      <c r="QFO2997" s="537"/>
      <c r="QFP2997" s="562"/>
      <c r="QFQ2997" s="357"/>
      <c r="QFR2997" s="81"/>
      <c r="QFS2997" s="173"/>
      <c r="QFT2997" s="721"/>
      <c r="QFU2997" s="137"/>
      <c r="QFV2997" s="580"/>
      <c r="QFW2997" s="537"/>
      <c r="QFX2997" s="562"/>
      <c r="QFY2997" s="357"/>
      <c r="QFZ2997" s="81"/>
      <c r="QGA2997" s="173"/>
      <c r="QGB2997" s="721"/>
      <c r="QGC2997" s="137"/>
      <c r="QGD2997" s="580"/>
      <c r="QGE2997" s="537"/>
      <c r="QGF2997" s="562"/>
      <c r="QGG2997" s="357"/>
      <c r="QGH2997" s="81"/>
      <c r="QGI2997" s="173"/>
      <c r="QGJ2997" s="721"/>
      <c r="QGK2997" s="137"/>
      <c r="QGL2997" s="580"/>
      <c r="QGM2997" s="537"/>
      <c r="QGN2997" s="562"/>
      <c r="QGO2997" s="357"/>
      <c r="QGP2997" s="81"/>
      <c r="QGQ2997" s="173"/>
      <c r="QGR2997" s="721"/>
      <c r="QGS2997" s="137"/>
      <c r="QGT2997" s="580"/>
      <c r="QGU2997" s="537"/>
      <c r="QGV2997" s="562"/>
      <c r="QGW2997" s="357"/>
      <c r="QGX2997" s="81"/>
      <c r="QGY2997" s="173"/>
      <c r="QGZ2997" s="721"/>
      <c r="QHA2997" s="137"/>
      <c r="QHB2997" s="580"/>
      <c r="QHC2997" s="537"/>
      <c r="QHD2997" s="562"/>
      <c r="QHE2997" s="357"/>
      <c r="QHF2997" s="81"/>
      <c r="QHG2997" s="173"/>
      <c r="QHH2997" s="721"/>
      <c r="QHI2997" s="137"/>
      <c r="QHJ2997" s="580"/>
      <c r="QHK2997" s="537"/>
      <c r="QHL2997" s="562"/>
      <c r="QHM2997" s="357"/>
      <c r="QHN2997" s="81"/>
      <c r="QHO2997" s="173"/>
      <c r="QHP2997" s="721"/>
      <c r="QHQ2997" s="137"/>
      <c r="QHR2997" s="580"/>
      <c r="QHS2997" s="537"/>
      <c r="QHT2997" s="562"/>
      <c r="QHU2997" s="357"/>
      <c r="QHV2997" s="81"/>
      <c r="QHW2997" s="173"/>
      <c r="QHX2997" s="721"/>
      <c r="QHY2997" s="137"/>
      <c r="QHZ2997" s="580"/>
      <c r="QIA2997" s="537"/>
      <c r="QIB2997" s="562"/>
      <c r="QIC2997" s="357"/>
      <c r="QID2997" s="81"/>
      <c r="QIE2997" s="173"/>
      <c r="QIF2997" s="721"/>
      <c r="QIG2997" s="137"/>
      <c r="QIH2997" s="580"/>
      <c r="QII2997" s="537"/>
      <c r="QIJ2997" s="562"/>
      <c r="QIK2997" s="357"/>
      <c r="QIL2997" s="81"/>
      <c r="QIM2997" s="173"/>
      <c r="QIN2997" s="721"/>
      <c r="QIO2997" s="137"/>
      <c r="QIP2997" s="580"/>
      <c r="QIQ2997" s="537"/>
      <c r="QIR2997" s="562"/>
      <c r="QIS2997" s="357"/>
      <c r="QIT2997" s="81"/>
      <c r="QIU2997" s="173"/>
      <c r="QIV2997" s="721"/>
      <c r="QIW2997" s="137"/>
      <c r="QIX2997" s="580"/>
      <c r="QIY2997" s="537"/>
      <c r="QIZ2997" s="562"/>
      <c r="QJA2997" s="357"/>
      <c r="QJB2997" s="81"/>
      <c r="QJC2997" s="173"/>
      <c r="QJD2997" s="721"/>
      <c r="QJE2997" s="137"/>
      <c r="QJF2997" s="580"/>
      <c r="QJG2997" s="537"/>
      <c r="QJH2997" s="562"/>
      <c r="QJI2997" s="357"/>
      <c r="QJJ2997" s="81"/>
      <c r="QJK2997" s="173"/>
      <c r="QJL2997" s="721"/>
      <c r="QJM2997" s="137"/>
      <c r="QJN2997" s="580"/>
      <c r="QJO2997" s="537"/>
      <c r="QJP2997" s="562"/>
      <c r="QJQ2997" s="357"/>
      <c r="QJR2997" s="81"/>
      <c r="QJS2997" s="173"/>
      <c r="QJT2997" s="721"/>
      <c r="QJU2997" s="137"/>
      <c r="QJV2997" s="580"/>
      <c r="QJW2997" s="537"/>
      <c r="QJX2997" s="562"/>
      <c r="QJY2997" s="357"/>
      <c r="QJZ2997" s="81"/>
      <c r="QKA2997" s="173"/>
      <c r="QKB2997" s="721"/>
      <c r="QKC2997" s="137"/>
      <c r="QKD2997" s="580"/>
      <c r="QKE2997" s="537"/>
      <c r="QKF2997" s="562"/>
      <c r="QKG2997" s="357"/>
      <c r="QKH2997" s="81"/>
      <c r="QKI2997" s="173"/>
      <c r="QKJ2997" s="721"/>
      <c r="QKK2997" s="137"/>
      <c r="QKL2997" s="580"/>
      <c r="QKM2997" s="537"/>
      <c r="QKN2997" s="562"/>
      <c r="QKO2997" s="357"/>
      <c r="QKP2997" s="81"/>
      <c r="QKQ2997" s="173"/>
      <c r="QKR2997" s="721"/>
      <c r="QKS2997" s="137"/>
      <c r="QKT2997" s="580"/>
      <c r="QKU2997" s="537"/>
      <c r="QKV2997" s="562"/>
      <c r="QKW2997" s="357"/>
      <c r="QKX2997" s="81"/>
      <c r="QKY2997" s="173"/>
      <c r="QKZ2997" s="721"/>
      <c r="QLA2997" s="137"/>
      <c r="QLB2997" s="580"/>
      <c r="QLC2997" s="537"/>
      <c r="QLD2997" s="562"/>
      <c r="QLE2997" s="357"/>
      <c r="QLF2997" s="81"/>
      <c r="QLG2997" s="173"/>
      <c r="QLH2997" s="721"/>
      <c r="QLI2997" s="137"/>
      <c r="QLJ2997" s="580"/>
      <c r="QLK2997" s="537"/>
      <c r="QLL2997" s="562"/>
      <c r="QLM2997" s="357"/>
      <c r="QLN2997" s="81"/>
      <c r="QLO2997" s="173"/>
      <c r="QLP2997" s="721"/>
      <c r="QLQ2997" s="137"/>
      <c r="QLR2997" s="580"/>
      <c r="QLS2997" s="537"/>
      <c r="QLT2997" s="562"/>
      <c r="QLU2997" s="357"/>
      <c r="QLV2997" s="81"/>
      <c r="QLW2997" s="173"/>
      <c r="QLX2997" s="721"/>
      <c r="QLY2997" s="137"/>
      <c r="QLZ2997" s="580"/>
      <c r="QMA2997" s="537"/>
      <c r="QMB2997" s="562"/>
      <c r="QMC2997" s="357"/>
      <c r="QMD2997" s="81"/>
      <c r="QME2997" s="173"/>
      <c r="QMF2997" s="721"/>
      <c r="QMG2997" s="137"/>
      <c r="QMH2997" s="580"/>
      <c r="QMI2997" s="537"/>
      <c r="QMJ2997" s="562"/>
      <c r="QMK2997" s="357"/>
      <c r="QML2997" s="81"/>
      <c r="QMM2997" s="173"/>
      <c r="QMN2997" s="721"/>
      <c r="QMO2997" s="137"/>
      <c r="QMP2997" s="580"/>
      <c r="QMQ2997" s="537"/>
      <c r="QMR2997" s="562"/>
      <c r="QMS2997" s="357"/>
      <c r="QMT2997" s="81"/>
      <c r="QMU2997" s="173"/>
      <c r="QMV2997" s="721"/>
      <c r="QMW2997" s="137"/>
      <c r="QMX2997" s="580"/>
      <c r="QMY2997" s="537"/>
      <c r="QMZ2997" s="562"/>
      <c r="QNA2997" s="357"/>
      <c r="QNB2997" s="81"/>
      <c r="QNC2997" s="173"/>
      <c r="QND2997" s="721"/>
      <c r="QNE2997" s="137"/>
      <c r="QNF2997" s="580"/>
      <c r="QNG2997" s="537"/>
      <c r="QNH2997" s="562"/>
      <c r="QNI2997" s="357"/>
      <c r="QNJ2997" s="81"/>
      <c r="QNK2997" s="173"/>
      <c r="QNL2997" s="721"/>
      <c r="QNM2997" s="137"/>
      <c r="QNN2997" s="580"/>
      <c r="QNO2997" s="537"/>
      <c r="QNP2997" s="562"/>
      <c r="QNQ2997" s="357"/>
      <c r="QNR2997" s="81"/>
      <c r="QNS2997" s="173"/>
      <c r="QNT2997" s="721"/>
      <c r="QNU2997" s="137"/>
      <c r="QNV2997" s="580"/>
      <c r="QNW2997" s="537"/>
      <c r="QNX2997" s="562"/>
      <c r="QNY2997" s="357"/>
      <c r="QNZ2997" s="81"/>
      <c r="QOA2997" s="173"/>
      <c r="QOB2997" s="721"/>
      <c r="QOC2997" s="137"/>
      <c r="QOD2997" s="580"/>
      <c r="QOE2997" s="537"/>
      <c r="QOF2997" s="562"/>
      <c r="QOG2997" s="357"/>
      <c r="QOH2997" s="81"/>
      <c r="QOI2997" s="173"/>
      <c r="QOJ2997" s="721"/>
      <c r="QOK2997" s="137"/>
      <c r="QOL2997" s="580"/>
      <c r="QOM2997" s="537"/>
      <c r="QON2997" s="562"/>
      <c r="QOO2997" s="357"/>
      <c r="QOP2997" s="81"/>
      <c r="QOQ2997" s="173"/>
      <c r="QOR2997" s="721"/>
      <c r="QOS2997" s="137"/>
      <c r="QOT2997" s="580"/>
      <c r="QOU2997" s="537"/>
      <c r="QOV2997" s="562"/>
      <c r="QOW2997" s="357"/>
      <c r="QOX2997" s="81"/>
      <c r="QOY2997" s="173"/>
      <c r="QOZ2997" s="721"/>
      <c r="QPA2997" s="137"/>
      <c r="QPB2997" s="580"/>
      <c r="QPC2997" s="537"/>
      <c r="QPD2997" s="562"/>
      <c r="QPE2997" s="357"/>
      <c r="QPF2997" s="81"/>
      <c r="QPG2997" s="173"/>
      <c r="QPH2997" s="721"/>
      <c r="QPI2997" s="137"/>
      <c r="QPJ2997" s="580"/>
      <c r="QPK2997" s="537"/>
      <c r="QPL2997" s="562"/>
      <c r="QPM2997" s="357"/>
      <c r="QPN2997" s="81"/>
      <c r="QPO2997" s="173"/>
      <c r="QPP2997" s="721"/>
      <c r="QPQ2997" s="137"/>
      <c r="QPR2997" s="580"/>
      <c r="QPS2997" s="537"/>
      <c r="QPT2997" s="562"/>
      <c r="QPU2997" s="357"/>
      <c r="QPV2997" s="81"/>
      <c r="QPW2997" s="173"/>
      <c r="QPX2997" s="721"/>
      <c r="QPY2997" s="137"/>
      <c r="QPZ2997" s="580"/>
      <c r="QQA2997" s="537"/>
      <c r="QQB2997" s="562"/>
      <c r="QQC2997" s="357"/>
      <c r="QQD2997" s="81"/>
      <c r="QQE2997" s="173"/>
      <c r="QQF2997" s="721"/>
      <c r="QQG2997" s="137"/>
      <c r="QQH2997" s="580"/>
      <c r="QQI2997" s="537"/>
      <c r="QQJ2997" s="562"/>
      <c r="QQK2997" s="357"/>
      <c r="QQL2997" s="81"/>
      <c r="QQM2997" s="173"/>
      <c r="QQN2997" s="721"/>
      <c r="QQO2997" s="137"/>
      <c r="QQP2997" s="580"/>
      <c r="QQQ2997" s="537"/>
      <c r="QQR2997" s="562"/>
      <c r="QQS2997" s="357"/>
      <c r="QQT2997" s="81"/>
      <c r="QQU2997" s="173"/>
      <c r="QQV2997" s="721"/>
      <c r="QQW2997" s="137"/>
      <c r="QQX2997" s="580"/>
      <c r="QQY2997" s="537"/>
      <c r="QQZ2997" s="562"/>
      <c r="QRA2997" s="357"/>
      <c r="QRB2997" s="81"/>
      <c r="QRC2997" s="173"/>
      <c r="QRD2997" s="721"/>
      <c r="QRE2997" s="137"/>
      <c r="QRF2997" s="580"/>
      <c r="QRG2997" s="537"/>
      <c r="QRH2997" s="562"/>
      <c r="QRI2997" s="357"/>
      <c r="QRJ2997" s="81"/>
      <c r="QRK2997" s="173"/>
      <c r="QRL2997" s="721"/>
      <c r="QRM2997" s="137"/>
      <c r="QRN2997" s="580"/>
      <c r="QRO2997" s="537"/>
      <c r="QRP2997" s="562"/>
      <c r="QRQ2997" s="357"/>
      <c r="QRR2997" s="81"/>
      <c r="QRS2997" s="173"/>
      <c r="QRT2997" s="721"/>
      <c r="QRU2997" s="137"/>
      <c r="QRV2997" s="580"/>
      <c r="QRW2997" s="537"/>
      <c r="QRX2997" s="562"/>
      <c r="QRY2997" s="357"/>
      <c r="QRZ2997" s="81"/>
      <c r="QSA2997" s="173"/>
      <c r="QSB2997" s="721"/>
      <c r="QSC2997" s="137"/>
      <c r="QSD2997" s="580"/>
      <c r="QSE2997" s="537"/>
      <c r="QSF2997" s="562"/>
      <c r="QSG2997" s="357"/>
      <c r="QSH2997" s="81"/>
      <c r="QSI2997" s="173"/>
      <c r="QSJ2997" s="721"/>
      <c r="QSK2997" s="137"/>
      <c r="QSL2997" s="580"/>
      <c r="QSM2997" s="537"/>
      <c r="QSN2997" s="562"/>
      <c r="QSO2997" s="357"/>
      <c r="QSP2997" s="81"/>
      <c r="QSQ2997" s="173"/>
      <c r="QSR2997" s="721"/>
      <c r="QSS2997" s="137"/>
      <c r="QST2997" s="580"/>
      <c r="QSU2997" s="537"/>
      <c r="QSV2997" s="562"/>
      <c r="QSW2997" s="357"/>
      <c r="QSX2997" s="81"/>
      <c r="QSY2997" s="173"/>
      <c r="QSZ2997" s="721"/>
      <c r="QTA2997" s="137"/>
      <c r="QTB2997" s="580"/>
      <c r="QTC2997" s="537"/>
      <c r="QTD2997" s="562"/>
      <c r="QTE2997" s="357"/>
      <c r="QTF2997" s="81"/>
      <c r="QTG2997" s="173"/>
      <c r="QTH2997" s="721"/>
      <c r="QTI2997" s="137"/>
      <c r="QTJ2997" s="580"/>
      <c r="QTK2997" s="537"/>
      <c r="QTL2997" s="562"/>
      <c r="QTM2997" s="357"/>
      <c r="QTN2997" s="81"/>
      <c r="QTO2997" s="173"/>
      <c r="QTP2997" s="721"/>
      <c r="QTQ2997" s="137"/>
      <c r="QTR2997" s="580"/>
      <c r="QTS2997" s="537"/>
      <c r="QTT2997" s="562"/>
      <c r="QTU2997" s="357"/>
      <c r="QTV2997" s="81"/>
      <c r="QTW2997" s="173"/>
      <c r="QTX2997" s="721"/>
      <c r="QTY2997" s="137"/>
      <c r="QTZ2997" s="580"/>
      <c r="QUA2997" s="537"/>
      <c r="QUB2997" s="562"/>
      <c r="QUC2997" s="357"/>
      <c r="QUD2997" s="81"/>
      <c r="QUE2997" s="173"/>
      <c r="QUF2997" s="721"/>
      <c r="QUG2997" s="137"/>
      <c r="QUH2997" s="580"/>
      <c r="QUI2997" s="537"/>
      <c r="QUJ2997" s="562"/>
      <c r="QUK2997" s="357"/>
      <c r="QUL2997" s="81"/>
      <c r="QUM2997" s="173"/>
      <c r="QUN2997" s="721"/>
      <c r="QUO2997" s="137"/>
      <c r="QUP2997" s="580"/>
      <c r="QUQ2997" s="537"/>
      <c r="QUR2997" s="562"/>
      <c r="QUS2997" s="357"/>
      <c r="QUT2997" s="81"/>
      <c r="QUU2997" s="173"/>
      <c r="QUV2997" s="721"/>
      <c r="QUW2997" s="137"/>
      <c r="QUX2997" s="580"/>
      <c r="QUY2997" s="537"/>
      <c r="QUZ2997" s="562"/>
      <c r="QVA2997" s="357"/>
      <c r="QVB2997" s="81"/>
      <c r="QVC2997" s="173"/>
      <c r="QVD2997" s="721"/>
      <c r="QVE2997" s="137"/>
      <c r="QVF2997" s="580"/>
      <c r="QVG2997" s="537"/>
      <c r="QVH2997" s="562"/>
      <c r="QVI2997" s="357"/>
      <c r="QVJ2997" s="81"/>
      <c r="QVK2997" s="173"/>
      <c r="QVL2997" s="721"/>
      <c r="QVM2997" s="137"/>
      <c r="QVN2997" s="580"/>
      <c r="QVO2997" s="537"/>
      <c r="QVP2997" s="562"/>
      <c r="QVQ2997" s="357"/>
      <c r="QVR2997" s="81"/>
      <c r="QVS2997" s="173"/>
      <c r="QVT2997" s="721"/>
      <c r="QVU2997" s="137"/>
      <c r="QVV2997" s="580"/>
      <c r="QVW2997" s="537"/>
      <c r="QVX2997" s="562"/>
      <c r="QVY2997" s="357"/>
      <c r="QVZ2997" s="81"/>
      <c r="QWA2997" s="173"/>
      <c r="QWB2997" s="721"/>
      <c r="QWC2997" s="137"/>
      <c r="QWD2997" s="580"/>
      <c r="QWE2997" s="537"/>
      <c r="QWF2997" s="562"/>
      <c r="QWG2997" s="357"/>
      <c r="QWH2997" s="81"/>
      <c r="QWI2997" s="173"/>
      <c r="QWJ2997" s="721"/>
      <c r="QWK2997" s="137"/>
      <c r="QWL2997" s="580"/>
      <c r="QWM2997" s="537"/>
      <c r="QWN2997" s="562"/>
      <c r="QWO2997" s="357"/>
      <c r="QWP2997" s="81"/>
      <c r="QWQ2997" s="173"/>
      <c r="QWR2997" s="721"/>
      <c r="QWS2997" s="137"/>
      <c r="QWT2997" s="580"/>
      <c r="QWU2997" s="537"/>
      <c r="QWV2997" s="562"/>
      <c r="QWW2997" s="357"/>
      <c r="QWX2997" s="81"/>
      <c r="QWY2997" s="173"/>
      <c r="QWZ2997" s="721"/>
      <c r="QXA2997" s="137"/>
      <c r="QXB2997" s="580"/>
      <c r="QXC2997" s="537"/>
      <c r="QXD2997" s="562"/>
      <c r="QXE2997" s="357"/>
      <c r="QXF2997" s="81"/>
      <c r="QXG2997" s="173"/>
      <c r="QXH2997" s="721"/>
      <c r="QXI2997" s="137"/>
      <c r="QXJ2997" s="580"/>
      <c r="QXK2997" s="537"/>
      <c r="QXL2997" s="562"/>
      <c r="QXM2997" s="357"/>
      <c r="QXN2997" s="81"/>
      <c r="QXO2997" s="173"/>
      <c r="QXP2997" s="721"/>
      <c r="QXQ2997" s="137"/>
      <c r="QXR2997" s="580"/>
      <c r="QXS2997" s="537"/>
      <c r="QXT2997" s="562"/>
      <c r="QXU2997" s="357"/>
      <c r="QXV2997" s="81"/>
      <c r="QXW2997" s="173"/>
      <c r="QXX2997" s="721"/>
      <c r="QXY2997" s="137"/>
      <c r="QXZ2997" s="580"/>
      <c r="QYA2997" s="537"/>
      <c r="QYB2997" s="562"/>
      <c r="QYC2997" s="357"/>
      <c r="QYD2997" s="81"/>
      <c r="QYE2997" s="173"/>
      <c r="QYF2997" s="721"/>
      <c r="QYG2997" s="137"/>
      <c r="QYH2997" s="580"/>
      <c r="QYI2997" s="537"/>
      <c r="QYJ2997" s="562"/>
      <c r="QYK2997" s="357"/>
      <c r="QYL2997" s="81"/>
      <c r="QYM2997" s="173"/>
      <c r="QYN2997" s="721"/>
      <c r="QYO2997" s="137"/>
      <c r="QYP2997" s="580"/>
      <c r="QYQ2997" s="537"/>
      <c r="QYR2997" s="562"/>
      <c r="QYS2997" s="357"/>
      <c r="QYT2997" s="81"/>
      <c r="QYU2997" s="173"/>
      <c r="QYV2997" s="721"/>
      <c r="QYW2997" s="137"/>
      <c r="QYX2997" s="580"/>
      <c r="QYY2997" s="537"/>
      <c r="QYZ2997" s="562"/>
      <c r="QZA2997" s="357"/>
      <c r="QZB2997" s="81"/>
      <c r="QZC2997" s="173"/>
      <c r="QZD2997" s="721"/>
      <c r="QZE2997" s="137"/>
      <c r="QZF2997" s="580"/>
      <c r="QZG2997" s="537"/>
      <c r="QZH2997" s="562"/>
      <c r="QZI2997" s="357"/>
      <c r="QZJ2997" s="81"/>
      <c r="QZK2997" s="173"/>
      <c r="QZL2997" s="721"/>
      <c r="QZM2997" s="137"/>
      <c r="QZN2997" s="580"/>
      <c r="QZO2997" s="537"/>
      <c r="QZP2997" s="562"/>
      <c r="QZQ2997" s="357"/>
      <c r="QZR2997" s="81"/>
      <c r="QZS2997" s="173"/>
      <c r="QZT2997" s="721"/>
      <c r="QZU2997" s="137"/>
      <c r="QZV2997" s="580"/>
      <c r="QZW2997" s="537"/>
      <c r="QZX2997" s="562"/>
      <c r="QZY2997" s="357"/>
      <c r="QZZ2997" s="81"/>
      <c r="RAA2997" s="173"/>
      <c r="RAB2997" s="721"/>
      <c r="RAC2997" s="137"/>
      <c r="RAD2997" s="580"/>
      <c r="RAE2997" s="537"/>
      <c r="RAF2997" s="562"/>
      <c r="RAG2997" s="357"/>
      <c r="RAH2997" s="81"/>
      <c r="RAI2997" s="173"/>
      <c r="RAJ2997" s="721"/>
      <c r="RAK2997" s="137"/>
      <c r="RAL2997" s="580"/>
      <c r="RAM2997" s="537"/>
      <c r="RAN2997" s="562"/>
      <c r="RAO2997" s="357"/>
      <c r="RAP2997" s="81"/>
      <c r="RAQ2997" s="173"/>
      <c r="RAR2997" s="721"/>
      <c r="RAS2997" s="137"/>
      <c r="RAT2997" s="580"/>
      <c r="RAU2997" s="537"/>
      <c r="RAV2997" s="562"/>
      <c r="RAW2997" s="357"/>
      <c r="RAX2997" s="81"/>
      <c r="RAY2997" s="173"/>
      <c r="RAZ2997" s="721"/>
      <c r="RBA2997" s="137"/>
      <c r="RBB2997" s="580"/>
      <c r="RBC2997" s="537"/>
      <c r="RBD2997" s="562"/>
      <c r="RBE2997" s="357"/>
      <c r="RBF2997" s="81"/>
      <c r="RBG2997" s="173"/>
      <c r="RBH2997" s="721"/>
      <c r="RBI2997" s="137"/>
      <c r="RBJ2997" s="580"/>
      <c r="RBK2997" s="537"/>
      <c r="RBL2997" s="562"/>
      <c r="RBM2997" s="357"/>
      <c r="RBN2997" s="81"/>
      <c r="RBO2997" s="173"/>
      <c r="RBP2997" s="721"/>
      <c r="RBQ2997" s="137"/>
      <c r="RBR2997" s="580"/>
      <c r="RBS2997" s="537"/>
      <c r="RBT2997" s="562"/>
      <c r="RBU2997" s="357"/>
      <c r="RBV2997" s="81"/>
      <c r="RBW2997" s="173"/>
      <c r="RBX2997" s="721"/>
      <c r="RBY2997" s="137"/>
      <c r="RBZ2997" s="580"/>
      <c r="RCA2997" s="537"/>
      <c r="RCB2997" s="562"/>
      <c r="RCC2997" s="357"/>
      <c r="RCD2997" s="81"/>
      <c r="RCE2997" s="173"/>
      <c r="RCF2997" s="721"/>
      <c r="RCG2997" s="137"/>
      <c r="RCH2997" s="580"/>
      <c r="RCI2997" s="537"/>
      <c r="RCJ2997" s="562"/>
      <c r="RCK2997" s="357"/>
      <c r="RCL2997" s="81"/>
      <c r="RCM2997" s="173"/>
      <c r="RCN2997" s="721"/>
      <c r="RCO2997" s="137"/>
      <c r="RCP2997" s="580"/>
      <c r="RCQ2997" s="537"/>
      <c r="RCR2997" s="562"/>
      <c r="RCS2997" s="357"/>
      <c r="RCT2997" s="81"/>
      <c r="RCU2997" s="173"/>
      <c r="RCV2997" s="721"/>
      <c r="RCW2997" s="137"/>
      <c r="RCX2997" s="580"/>
      <c r="RCY2997" s="537"/>
      <c r="RCZ2997" s="562"/>
      <c r="RDA2997" s="357"/>
      <c r="RDB2997" s="81"/>
      <c r="RDC2997" s="173"/>
      <c r="RDD2997" s="721"/>
      <c r="RDE2997" s="137"/>
      <c r="RDF2997" s="580"/>
      <c r="RDG2997" s="537"/>
      <c r="RDH2997" s="562"/>
      <c r="RDI2997" s="357"/>
      <c r="RDJ2997" s="81"/>
      <c r="RDK2997" s="173"/>
      <c r="RDL2997" s="721"/>
      <c r="RDM2997" s="137"/>
      <c r="RDN2997" s="580"/>
      <c r="RDO2997" s="537"/>
      <c r="RDP2997" s="562"/>
      <c r="RDQ2997" s="357"/>
      <c r="RDR2997" s="81"/>
      <c r="RDS2997" s="173"/>
      <c r="RDT2997" s="721"/>
      <c r="RDU2997" s="137"/>
      <c r="RDV2997" s="580"/>
      <c r="RDW2997" s="537"/>
      <c r="RDX2997" s="562"/>
      <c r="RDY2997" s="357"/>
      <c r="RDZ2997" s="81"/>
      <c r="REA2997" s="173"/>
      <c r="REB2997" s="721"/>
      <c r="REC2997" s="137"/>
      <c r="RED2997" s="580"/>
      <c r="REE2997" s="537"/>
      <c r="REF2997" s="562"/>
      <c r="REG2997" s="357"/>
      <c r="REH2997" s="81"/>
      <c r="REI2997" s="173"/>
      <c r="REJ2997" s="721"/>
      <c r="REK2997" s="137"/>
      <c r="REL2997" s="580"/>
      <c r="REM2997" s="537"/>
      <c r="REN2997" s="562"/>
      <c r="REO2997" s="357"/>
      <c r="REP2997" s="81"/>
      <c r="REQ2997" s="173"/>
      <c r="RER2997" s="721"/>
      <c r="RES2997" s="137"/>
      <c r="RET2997" s="580"/>
      <c r="REU2997" s="537"/>
      <c r="REV2997" s="562"/>
      <c r="REW2997" s="357"/>
      <c r="REX2997" s="81"/>
      <c r="REY2997" s="173"/>
      <c r="REZ2997" s="721"/>
      <c r="RFA2997" s="137"/>
      <c r="RFB2997" s="580"/>
      <c r="RFC2997" s="537"/>
      <c r="RFD2997" s="562"/>
      <c r="RFE2997" s="357"/>
      <c r="RFF2997" s="81"/>
      <c r="RFG2997" s="173"/>
      <c r="RFH2997" s="721"/>
      <c r="RFI2997" s="137"/>
      <c r="RFJ2997" s="580"/>
      <c r="RFK2997" s="537"/>
      <c r="RFL2997" s="562"/>
      <c r="RFM2997" s="357"/>
      <c r="RFN2997" s="81"/>
      <c r="RFO2997" s="173"/>
      <c r="RFP2997" s="721"/>
      <c r="RFQ2997" s="137"/>
      <c r="RFR2997" s="580"/>
      <c r="RFS2997" s="537"/>
      <c r="RFT2997" s="562"/>
      <c r="RFU2997" s="357"/>
      <c r="RFV2997" s="81"/>
      <c r="RFW2997" s="173"/>
      <c r="RFX2997" s="721"/>
      <c r="RFY2997" s="137"/>
      <c r="RFZ2997" s="580"/>
      <c r="RGA2997" s="537"/>
      <c r="RGB2997" s="562"/>
      <c r="RGC2997" s="357"/>
      <c r="RGD2997" s="81"/>
      <c r="RGE2997" s="173"/>
      <c r="RGF2997" s="721"/>
      <c r="RGG2997" s="137"/>
      <c r="RGH2997" s="580"/>
      <c r="RGI2997" s="537"/>
      <c r="RGJ2997" s="562"/>
      <c r="RGK2997" s="357"/>
      <c r="RGL2997" s="81"/>
      <c r="RGM2997" s="173"/>
      <c r="RGN2997" s="721"/>
      <c r="RGO2997" s="137"/>
      <c r="RGP2997" s="580"/>
      <c r="RGQ2997" s="537"/>
      <c r="RGR2997" s="562"/>
      <c r="RGS2997" s="357"/>
      <c r="RGT2997" s="81"/>
      <c r="RGU2997" s="173"/>
      <c r="RGV2997" s="721"/>
      <c r="RGW2997" s="137"/>
      <c r="RGX2997" s="580"/>
      <c r="RGY2997" s="537"/>
      <c r="RGZ2997" s="562"/>
      <c r="RHA2997" s="357"/>
      <c r="RHB2997" s="81"/>
      <c r="RHC2997" s="173"/>
      <c r="RHD2997" s="721"/>
      <c r="RHE2997" s="137"/>
      <c r="RHF2997" s="580"/>
      <c r="RHG2997" s="537"/>
      <c r="RHH2997" s="562"/>
      <c r="RHI2997" s="357"/>
      <c r="RHJ2997" s="81"/>
      <c r="RHK2997" s="173"/>
      <c r="RHL2997" s="721"/>
      <c r="RHM2997" s="137"/>
      <c r="RHN2997" s="580"/>
      <c r="RHO2997" s="537"/>
      <c r="RHP2997" s="562"/>
      <c r="RHQ2997" s="357"/>
      <c r="RHR2997" s="81"/>
      <c r="RHS2997" s="173"/>
      <c r="RHT2997" s="721"/>
      <c r="RHU2997" s="137"/>
      <c r="RHV2997" s="580"/>
      <c r="RHW2997" s="537"/>
      <c r="RHX2997" s="562"/>
      <c r="RHY2997" s="357"/>
      <c r="RHZ2997" s="81"/>
      <c r="RIA2997" s="173"/>
      <c r="RIB2997" s="721"/>
      <c r="RIC2997" s="137"/>
      <c r="RID2997" s="580"/>
      <c r="RIE2997" s="537"/>
      <c r="RIF2997" s="562"/>
      <c r="RIG2997" s="357"/>
      <c r="RIH2997" s="81"/>
      <c r="RII2997" s="173"/>
      <c r="RIJ2997" s="721"/>
      <c r="RIK2997" s="137"/>
      <c r="RIL2997" s="580"/>
      <c r="RIM2997" s="537"/>
      <c r="RIN2997" s="562"/>
      <c r="RIO2997" s="357"/>
      <c r="RIP2997" s="81"/>
      <c r="RIQ2997" s="173"/>
      <c r="RIR2997" s="721"/>
      <c r="RIS2997" s="137"/>
      <c r="RIT2997" s="580"/>
      <c r="RIU2997" s="537"/>
      <c r="RIV2997" s="562"/>
      <c r="RIW2997" s="357"/>
      <c r="RIX2997" s="81"/>
      <c r="RIY2997" s="173"/>
      <c r="RIZ2997" s="721"/>
      <c r="RJA2997" s="137"/>
      <c r="RJB2997" s="580"/>
      <c r="RJC2997" s="537"/>
      <c r="RJD2997" s="562"/>
      <c r="RJE2997" s="357"/>
      <c r="RJF2997" s="81"/>
      <c r="RJG2997" s="173"/>
      <c r="RJH2997" s="721"/>
      <c r="RJI2997" s="137"/>
      <c r="RJJ2997" s="580"/>
      <c r="RJK2997" s="537"/>
      <c r="RJL2997" s="562"/>
      <c r="RJM2997" s="357"/>
      <c r="RJN2997" s="81"/>
      <c r="RJO2997" s="173"/>
      <c r="RJP2997" s="721"/>
      <c r="RJQ2997" s="137"/>
      <c r="RJR2997" s="580"/>
      <c r="RJS2997" s="537"/>
      <c r="RJT2997" s="562"/>
      <c r="RJU2997" s="357"/>
      <c r="RJV2997" s="81"/>
      <c r="RJW2997" s="173"/>
      <c r="RJX2997" s="721"/>
      <c r="RJY2997" s="137"/>
      <c r="RJZ2997" s="580"/>
      <c r="RKA2997" s="537"/>
      <c r="RKB2997" s="562"/>
      <c r="RKC2997" s="357"/>
      <c r="RKD2997" s="81"/>
      <c r="RKE2997" s="173"/>
      <c r="RKF2997" s="721"/>
      <c r="RKG2997" s="137"/>
      <c r="RKH2997" s="580"/>
      <c r="RKI2997" s="537"/>
      <c r="RKJ2997" s="562"/>
      <c r="RKK2997" s="357"/>
      <c r="RKL2997" s="81"/>
      <c r="RKM2997" s="173"/>
      <c r="RKN2997" s="721"/>
      <c r="RKO2997" s="137"/>
      <c r="RKP2997" s="580"/>
      <c r="RKQ2997" s="537"/>
      <c r="RKR2997" s="562"/>
      <c r="RKS2997" s="357"/>
      <c r="RKT2997" s="81"/>
      <c r="RKU2997" s="173"/>
      <c r="RKV2997" s="721"/>
      <c r="RKW2997" s="137"/>
      <c r="RKX2997" s="580"/>
      <c r="RKY2997" s="537"/>
      <c r="RKZ2997" s="562"/>
      <c r="RLA2997" s="357"/>
      <c r="RLB2997" s="81"/>
      <c r="RLC2997" s="173"/>
      <c r="RLD2997" s="721"/>
      <c r="RLE2997" s="137"/>
      <c r="RLF2997" s="580"/>
      <c r="RLG2997" s="537"/>
      <c r="RLH2997" s="562"/>
      <c r="RLI2997" s="357"/>
      <c r="RLJ2997" s="81"/>
      <c r="RLK2997" s="173"/>
      <c r="RLL2997" s="721"/>
      <c r="RLM2997" s="137"/>
      <c r="RLN2997" s="580"/>
      <c r="RLO2997" s="537"/>
      <c r="RLP2997" s="562"/>
      <c r="RLQ2997" s="357"/>
      <c r="RLR2997" s="81"/>
      <c r="RLS2997" s="173"/>
      <c r="RLT2997" s="721"/>
      <c r="RLU2997" s="137"/>
      <c r="RLV2997" s="580"/>
      <c r="RLW2997" s="537"/>
      <c r="RLX2997" s="562"/>
      <c r="RLY2997" s="357"/>
      <c r="RLZ2997" s="81"/>
      <c r="RMA2997" s="173"/>
      <c r="RMB2997" s="721"/>
      <c r="RMC2997" s="137"/>
      <c r="RMD2997" s="580"/>
      <c r="RME2997" s="537"/>
      <c r="RMF2997" s="562"/>
      <c r="RMG2997" s="357"/>
      <c r="RMH2997" s="81"/>
      <c r="RMI2997" s="173"/>
      <c r="RMJ2997" s="721"/>
      <c r="RMK2997" s="137"/>
      <c r="RML2997" s="580"/>
      <c r="RMM2997" s="537"/>
      <c r="RMN2997" s="562"/>
      <c r="RMO2997" s="357"/>
      <c r="RMP2997" s="81"/>
      <c r="RMQ2997" s="173"/>
      <c r="RMR2997" s="721"/>
      <c r="RMS2997" s="137"/>
      <c r="RMT2997" s="580"/>
      <c r="RMU2997" s="537"/>
      <c r="RMV2997" s="562"/>
      <c r="RMW2997" s="357"/>
      <c r="RMX2997" s="81"/>
      <c r="RMY2997" s="173"/>
      <c r="RMZ2997" s="721"/>
      <c r="RNA2997" s="137"/>
      <c r="RNB2997" s="580"/>
      <c r="RNC2997" s="537"/>
      <c r="RND2997" s="562"/>
      <c r="RNE2997" s="357"/>
      <c r="RNF2997" s="81"/>
      <c r="RNG2997" s="173"/>
      <c r="RNH2997" s="721"/>
      <c r="RNI2997" s="137"/>
      <c r="RNJ2997" s="580"/>
      <c r="RNK2997" s="537"/>
      <c r="RNL2997" s="562"/>
      <c r="RNM2997" s="357"/>
      <c r="RNN2997" s="81"/>
      <c r="RNO2997" s="173"/>
      <c r="RNP2997" s="721"/>
      <c r="RNQ2997" s="137"/>
      <c r="RNR2997" s="580"/>
      <c r="RNS2997" s="537"/>
      <c r="RNT2997" s="562"/>
      <c r="RNU2997" s="357"/>
      <c r="RNV2997" s="81"/>
      <c r="RNW2997" s="173"/>
      <c r="RNX2997" s="721"/>
      <c r="RNY2997" s="137"/>
      <c r="RNZ2997" s="580"/>
      <c r="ROA2997" s="537"/>
      <c r="ROB2997" s="562"/>
      <c r="ROC2997" s="357"/>
      <c r="ROD2997" s="81"/>
      <c r="ROE2997" s="173"/>
      <c r="ROF2997" s="721"/>
      <c r="ROG2997" s="137"/>
      <c r="ROH2997" s="580"/>
      <c r="ROI2997" s="537"/>
      <c r="ROJ2997" s="562"/>
      <c r="ROK2997" s="357"/>
      <c r="ROL2997" s="81"/>
      <c r="ROM2997" s="173"/>
      <c r="RON2997" s="721"/>
      <c r="ROO2997" s="137"/>
      <c r="ROP2997" s="580"/>
      <c r="ROQ2997" s="537"/>
      <c r="ROR2997" s="562"/>
      <c r="ROS2997" s="357"/>
      <c r="ROT2997" s="81"/>
      <c r="ROU2997" s="173"/>
      <c r="ROV2997" s="721"/>
      <c r="ROW2997" s="137"/>
      <c r="ROX2997" s="580"/>
      <c r="ROY2997" s="537"/>
      <c r="ROZ2997" s="562"/>
      <c r="RPA2997" s="357"/>
      <c r="RPB2997" s="81"/>
      <c r="RPC2997" s="173"/>
      <c r="RPD2997" s="721"/>
      <c r="RPE2997" s="137"/>
      <c r="RPF2997" s="580"/>
      <c r="RPG2997" s="537"/>
      <c r="RPH2997" s="562"/>
      <c r="RPI2997" s="357"/>
      <c r="RPJ2997" s="81"/>
      <c r="RPK2997" s="173"/>
      <c r="RPL2997" s="721"/>
      <c r="RPM2997" s="137"/>
      <c r="RPN2997" s="580"/>
      <c r="RPO2997" s="537"/>
      <c r="RPP2997" s="562"/>
      <c r="RPQ2997" s="357"/>
      <c r="RPR2997" s="81"/>
      <c r="RPS2997" s="173"/>
      <c r="RPT2997" s="721"/>
      <c r="RPU2997" s="137"/>
      <c r="RPV2997" s="580"/>
      <c r="RPW2997" s="537"/>
      <c r="RPX2997" s="562"/>
      <c r="RPY2997" s="357"/>
      <c r="RPZ2997" s="81"/>
      <c r="RQA2997" s="173"/>
      <c r="RQB2997" s="721"/>
      <c r="RQC2997" s="137"/>
      <c r="RQD2997" s="580"/>
      <c r="RQE2997" s="537"/>
      <c r="RQF2997" s="562"/>
      <c r="RQG2997" s="357"/>
      <c r="RQH2997" s="81"/>
      <c r="RQI2997" s="173"/>
      <c r="RQJ2997" s="721"/>
      <c r="RQK2997" s="137"/>
      <c r="RQL2997" s="580"/>
      <c r="RQM2997" s="537"/>
      <c r="RQN2997" s="562"/>
      <c r="RQO2997" s="357"/>
      <c r="RQP2997" s="81"/>
      <c r="RQQ2997" s="173"/>
      <c r="RQR2997" s="721"/>
      <c r="RQS2997" s="137"/>
      <c r="RQT2997" s="580"/>
      <c r="RQU2997" s="537"/>
      <c r="RQV2997" s="562"/>
      <c r="RQW2997" s="357"/>
      <c r="RQX2997" s="81"/>
      <c r="RQY2997" s="173"/>
      <c r="RQZ2997" s="721"/>
      <c r="RRA2997" s="137"/>
      <c r="RRB2997" s="580"/>
      <c r="RRC2997" s="537"/>
      <c r="RRD2997" s="562"/>
      <c r="RRE2997" s="357"/>
      <c r="RRF2997" s="81"/>
      <c r="RRG2997" s="173"/>
      <c r="RRH2997" s="721"/>
      <c r="RRI2997" s="137"/>
      <c r="RRJ2997" s="580"/>
      <c r="RRK2997" s="537"/>
      <c r="RRL2997" s="562"/>
      <c r="RRM2997" s="357"/>
      <c r="RRN2997" s="81"/>
      <c r="RRO2997" s="173"/>
      <c r="RRP2997" s="721"/>
      <c r="RRQ2997" s="137"/>
      <c r="RRR2997" s="580"/>
      <c r="RRS2997" s="537"/>
      <c r="RRT2997" s="562"/>
      <c r="RRU2997" s="357"/>
      <c r="RRV2997" s="81"/>
      <c r="RRW2997" s="173"/>
      <c r="RRX2997" s="721"/>
      <c r="RRY2997" s="137"/>
      <c r="RRZ2997" s="580"/>
      <c r="RSA2997" s="537"/>
      <c r="RSB2997" s="562"/>
      <c r="RSC2997" s="357"/>
      <c r="RSD2997" s="81"/>
      <c r="RSE2997" s="173"/>
      <c r="RSF2997" s="721"/>
      <c r="RSG2997" s="137"/>
      <c r="RSH2997" s="580"/>
      <c r="RSI2997" s="537"/>
      <c r="RSJ2997" s="562"/>
      <c r="RSK2997" s="357"/>
      <c r="RSL2997" s="81"/>
      <c r="RSM2997" s="173"/>
      <c r="RSN2997" s="721"/>
      <c r="RSO2997" s="137"/>
      <c r="RSP2997" s="580"/>
      <c r="RSQ2997" s="537"/>
      <c r="RSR2997" s="562"/>
      <c r="RSS2997" s="357"/>
      <c r="RST2997" s="81"/>
      <c r="RSU2997" s="173"/>
      <c r="RSV2997" s="721"/>
      <c r="RSW2997" s="137"/>
      <c r="RSX2997" s="580"/>
      <c r="RSY2997" s="537"/>
      <c r="RSZ2997" s="562"/>
      <c r="RTA2997" s="357"/>
      <c r="RTB2997" s="81"/>
      <c r="RTC2997" s="173"/>
      <c r="RTD2997" s="721"/>
      <c r="RTE2997" s="137"/>
      <c r="RTF2997" s="580"/>
      <c r="RTG2997" s="537"/>
      <c r="RTH2997" s="562"/>
      <c r="RTI2997" s="357"/>
      <c r="RTJ2997" s="81"/>
      <c r="RTK2997" s="173"/>
      <c r="RTL2997" s="721"/>
      <c r="RTM2997" s="137"/>
      <c r="RTN2997" s="580"/>
      <c r="RTO2997" s="537"/>
      <c r="RTP2997" s="562"/>
      <c r="RTQ2997" s="357"/>
      <c r="RTR2997" s="81"/>
      <c r="RTS2997" s="173"/>
      <c r="RTT2997" s="721"/>
      <c r="RTU2997" s="137"/>
      <c r="RTV2997" s="580"/>
      <c r="RTW2997" s="537"/>
      <c r="RTX2997" s="562"/>
      <c r="RTY2997" s="357"/>
      <c r="RTZ2997" s="81"/>
      <c r="RUA2997" s="173"/>
      <c r="RUB2997" s="721"/>
      <c r="RUC2997" s="137"/>
      <c r="RUD2997" s="580"/>
      <c r="RUE2997" s="537"/>
      <c r="RUF2997" s="562"/>
      <c r="RUG2997" s="357"/>
      <c r="RUH2997" s="81"/>
      <c r="RUI2997" s="173"/>
      <c r="RUJ2997" s="721"/>
      <c r="RUK2997" s="137"/>
      <c r="RUL2997" s="580"/>
      <c r="RUM2997" s="537"/>
      <c r="RUN2997" s="562"/>
      <c r="RUO2997" s="357"/>
      <c r="RUP2997" s="81"/>
      <c r="RUQ2997" s="173"/>
      <c r="RUR2997" s="721"/>
      <c r="RUS2997" s="137"/>
      <c r="RUT2997" s="580"/>
      <c r="RUU2997" s="537"/>
      <c r="RUV2997" s="562"/>
      <c r="RUW2997" s="357"/>
      <c r="RUX2997" s="81"/>
      <c r="RUY2997" s="173"/>
      <c r="RUZ2997" s="721"/>
      <c r="RVA2997" s="137"/>
      <c r="RVB2997" s="580"/>
      <c r="RVC2997" s="537"/>
      <c r="RVD2997" s="562"/>
      <c r="RVE2997" s="357"/>
      <c r="RVF2997" s="81"/>
      <c r="RVG2997" s="173"/>
      <c r="RVH2997" s="721"/>
      <c r="RVI2997" s="137"/>
      <c r="RVJ2997" s="580"/>
      <c r="RVK2997" s="537"/>
      <c r="RVL2997" s="562"/>
      <c r="RVM2997" s="357"/>
      <c r="RVN2997" s="81"/>
      <c r="RVO2997" s="173"/>
      <c r="RVP2997" s="721"/>
      <c r="RVQ2997" s="137"/>
      <c r="RVR2997" s="580"/>
      <c r="RVS2997" s="537"/>
      <c r="RVT2997" s="562"/>
      <c r="RVU2997" s="357"/>
      <c r="RVV2997" s="81"/>
      <c r="RVW2997" s="173"/>
      <c r="RVX2997" s="721"/>
      <c r="RVY2997" s="137"/>
      <c r="RVZ2997" s="580"/>
      <c r="RWA2997" s="537"/>
      <c r="RWB2997" s="562"/>
      <c r="RWC2997" s="357"/>
      <c r="RWD2997" s="81"/>
      <c r="RWE2997" s="173"/>
      <c r="RWF2997" s="721"/>
      <c r="RWG2997" s="137"/>
      <c r="RWH2997" s="580"/>
      <c r="RWI2997" s="537"/>
      <c r="RWJ2997" s="562"/>
      <c r="RWK2997" s="357"/>
      <c r="RWL2997" s="81"/>
      <c r="RWM2997" s="173"/>
      <c r="RWN2997" s="721"/>
      <c r="RWO2997" s="137"/>
      <c r="RWP2997" s="580"/>
      <c r="RWQ2997" s="537"/>
      <c r="RWR2997" s="562"/>
      <c r="RWS2997" s="357"/>
      <c r="RWT2997" s="81"/>
      <c r="RWU2997" s="173"/>
      <c r="RWV2997" s="721"/>
      <c r="RWW2997" s="137"/>
      <c r="RWX2997" s="580"/>
      <c r="RWY2997" s="537"/>
      <c r="RWZ2997" s="562"/>
      <c r="RXA2997" s="357"/>
      <c r="RXB2997" s="81"/>
      <c r="RXC2997" s="173"/>
      <c r="RXD2997" s="721"/>
      <c r="RXE2997" s="137"/>
      <c r="RXF2997" s="580"/>
      <c r="RXG2997" s="537"/>
      <c r="RXH2997" s="562"/>
      <c r="RXI2997" s="357"/>
      <c r="RXJ2997" s="81"/>
      <c r="RXK2997" s="173"/>
      <c r="RXL2997" s="721"/>
      <c r="RXM2997" s="137"/>
      <c r="RXN2997" s="580"/>
      <c r="RXO2997" s="537"/>
      <c r="RXP2997" s="562"/>
      <c r="RXQ2997" s="357"/>
      <c r="RXR2997" s="81"/>
      <c r="RXS2997" s="173"/>
      <c r="RXT2997" s="721"/>
      <c r="RXU2997" s="137"/>
      <c r="RXV2997" s="580"/>
      <c r="RXW2997" s="537"/>
      <c r="RXX2997" s="562"/>
      <c r="RXY2997" s="357"/>
      <c r="RXZ2997" s="81"/>
      <c r="RYA2997" s="173"/>
      <c r="RYB2997" s="721"/>
      <c r="RYC2997" s="137"/>
      <c r="RYD2997" s="580"/>
      <c r="RYE2997" s="537"/>
      <c r="RYF2997" s="562"/>
      <c r="RYG2997" s="357"/>
      <c r="RYH2997" s="81"/>
      <c r="RYI2997" s="173"/>
      <c r="RYJ2997" s="721"/>
      <c r="RYK2997" s="137"/>
      <c r="RYL2997" s="580"/>
      <c r="RYM2997" s="537"/>
      <c r="RYN2997" s="562"/>
      <c r="RYO2997" s="357"/>
      <c r="RYP2997" s="81"/>
      <c r="RYQ2997" s="173"/>
      <c r="RYR2997" s="721"/>
      <c r="RYS2997" s="137"/>
      <c r="RYT2997" s="580"/>
      <c r="RYU2997" s="537"/>
      <c r="RYV2997" s="562"/>
      <c r="RYW2997" s="357"/>
      <c r="RYX2997" s="81"/>
      <c r="RYY2997" s="173"/>
      <c r="RYZ2997" s="721"/>
      <c r="RZA2997" s="137"/>
      <c r="RZB2997" s="580"/>
      <c r="RZC2997" s="537"/>
      <c r="RZD2997" s="562"/>
      <c r="RZE2997" s="357"/>
      <c r="RZF2997" s="81"/>
      <c r="RZG2997" s="173"/>
      <c r="RZH2997" s="721"/>
      <c r="RZI2997" s="137"/>
      <c r="RZJ2997" s="580"/>
      <c r="RZK2997" s="537"/>
      <c r="RZL2997" s="562"/>
      <c r="RZM2997" s="357"/>
      <c r="RZN2997" s="81"/>
      <c r="RZO2997" s="173"/>
      <c r="RZP2997" s="721"/>
      <c r="RZQ2997" s="137"/>
      <c r="RZR2997" s="580"/>
      <c r="RZS2997" s="537"/>
      <c r="RZT2997" s="562"/>
      <c r="RZU2997" s="357"/>
      <c r="RZV2997" s="81"/>
      <c r="RZW2997" s="173"/>
      <c r="RZX2997" s="721"/>
      <c r="RZY2997" s="137"/>
      <c r="RZZ2997" s="580"/>
      <c r="SAA2997" s="537"/>
      <c r="SAB2997" s="562"/>
      <c r="SAC2997" s="357"/>
      <c r="SAD2997" s="81"/>
      <c r="SAE2997" s="173"/>
      <c r="SAF2997" s="721"/>
      <c r="SAG2997" s="137"/>
      <c r="SAH2997" s="580"/>
      <c r="SAI2997" s="537"/>
      <c r="SAJ2997" s="562"/>
      <c r="SAK2997" s="357"/>
      <c r="SAL2997" s="81"/>
      <c r="SAM2997" s="173"/>
      <c r="SAN2997" s="721"/>
      <c r="SAO2997" s="137"/>
      <c r="SAP2997" s="580"/>
      <c r="SAQ2997" s="537"/>
      <c r="SAR2997" s="562"/>
      <c r="SAS2997" s="357"/>
      <c r="SAT2997" s="81"/>
      <c r="SAU2997" s="173"/>
      <c r="SAV2997" s="721"/>
      <c r="SAW2997" s="137"/>
      <c r="SAX2997" s="580"/>
      <c r="SAY2997" s="537"/>
      <c r="SAZ2997" s="562"/>
      <c r="SBA2997" s="357"/>
      <c r="SBB2997" s="81"/>
      <c r="SBC2997" s="173"/>
      <c r="SBD2997" s="721"/>
      <c r="SBE2997" s="137"/>
      <c r="SBF2997" s="580"/>
      <c r="SBG2997" s="537"/>
      <c r="SBH2997" s="562"/>
      <c r="SBI2997" s="357"/>
      <c r="SBJ2997" s="81"/>
      <c r="SBK2997" s="173"/>
      <c r="SBL2997" s="721"/>
      <c r="SBM2997" s="137"/>
      <c r="SBN2997" s="580"/>
      <c r="SBO2997" s="537"/>
      <c r="SBP2997" s="562"/>
      <c r="SBQ2997" s="357"/>
      <c r="SBR2997" s="81"/>
      <c r="SBS2997" s="173"/>
      <c r="SBT2997" s="721"/>
      <c r="SBU2997" s="137"/>
      <c r="SBV2997" s="580"/>
      <c r="SBW2997" s="537"/>
      <c r="SBX2997" s="562"/>
      <c r="SBY2997" s="357"/>
      <c r="SBZ2997" s="81"/>
      <c r="SCA2997" s="173"/>
      <c r="SCB2997" s="721"/>
      <c r="SCC2997" s="137"/>
      <c r="SCD2997" s="580"/>
      <c r="SCE2997" s="537"/>
      <c r="SCF2997" s="562"/>
      <c r="SCG2997" s="357"/>
      <c r="SCH2997" s="81"/>
      <c r="SCI2997" s="173"/>
      <c r="SCJ2997" s="721"/>
      <c r="SCK2997" s="137"/>
      <c r="SCL2997" s="580"/>
      <c r="SCM2997" s="537"/>
      <c r="SCN2997" s="562"/>
      <c r="SCO2997" s="357"/>
      <c r="SCP2997" s="81"/>
      <c r="SCQ2997" s="173"/>
      <c r="SCR2997" s="721"/>
      <c r="SCS2997" s="137"/>
      <c r="SCT2997" s="580"/>
      <c r="SCU2997" s="537"/>
      <c r="SCV2997" s="562"/>
      <c r="SCW2997" s="357"/>
      <c r="SCX2997" s="81"/>
      <c r="SCY2997" s="173"/>
      <c r="SCZ2997" s="721"/>
      <c r="SDA2997" s="137"/>
      <c r="SDB2997" s="580"/>
      <c r="SDC2997" s="537"/>
      <c r="SDD2997" s="562"/>
      <c r="SDE2997" s="357"/>
      <c r="SDF2997" s="81"/>
      <c r="SDG2997" s="173"/>
      <c r="SDH2997" s="721"/>
      <c r="SDI2997" s="137"/>
      <c r="SDJ2997" s="580"/>
      <c r="SDK2997" s="537"/>
      <c r="SDL2997" s="562"/>
      <c r="SDM2997" s="357"/>
      <c r="SDN2997" s="81"/>
      <c r="SDO2997" s="173"/>
      <c r="SDP2997" s="721"/>
      <c r="SDQ2997" s="137"/>
      <c r="SDR2997" s="580"/>
      <c r="SDS2997" s="537"/>
      <c r="SDT2997" s="562"/>
      <c r="SDU2997" s="357"/>
      <c r="SDV2997" s="81"/>
      <c r="SDW2997" s="173"/>
      <c r="SDX2997" s="721"/>
      <c r="SDY2997" s="137"/>
      <c r="SDZ2997" s="580"/>
      <c r="SEA2997" s="537"/>
      <c r="SEB2997" s="562"/>
      <c r="SEC2997" s="357"/>
      <c r="SED2997" s="81"/>
      <c r="SEE2997" s="173"/>
      <c r="SEF2997" s="721"/>
      <c r="SEG2997" s="137"/>
      <c r="SEH2997" s="580"/>
      <c r="SEI2997" s="537"/>
      <c r="SEJ2997" s="562"/>
      <c r="SEK2997" s="357"/>
      <c r="SEL2997" s="81"/>
      <c r="SEM2997" s="173"/>
      <c r="SEN2997" s="721"/>
      <c r="SEO2997" s="137"/>
      <c r="SEP2997" s="580"/>
      <c r="SEQ2997" s="537"/>
      <c r="SER2997" s="562"/>
      <c r="SES2997" s="357"/>
      <c r="SET2997" s="81"/>
      <c r="SEU2997" s="173"/>
      <c r="SEV2997" s="721"/>
      <c r="SEW2997" s="137"/>
      <c r="SEX2997" s="580"/>
      <c r="SEY2997" s="537"/>
      <c r="SEZ2997" s="562"/>
      <c r="SFA2997" s="357"/>
      <c r="SFB2997" s="81"/>
      <c r="SFC2997" s="173"/>
      <c r="SFD2997" s="721"/>
      <c r="SFE2997" s="137"/>
      <c r="SFF2997" s="580"/>
      <c r="SFG2997" s="537"/>
      <c r="SFH2997" s="562"/>
      <c r="SFI2997" s="357"/>
      <c r="SFJ2997" s="81"/>
      <c r="SFK2997" s="173"/>
      <c r="SFL2997" s="721"/>
      <c r="SFM2997" s="137"/>
      <c r="SFN2997" s="580"/>
      <c r="SFO2997" s="537"/>
      <c r="SFP2997" s="562"/>
      <c r="SFQ2997" s="357"/>
      <c r="SFR2997" s="81"/>
      <c r="SFS2997" s="173"/>
      <c r="SFT2997" s="721"/>
      <c r="SFU2997" s="137"/>
      <c r="SFV2997" s="580"/>
      <c r="SFW2997" s="537"/>
      <c r="SFX2997" s="562"/>
      <c r="SFY2997" s="357"/>
      <c r="SFZ2997" s="81"/>
      <c r="SGA2997" s="173"/>
      <c r="SGB2997" s="721"/>
      <c r="SGC2997" s="137"/>
      <c r="SGD2997" s="580"/>
      <c r="SGE2997" s="537"/>
      <c r="SGF2997" s="562"/>
      <c r="SGG2997" s="357"/>
      <c r="SGH2997" s="81"/>
      <c r="SGI2997" s="173"/>
      <c r="SGJ2997" s="721"/>
      <c r="SGK2997" s="137"/>
      <c r="SGL2997" s="580"/>
      <c r="SGM2997" s="537"/>
      <c r="SGN2997" s="562"/>
      <c r="SGO2997" s="357"/>
      <c r="SGP2997" s="81"/>
      <c r="SGQ2997" s="173"/>
      <c r="SGR2997" s="721"/>
      <c r="SGS2997" s="137"/>
      <c r="SGT2997" s="580"/>
      <c r="SGU2997" s="537"/>
      <c r="SGV2997" s="562"/>
      <c r="SGW2997" s="357"/>
      <c r="SGX2997" s="81"/>
      <c r="SGY2997" s="173"/>
      <c r="SGZ2997" s="721"/>
      <c r="SHA2997" s="137"/>
      <c r="SHB2997" s="580"/>
      <c r="SHC2997" s="537"/>
      <c r="SHD2997" s="562"/>
      <c r="SHE2997" s="357"/>
      <c r="SHF2997" s="81"/>
      <c r="SHG2997" s="173"/>
      <c r="SHH2997" s="721"/>
      <c r="SHI2997" s="137"/>
      <c r="SHJ2997" s="580"/>
      <c r="SHK2997" s="537"/>
      <c r="SHL2997" s="562"/>
      <c r="SHM2997" s="357"/>
      <c r="SHN2997" s="81"/>
      <c r="SHO2997" s="173"/>
      <c r="SHP2997" s="721"/>
      <c r="SHQ2997" s="137"/>
      <c r="SHR2997" s="580"/>
      <c r="SHS2997" s="537"/>
      <c r="SHT2997" s="562"/>
      <c r="SHU2997" s="357"/>
      <c r="SHV2997" s="81"/>
      <c r="SHW2997" s="173"/>
      <c r="SHX2997" s="721"/>
      <c r="SHY2997" s="137"/>
      <c r="SHZ2997" s="580"/>
      <c r="SIA2997" s="537"/>
      <c r="SIB2997" s="562"/>
      <c r="SIC2997" s="357"/>
      <c r="SID2997" s="81"/>
      <c r="SIE2997" s="173"/>
      <c r="SIF2997" s="721"/>
      <c r="SIG2997" s="137"/>
      <c r="SIH2997" s="580"/>
      <c r="SII2997" s="537"/>
      <c r="SIJ2997" s="562"/>
      <c r="SIK2997" s="357"/>
      <c r="SIL2997" s="81"/>
      <c r="SIM2997" s="173"/>
      <c r="SIN2997" s="721"/>
      <c r="SIO2997" s="137"/>
      <c r="SIP2997" s="580"/>
      <c r="SIQ2997" s="537"/>
      <c r="SIR2997" s="562"/>
      <c r="SIS2997" s="357"/>
      <c r="SIT2997" s="81"/>
      <c r="SIU2997" s="173"/>
      <c r="SIV2997" s="721"/>
      <c r="SIW2997" s="137"/>
      <c r="SIX2997" s="580"/>
      <c r="SIY2997" s="537"/>
      <c r="SIZ2997" s="562"/>
      <c r="SJA2997" s="357"/>
      <c r="SJB2997" s="81"/>
      <c r="SJC2997" s="173"/>
      <c r="SJD2997" s="721"/>
      <c r="SJE2997" s="137"/>
      <c r="SJF2997" s="580"/>
      <c r="SJG2997" s="537"/>
      <c r="SJH2997" s="562"/>
      <c r="SJI2997" s="357"/>
      <c r="SJJ2997" s="81"/>
      <c r="SJK2997" s="173"/>
      <c r="SJL2997" s="721"/>
      <c r="SJM2997" s="137"/>
      <c r="SJN2997" s="580"/>
      <c r="SJO2997" s="537"/>
      <c r="SJP2997" s="562"/>
      <c r="SJQ2997" s="357"/>
      <c r="SJR2997" s="81"/>
      <c r="SJS2997" s="173"/>
      <c r="SJT2997" s="721"/>
      <c r="SJU2997" s="137"/>
      <c r="SJV2997" s="580"/>
      <c r="SJW2997" s="537"/>
      <c r="SJX2997" s="562"/>
      <c r="SJY2997" s="357"/>
      <c r="SJZ2997" s="81"/>
      <c r="SKA2997" s="173"/>
      <c r="SKB2997" s="721"/>
      <c r="SKC2997" s="137"/>
      <c r="SKD2997" s="580"/>
      <c r="SKE2997" s="537"/>
      <c r="SKF2997" s="562"/>
      <c r="SKG2997" s="357"/>
      <c r="SKH2997" s="81"/>
      <c r="SKI2997" s="173"/>
      <c r="SKJ2997" s="721"/>
      <c r="SKK2997" s="137"/>
      <c r="SKL2997" s="580"/>
      <c r="SKM2997" s="537"/>
      <c r="SKN2997" s="562"/>
      <c r="SKO2997" s="357"/>
      <c r="SKP2997" s="81"/>
      <c r="SKQ2997" s="173"/>
      <c r="SKR2997" s="721"/>
      <c r="SKS2997" s="137"/>
      <c r="SKT2997" s="580"/>
      <c r="SKU2997" s="537"/>
      <c r="SKV2997" s="562"/>
      <c r="SKW2997" s="357"/>
      <c r="SKX2997" s="81"/>
      <c r="SKY2997" s="173"/>
      <c r="SKZ2997" s="721"/>
      <c r="SLA2997" s="137"/>
      <c r="SLB2997" s="580"/>
      <c r="SLC2997" s="537"/>
      <c r="SLD2997" s="562"/>
      <c r="SLE2997" s="357"/>
      <c r="SLF2997" s="81"/>
      <c r="SLG2997" s="173"/>
      <c r="SLH2997" s="721"/>
      <c r="SLI2997" s="137"/>
      <c r="SLJ2997" s="580"/>
      <c r="SLK2997" s="537"/>
      <c r="SLL2997" s="562"/>
      <c r="SLM2997" s="357"/>
      <c r="SLN2997" s="81"/>
      <c r="SLO2997" s="173"/>
      <c r="SLP2997" s="721"/>
      <c r="SLQ2997" s="137"/>
      <c r="SLR2997" s="580"/>
      <c r="SLS2997" s="537"/>
      <c r="SLT2997" s="562"/>
      <c r="SLU2997" s="357"/>
      <c r="SLV2997" s="81"/>
      <c r="SLW2997" s="173"/>
      <c r="SLX2997" s="721"/>
      <c r="SLY2997" s="137"/>
      <c r="SLZ2997" s="580"/>
      <c r="SMA2997" s="537"/>
      <c r="SMB2997" s="562"/>
      <c r="SMC2997" s="357"/>
      <c r="SMD2997" s="81"/>
      <c r="SME2997" s="173"/>
      <c r="SMF2997" s="721"/>
      <c r="SMG2997" s="137"/>
      <c r="SMH2997" s="580"/>
      <c r="SMI2997" s="537"/>
      <c r="SMJ2997" s="562"/>
      <c r="SMK2997" s="357"/>
      <c r="SML2997" s="81"/>
      <c r="SMM2997" s="173"/>
      <c r="SMN2997" s="721"/>
      <c r="SMO2997" s="137"/>
      <c r="SMP2997" s="580"/>
      <c r="SMQ2997" s="537"/>
      <c r="SMR2997" s="562"/>
      <c r="SMS2997" s="357"/>
      <c r="SMT2997" s="81"/>
      <c r="SMU2997" s="173"/>
      <c r="SMV2997" s="721"/>
      <c r="SMW2997" s="137"/>
      <c r="SMX2997" s="580"/>
      <c r="SMY2997" s="537"/>
      <c r="SMZ2997" s="562"/>
      <c r="SNA2997" s="357"/>
      <c r="SNB2997" s="81"/>
      <c r="SNC2997" s="173"/>
      <c r="SND2997" s="721"/>
      <c r="SNE2997" s="137"/>
      <c r="SNF2997" s="580"/>
      <c r="SNG2997" s="537"/>
      <c r="SNH2997" s="562"/>
      <c r="SNI2997" s="357"/>
      <c r="SNJ2997" s="81"/>
      <c r="SNK2997" s="173"/>
      <c r="SNL2997" s="721"/>
      <c r="SNM2997" s="137"/>
      <c r="SNN2997" s="580"/>
      <c r="SNO2997" s="537"/>
      <c r="SNP2997" s="562"/>
      <c r="SNQ2997" s="357"/>
      <c r="SNR2997" s="81"/>
      <c r="SNS2997" s="173"/>
      <c r="SNT2997" s="721"/>
      <c r="SNU2997" s="137"/>
      <c r="SNV2997" s="580"/>
      <c r="SNW2997" s="537"/>
      <c r="SNX2997" s="562"/>
      <c r="SNY2997" s="357"/>
      <c r="SNZ2997" s="81"/>
      <c r="SOA2997" s="173"/>
      <c r="SOB2997" s="721"/>
      <c r="SOC2997" s="137"/>
      <c r="SOD2997" s="580"/>
      <c r="SOE2997" s="537"/>
      <c r="SOF2997" s="562"/>
      <c r="SOG2997" s="357"/>
      <c r="SOH2997" s="81"/>
      <c r="SOI2997" s="173"/>
      <c r="SOJ2997" s="721"/>
      <c r="SOK2997" s="137"/>
      <c r="SOL2997" s="580"/>
      <c r="SOM2997" s="537"/>
      <c r="SON2997" s="562"/>
      <c r="SOO2997" s="357"/>
      <c r="SOP2997" s="81"/>
      <c r="SOQ2997" s="173"/>
      <c r="SOR2997" s="721"/>
      <c r="SOS2997" s="137"/>
      <c r="SOT2997" s="580"/>
      <c r="SOU2997" s="537"/>
      <c r="SOV2997" s="562"/>
      <c r="SOW2997" s="357"/>
      <c r="SOX2997" s="81"/>
      <c r="SOY2997" s="173"/>
      <c r="SOZ2997" s="721"/>
      <c r="SPA2997" s="137"/>
      <c r="SPB2997" s="580"/>
      <c r="SPC2997" s="537"/>
      <c r="SPD2997" s="562"/>
      <c r="SPE2997" s="357"/>
      <c r="SPF2997" s="81"/>
      <c r="SPG2997" s="173"/>
      <c r="SPH2997" s="721"/>
      <c r="SPI2997" s="137"/>
      <c r="SPJ2997" s="580"/>
      <c r="SPK2997" s="537"/>
      <c r="SPL2997" s="562"/>
      <c r="SPM2997" s="357"/>
      <c r="SPN2997" s="81"/>
      <c r="SPO2997" s="173"/>
      <c r="SPP2997" s="721"/>
      <c r="SPQ2997" s="137"/>
      <c r="SPR2997" s="580"/>
      <c r="SPS2997" s="537"/>
      <c r="SPT2997" s="562"/>
      <c r="SPU2997" s="357"/>
      <c r="SPV2997" s="81"/>
      <c r="SPW2997" s="173"/>
      <c r="SPX2997" s="721"/>
      <c r="SPY2997" s="137"/>
      <c r="SPZ2997" s="580"/>
      <c r="SQA2997" s="537"/>
      <c r="SQB2997" s="562"/>
      <c r="SQC2997" s="357"/>
      <c r="SQD2997" s="81"/>
      <c r="SQE2997" s="173"/>
      <c r="SQF2997" s="721"/>
      <c r="SQG2997" s="137"/>
      <c r="SQH2997" s="580"/>
      <c r="SQI2997" s="537"/>
      <c r="SQJ2997" s="562"/>
      <c r="SQK2997" s="357"/>
      <c r="SQL2997" s="81"/>
      <c r="SQM2997" s="173"/>
      <c r="SQN2997" s="721"/>
      <c r="SQO2997" s="137"/>
      <c r="SQP2997" s="580"/>
      <c r="SQQ2997" s="537"/>
      <c r="SQR2997" s="562"/>
      <c r="SQS2997" s="357"/>
      <c r="SQT2997" s="81"/>
      <c r="SQU2997" s="173"/>
      <c r="SQV2997" s="721"/>
      <c r="SQW2997" s="137"/>
      <c r="SQX2997" s="580"/>
      <c r="SQY2997" s="537"/>
      <c r="SQZ2997" s="562"/>
      <c r="SRA2997" s="357"/>
      <c r="SRB2997" s="81"/>
      <c r="SRC2997" s="173"/>
      <c r="SRD2997" s="721"/>
      <c r="SRE2997" s="137"/>
      <c r="SRF2997" s="580"/>
      <c r="SRG2997" s="537"/>
      <c r="SRH2997" s="562"/>
      <c r="SRI2997" s="357"/>
      <c r="SRJ2997" s="81"/>
      <c r="SRK2997" s="173"/>
      <c r="SRL2997" s="721"/>
      <c r="SRM2997" s="137"/>
      <c r="SRN2997" s="580"/>
      <c r="SRO2997" s="537"/>
      <c r="SRP2997" s="562"/>
      <c r="SRQ2997" s="357"/>
      <c r="SRR2997" s="81"/>
      <c r="SRS2997" s="173"/>
      <c r="SRT2997" s="721"/>
      <c r="SRU2997" s="137"/>
      <c r="SRV2997" s="580"/>
      <c r="SRW2997" s="537"/>
      <c r="SRX2997" s="562"/>
      <c r="SRY2997" s="357"/>
      <c r="SRZ2997" s="81"/>
      <c r="SSA2997" s="173"/>
      <c r="SSB2997" s="721"/>
      <c r="SSC2997" s="137"/>
      <c r="SSD2997" s="580"/>
      <c r="SSE2997" s="537"/>
      <c r="SSF2997" s="562"/>
      <c r="SSG2997" s="357"/>
      <c r="SSH2997" s="81"/>
      <c r="SSI2997" s="173"/>
      <c r="SSJ2997" s="721"/>
      <c r="SSK2997" s="137"/>
      <c r="SSL2997" s="580"/>
      <c r="SSM2997" s="537"/>
      <c r="SSN2997" s="562"/>
      <c r="SSO2997" s="357"/>
      <c r="SSP2997" s="81"/>
      <c r="SSQ2997" s="173"/>
      <c r="SSR2997" s="721"/>
      <c r="SSS2997" s="137"/>
      <c r="SST2997" s="580"/>
      <c r="SSU2997" s="537"/>
      <c r="SSV2997" s="562"/>
      <c r="SSW2997" s="357"/>
      <c r="SSX2997" s="81"/>
      <c r="SSY2997" s="173"/>
      <c r="SSZ2997" s="721"/>
      <c r="STA2997" s="137"/>
      <c r="STB2997" s="580"/>
      <c r="STC2997" s="537"/>
      <c r="STD2997" s="562"/>
      <c r="STE2997" s="357"/>
      <c r="STF2997" s="81"/>
      <c r="STG2997" s="173"/>
      <c r="STH2997" s="721"/>
      <c r="STI2997" s="137"/>
      <c r="STJ2997" s="580"/>
      <c r="STK2997" s="537"/>
      <c r="STL2997" s="562"/>
      <c r="STM2997" s="357"/>
      <c r="STN2997" s="81"/>
      <c r="STO2997" s="173"/>
      <c r="STP2997" s="721"/>
      <c r="STQ2997" s="137"/>
      <c r="STR2997" s="580"/>
      <c r="STS2997" s="537"/>
      <c r="STT2997" s="562"/>
      <c r="STU2997" s="357"/>
      <c r="STV2997" s="81"/>
      <c r="STW2997" s="173"/>
      <c r="STX2997" s="721"/>
      <c r="STY2997" s="137"/>
      <c r="STZ2997" s="580"/>
      <c r="SUA2997" s="537"/>
      <c r="SUB2997" s="562"/>
      <c r="SUC2997" s="357"/>
      <c r="SUD2997" s="81"/>
      <c r="SUE2997" s="173"/>
      <c r="SUF2997" s="721"/>
      <c r="SUG2997" s="137"/>
      <c r="SUH2997" s="580"/>
      <c r="SUI2997" s="537"/>
      <c r="SUJ2997" s="562"/>
      <c r="SUK2997" s="357"/>
      <c r="SUL2997" s="81"/>
      <c r="SUM2997" s="173"/>
      <c r="SUN2997" s="721"/>
      <c r="SUO2997" s="137"/>
      <c r="SUP2997" s="580"/>
      <c r="SUQ2997" s="537"/>
      <c r="SUR2997" s="562"/>
      <c r="SUS2997" s="357"/>
      <c r="SUT2997" s="81"/>
      <c r="SUU2997" s="173"/>
      <c r="SUV2997" s="721"/>
      <c r="SUW2997" s="137"/>
      <c r="SUX2997" s="580"/>
      <c r="SUY2997" s="537"/>
      <c r="SUZ2997" s="562"/>
      <c r="SVA2997" s="357"/>
      <c r="SVB2997" s="81"/>
      <c r="SVC2997" s="173"/>
      <c r="SVD2997" s="721"/>
      <c r="SVE2997" s="137"/>
      <c r="SVF2997" s="580"/>
      <c r="SVG2997" s="537"/>
      <c r="SVH2997" s="562"/>
      <c r="SVI2997" s="357"/>
      <c r="SVJ2997" s="81"/>
      <c r="SVK2997" s="173"/>
      <c r="SVL2997" s="721"/>
      <c r="SVM2997" s="137"/>
      <c r="SVN2997" s="580"/>
      <c r="SVO2997" s="537"/>
      <c r="SVP2997" s="562"/>
      <c r="SVQ2997" s="357"/>
      <c r="SVR2997" s="81"/>
      <c r="SVS2997" s="173"/>
      <c r="SVT2997" s="721"/>
      <c r="SVU2997" s="137"/>
      <c r="SVV2997" s="580"/>
      <c r="SVW2997" s="537"/>
      <c r="SVX2997" s="562"/>
      <c r="SVY2997" s="357"/>
      <c r="SVZ2997" s="81"/>
      <c r="SWA2997" s="173"/>
      <c r="SWB2997" s="721"/>
      <c r="SWC2997" s="137"/>
      <c r="SWD2997" s="580"/>
      <c r="SWE2997" s="537"/>
      <c r="SWF2997" s="562"/>
      <c r="SWG2997" s="357"/>
      <c r="SWH2997" s="81"/>
      <c r="SWI2997" s="173"/>
      <c r="SWJ2997" s="721"/>
      <c r="SWK2997" s="137"/>
      <c r="SWL2997" s="580"/>
      <c r="SWM2997" s="537"/>
      <c r="SWN2997" s="562"/>
      <c r="SWO2997" s="357"/>
      <c r="SWP2997" s="81"/>
      <c r="SWQ2997" s="173"/>
      <c r="SWR2997" s="721"/>
      <c r="SWS2997" s="137"/>
      <c r="SWT2997" s="580"/>
      <c r="SWU2997" s="537"/>
      <c r="SWV2997" s="562"/>
      <c r="SWW2997" s="357"/>
      <c r="SWX2997" s="81"/>
      <c r="SWY2997" s="173"/>
      <c r="SWZ2997" s="721"/>
      <c r="SXA2997" s="137"/>
      <c r="SXB2997" s="580"/>
      <c r="SXC2997" s="537"/>
      <c r="SXD2997" s="562"/>
      <c r="SXE2997" s="357"/>
      <c r="SXF2997" s="81"/>
      <c r="SXG2997" s="173"/>
      <c r="SXH2997" s="721"/>
      <c r="SXI2997" s="137"/>
      <c r="SXJ2997" s="580"/>
      <c r="SXK2997" s="537"/>
      <c r="SXL2997" s="562"/>
      <c r="SXM2997" s="357"/>
      <c r="SXN2997" s="81"/>
      <c r="SXO2997" s="173"/>
      <c r="SXP2997" s="721"/>
      <c r="SXQ2997" s="137"/>
      <c r="SXR2997" s="580"/>
      <c r="SXS2997" s="537"/>
      <c r="SXT2997" s="562"/>
      <c r="SXU2997" s="357"/>
      <c r="SXV2997" s="81"/>
      <c r="SXW2997" s="173"/>
      <c r="SXX2997" s="721"/>
      <c r="SXY2997" s="137"/>
      <c r="SXZ2997" s="580"/>
      <c r="SYA2997" s="537"/>
      <c r="SYB2997" s="562"/>
      <c r="SYC2997" s="357"/>
      <c r="SYD2997" s="81"/>
      <c r="SYE2997" s="173"/>
      <c r="SYF2997" s="721"/>
      <c r="SYG2997" s="137"/>
      <c r="SYH2997" s="580"/>
      <c r="SYI2997" s="537"/>
      <c r="SYJ2997" s="562"/>
      <c r="SYK2997" s="357"/>
      <c r="SYL2997" s="81"/>
      <c r="SYM2997" s="173"/>
      <c r="SYN2997" s="721"/>
      <c r="SYO2997" s="137"/>
      <c r="SYP2997" s="580"/>
      <c r="SYQ2997" s="537"/>
      <c r="SYR2997" s="562"/>
      <c r="SYS2997" s="357"/>
      <c r="SYT2997" s="81"/>
      <c r="SYU2997" s="173"/>
      <c r="SYV2997" s="721"/>
      <c r="SYW2997" s="137"/>
      <c r="SYX2997" s="580"/>
      <c r="SYY2997" s="537"/>
      <c r="SYZ2997" s="562"/>
      <c r="SZA2997" s="357"/>
      <c r="SZB2997" s="81"/>
      <c r="SZC2997" s="173"/>
      <c r="SZD2997" s="721"/>
      <c r="SZE2997" s="137"/>
      <c r="SZF2997" s="580"/>
      <c r="SZG2997" s="537"/>
      <c r="SZH2997" s="562"/>
      <c r="SZI2997" s="357"/>
      <c r="SZJ2997" s="81"/>
      <c r="SZK2997" s="173"/>
      <c r="SZL2997" s="721"/>
      <c r="SZM2997" s="137"/>
      <c r="SZN2997" s="580"/>
      <c r="SZO2997" s="537"/>
      <c r="SZP2997" s="562"/>
      <c r="SZQ2997" s="357"/>
      <c r="SZR2997" s="81"/>
      <c r="SZS2997" s="173"/>
      <c r="SZT2997" s="721"/>
      <c r="SZU2997" s="137"/>
      <c r="SZV2997" s="580"/>
      <c r="SZW2997" s="537"/>
      <c r="SZX2997" s="562"/>
      <c r="SZY2997" s="357"/>
      <c r="SZZ2997" s="81"/>
      <c r="TAA2997" s="173"/>
      <c r="TAB2997" s="721"/>
      <c r="TAC2997" s="137"/>
      <c r="TAD2997" s="580"/>
      <c r="TAE2997" s="537"/>
      <c r="TAF2997" s="562"/>
      <c r="TAG2997" s="357"/>
      <c r="TAH2997" s="81"/>
      <c r="TAI2997" s="173"/>
      <c r="TAJ2997" s="721"/>
      <c r="TAK2997" s="137"/>
      <c r="TAL2997" s="580"/>
      <c r="TAM2997" s="537"/>
      <c r="TAN2997" s="562"/>
      <c r="TAO2997" s="357"/>
      <c r="TAP2997" s="81"/>
      <c r="TAQ2997" s="173"/>
      <c r="TAR2997" s="721"/>
      <c r="TAS2997" s="137"/>
      <c r="TAT2997" s="580"/>
      <c r="TAU2997" s="537"/>
      <c r="TAV2997" s="562"/>
      <c r="TAW2997" s="357"/>
      <c r="TAX2997" s="81"/>
      <c r="TAY2997" s="173"/>
      <c r="TAZ2997" s="721"/>
      <c r="TBA2997" s="137"/>
      <c r="TBB2997" s="580"/>
      <c r="TBC2997" s="537"/>
      <c r="TBD2997" s="562"/>
      <c r="TBE2997" s="357"/>
      <c r="TBF2997" s="81"/>
      <c r="TBG2997" s="173"/>
      <c r="TBH2997" s="721"/>
      <c r="TBI2997" s="137"/>
      <c r="TBJ2997" s="580"/>
      <c r="TBK2997" s="537"/>
      <c r="TBL2997" s="562"/>
      <c r="TBM2997" s="357"/>
      <c r="TBN2997" s="81"/>
      <c r="TBO2997" s="173"/>
      <c r="TBP2997" s="721"/>
      <c r="TBQ2997" s="137"/>
      <c r="TBR2997" s="580"/>
      <c r="TBS2997" s="537"/>
      <c r="TBT2997" s="562"/>
      <c r="TBU2997" s="357"/>
      <c r="TBV2997" s="81"/>
      <c r="TBW2997" s="173"/>
      <c r="TBX2997" s="721"/>
      <c r="TBY2997" s="137"/>
      <c r="TBZ2997" s="580"/>
      <c r="TCA2997" s="537"/>
      <c r="TCB2997" s="562"/>
      <c r="TCC2997" s="357"/>
      <c r="TCD2997" s="81"/>
      <c r="TCE2997" s="173"/>
      <c r="TCF2997" s="721"/>
      <c r="TCG2997" s="137"/>
      <c r="TCH2997" s="580"/>
      <c r="TCI2997" s="537"/>
      <c r="TCJ2997" s="562"/>
      <c r="TCK2997" s="357"/>
      <c r="TCL2997" s="81"/>
      <c r="TCM2997" s="173"/>
      <c r="TCN2997" s="721"/>
      <c r="TCO2997" s="137"/>
      <c r="TCP2997" s="580"/>
      <c r="TCQ2997" s="537"/>
      <c r="TCR2997" s="562"/>
      <c r="TCS2997" s="357"/>
      <c r="TCT2997" s="81"/>
      <c r="TCU2997" s="173"/>
      <c r="TCV2997" s="721"/>
      <c r="TCW2997" s="137"/>
      <c r="TCX2997" s="580"/>
      <c r="TCY2997" s="537"/>
      <c r="TCZ2997" s="562"/>
      <c r="TDA2997" s="357"/>
      <c r="TDB2997" s="81"/>
      <c r="TDC2997" s="173"/>
      <c r="TDD2997" s="721"/>
      <c r="TDE2997" s="137"/>
      <c r="TDF2997" s="580"/>
      <c r="TDG2997" s="537"/>
      <c r="TDH2997" s="562"/>
      <c r="TDI2997" s="357"/>
      <c r="TDJ2997" s="81"/>
      <c r="TDK2997" s="173"/>
      <c r="TDL2997" s="721"/>
      <c r="TDM2997" s="137"/>
      <c r="TDN2997" s="580"/>
      <c r="TDO2997" s="537"/>
      <c r="TDP2997" s="562"/>
      <c r="TDQ2997" s="357"/>
      <c r="TDR2997" s="81"/>
      <c r="TDS2997" s="173"/>
      <c r="TDT2997" s="721"/>
      <c r="TDU2997" s="137"/>
      <c r="TDV2997" s="580"/>
      <c r="TDW2997" s="537"/>
      <c r="TDX2997" s="562"/>
      <c r="TDY2997" s="357"/>
      <c r="TDZ2997" s="81"/>
      <c r="TEA2997" s="173"/>
      <c r="TEB2997" s="721"/>
      <c r="TEC2997" s="137"/>
      <c r="TED2997" s="580"/>
      <c r="TEE2997" s="537"/>
      <c r="TEF2997" s="562"/>
      <c r="TEG2997" s="357"/>
      <c r="TEH2997" s="81"/>
      <c r="TEI2997" s="173"/>
      <c r="TEJ2997" s="721"/>
      <c r="TEK2997" s="137"/>
      <c r="TEL2997" s="580"/>
      <c r="TEM2997" s="537"/>
      <c r="TEN2997" s="562"/>
      <c r="TEO2997" s="357"/>
      <c r="TEP2997" s="81"/>
      <c r="TEQ2997" s="173"/>
      <c r="TER2997" s="721"/>
      <c r="TES2997" s="137"/>
      <c r="TET2997" s="580"/>
      <c r="TEU2997" s="537"/>
      <c r="TEV2997" s="562"/>
      <c r="TEW2997" s="357"/>
      <c r="TEX2997" s="81"/>
      <c r="TEY2997" s="173"/>
      <c r="TEZ2997" s="721"/>
      <c r="TFA2997" s="137"/>
      <c r="TFB2997" s="580"/>
      <c r="TFC2997" s="537"/>
      <c r="TFD2997" s="562"/>
      <c r="TFE2997" s="357"/>
      <c r="TFF2997" s="81"/>
      <c r="TFG2997" s="173"/>
      <c r="TFH2997" s="721"/>
      <c r="TFI2997" s="137"/>
      <c r="TFJ2997" s="580"/>
      <c r="TFK2997" s="537"/>
      <c r="TFL2997" s="562"/>
      <c r="TFM2997" s="357"/>
      <c r="TFN2997" s="81"/>
      <c r="TFO2997" s="173"/>
      <c r="TFP2997" s="721"/>
      <c r="TFQ2997" s="137"/>
      <c r="TFR2997" s="580"/>
      <c r="TFS2997" s="537"/>
      <c r="TFT2997" s="562"/>
      <c r="TFU2997" s="357"/>
      <c r="TFV2997" s="81"/>
      <c r="TFW2997" s="173"/>
      <c r="TFX2997" s="721"/>
      <c r="TFY2997" s="137"/>
      <c r="TFZ2997" s="580"/>
      <c r="TGA2997" s="537"/>
      <c r="TGB2997" s="562"/>
      <c r="TGC2997" s="357"/>
      <c r="TGD2997" s="81"/>
      <c r="TGE2997" s="173"/>
      <c r="TGF2997" s="721"/>
      <c r="TGG2997" s="137"/>
      <c r="TGH2997" s="580"/>
      <c r="TGI2997" s="537"/>
      <c r="TGJ2997" s="562"/>
      <c r="TGK2997" s="357"/>
      <c r="TGL2997" s="81"/>
      <c r="TGM2997" s="173"/>
      <c r="TGN2997" s="721"/>
      <c r="TGO2997" s="137"/>
      <c r="TGP2997" s="580"/>
      <c r="TGQ2997" s="537"/>
      <c r="TGR2997" s="562"/>
      <c r="TGS2997" s="357"/>
      <c r="TGT2997" s="81"/>
      <c r="TGU2997" s="173"/>
      <c r="TGV2997" s="721"/>
      <c r="TGW2997" s="137"/>
      <c r="TGX2997" s="580"/>
      <c r="TGY2997" s="537"/>
      <c r="TGZ2997" s="562"/>
      <c r="THA2997" s="357"/>
      <c r="THB2997" s="81"/>
      <c r="THC2997" s="173"/>
      <c r="THD2997" s="721"/>
      <c r="THE2997" s="137"/>
      <c r="THF2997" s="580"/>
      <c r="THG2997" s="537"/>
      <c r="THH2997" s="562"/>
      <c r="THI2997" s="357"/>
      <c r="THJ2997" s="81"/>
      <c r="THK2997" s="173"/>
      <c r="THL2997" s="721"/>
      <c r="THM2997" s="137"/>
      <c r="THN2997" s="580"/>
      <c r="THO2997" s="537"/>
      <c r="THP2997" s="562"/>
      <c r="THQ2997" s="357"/>
      <c r="THR2997" s="81"/>
      <c r="THS2997" s="173"/>
      <c r="THT2997" s="721"/>
      <c r="THU2997" s="137"/>
      <c r="THV2997" s="580"/>
      <c r="THW2997" s="537"/>
      <c r="THX2997" s="562"/>
      <c r="THY2997" s="357"/>
      <c r="THZ2997" s="81"/>
      <c r="TIA2997" s="173"/>
      <c r="TIB2997" s="721"/>
      <c r="TIC2997" s="137"/>
      <c r="TID2997" s="580"/>
      <c r="TIE2997" s="537"/>
      <c r="TIF2997" s="562"/>
      <c r="TIG2997" s="357"/>
      <c r="TIH2997" s="81"/>
      <c r="TII2997" s="173"/>
      <c r="TIJ2997" s="721"/>
      <c r="TIK2997" s="137"/>
      <c r="TIL2997" s="580"/>
      <c r="TIM2997" s="537"/>
      <c r="TIN2997" s="562"/>
      <c r="TIO2997" s="357"/>
      <c r="TIP2997" s="81"/>
      <c r="TIQ2997" s="173"/>
      <c r="TIR2997" s="721"/>
      <c r="TIS2997" s="137"/>
      <c r="TIT2997" s="580"/>
      <c r="TIU2997" s="537"/>
      <c r="TIV2997" s="562"/>
      <c r="TIW2997" s="357"/>
      <c r="TIX2997" s="81"/>
      <c r="TIY2997" s="173"/>
      <c r="TIZ2997" s="721"/>
      <c r="TJA2997" s="137"/>
      <c r="TJB2997" s="580"/>
      <c r="TJC2997" s="537"/>
      <c r="TJD2997" s="562"/>
      <c r="TJE2997" s="357"/>
      <c r="TJF2997" s="81"/>
      <c r="TJG2997" s="173"/>
      <c r="TJH2997" s="721"/>
      <c r="TJI2997" s="137"/>
      <c r="TJJ2997" s="580"/>
      <c r="TJK2997" s="537"/>
      <c r="TJL2997" s="562"/>
      <c r="TJM2997" s="357"/>
      <c r="TJN2997" s="81"/>
      <c r="TJO2997" s="173"/>
      <c r="TJP2997" s="721"/>
      <c r="TJQ2997" s="137"/>
      <c r="TJR2997" s="580"/>
      <c r="TJS2997" s="537"/>
      <c r="TJT2997" s="562"/>
      <c r="TJU2997" s="357"/>
      <c r="TJV2997" s="81"/>
      <c r="TJW2997" s="173"/>
      <c r="TJX2997" s="721"/>
      <c r="TJY2997" s="137"/>
      <c r="TJZ2997" s="580"/>
      <c r="TKA2997" s="537"/>
      <c r="TKB2997" s="562"/>
      <c r="TKC2997" s="357"/>
      <c r="TKD2997" s="81"/>
      <c r="TKE2997" s="173"/>
      <c r="TKF2997" s="721"/>
      <c r="TKG2997" s="137"/>
      <c r="TKH2997" s="580"/>
      <c r="TKI2997" s="537"/>
      <c r="TKJ2997" s="562"/>
      <c r="TKK2997" s="357"/>
      <c r="TKL2997" s="81"/>
      <c r="TKM2997" s="173"/>
      <c r="TKN2997" s="721"/>
      <c r="TKO2997" s="137"/>
      <c r="TKP2997" s="580"/>
      <c r="TKQ2997" s="537"/>
      <c r="TKR2997" s="562"/>
      <c r="TKS2997" s="357"/>
      <c r="TKT2997" s="81"/>
      <c r="TKU2997" s="173"/>
      <c r="TKV2997" s="721"/>
      <c r="TKW2997" s="137"/>
      <c r="TKX2997" s="580"/>
      <c r="TKY2997" s="537"/>
      <c r="TKZ2997" s="562"/>
      <c r="TLA2997" s="357"/>
      <c r="TLB2997" s="81"/>
      <c r="TLC2997" s="173"/>
      <c r="TLD2997" s="721"/>
      <c r="TLE2997" s="137"/>
      <c r="TLF2997" s="580"/>
      <c r="TLG2997" s="537"/>
      <c r="TLH2997" s="562"/>
      <c r="TLI2997" s="357"/>
      <c r="TLJ2997" s="81"/>
      <c r="TLK2997" s="173"/>
      <c r="TLL2997" s="721"/>
      <c r="TLM2997" s="137"/>
      <c r="TLN2997" s="580"/>
      <c r="TLO2997" s="537"/>
      <c r="TLP2997" s="562"/>
      <c r="TLQ2997" s="357"/>
      <c r="TLR2997" s="81"/>
      <c r="TLS2997" s="173"/>
      <c r="TLT2997" s="721"/>
      <c r="TLU2997" s="137"/>
      <c r="TLV2997" s="580"/>
      <c r="TLW2997" s="537"/>
      <c r="TLX2997" s="562"/>
      <c r="TLY2997" s="357"/>
      <c r="TLZ2997" s="81"/>
      <c r="TMA2997" s="173"/>
      <c r="TMB2997" s="721"/>
      <c r="TMC2997" s="137"/>
      <c r="TMD2997" s="580"/>
      <c r="TME2997" s="537"/>
      <c r="TMF2997" s="562"/>
      <c r="TMG2997" s="357"/>
      <c r="TMH2997" s="81"/>
      <c r="TMI2997" s="173"/>
      <c r="TMJ2997" s="721"/>
      <c r="TMK2997" s="137"/>
      <c r="TML2997" s="580"/>
      <c r="TMM2997" s="537"/>
      <c r="TMN2997" s="562"/>
      <c r="TMO2997" s="357"/>
      <c r="TMP2997" s="81"/>
      <c r="TMQ2997" s="173"/>
      <c r="TMR2997" s="721"/>
      <c r="TMS2997" s="137"/>
      <c r="TMT2997" s="580"/>
      <c r="TMU2997" s="537"/>
      <c r="TMV2997" s="562"/>
      <c r="TMW2997" s="357"/>
      <c r="TMX2997" s="81"/>
      <c r="TMY2997" s="173"/>
      <c r="TMZ2997" s="721"/>
      <c r="TNA2997" s="137"/>
      <c r="TNB2997" s="580"/>
      <c r="TNC2997" s="537"/>
      <c r="TND2997" s="562"/>
      <c r="TNE2997" s="357"/>
      <c r="TNF2997" s="81"/>
      <c r="TNG2997" s="173"/>
      <c r="TNH2997" s="721"/>
      <c r="TNI2997" s="137"/>
      <c r="TNJ2997" s="580"/>
      <c r="TNK2997" s="537"/>
      <c r="TNL2997" s="562"/>
      <c r="TNM2997" s="357"/>
      <c r="TNN2997" s="81"/>
      <c r="TNO2997" s="173"/>
      <c r="TNP2997" s="721"/>
      <c r="TNQ2997" s="137"/>
      <c r="TNR2997" s="580"/>
      <c r="TNS2997" s="537"/>
      <c r="TNT2997" s="562"/>
      <c r="TNU2997" s="357"/>
      <c r="TNV2997" s="81"/>
      <c r="TNW2997" s="173"/>
      <c r="TNX2997" s="721"/>
      <c r="TNY2997" s="137"/>
      <c r="TNZ2997" s="580"/>
      <c r="TOA2997" s="537"/>
      <c r="TOB2997" s="562"/>
      <c r="TOC2997" s="357"/>
      <c r="TOD2997" s="81"/>
      <c r="TOE2997" s="173"/>
      <c r="TOF2997" s="721"/>
      <c r="TOG2997" s="137"/>
      <c r="TOH2997" s="580"/>
      <c r="TOI2997" s="537"/>
      <c r="TOJ2997" s="562"/>
      <c r="TOK2997" s="357"/>
      <c r="TOL2997" s="81"/>
      <c r="TOM2997" s="173"/>
      <c r="TON2997" s="721"/>
      <c r="TOO2997" s="137"/>
      <c r="TOP2997" s="580"/>
      <c r="TOQ2997" s="537"/>
      <c r="TOR2997" s="562"/>
      <c r="TOS2997" s="357"/>
      <c r="TOT2997" s="81"/>
      <c r="TOU2997" s="173"/>
      <c r="TOV2997" s="721"/>
      <c r="TOW2997" s="137"/>
      <c r="TOX2997" s="580"/>
      <c r="TOY2997" s="537"/>
      <c r="TOZ2997" s="562"/>
      <c r="TPA2997" s="357"/>
      <c r="TPB2997" s="81"/>
      <c r="TPC2997" s="173"/>
      <c r="TPD2997" s="721"/>
      <c r="TPE2997" s="137"/>
      <c r="TPF2997" s="580"/>
      <c r="TPG2997" s="537"/>
      <c r="TPH2997" s="562"/>
      <c r="TPI2997" s="357"/>
      <c r="TPJ2997" s="81"/>
      <c r="TPK2997" s="173"/>
      <c r="TPL2997" s="721"/>
      <c r="TPM2997" s="137"/>
      <c r="TPN2997" s="580"/>
      <c r="TPO2997" s="537"/>
      <c r="TPP2997" s="562"/>
      <c r="TPQ2997" s="357"/>
      <c r="TPR2997" s="81"/>
      <c r="TPS2997" s="173"/>
      <c r="TPT2997" s="721"/>
      <c r="TPU2997" s="137"/>
      <c r="TPV2997" s="580"/>
      <c r="TPW2997" s="537"/>
      <c r="TPX2997" s="562"/>
      <c r="TPY2997" s="357"/>
      <c r="TPZ2997" s="81"/>
      <c r="TQA2997" s="173"/>
      <c r="TQB2997" s="721"/>
      <c r="TQC2997" s="137"/>
      <c r="TQD2997" s="580"/>
      <c r="TQE2997" s="537"/>
      <c r="TQF2997" s="562"/>
      <c r="TQG2997" s="357"/>
      <c r="TQH2997" s="81"/>
      <c r="TQI2997" s="173"/>
      <c r="TQJ2997" s="721"/>
      <c r="TQK2997" s="137"/>
      <c r="TQL2997" s="580"/>
      <c r="TQM2997" s="537"/>
      <c r="TQN2997" s="562"/>
      <c r="TQO2997" s="357"/>
      <c r="TQP2997" s="81"/>
      <c r="TQQ2997" s="173"/>
      <c r="TQR2997" s="721"/>
      <c r="TQS2997" s="137"/>
      <c r="TQT2997" s="580"/>
      <c r="TQU2997" s="537"/>
      <c r="TQV2997" s="562"/>
      <c r="TQW2997" s="357"/>
      <c r="TQX2997" s="81"/>
      <c r="TQY2997" s="173"/>
      <c r="TQZ2997" s="721"/>
      <c r="TRA2997" s="137"/>
      <c r="TRB2997" s="580"/>
      <c r="TRC2997" s="537"/>
      <c r="TRD2997" s="562"/>
      <c r="TRE2997" s="357"/>
      <c r="TRF2997" s="81"/>
      <c r="TRG2997" s="173"/>
      <c r="TRH2997" s="721"/>
      <c r="TRI2997" s="137"/>
      <c r="TRJ2997" s="580"/>
      <c r="TRK2997" s="537"/>
      <c r="TRL2997" s="562"/>
      <c r="TRM2997" s="357"/>
      <c r="TRN2997" s="81"/>
      <c r="TRO2997" s="173"/>
      <c r="TRP2997" s="721"/>
      <c r="TRQ2997" s="137"/>
      <c r="TRR2997" s="580"/>
      <c r="TRS2997" s="537"/>
      <c r="TRT2997" s="562"/>
      <c r="TRU2997" s="357"/>
      <c r="TRV2997" s="81"/>
      <c r="TRW2997" s="173"/>
      <c r="TRX2997" s="721"/>
      <c r="TRY2997" s="137"/>
      <c r="TRZ2997" s="580"/>
      <c r="TSA2997" s="537"/>
      <c r="TSB2997" s="562"/>
      <c r="TSC2997" s="357"/>
      <c r="TSD2997" s="81"/>
      <c r="TSE2997" s="173"/>
      <c r="TSF2997" s="721"/>
      <c r="TSG2997" s="137"/>
      <c r="TSH2997" s="580"/>
      <c r="TSI2997" s="537"/>
      <c r="TSJ2997" s="562"/>
      <c r="TSK2997" s="357"/>
      <c r="TSL2997" s="81"/>
      <c r="TSM2997" s="173"/>
      <c r="TSN2997" s="721"/>
      <c r="TSO2997" s="137"/>
      <c r="TSP2997" s="580"/>
      <c r="TSQ2997" s="537"/>
      <c r="TSR2997" s="562"/>
      <c r="TSS2997" s="357"/>
      <c r="TST2997" s="81"/>
      <c r="TSU2997" s="173"/>
      <c r="TSV2997" s="721"/>
      <c r="TSW2997" s="137"/>
      <c r="TSX2997" s="580"/>
      <c r="TSY2997" s="537"/>
      <c r="TSZ2997" s="562"/>
      <c r="TTA2997" s="357"/>
      <c r="TTB2997" s="81"/>
      <c r="TTC2997" s="173"/>
      <c r="TTD2997" s="721"/>
      <c r="TTE2997" s="137"/>
      <c r="TTF2997" s="580"/>
      <c r="TTG2997" s="537"/>
      <c r="TTH2997" s="562"/>
      <c r="TTI2997" s="357"/>
      <c r="TTJ2997" s="81"/>
      <c r="TTK2997" s="173"/>
      <c r="TTL2997" s="721"/>
      <c r="TTM2997" s="137"/>
      <c r="TTN2997" s="580"/>
      <c r="TTO2997" s="537"/>
      <c r="TTP2997" s="562"/>
      <c r="TTQ2997" s="357"/>
      <c r="TTR2997" s="81"/>
      <c r="TTS2997" s="173"/>
      <c r="TTT2997" s="721"/>
      <c r="TTU2997" s="137"/>
      <c r="TTV2997" s="580"/>
      <c r="TTW2997" s="537"/>
      <c r="TTX2997" s="562"/>
      <c r="TTY2997" s="357"/>
      <c r="TTZ2997" s="81"/>
      <c r="TUA2997" s="173"/>
      <c r="TUB2997" s="721"/>
      <c r="TUC2997" s="137"/>
      <c r="TUD2997" s="580"/>
      <c r="TUE2997" s="537"/>
      <c r="TUF2997" s="562"/>
      <c r="TUG2997" s="357"/>
      <c r="TUH2997" s="81"/>
      <c r="TUI2997" s="173"/>
      <c r="TUJ2997" s="721"/>
      <c r="TUK2997" s="137"/>
      <c r="TUL2997" s="580"/>
      <c r="TUM2997" s="537"/>
      <c r="TUN2997" s="562"/>
      <c r="TUO2997" s="357"/>
      <c r="TUP2997" s="81"/>
      <c r="TUQ2997" s="173"/>
      <c r="TUR2997" s="721"/>
      <c r="TUS2997" s="137"/>
      <c r="TUT2997" s="580"/>
      <c r="TUU2997" s="537"/>
      <c r="TUV2997" s="562"/>
      <c r="TUW2997" s="357"/>
      <c r="TUX2997" s="81"/>
      <c r="TUY2997" s="173"/>
      <c r="TUZ2997" s="721"/>
      <c r="TVA2997" s="137"/>
      <c r="TVB2997" s="580"/>
      <c r="TVC2997" s="537"/>
      <c r="TVD2997" s="562"/>
      <c r="TVE2997" s="357"/>
      <c r="TVF2997" s="81"/>
      <c r="TVG2997" s="173"/>
      <c r="TVH2997" s="721"/>
      <c r="TVI2997" s="137"/>
      <c r="TVJ2997" s="580"/>
      <c r="TVK2997" s="537"/>
      <c r="TVL2997" s="562"/>
      <c r="TVM2997" s="357"/>
      <c r="TVN2997" s="81"/>
      <c r="TVO2997" s="173"/>
      <c r="TVP2997" s="721"/>
      <c r="TVQ2997" s="137"/>
      <c r="TVR2997" s="580"/>
      <c r="TVS2997" s="537"/>
      <c r="TVT2997" s="562"/>
      <c r="TVU2997" s="357"/>
      <c r="TVV2997" s="81"/>
      <c r="TVW2997" s="173"/>
      <c r="TVX2997" s="721"/>
      <c r="TVY2997" s="137"/>
      <c r="TVZ2997" s="580"/>
      <c r="TWA2997" s="537"/>
      <c r="TWB2997" s="562"/>
      <c r="TWC2997" s="357"/>
      <c r="TWD2997" s="81"/>
      <c r="TWE2997" s="173"/>
      <c r="TWF2997" s="721"/>
      <c r="TWG2997" s="137"/>
      <c r="TWH2997" s="580"/>
      <c r="TWI2997" s="537"/>
      <c r="TWJ2997" s="562"/>
      <c r="TWK2997" s="357"/>
      <c r="TWL2997" s="81"/>
      <c r="TWM2997" s="173"/>
      <c r="TWN2997" s="721"/>
      <c r="TWO2997" s="137"/>
      <c r="TWP2997" s="580"/>
      <c r="TWQ2997" s="537"/>
      <c r="TWR2997" s="562"/>
      <c r="TWS2997" s="357"/>
      <c r="TWT2997" s="81"/>
      <c r="TWU2997" s="173"/>
      <c r="TWV2997" s="721"/>
      <c r="TWW2997" s="137"/>
      <c r="TWX2997" s="580"/>
      <c r="TWY2997" s="537"/>
      <c r="TWZ2997" s="562"/>
      <c r="TXA2997" s="357"/>
      <c r="TXB2997" s="81"/>
      <c r="TXC2997" s="173"/>
      <c r="TXD2997" s="721"/>
      <c r="TXE2997" s="137"/>
      <c r="TXF2997" s="580"/>
      <c r="TXG2997" s="537"/>
      <c r="TXH2997" s="562"/>
      <c r="TXI2997" s="357"/>
      <c r="TXJ2997" s="81"/>
      <c r="TXK2997" s="173"/>
      <c r="TXL2997" s="721"/>
      <c r="TXM2997" s="137"/>
      <c r="TXN2997" s="580"/>
      <c r="TXO2997" s="537"/>
      <c r="TXP2997" s="562"/>
      <c r="TXQ2997" s="357"/>
      <c r="TXR2997" s="81"/>
      <c r="TXS2997" s="173"/>
      <c r="TXT2997" s="721"/>
      <c r="TXU2997" s="137"/>
      <c r="TXV2997" s="580"/>
      <c r="TXW2997" s="537"/>
      <c r="TXX2997" s="562"/>
      <c r="TXY2997" s="357"/>
      <c r="TXZ2997" s="81"/>
      <c r="TYA2997" s="173"/>
      <c r="TYB2997" s="721"/>
      <c r="TYC2997" s="137"/>
      <c r="TYD2997" s="580"/>
      <c r="TYE2997" s="537"/>
      <c r="TYF2997" s="562"/>
      <c r="TYG2997" s="357"/>
      <c r="TYH2997" s="81"/>
      <c r="TYI2997" s="173"/>
      <c r="TYJ2997" s="721"/>
      <c r="TYK2997" s="137"/>
      <c r="TYL2997" s="580"/>
      <c r="TYM2997" s="537"/>
      <c r="TYN2997" s="562"/>
      <c r="TYO2997" s="357"/>
      <c r="TYP2997" s="81"/>
      <c r="TYQ2997" s="173"/>
      <c r="TYR2997" s="721"/>
      <c r="TYS2997" s="137"/>
      <c r="TYT2997" s="580"/>
      <c r="TYU2997" s="537"/>
      <c r="TYV2997" s="562"/>
      <c r="TYW2997" s="357"/>
      <c r="TYX2997" s="81"/>
      <c r="TYY2997" s="173"/>
      <c r="TYZ2997" s="721"/>
      <c r="TZA2997" s="137"/>
      <c r="TZB2997" s="580"/>
      <c r="TZC2997" s="537"/>
      <c r="TZD2997" s="562"/>
      <c r="TZE2997" s="357"/>
      <c r="TZF2997" s="81"/>
      <c r="TZG2997" s="173"/>
      <c r="TZH2997" s="721"/>
      <c r="TZI2997" s="137"/>
      <c r="TZJ2997" s="580"/>
      <c r="TZK2997" s="537"/>
      <c r="TZL2997" s="562"/>
      <c r="TZM2997" s="357"/>
      <c r="TZN2997" s="81"/>
      <c r="TZO2997" s="173"/>
      <c r="TZP2997" s="721"/>
      <c r="TZQ2997" s="137"/>
      <c r="TZR2997" s="580"/>
      <c r="TZS2997" s="537"/>
      <c r="TZT2997" s="562"/>
      <c r="TZU2997" s="357"/>
      <c r="TZV2997" s="81"/>
      <c r="TZW2997" s="173"/>
      <c r="TZX2997" s="721"/>
      <c r="TZY2997" s="137"/>
      <c r="TZZ2997" s="580"/>
      <c r="UAA2997" s="537"/>
      <c r="UAB2997" s="562"/>
      <c r="UAC2997" s="357"/>
      <c r="UAD2997" s="81"/>
      <c r="UAE2997" s="173"/>
      <c r="UAF2997" s="721"/>
      <c r="UAG2997" s="137"/>
      <c r="UAH2997" s="580"/>
      <c r="UAI2997" s="537"/>
      <c r="UAJ2997" s="562"/>
      <c r="UAK2997" s="357"/>
      <c r="UAL2997" s="81"/>
      <c r="UAM2997" s="173"/>
      <c r="UAN2997" s="721"/>
      <c r="UAO2997" s="137"/>
      <c r="UAP2997" s="580"/>
      <c r="UAQ2997" s="537"/>
      <c r="UAR2997" s="562"/>
      <c r="UAS2997" s="357"/>
      <c r="UAT2997" s="81"/>
      <c r="UAU2997" s="173"/>
      <c r="UAV2997" s="721"/>
      <c r="UAW2997" s="137"/>
      <c r="UAX2997" s="580"/>
      <c r="UAY2997" s="537"/>
      <c r="UAZ2997" s="562"/>
      <c r="UBA2997" s="357"/>
      <c r="UBB2997" s="81"/>
      <c r="UBC2997" s="173"/>
      <c r="UBD2997" s="721"/>
      <c r="UBE2997" s="137"/>
      <c r="UBF2997" s="580"/>
      <c r="UBG2997" s="537"/>
      <c r="UBH2997" s="562"/>
      <c r="UBI2997" s="357"/>
      <c r="UBJ2997" s="81"/>
      <c r="UBK2997" s="173"/>
      <c r="UBL2997" s="721"/>
      <c r="UBM2997" s="137"/>
      <c r="UBN2997" s="580"/>
      <c r="UBO2997" s="537"/>
      <c r="UBP2997" s="562"/>
      <c r="UBQ2997" s="357"/>
      <c r="UBR2997" s="81"/>
      <c r="UBS2997" s="173"/>
      <c r="UBT2997" s="721"/>
      <c r="UBU2997" s="137"/>
      <c r="UBV2997" s="580"/>
      <c r="UBW2997" s="537"/>
      <c r="UBX2997" s="562"/>
      <c r="UBY2997" s="357"/>
      <c r="UBZ2997" s="81"/>
      <c r="UCA2997" s="173"/>
      <c r="UCB2997" s="721"/>
      <c r="UCC2997" s="137"/>
      <c r="UCD2997" s="580"/>
      <c r="UCE2997" s="537"/>
      <c r="UCF2997" s="562"/>
      <c r="UCG2997" s="357"/>
      <c r="UCH2997" s="81"/>
      <c r="UCI2997" s="173"/>
      <c r="UCJ2997" s="721"/>
      <c r="UCK2997" s="137"/>
      <c r="UCL2997" s="580"/>
      <c r="UCM2997" s="537"/>
      <c r="UCN2997" s="562"/>
      <c r="UCO2997" s="357"/>
      <c r="UCP2997" s="81"/>
      <c r="UCQ2997" s="173"/>
      <c r="UCR2997" s="721"/>
      <c r="UCS2997" s="137"/>
      <c r="UCT2997" s="580"/>
      <c r="UCU2997" s="537"/>
      <c r="UCV2997" s="562"/>
      <c r="UCW2997" s="357"/>
      <c r="UCX2997" s="81"/>
      <c r="UCY2997" s="173"/>
      <c r="UCZ2997" s="721"/>
      <c r="UDA2997" s="137"/>
      <c r="UDB2997" s="580"/>
      <c r="UDC2997" s="537"/>
      <c r="UDD2997" s="562"/>
      <c r="UDE2997" s="357"/>
      <c r="UDF2997" s="81"/>
      <c r="UDG2997" s="173"/>
      <c r="UDH2997" s="721"/>
      <c r="UDI2997" s="137"/>
      <c r="UDJ2997" s="580"/>
      <c r="UDK2997" s="537"/>
      <c r="UDL2997" s="562"/>
      <c r="UDM2997" s="357"/>
      <c r="UDN2997" s="81"/>
      <c r="UDO2997" s="173"/>
      <c r="UDP2997" s="721"/>
      <c r="UDQ2997" s="137"/>
      <c r="UDR2997" s="580"/>
      <c r="UDS2997" s="537"/>
      <c r="UDT2997" s="562"/>
      <c r="UDU2997" s="357"/>
      <c r="UDV2997" s="81"/>
      <c r="UDW2997" s="173"/>
      <c r="UDX2997" s="721"/>
      <c r="UDY2997" s="137"/>
      <c r="UDZ2997" s="580"/>
      <c r="UEA2997" s="537"/>
      <c r="UEB2997" s="562"/>
      <c r="UEC2997" s="357"/>
      <c r="UED2997" s="81"/>
      <c r="UEE2997" s="173"/>
      <c r="UEF2997" s="721"/>
      <c r="UEG2997" s="137"/>
      <c r="UEH2997" s="580"/>
      <c r="UEI2997" s="537"/>
      <c r="UEJ2997" s="562"/>
      <c r="UEK2997" s="357"/>
      <c r="UEL2997" s="81"/>
      <c r="UEM2997" s="173"/>
      <c r="UEN2997" s="721"/>
      <c r="UEO2997" s="137"/>
      <c r="UEP2997" s="580"/>
      <c r="UEQ2997" s="537"/>
      <c r="UER2997" s="562"/>
      <c r="UES2997" s="357"/>
      <c r="UET2997" s="81"/>
      <c r="UEU2997" s="173"/>
      <c r="UEV2997" s="721"/>
      <c r="UEW2997" s="137"/>
      <c r="UEX2997" s="580"/>
      <c r="UEY2997" s="537"/>
      <c r="UEZ2997" s="562"/>
      <c r="UFA2997" s="357"/>
      <c r="UFB2997" s="81"/>
      <c r="UFC2997" s="173"/>
      <c r="UFD2997" s="721"/>
      <c r="UFE2997" s="137"/>
      <c r="UFF2997" s="580"/>
      <c r="UFG2997" s="537"/>
      <c r="UFH2997" s="562"/>
      <c r="UFI2997" s="357"/>
      <c r="UFJ2997" s="81"/>
      <c r="UFK2997" s="173"/>
      <c r="UFL2997" s="721"/>
      <c r="UFM2997" s="137"/>
      <c r="UFN2997" s="580"/>
      <c r="UFO2997" s="537"/>
      <c r="UFP2997" s="562"/>
      <c r="UFQ2997" s="357"/>
      <c r="UFR2997" s="81"/>
      <c r="UFS2997" s="173"/>
      <c r="UFT2997" s="721"/>
      <c r="UFU2997" s="137"/>
      <c r="UFV2997" s="580"/>
      <c r="UFW2997" s="537"/>
      <c r="UFX2997" s="562"/>
      <c r="UFY2997" s="357"/>
      <c r="UFZ2997" s="81"/>
      <c r="UGA2997" s="173"/>
      <c r="UGB2997" s="721"/>
      <c r="UGC2997" s="137"/>
      <c r="UGD2997" s="580"/>
      <c r="UGE2997" s="537"/>
      <c r="UGF2997" s="562"/>
      <c r="UGG2997" s="357"/>
      <c r="UGH2997" s="81"/>
      <c r="UGI2997" s="173"/>
      <c r="UGJ2997" s="721"/>
      <c r="UGK2997" s="137"/>
      <c r="UGL2997" s="580"/>
      <c r="UGM2997" s="537"/>
      <c r="UGN2997" s="562"/>
      <c r="UGO2997" s="357"/>
      <c r="UGP2997" s="81"/>
      <c r="UGQ2997" s="173"/>
      <c r="UGR2997" s="721"/>
      <c r="UGS2997" s="137"/>
      <c r="UGT2997" s="580"/>
      <c r="UGU2997" s="537"/>
      <c r="UGV2997" s="562"/>
      <c r="UGW2997" s="357"/>
      <c r="UGX2997" s="81"/>
      <c r="UGY2997" s="173"/>
      <c r="UGZ2997" s="721"/>
      <c r="UHA2997" s="137"/>
      <c r="UHB2997" s="580"/>
      <c r="UHC2997" s="537"/>
      <c r="UHD2997" s="562"/>
      <c r="UHE2997" s="357"/>
      <c r="UHF2997" s="81"/>
      <c r="UHG2997" s="173"/>
      <c r="UHH2997" s="721"/>
      <c r="UHI2997" s="137"/>
      <c r="UHJ2997" s="580"/>
      <c r="UHK2997" s="537"/>
      <c r="UHL2997" s="562"/>
      <c r="UHM2997" s="357"/>
      <c r="UHN2997" s="81"/>
      <c r="UHO2997" s="173"/>
      <c r="UHP2997" s="721"/>
      <c r="UHQ2997" s="137"/>
      <c r="UHR2997" s="580"/>
      <c r="UHS2997" s="537"/>
      <c r="UHT2997" s="562"/>
      <c r="UHU2997" s="357"/>
      <c r="UHV2997" s="81"/>
      <c r="UHW2997" s="173"/>
      <c r="UHX2997" s="721"/>
      <c r="UHY2997" s="137"/>
      <c r="UHZ2997" s="580"/>
      <c r="UIA2997" s="537"/>
      <c r="UIB2997" s="562"/>
      <c r="UIC2997" s="357"/>
      <c r="UID2997" s="81"/>
      <c r="UIE2997" s="173"/>
      <c r="UIF2997" s="721"/>
      <c r="UIG2997" s="137"/>
      <c r="UIH2997" s="580"/>
      <c r="UII2997" s="537"/>
      <c r="UIJ2997" s="562"/>
      <c r="UIK2997" s="357"/>
      <c r="UIL2997" s="81"/>
      <c r="UIM2997" s="173"/>
      <c r="UIN2997" s="721"/>
      <c r="UIO2997" s="137"/>
      <c r="UIP2997" s="580"/>
      <c r="UIQ2997" s="537"/>
      <c r="UIR2997" s="562"/>
      <c r="UIS2997" s="357"/>
      <c r="UIT2997" s="81"/>
      <c r="UIU2997" s="173"/>
      <c r="UIV2997" s="721"/>
      <c r="UIW2997" s="137"/>
      <c r="UIX2997" s="580"/>
      <c r="UIY2997" s="537"/>
      <c r="UIZ2997" s="562"/>
      <c r="UJA2997" s="357"/>
      <c r="UJB2997" s="81"/>
      <c r="UJC2997" s="173"/>
      <c r="UJD2997" s="721"/>
      <c r="UJE2997" s="137"/>
      <c r="UJF2997" s="580"/>
      <c r="UJG2997" s="537"/>
      <c r="UJH2997" s="562"/>
      <c r="UJI2997" s="357"/>
      <c r="UJJ2997" s="81"/>
      <c r="UJK2997" s="173"/>
      <c r="UJL2997" s="721"/>
      <c r="UJM2997" s="137"/>
      <c r="UJN2997" s="580"/>
      <c r="UJO2997" s="537"/>
      <c r="UJP2997" s="562"/>
      <c r="UJQ2997" s="357"/>
      <c r="UJR2997" s="81"/>
      <c r="UJS2997" s="173"/>
      <c r="UJT2997" s="721"/>
      <c r="UJU2997" s="137"/>
      <c r="UJV2997" s="580"/>
      <c r="UJW2997" s="537"/>
      <c r="UJX2997" s="562"/>
      <c r="UJY2997" s="357"/>
      <c r="UJZ2997" s="81"/>
      <c r="UKA2997" s="173"/>
      <c r="UKB2997" s="721"/>
      <c r="UKC2997" s="137"/>
      <c r="UKD2997" s="580"/>
      <c r="UKE2997" s="537"/>
      <c r="UKF2997" s="562"/>
      <c r="UKG2997" s="357"/>
      <c r="UKH2997" s="81"/>
      <c r="UKI2997" s="173"/>
      <c r="UKJ2997" s="721"/>
      <c r="UKK2997" s="137"/>
      <c r="UKL2997" s="580"/>
      <c r="UKM2997" s="537"/>
      <c r="UKN2997" s="562"/>
      <c r="UKO2997" s="357"/>
      <c r="UKP2997" s="81"/>
      <c r="UKQ2997" s="173"/>
      <c r="UKR2997" s="721"/>
      <c r="UKS2997" s="137"/>
      <c r="UKT2997" s="580"/>
      <c r="UKU2997" s="537"/>
      <c r="UKV2997" s="562"/>
      <c r="UKW2997" s="357"/>
      <c r="UKX2997" s="81"/>
      <c r="UKY2997" s="173"/>
      <c r="UKZ2997" s="721"/>
      <c r="ULA2997" s="137"/>
      <c r="ULB2997" s="580"/>
      <c r="ULC2997" s="537"/>
      <c r="ULD2997" s="562"/>
      <c r="ULE2997" s="357"/>
      <c r="ULF2997" s="81"/>
      <c r="ULG2997" s="173"/>
      <c r="ULH2997" s="721"/>
      <c r="ULI2997" s="137"/>
      <c r="ULJ2997" s="580"/>
      <c r="ULK2997" s="537"/>
      <c r="ULL2997" s="562"/>
      <c r="ULM2997" s="357"/>
      <c r="ULN2997" s="81"/>
      <c r="ULO2997" s="173"/>
      <c r="ULP2997" s="721"/>
      <c r="ULQ2997" s="137"/>
      <c r="ULR2997" s="580"/>
      <c r="ULS2997" s="537"/>
      <c r="ULT2997" s="562"/>
      <c r="ULU2997" s="357"/>
      <c r="ULV2997" s="81"/>
      <c r="ULW2997" s="173"/>
      <c r="ULX2997" s="721"/>
      <c r="ULY2997" s="137"/>
      <c r="ULZ2997" s="580"/>
      <c r="UMA2997" s="537"/>
      <c r="UMB2997" s="562"/>
      <c r="UMC2997" s="357"/>
      <c r="UMD2997" s="81"/>
      <c r="UME2997" s="173"/>
      <c r="UMF2997" s="721"/>
      <c r="UMG2997" s="137"/>
      <c r="UMH2997" s="580"/>
      <c r="UMI2997" s="537"/>
      <c r="UMJ2997" s="562"/>
      <c r="UMK2997" s="357"/>
      <c r="UML2997" s="81"/>
      <c r="UMM2997" s="173"/>
      <c r="UMN2997" s="721"/>
      <c r="UMO2997" s="137"/>
      <c r="UMP2997" s="580"/>
      <c r="UMQ2997" s="537"/>
      <c r="UMR2997" s="562"/>
      <c r="UMS2997" s="357"/>
      <c r="UMT2997" s="81"/>
      <c r="UMU2997" s="173"/>
      <c r="UMV2997" s="721"/>
      <c r="UMW2997" s="137"/>
      <c r="UMX2997" s="580"/>
      <c r="UMY2997" s="537"/>
      <c r="UMZ2997" s="562"/>
      <c r="UNA2997" s="357"/>
      <c r="UNB2997" s="81"/>
      <c r="UNC2997" s="173"/>
      <c r="UND2997" s="721"/>
      <c r="UNE2997" s="137"/>
      <c r="UNF2997" s="580"/>
      <c r="UNG2997" s="537"/>
      <c r="UNH2997" s="562"/>
      <c r="UNI2997" s="357"/>
      <c r="UNJ2997" s="81"/>
      <c r="UNK2997" s="173"/>
      <c r="UNL2997" s="721"/>
      <c r="UNM2997" s="137"/>
      <c r="UNN2997" s="580"/>
      <c r="UNO2997" s="537"/>
      <c r="UNP2997" s="562"/>
      <c r="UNQ2997" s="357"/>
      <c r="UNR2997" s="81"/>
      <c r="UNS2997" s="173"/>
      <c r="UNT2997" s="721"/>
      <c r="UNU2997" s="137"/>
      <c r="UNV2997" s="580"/>
      <c r="UNW2997" s="537"/>
      <c r="UNX2997" s="562"/>
      <c r="UNY2997" s="357"/>
      <c r="UNZ2997" s="81"/>
      <c r="UOA2997" s="173"/>
      <c r="UOB2997" s="721"/>
      <c r="UOC2997" s="137"/>
      <c r="UOD2997" s="580"/>
      <c r="UOE2997" s="537"/>
      <c r="UOF2997" s="562"/>
      <c r="UOG2997" s="357"/>
      <c r="UOH2997" s="81"/>
      <c r="UOI2997" s="173"/>
      <c r="UOJ2997" s="721"/>
      <c r="UOK2997" s="137"/>
      <c r="UOL2997" s="580"/>
      <c r="UOM2997" s="537"/>
      <c r="UON2997" s="562"/>
      <c r="UOO2997" s="357"/>
      <c r="UOP2997" s="81"/>
      <c r="UOQ2997" s="173"/>
      <c r="UOR2997" s="721"/>
      <c r="UOS2997" s="137"/>
      <c r="UOT2997" s="580"/>
      <c r="UOU2997" s="537"/>
      <c r="UOV2997" s="562"/>
      <c r="UOW2997" s="357"/>
      <c r="UOX2997" s="81"/>
      <c r="UOY2997" s="173"/>
      <c r="UOZ2997" s="721"/>
      <c r="UPA2997" s="137"/>
      <c r="UPB2997" s="580"/>
      <c r="UPC2997" s="537"/>
      <c r="UPD2997" s="562"/>
      <c r="UPE2997" s="357"/>
      <c r="UPF2997" s="81"/>
      <c r="UPG2997" s="173"/>
      <c r="UPH2997" s="721"/>
      <c r="UPI2997" s="137"/>
      <c r="UPJ2997" s="580"/>
      <c r="UPK2997" s="537"/>
      <c r="UPL2997" s="562"/>
      <c r="UPM2997" s="357"/>
      <c r="UPN2997" s="81"/>
      <c r="UPO2997" s="173"/>
      <c r="UPP2997" s="721"/>
      <c r="UPQ2997" s="137"/>
      <c r="UPR2997" s="580"/>
      <c r="UPS2997" s="537"/>
      <c r="UPT2997" s="562"/>
      <c r="UPU2997" s="357"/>
      <c r="UPV2997" s="81"/>
      <c r="UPW2997" s="173"/>
      <c r="UPX2997" s="721"/>
      <c r="UPY2997" s="137"/>
      <c r="UPZ2997" s="580"/>
      <c r="UQA2997" s="537"/>
      <c r="UQB2997" s="562"/>
      <c r="UQC2997" s="357"/>
      <c r="UQD2997" s="81"/>
      <c r="UQE2997" s="173"/>
      <c r="UQF2997" s="721"/>
      <c r="UQG2997" s="137"/>
      <c r="UQH2997" s="580"/>
      <c r="UQI2997" s="537"/>
      <c r="UQJ2997" s="562"/>
      <c r="UQK2997" s="357"/>
      <c r="UQL2997" s="81"/>
      <c r="UQM2997" s="173"/>
      <c r="UQN2997" s="721"/>
      <c r="UQO2997" s="137"/>
      <c r="UQP2997" s="580"/>
      <c r="UQQ2997" s="537"/>
      <c r="UQR2997" s="562"/>
      <c r="UQS2997" s="357"/>
      <c r="UQT2997" s="81"/>
      <c r="UQU2997" s="173"/>
      <c r="UQV2997" s="721"/>
      <c r="UQW2997" s="137"/>
      <c r="UQX2997" s="580"/>
      <c r="UQY2997" s="537"/>
      <c r="UQZ2997" s="562"/>
      <c r="URA2997" s="357"/>
      <c r="URB2997" s="81"/>
      <c r="URC2997" s="173"/>
      <c r="URD2997" s="721"/>
      <c r="URE2997" s="137"/>
      <c r="URF2997" s="580"/>
      <c r="URG2997" s="537"/>
      <c r="URH2997" s="562"/>
      <c r="URI2997" s="357"/>
      <c r="URJ2997" s="81"/>
      <c r="URK2997" s="173"/>
      <c r="URL2997" s="721"/>
      <c r="URM2997" s="137"/>
      <c r="URN2997" s="580"/>
      <c r="URO2997" s="537"/>
      <c r="URP2997" s="562"/>
      <c r="URQ2997" s="357"/>
      <c r="URR2997" s="81"/>
      <c r="URS2997" s="173"/>
      <c r="URT2997" s="721"/>
      <c r="URU2997" s="137"/>
      <c r="URV2997" s="580"/>
      <c r="URW2997" s="537"/>
      <c r="URX2997" s="562"/>
      <c r="URY2997" s="357"/>
      <c r="URZ2997" s="81"/>
      <c r="USA2997" s="173"/>
      <c r="USB2997" s="721"/>
      <c r="USC2997" s="137"/>
      <c r="USD2997" s="580"/>
      <c r="USE2997" s="537"/>
      <c r="USF2997" s="562"/>
      <c r="USG2997" s="357"/>
      <c r="USH2997" s="81"/>
      <c r="USI2997" s="173"/>
      <c r="USJ2997" s="721"/>
      <c r="USK2997" s="137"/>
      <c r="USL2997" s="580"/>
      <c r="USM2997" s="537"/>
      <c r="USN2997" s="562"/>
      <c r="USO2997" s="357"/>
      <c r="USP2997" s="81"/>
      <c r="USQ2997" s="173"/>
      <c r="USR2997" s="721"/>
      <c r="USS2997" s="137"/>
      <c r="UST2997" s="580"/>
      <c r="USU2997" s="537"/>
      <c r="USV2997" s="562"/>
      <c r="USW2997" s="357"/>
      <c r="USX2997" s="81"/>
      <c r="USY2997" s="173"/>
      <c r="USZ2997" s="721"/>
      <c r="UTA2997" s="137"/>
      <c r="UTB2997" s="580"/>
      <c r="UTC2997" s="537"/>
      <c r="UTD2997" s="562"/>
      <c r="UTE2997" s="357"/>
      <c r="UTF2997" s="81"/>
      <c r="UTG2997" s="173"/>
      <c r="UTH2997" s="721"/>
      <c r="UTI2997" s="137"/>
      <c r="UTJ2997" s="580"/>
      <c r="UTK2997" s="537"/>
      <c r="UTL2997" s="562"/>
      <c r="UTM2997" s="357"/>
      <c r="UTN2997" s="81"/>
      <c r="UTO2997" s="173"/>
      <c r="UTP2997" s="721"/>
      <c r="UTQ2997" s="137"/>
      <c r="UTR2997" s="580"/>
      <c r="UTS2997" s="537"/>
      <c r="UTT2997" s="562"/>
      <c r="UTU2997" s="357"/>
      <c r="UTV2997" s="81"/>
      <c r="UTW2997" s="173"/>
      <c r="UTX2997" s="721"/>
      <c r="UTY2997" s="137"/>
      <c r="UTZ2997" s="580"/>
      <c r="UUA2997" s="537"/>
      <c r="UUB2997" s="562"/>
      <c r="UUC2997" s="357"/>
      <c r="UUD2997" s="81"/>
      <c r="UUE2997" s="173"/>
      <c r="UUF2997" s="721"/>
      <c r="UUG2997" s="137"/>
      <c r="UUH2997" s="580"/>
      <c r="UUI2997" s="537"/>
      <c r="UUJ2997" s="562"/>
      <c r="UUK2997" s="357"/>
      <c r="UUL2997" s="81"/>
      <c r="UUM2997" s="173"/>
      <c r="UUN2997" s="721"/>
      <c r="UUO2997" s="137"/>
      <c r="UUP2997" s="580"/>
      <c r="UUQ2997" s="537"/>
      <c r="UUR2997" s="562"/>
      <c r="UUS2997" s="357"/>
      <c r="UUT2997" s="81"/>
      <c r="UUU2997" s="173"/>
      <c r="UUV2997" s="721"/>
      <c r="UUW2997" s="137"/>
      <c r="UUX2997" s="580"/>
      <c r="UUY2997" s="537"/>
      <c r="UUZ2997" s="562"/>
      <c r="UVA2997" s="357"/>
      <c r="UVB2997" s="81"/>
      <c r="UVC2997" s="173"/>
      <c r="UVD2997" s="721"/>
      <c r="UVE2997" s="137"/>
      <c r="UVF2997" s="580"/>
      <c r="UVG2997" s="537"/>
      <c r="UVH2997" s="562"/>
      <c r="UVI2997" s="357"/>
      <c r="UVJ2997" s="81"/>
      <c r="UVK2997" s="173"/>
      <c r="UVL2997" s="721"/>
      <c r="UVM2997" s="137"/>
      <c r="UVN2997" s="580"/>
      <c r="UVO2997" s="537"/>
      <c r="UVP2997" s="562"/>
      <c r="UVQ2997" s="357"/>
      <c r="UVR2997" s="81"/>
      <c r="UVS2997" s="173"/>
      <c r="UVT2997" s="721"/>
      <c r="UVU2997" s="137"/>
      <c r="UVV2997" s="580"/>
      <c r="UVW2997" s="537"/>
      <c r="UVX2997" s="562"/>
      <c r="UVY2997" s="357"/>
      <c r="UVZ2997" s="81"/>
      <c r="UWA2997" s="173"/>
      <c r="UWB2997" s="721"/>
      <c r="UWC2997" s="137"/>
      <c r="UWD2997" s="580"/>
      <c r="UWE2997" s="537"/>
      <c r="UWF2997" s="562"/>
      <c r="UWG2997" s="357"/>
      <c r="UWH2997" s="81"/>
      <c r="UWI2997" s="173"/>
      <c r="UWJ2997" s="721"/>
      <c r="UWK2997" s="137"/>
      <c r="UWL2997" s="580"/>
      <c r="UWM2997" s="537"/>
      <c r="UWN2997" s="562"/>
      <c r="UWO2997" s="357"/>
      <c r="UWP2997" s="81"/>
      <c r="UWQ2997" s="173"/>
      <c r="UWR2997" s="721"/>
      <c r="UWS2997" s="137"/>
      <c r="UWT2997" s="580"/>
      <c r="UWU2997" s="537"/>
      <c r="UWV2997" s="562"/>
      <c r="UWW2997" s="357"/>
      <c r="UWX2997" s="81"/>
      <c r="UWY2997" s="173"/>
      <c r="UWZ2997" s="721"/>
      <c r="UXA2997" s="137"/>
      <c r="UXB2997" s="580"/>
      <c r="UXC2997" s="537"/>
      <c r="UXD2997" s="562"/>
      <c r="UXE2997" s="357"/>
      <c r="UXF2997" s="81"/>
      <c r="UXG2997" s="173"/>
      <c r="UXH2997" s="721"/>
      <c r="UXI2997" s="137"/>
      <c r="UXJ2997" s="580"/>
      <c r="UXK2997" s="537"/>
      <c r="UXL2997" s="562"/>
      <c r="UXM2997" s="357"/>
      <c r="UXN2997" s="81"/>
      <c r="UXO2997" s="173"/>
      <c r="UXP2997" s="721"/>
      <c r="UXQ2997" s="137"/>
      <c r="UXR2997" s="580"/>
      <c r="UXS2997" s="537"/>
      <c r="UXT2997" s="562"/>
      <c r="UXU2997" s="357"/>
      <c r="UXV2997" s="81"/>
      <c r="UXW2997" s="173"/>
      <c r="UXX2997" s="721"/>
      <c r="UXY2997" s="137"/>
      <c r="UXZ2997" s="580"/>
      <c r="UYA2997" s="537"/>
      <c r="UYB2997" s="562"/>
      <c r="UYC2997" s="357"/>
      <c r="UYD2997" s="81"/>
      <c r="UYE2997" s="173"/>
      <c r="UYF2997" s="721"/>
      <c r="UYG2997" s="137"/>
      <c r="UYH2997" s="580"/>
      <c r="UYI2997" s="537"/>
      <c r="UYJ2997" s="562"/>
      <c r="UYK2997" s="357"/>
      <c r="UYL2997" s="81"/>
      <c r="UYM2997" s="173"/>
      <c r="UYN2997" s="721"/>
      <c r="UYO2997" s="137"/>
      <c r="UYP2997" s="580"/>
      <c r="UYQ2997" s="537"/>
      <c r="UYR2997" s="562"/>
      <c r="UYS2997" s="357"/>
      <c r="UYT2997" s="81"/>
      <c r="UYU2997" s="173"/>
      <c r="UYV2997" s="721"/>
      <c r="UYW2997" s="137"/>
      <c r="UYX2997" s="580"/>
      <c r="UYY2997" s="537"/>
      <c r="UYZ2997" s="562"/>
      <c r="UZA2997" s="357"/>
      <c r="UZB2997" s="81"/>
      <c r="UZC2997" s="173"/>
      <c r="UZD2997" s="721"/>
      <c r="UZE2997" s="137"/>
      <c r="UZF2997" s="580"/>
      <c r="UZG2997" s="537"/>
      <c r="UZH2997" s="562"/>
      <c r="UZI2997" s="357"/>
      <c r="UZJ2997" s="81"/>
      <c r="UZK2997" s="173"/>
      <c r="UZL2997" s="721"/>
      <c r="UZM2997" s="137"/>
      <c r="UZN2997" s="580"/>
      <c r="UZO2997" s="537"/>
      <c r="UZP2997" s="562"/>
      <c r="UZQ2997" s="357"/>
      <c r="UZR2997" s="81"/>
      <c r="UZS2997" s="173"/>
      <c r="UZT2997" s="721"/>
      <c r="UZU2997" s="137"/>
      <c r="UZV2997" s="580"/>
      <c r="UZW2997" s="537"/>
      <c r="UZX2997" s="562"/>
      <c r="UZY2997" s="357"/>
      <c r="UZZ2997" s="81"/>
      <c r="VAA2997" s="173"/>
      <c r="VAB2997" s="721"/>
      <c r="VAC2997" s="137"/>
      <c r="VAD2997" s="580"/>
      <c r="VAE2997" s="537"/>
      <c r="VAF2997" s="562"/>
      <c r="VAG2997" s="357"/>
      <c r="VAH2997" s="81"/>
      <c r="VAI2997" s="173"/>
      <c r="VAJ2997" s="721"/>
      <c r="VAK2997" s="137"/>
      <c r="VAL2997" s="580"/>
      <c r="VAM2997" s="537"/>
      <c r="VAN2997" s="562"/>
      <c r="VAO2997" s="357"/>
      <c r="VAP2997" s="81"/>
      <c r="VAQ2997" s="173"/>
      <c r="VAR2997" s="721"/>
      <c r="VAS2997" s="137"/>
      <c r="VAT2997" s="580"/>
      <c r="VAU2997" s="537"/>
      <c r="VAV2997" s="562"/>
      <c r="VAW2997" s="357"/>
      <c r="VAX2997" s="81"/>
      <c r="VAY2997" s="173"/>
      <c r="VAZ2997" s="721"/>
      <c r="VBA2997" s="137"/>
      <c r="VBB2997" s="580"/>
      <c r="VBC2997" s="537"/>
      <c r="VBD2997" s="562"/>
      <c r="VBE2997" s="357"/>
      <c r="VBF2997" s="81"/>
      <c r="VBG2997" s="173"/>
      <c r="VBH2997" s="721"/>
      <c r="VBI2997" s="137"/>
      <c r="VBJ2997" s="580"/>
      <c r="VBK2997" s="537"/>
      <c r="VBL2997" s="562"/>
      <c r="VBM2997" s="357"/>
      <c r="VBN2997" s="81"/>
      <c r="VBO2997" s="173"/>
      <c r="VBP2997" s="721"/>
      <c r="VBQ2997" s="137"/>
      <c r="VBR2997" s="580"/>
      <c r="VBS2997" s="537"/>
      <c r="VBT2997" s="562"/>
      <c r="VBU2997" s="357"/>
      <c r="VBV2997" s="81"/>
      <c r="VBW2997" s="173"/>
      <c r="VBX2997" s="721"/>
      <c r="VBY2997" s="137"/>
      <c r="VBZ2997" s="580"/>
      <c r="VCA2997" s="537"/>
      <c r="VCB2997" s="562"/>
      <c r="VCC2997" s="357"/>
      <c r="VCD2997" s="81"/>
      <c r="VCE2997" s="173"/>
      <c r="VCF2997" s="721"/>
      <c r="VCG2997" s="137"/>
      <c r="VCH2997" s="580"/>
      <c r="VCI2997" s="537"/>
      <c r="VCJ2997" s="562"/>
      <c r="VCK2997" s="357"/>
      <c r="VCL2997" s="81"/>
      <c r="VCM2997" s="173"/>
      <c r="VCN2997" s="721"/>
      <c r="VCO2997" s="137"/>
      <c r="VCP2997" s="580"/>
      <c r="VCQ2997" s="537"/>
      <c r="VCR2997" s="562"/>
      <c r="VCS2997" s="357"/>
      <c r="VCT2997" s="81"/>
      <c r="VCU2997" s="173"/>
      <c r="VCV2997" s="721"/>
      <c r="VCW2997" s="137"/>
      <c r="VCX2997" s="580"/>
      <c r="VCY2997" s="537"/>
      <c r="VCZ2997" s="562"/>
      <c r="VDA2997" s="357"/>
      <c r="VDB2997" s="81"/>
      <c r="VDC2997" s="173"/>
      <c r="VDD2997" s="721"/>
      <c r="VDE2997" s="137"/>
      <c r="VDF2997" s="580"/>
      <c r="VDG2997" s="537"/>
      <c r="VDH2997" s="562"/>
      <c r="VDI2997" s="357"/>
      <c r="VDJ2997" s="81"/>
      <c r="VDK2997" s="173"/>
      <c r="VDL2997" s="721"/>
      <c r="VDM2997" s="137"/>
      <c r="VDN2997" s="580"/>
      <c r="VDO2997" s="537"/>
      <c r="VDP2997" s="562"/>
      <c r="VDQ2997" s="357"/>
      <c r="VDR2997" s="81"/>
      <c r="VDS2997" s="173"/>
      <c r="VDT2997" s="721"/>
      <c r="VDU2997" s="137"/>
      <c r="VDV2997" s="580"/>
      <c r="VDW2997" s="537"/>
      <c r="VDX2997" s="562"/>
      <c r="VDY2997" s="357"/>
      <c r="VDZ2997" s="81"/>
      <c r="VEA2997" s="173"/>
      <c r="VEB2997" s="721"/>
      <c r="VEC2997" s="137"/>
      <c r="VED2997" s="580"/>
      <c r="VEE2997" s="537"/>
      <c r="VEF2997" s="562"/>
      <c r="VEG2997" s="357"/>
      <c r="VEH2997" s="81"/>
      <c r="VEI2997" s="173"/>
      <c r="VEJ2997" s="721"/>
      <c r="VEK2997" s="137"/>
      <c r="VEL2997" s="580"/>
      <c r="VEM2997" s="537"/>
      <c r="VEN2997" s="562"/>
      <c r="VEO2997" s="357"/>
      <c r="VEP2997" s="81"/>
      <c r="VEQ2997" s="173"/>
      <c r="VER2997" s="721"/>
      <c r="VES2997" s="137"/>
      <c r="VET2997" s="580"/>
      <c r="VEU2997" s="537"/>
      <c r="VEV2997" s="562"/>
      <c r="VEW2997" s="357"/>
      <c r="VEX2997" s="81"/>
      <c r="VEY2997" s="173"/>
      <c r="VEZ2997" s="721"/>
      <c r="VFA2997" s="137"/>
      <c r="VFB2997" s="580"/>
      <c r="VFC2997" s="537"/>
      <c r="VFD2997" s="562"/>
      <c r="VFE2997" s="357"/>
      <c r="VFF2997" s="81"/>
      <c r="VFG2997" s="173"/>
      <c r="VFH2997" s="721"/>
      <c r="VFI2997" s="137"/>
      <c r="VFJ2997" s="580"/>
      <c r="VFK2997" s="537"/>
      <c r="VFL2997" s="562"/>
      <c r="VFM2997" s="357"/>
      <c r="VFN2997" s="81"/>
      <c r="VFO2997" s="173"/>
      <c r="VFP2997" s="721"/>
      <c r="VFQ2997" s="137"/>
      <c r="VFR2997" s="580"/>
      <c r="VFS2997" s="537"/>
      <c r="VFT2997" s="562"/>
      <c r="VFU2997" s="357"/>
      <c r="VFV2997" s="81"/>
      <c r="VFW2997" s="173"/>
      <c r="VFX2997" s="721"/>
      <c r="VFY2997" s="137"/>
      <c r="VFZ2997" s="580"/>
      <c r="VGA2997" s="537"/>
      <c r="VGB2997" s="562"/>
      <c r="VGC2997" s="357"/>
      <c r="VGD2997" s="81"/>
      <c r="VGE2997" s="173"/>
      <c r="VGF2997" s="721"/>
      <c r="VGG2997" s="137"/>
      <c r="VGH2997" s="580"/>
      <c r="VGI2997" s="537"/>
      <c r="VGJ2997" s="562"/>
      <c r="VGK2997" s="357"/>
      <c r="VGL2997" s="81"/>
      <c r="VGM2997" s="173"/>
      <c r="VGN2997" s="721"/>
      <c r="VGO2997" s="137"/>
      <c r="VGP2997" s="580"/>
      <c r="VGQ2997" s="537"/>
      <c r="VGR2997" s="562"/>
      <c r="VGS2997" s="357"/>
      <c r="VGT2997" s="81"/>
      <c r="VGU2997" s="173"/>
      <c r="VGV2997" s="721"/>
      <c r="VGW2997" s="137"/>
      <c r="VGX2997" s="580"/>
      <c r="VGY2997" s="537"/>
      <c r="VGZ2997" s="562"/>
      <c r="VHA2997" s="357"/>
      <c r="VHB2997" s="81"/>
      <c r="VHC2997" s="173"/>
      <c r="VHD2997" s="721"/>
      <c r="VHE2997" s="137"/>
      <c r="VHF2997" s="580"/>
      <c r="VHG2997" s="537"/>
      <c r="VHH2997" s="562"/>
      <c r="VHI2997" s="357"/>
      <c r="VHJ2997" s="81"/>
      <c r="VHK2997" s="173"/>
      <c r="VHL2997" s="721"/>
      <c r="VHM2997" s="137"/>
      <c r="VHN2997" s="580"/>
      <c r="VHO2997" s="537"/>
      <c r="VHP2997" s="562"/>
      <c r="VHQ2997" s="357"/>
      <c r="VHR2997" s="81"/>
      <c r="VHS2997" s="173"/>
      <c r="VHT2997" s="721"/>
      <c r="VHU2997" s="137"/>
      <c r="VHV2997" s="580"/>
      <c r="VHW2997" s="537"/>
      <c r="VHX2997" s="562"/>
      <c r="VHY2997" s="357"/>
      <c r="VHZ2997" s="81"/>
      <c r="VIA2997" s="173"/>
      <c r="VIB2997" s="721"/>
      <c r="VIC2997" s="137"/>
      <c r="VID2997" s="580"/>
      <c r="VIE2997" s="537"/>
      <c r="VIF2997" s="562"/>
      <c r="VIG2997" s="357"/>
      <c r="VIH2997" s="81"/>
      <c r="VII2997" s="173"/>
      <c r="VIJ2997" s="721"/>
      <c r="VIK2997" s="137"/>
      <c r="VIL2997" s="580"/>
      <c r="VIM2997" s="537"/>
      <c r="VIN2997" s="562"/>
      <c r="VIO2997" s="357"/>
      <c r="VIP2997" s="81"/>
      <c r="VIQ2997" s="173"/>
      <c r="VIR2997" s="721"/>
      <c r="VIS2997" s="137"/>
      <c r="VIT2997" s="580"/>
      <c r="VIU2997" s="537"/>
      <c r="VIV2997" s="562"/>
      <c r="VIW2997" s="357"/>
      <c r="VIX2997" s="81"/>
      <c r="VIY2997" s="173"/>
      <c r="VIZ2997" s="721"/>
      <c r="VJA2997" s="137"/>
      <c r="VJB2997" s="580"/>
      <c r="VJC2997" s="537"/>
      <c r="VJD2997" s="562"/>
      <c r="VJE2997" s="357"/>
      <c r="VJF2997" s="81"/>
      <c r="VJG2997" s="173"/>
      <c r="VJH2997" s="721"/>
      <c r="VJI2997" s="137"/>
      <c r="VJJ2997" s="580"/>
      <c r="VJK2997" s="537"/>
      <c r="VJL2997" s="562"/>
      <c r="VJM2997" s="357"/>
      <c r="VJN2997" s="81"/>
      <c r="VJO2997" s="173"/>
      <c r="VJP2997" s="721"/>
      <c r="VJQ2997" s="137"/>
      <c r="VJR2997" s="580"/>
      <c r="VJS2997" s="537"/>
      <c r="VJT2997" s="562"/>
      <c r="VJU2997" s="357"/>
      <c r="VJV2997" s="81"/>
      <c r="VJW2997" s="173"/>
      <c r="VJX2997" s="721"/>
      <c r="VJY2997" s="137"/>
      <c r="VJZ2997" s="580"/>
      <c r="VKA2997" s="537"/>
      <c r="VKB2997" s="562"/>
      <c r="VKC2997" s="357"/>
      <c r="VKD2997" s="81"/>
      <c r="VKE2997" s="173"/>
      <c r="VKF2997" s="721"/>
      <c r="VKG2997" s="137"/>
      <c r="VKH2997" s="580"/>
      <c r="VKI2997" s="537"/>
      <c r="VKJ2997" s="562"/>
      <c r="VKK2997" s="357"/>
      <c r="VKL2997" s="81"/>
      <c r="VKM2997" s="173"/>
      <c r="VKN2997" s="721"/>
      <c r="VKO2997" s="137"/>
      <c r="VKP2997" s="580"/>
      <c r="VKQ2997" s="537"/>
      <c r="VKR2997" s="562"/>
      <c r="VKS2997" s="357"/>
      <c r="VKT2997" s="81"/>
      <c r="VKU2997" s="173"/>
      <c r="VKV2997" s="721"/>
      <c r="VKW2997" s="137"/>
      <c r="VKX2997" s="580"/>
      <c r="VKY2997" s="537"/>
      <c r="VKZ2997" s="562"/>
      <c r="VLA2997" s="357"/>
      <c r="VLB2997" s="81"/>
      <c r="VLC2997" s="173"/>
      <c r="VLD2997" s="721"/>
      <c r="VLE2997" s="137"/>
      <c r="VLF2997" s="580"/>
      <c r="VLG2997" s="537"/>
      <c r="VLH2997" s="562"/>
      <c r="VLI2997" s="357"/>
      <c r="VLJ2997" s="81"/>
      <c r="VLK2997" s="173"/>
      <c r="VLL2997" s="721"/>
      <c r="VLM2997" s="137"/>
      <c r="VLN2997" s="580"/>
      <c r="VLO2997" s="537"/>
      <c r="VLP2997" s="562"/>
      <c r="VLQ2997" s="357"/>
      <c r="VLR2997" s="81"/>
      <c r="VLS2997" s="173"/>
      <c r="VLT2997" s="721"/>
      <c r="VLU2997" s="137"/>
      <c r="VLV2997" s="580"/>
      <c r="VLW2997" s="537"/>
      <c r="VLX2997" s="562"/>
      <c r="VLY2997" s="357"/>
      <c r="VLZ2997" s="81"/>
      <c r="VMA2997" s="173"/>
      <c r="VMB2997" s="721"/>
      <c r="VMC2997" s="137"/>
      <c r="VMD2997" s="580"/>
      <c r="VME2997" s="537"/>
      <c r="VMF2997" s="562"/>
      <c r="VMG2997" s="357"/>
      <c r="VMH2997" s="81"/>
      <c r="VMI2997" s="173"/>
      <c r="VMJ2997" s="721"/>
      <c r="VMK2997" s="137"/>
      <c r="VML2997" s="580"/>
      <c r="VMM2997" s="537"/>
      <c r="VMN2997" s="562"/>
      <c r="VMO2997" s="357"/>
      <c r="VMP2997" s="81"/>
      <c r="VMQ2997" s="173"/>
      <c r="VMR2997" s="721"/>
      <c r="VMS2997" s="137"/>
      <c r="VMT2997" s="580"/>
      <c r="VMU2997" s="537"/>
      <c r="VMV2997" s="562"/>
      <c r="VMW2997" s="357"/>
      <c r="VMX2997" s="81"/>
      <c r="VMY2997" s="173"/>
      <c r="VMZ2997" s="721"/>
      <c r="VNA2997" s="137"/>
      <c r="VNB2997" s="580"/>
      <c r="VNC2997" s="537"/>
      <c r="VND2997" s="562"/>
      <c r="VNE2997" s="357"/>
      <c r="VNF2997" s="81"/>
      <c r="VNG2997" s="173"/>
      <c r="VNH2997" s="721"/>
      <c r="VNI2997" s="137"/>
      <c r="VNJ2997" s="580"/>
      <c r="VNK2997" s="537"/>
      <c r="VNL2997" s="562"/>
      <c r="VNM2997" s="357"/>
      <c r="VNN2997" s="81"/>
      <c r="VNO2997" s="173"/>
      <c r="VNP2997" s="721"/>
      <c r="VNQ2997" s="137"/>
      <c r="VNR2997" s="580"/>
      <c r="VNS2997" s="537"/>
      <c r="VNT2997" s="562"/>
      <c r="VNU2997" s="357"/>
      <c r="VNV2997" s="81"/>
      <c r="VNW2997" s="173"/>
      <c r="VNX2997" s="721"/>
      <c r="VNY2997" s="137"/>
      <c r="VNZ2997" s="580"/>
      <c r="VOA2997" s="537"/>
      <c r="VOB2997" s="562"/>
      <c r="VOC2997" s="357"/>
      <c r="VOD2997" s="81"/>
      <c r="VOE2997" s="173"/>
      <c r="VOF2997" s="721"/>
      <c r="VOG2997" s="137"/>
      <c r="VOH2997" s="580"/>
      <c r="VOI2997" s="537"/>
      <c r="VOJ2997" s="562"/>
      <c r="VOK2997" s="357"/>
      <c r="VOL2997" s="81"/>
      <c r="VOM2997" s="173"/>
      <c r="VON2997" s="721"/>
      <c r="VOO2997" s="137"/>
      <c r="VOP2997" s="580"/>
      <c r="VOQ2997" s="537"/>
      <c r="VOR2997" s="562"/>
      <c r="VOS2997" s="357"/>
      <c r="VOT2997" s="81"/>
      <c r="VOU2997" s="173"/>
      <c r="VOV2997" s="721"/>
      <c r="VOW2997" s="137"/>
      <c r="VOX2997" s="580"/>
      <c r="VOY2997" s="537"/>
      <c r="VOZ2997" s="562"/>
      <c r="VPA2997" s="357"/>
      <c r="VPB2997" s="81"/>
      <c r="VPC2997" s="173"/>
      <c r="VPD2997" s="721"/>
      <c r="VPE2997" s="137"/>
      <c r="VPF2997" s="580"/>
      <c r="VPG2997" s="537"/>
      <c r="VPH2997" s="562"/>
      <c r="VPI2997" s="357"/>
      <c r="VPJ2997" s="81"/>
      <c r="VPK2997" s="173"/>
      <c r="VPL2997" s="721"/>
      <c r="VPM2997" s="137"/>
      <c r="VPN2997" s="580"/>
      <c r="VPO2997" s="537"/>
      <c r="VPP2997" s="562"/>
      <c r="VPQ2997" s="357"/>
      <c r="VPR2997" s="81"/>
      <c r="VPS2997" s="173"/>
      <c r="VPT2997" s="721"/>
      <c r="VPU2997" s="137"/>
      <c r="VPV2997" s="580"/>
      <c r="VPW2997" s="537"/>
      <c r="VPX2997" s="562"/>
      <c r="VPY2997" s="357"/>
      <c r="VPZ2997" s="81"/>
      <c r="VQA2997" s="173"/>
      <c r="VQB2997" s="721"/>
      <c r="VQC2997" s="137"/>
      <c r="VQD2997" s="580"/>
      <c r="VQE2997" s="537"/>
      <c r="VQF2997" s="562"/>
      <c r="VQG2997" s="357"/>
      <c r="VQH2997" s="81"/>
      <c r="VQI2997" s="173"/>
      <c r="VQJ2997" s="721"/>
      <c r="VQK2997" s="137"/>
      <c r="VQL2997" s="580"/>
      <c r="VQM2997" s="537"/>
      <c r="VQN2997" s="562"/>
      <c r="VQO2997" s="357"/>
      <c r="VQP2997" s="81"/>
      <c r="VQQ2997" s="173"/>
      <c r="VQR2997" s="721"/>
      <c r="VQS2997" s="137"/>
      <c r="VQT2997" s="580"/>
      <c r="VQU2997" s="537"/>
      <c r="VQV2997" s="562"/>
      <c r="VQW2997" s="357"/>
      <c r="VQX2997" s="81"/>
      <c r="VQY2997" s="173"/>
      <c r="VQZ2997" s="721"/>
      <c r="VRA2997" s="137"/>
      <c r="VRB2997" s="580"/>
      <c r="VRC2997" s="537"/>
      <c r="VRD2997" s="562"/>
      <c r="VRE2997" s="357"/>
      <c r="VRF2997" s="81"/>
      <c r="VRG2997" s="173"/>
      <c r="VRH2997" s="721"/>
      <c r="VRI2997" s="137"/>
      <c r="VRJ2997" s="580"/>
      <c r="VRK2997" s="537"/>
      <c r="VRL2997" s="562"/>
      <c r="VRM2997" s="357"/>
      <c r="VRN2997" s="81"/>
      <c r="VRO2997" s="173"/>
      <c r="VRP2997" s="721"/>
      <c r="VRQ2997" s="137"/>
      <c r="VRR2997" s="580"/>
      <c r="VRS2997" s="537"/>
      <c r="VRT2997" s="562"/>
      <c r="VRU2997" s="357"/>
      <c r="VRV2997" s="81"/>
      <c r="VRW2997" s="173"/>
      <c r="VRX2997" s="721"/>
      <c r="VRY2997" s="137"/>
      <c r="VRZ2997" s="580"/>
      <c r="VSA2997" s="537"/>
      <c r="VSB2997" s="562"/>
      <c r="VSC2997" s="357"/>
      <c r="VSD2997" s="81"/>
      <c r="VSE2997" s="173"/>
      <c r="VSF2997" s="721"/>
      <c r="VSG2997" s="137"/>
      <c r="VSH2997" s="580"/>
      <c r="VSI2997" s="537"/>
      <c r="VSJ2997" s="562"/>
      <c r="VSK2997" s="357"/>
      <c r="VSL2997" s="81"/>
      <c r="VSM2997" s="173"/>
      <c r="VSN2997" s="721"/>
      <c r="VSO2997" s="137"/>
      <c r="VSP2997" s="580"/>
      <c r="VSQ2997" s="537"/>
      <c r="VSR2997" s="562"/>
      <c r="VSS2997" s="357"/>
      <c r="VST2997" s="81"/>
      <c r="VSU2997" s="173"/>
      <c r="VSV2997" s="721"/>
      <c r="VSW2997" s="137"/>
      <c r="VSX2997" s="580"/>
      <c r="VSY2997" s="537"/>
      <c r="VSZ2997" s="562"/>
      <c r="VTA2997" s="357"/>
      <c r="VTB2997" s="81"/>
      <c r="VTC2997" s="173"/>
      <c r="VTD2997" s="721"/>
      <c r="VTE2997" s="137"/>
      <c r="VTF2997" s="580"/>
      <c r="VTG2997" s="537"/>
      <c r="VTH2997" s="562"/>
      <c r="VTI2997" s="357"/>
      <c r="VTJ2997" s="81"/>
      <c r="VTK2997" s="173"/>
      <c r="VTL2997" s="721"/>
      <c r="VTM2997" s="137"/>
      <c r="VTN2997" s="580"/>
      <c r="VTO2997" s="537"/>
      <c r="VTP2997" s="562"/>
      <c r="VTQ2997" s="357"/>
      <c r="VTR2997" s="81"/>
      <c r="VTS2997" s="173"/>
      <c r="VTT2997" s="721"/>
      <c r="VTU2997" s="137"/>
      <c r="VTV2997" s="580"/>
      <c r="VTW2997" s="537"/>
      <c r="VTX2997" s="562"/>
      <c r="VTY2997" s="357"/>
      <c r="VTZ2997" s="81"/>
      <c r="VUA2997" s="173"/>
      <c r="VUB2997" s="721"/>
      <c r="VUC2997" s="137"/>
      <c r="VUD2997" s="580"/>
      <c r="VUE2997" s="537"/>
      <c r="VUF2997" s="562"/>
      <c r="VUG2997" s="357"/>
      <c r="VUH2997" s="81"/>
      <c r="VUI2997" s="173"/>
      <c r="VUJ2997" s="721"/>
      <c r="VUK2997" s="137"/>
      <c r="VUL2997" s="580"/>
      <c r="VUM2997" s="537"/>
      <c r="VUN2997" s="562"/>
      <c r="VUO2997" s="357"/>
      <c r="VUP2997" s="81"/>
      <c r="VUQ2997" s="173"/>
      <c r="VUR2997" s="721"/>
      <c r="VUS2997" s="137"/>
      <c r="VUT2997" s="580"/>
      <c r="VUU2997" s="537"/>
      <c r="VUV2997" s="562"/>
      <c r="VUW2997" s="357"/>
      <c r="VUX2997" s="81"/>
      <c r="VUY2997" s="173"/>
      <c r="VUZ2997" s="721"/>
      <c r="VVA2997" s="137"/>
      <c r="VVB2997" s="580"/>
      <c r="VVC2997" s="537"/>
      <c r="VVD2997" s="562"/>
      <c r="VVE2997" s="357"/>
      <c r="VVF2997" s="81"/>
      <c r="VVG2997" s="173"/>
      <c r="VVH2997" s="721"/>
      <c r="VVI2997" s="137"/>
      <c r="VVJ2997" s="580"/>
      <c r="VVK2997" s="537"/>
      <c r="VVL2997" s="562"/>
      <c r="VVM2997" s="357"/>
      <c r="VVN2997" s="81"/>
      <c r="VVO2997" s="173"/>
      <c r="VVP2997" s="721"/>
      <c r="VVQ2997" s="137"/>
      <c r="VVR2997" s="580"/>
      <c r="VVS2997" s="537"/>
      <c r="VVT2997" s="562"/>
      <c r="VVU2997" s="357"/>
      <c r="VVV2997" s="81"/>
      <c r="VVW2997" s="173"/>
      <c r="VVX2997" s="721"/>
      <c r="VVY2997" s="137"/>
      <c r="VVZ2997" s="580"/>
      <c r="VWA2997" s="537"/>
      <c r="VWB2997" s="562"/>
      <c r="VWC2997" s="357"/>
      <c r="VWD2997" s="81"/>
      <c r="VWE2997" s="173"/>
      <c r="VWF2997" s="721"/>
      <c r="VWG2997" s="137"/>
      <c r="VWH2997" s="580"/>
      <c r="VWI2997" s="537"/>
      <c r="VWJ2997" s="562"/>
      <c r="VWK2997" s="357"/>
      <c r="VWL2997" s="81"/>
      <c r="VWM2997" s="173"/>
      <c r="VWN2997" s="721"/>
      <c r="VWO2997" s="137"/>
      <c r="VWP2997" s="580"/>
      <c r="VWQ2997" s="537"/>
      <c r="VWR2997" s="562"/>
      <c r="VWS2997" s="357"/>
      <c r="VWT2997" s="81"/>
      <c r="VWU2997" s="173"/>
      <c r="VWV2997" s="721"/>
      <c r="VWW2997" s="137"/>
      <c r="VWX2997" s="580"/>
      <c r="VWY2997" s="537"/>
      <c r="VWZ2997" s="562"/>
      <c r="VXA2997" s="357"/>
      <c r="VXB2997" s="81"/>
      <c r="VXC2997" s="173"/>
      <c r="VXD2997" s="721"/>
      <c r="VXE2997" s="137"/>
      <c r="VXF2997" s="580"/>
      <c r="VXG2997" s="537"/>
      <c r="VXH2997" s="562"/>
      <c r="VXI2997" s="357"/>
      <c r="VXJ2997" s="81"/>
      <c r="VXK2997" s="173"/>
      <c r="VXL2997" s="721"/>
      <c r="VXM2997" s="137"/>
      <c r="VXN2997" s="580"/>
      <c r="VXO2997" s="537"/>
      <c r="VXP2997" s="562"/>
      <c r="VXQ2997" s="357"/>
      <c r="VXR2997" s="81"/>
      <c r="VXS2997" s="173"/>
      <c r="VXT2997" s="721"/>
      <c r="VXU2997" s="137"/>
      <c r="VXV2997" s="580"/>
      <c r="VXW2997" s="537"/>
      <c r="VXX2997" s="562"/>
      <c r="VXY2997" s="357"/>
      <c r="VXZ2997" s="81"/>
      <c r="VYA2997" s="173"/>
      <c r="VYB2997" s="721"/>
      <c r="VYC2997" s="137"/>
      <c r="VYD2997" s="580"/>
      <c r="VYE2997" s="537"/>
      <c r="VYF2997" s="562"/>
      <c r="VYG2997" s="357"/>
      <c r="VYH2997" s="81"/>
      <c r="VYI2997" s="173"/>
      <c r="VYJ2997" s="721"/>
      <c r="VYK2997" s="137"/>
      <c r="VYL2997" s="580"/>
      <c r="VYM2997" s="537"/>
      <c r="VYN2997" s="562"/>
      <c r="VYO2997" s="357"/>
      <c r="VYP2997" s="81"/>
      <c r="VYQ2997" s="173"/>
      <c r="VYR2997" s="721"/>
      <c r="VYS2997" s="137"/>
      <c r="VYT2997" s="580"/>
      <c r="VYU2997" s="537"/>
      <c r="VYV2997" s="562"/>
      <c r="VYW2997" s="357"/>
      <c r="VYX2997" s="81"/>
      <c r="VYY2997" s="173"/>
      <c r="VYZ2997" s="721"/>
      <c r="VZA2997" s="137"/>
      <c r="VZB2997" s="580"/>
      <c r="VZC2997" s="537"/>
      <c r="VZD2997" s="562"/>
      <c r="VZE2997" s="357"/>
      <c r="VZF2997" s="81"/>
      <c r="VZG2997" s="173"/>
      <c r="VZH2997" s="721"/>
      <c r="VZI2997" s="137"/>
      <c r="VZJ2997" s="580"/>
      <c r="VZK2997" s="537"/>
      <c r="VZL2997" s="562"/>
      <c r="VZM2997" s="357"/>
      <c r="VZN2997" s="81"/>
      <c r="VZO2997" s="173"/>
      <c r="VZP2997" s="721"/>
      <c r="VZQ2997" s="137"/>
      <c r="VZR2997" s="580"/>
      <c r="VZS2997" s="537"/>
      <c r="VZT2997" s="562"/>
      <c r="VZU2997" s="357"/>
      <c r="VZV2997" s="81"/>
      <c r="VZW2997" s="173"/>
      <c r="VZX2997" s="721"/>
      <c r="VZY2997" s="137"/>
      <c r="VZZ2997" s="580"/>
      <c r="WAA2997" s="537"/>
      <c r="WAB2997" s="562"/>
      <c r="WAC2997" s="357"/>
      <c r="WAD2997" s="81"/>
      <c r="WAE2997" s="173"/>
      <c r="WAF2997" s="721"/>
      <c r="WAG2997" s="137"/>
      <c r="WAH2997" s="580"/>
      <c r="WAI2997" s="537"/>
      <c r="WAJ2997" s="562"/>
      <c r="WAK2997" s="357"/>
      <c r="WAL2997" s="81"/>
      <c r="WAM2997" s="173"/>
      <c r="WAN2997" s="721"/>
      <c r="WAO2997" s="137"/>
      <c r="WAP2997" s="580"/>
      <c r="WAQ2997" s="537"/>
      <c r="WAR2997" s="562"/>
      <c r="WAS2997" s="357"/>
      <c r="WAT2997" s="81"/>
      <c r="WAU2997" s="173"/>
      <c r="WAV2997" s="721"/>
      <c r="WAW2997" s="137"/>
      <c r="WAX2997" s="580"/>
      <c r="WAY2997" s="537"/>
      <c r="WAZ2997" s="562"/>
      <c r="WBA2997" s="357"/>
      <c r="WBB2997" s="81"/>
      <c r="WBC2997" s="173"/>
      <c r="WBD2997" s="721"/>
      <c r="WBE2997" s="137"/>
      <c r="WBF2997" s="580"/>
      <c r="WBG2997" s="537"/>
      <c r="WBH2997" s="562"/>
      <c r="WBI2997" s="357"/>
      <c r="WBJ2997" s="81"/>
      <c r="WBK2997" s="173"/>
      <c r="WBL2997" s="721"/>
      <c r="WBM2997" s="137"/>
      <c r="WBN2997" s="580"/>
      <c r="WBO2997" s="537"/>
      <c r="WBP2997" s="562"/>
      <c r="WBQ2997" s="357"/>
      <c r="WBR2997" s="81"/>
      <c r="WBS2997" s="173"/>
      <c r="WBT2997" s="721"/>
      <c r="WBU2997" s="137"/>
      <c r="WBV2997" s="580"/>
      <c r="WBW2997" s="537"/>
      <c r="WBX2997" s="562"/>
      <c r="WBY2997" s="357"/>
      <c r="WBZ2997" s="81"/>
      <c r="WCA2997" s="173"/>
      <c r="WCB2997" s="721"/>
      <c r="WCC2997" s="137"/>
      <c r="WCD2997" s="580"/>
      <c r="WCE2997" s="537"/>
      <c r="WCF2997" s="562"/>
      <c r="WCG2997" s="357"/>
      <c r="WCH2997" s="81"/>
      <c r="WCI2997" s="173"/>
      <c r="WCJ2997" s="721"/>
      <c r="WCK2997" s="137"/>
      <c r="WCL2997" s="580"/>
      <c r="WCM2997" s="537"/>
      <c r="WCN2997" s="562"/>
      <c r="WCO2997" s="357"/>
      <c r="WCP2997" s="81"/>
      <c r="WCQ2997" s="173"/>
      <c r="WCR2997" s="721"/>
      <c r="WCS2997" s="137"/>
      <c r="WCT2997" s="580"/>
      <c r="WCU2997" s="537"/>
      <c r="WCV2997" s="562"/>
      <c r="WCW2997" s="357"/>
      <c r="WCX2997" s="81"/>
      <c r="WCY2997" s="173"/>
      <c r="WCZ2997" s="721"/>
      <c r="WDA2997" s="137"/>
      <c r="WDB2997" s="580"/>
      <c r="WDC2997" s="537"/>
      <c r="WDD2997" s="562"/>
      <c r="WDE2997" s="357"/>
      <c r="WDF2997" s="81"/>
      <c r="WDG2997" s="173"/>
      <c r="WDH2997" s="721"/>
      <c r="WDI2997" s="137"/>
      <c r="WDJ2997" s="580"/>
      <c r="WDK2997" s="537"/>
      <c r="WDL2997" s="562"/>
      <c r="WDM2997" s="357"/>
      <c r="WDN2997" s="81"/>
      <c r="WDO2997" s="173"/>
      <c r="WDP2997" s="721"/>
      <c r="WDQ2997" s="137"/>
      <c r="WDR2997" s="580"/>
      <c r="WDS2997" s="537"/>
      <c r="WDT2997" s="562"/>
      <c r="WDU2997" s="357"/>
      <c r="WDV2997" s="81"/>
      <c r="WDW2997" s="173"/>
      <c r="WDX2997" s="721"/>
      <c r="WDY2997" s="137"/>
      <c r="WDZ2997" s="580"/>
      <c r="WEA2997" s="537"/>
      <c r="WEB2997" s="562"/>
      <c r="WEC2997" s="357"/>
      <c r="WED2997" s="81"/>
      <c r="WEE2997" s="173"/>
      <c r="WEF2997" s="721"/>
      <c r="WEG2997" s="137"/>
      <c r="WEH2997" s="580"/>
      <c r="WEI2997" s="537"/>
      <c r="WEJ2997" s="562"/>
      <c r="WEK2997" s="357"/>
      <c r="WEL2997" s="81"/>
      <c r="WEM2997" s="173"/>
      <c r="WEN2997" s="721"/>
      <c r="WEO2997" s="137"/>
      <c r="WEP2997" s="580"/>
      <c r="WEQ2997" s="537"/>
      <c r="WER2997" s="562"/>
      <c r="WES2997" s="357"/>
      <c r="WET2997" s="81"/>
      <c r="WEU2997" s="173"/>
      <c r="WEV2997" s="721"/>
      <c r="WEW2997" s="137"/>
      <c r="WEX2997" s="580"/>
      <c r="WEY2997" s="537"/>
      <c r="WEZ2997" s="562"/>
      <c r="WFA2997" s="357"/>
      <c r="WFB2997" s="81"/>
      <c r="WFC2997" s="173"/>
      <c r="WFD2997" s="721"/>
      <c r="WFE2997" s="137"/>
      <c r="WFF2997" s="580"/>
      <c r="WFG2997" s="537"/>
      <c r="WFH2997" s="562"/>
      <c r="WFI2997" s="357"/>
      <c r="WFJ2997" s="81"/>
      <c r="WFK2997" s="173"/>
      <c r="WFL2997" s="721"/>
      <c r="WFM2997" s="137"/>
      <c r="WFN2997" s="580"/>
      <c r="WFO2997" s="537"/>
      <c r="WFP2997" s="562"/>
      <c r="WFQ2997" s="357"/>
      <c r="WFR2997" s="81"/>
      <c r="WFS2997" s="173"/>
      <c r="WFT2997" s="721"/>
      <c r="WFU2997" s="137"/>
      <c r="WFV2997" s="580"/>
      <c r="WFW2997" s="537"/>
      <c r="WFX2997" s="562"/>
      <c r="WFY2997" s="357"/>
      <c r="WFZ2997" s="81"/>
      <c r="WGA2997" s="173"/>
      <c r="WGB2997" s="721"/>
      <c r="WGC2997" s="137"/>
      <c r="WGD2997" s="580"/>
      <c r="WGE2997" s="537"/>
      <c r="WGF2997" s="562"/>
      <c r="WGG2997" s="357"/>
      <c r="WGH2997" s="81"/>
      <c r="WGI2997" s="173"/>
      <c r="WGJ2997" s="721"/>
      <c r="WGK2997" s="137"/>
      <c r="WGL2997" s="580"/>
      <c r="WGM2997" s="537"/>
      <c r="WGN2997" s="562"/>
      <c r="WGO2997" s="357"/>
      <c r="WGP2997" s="81"/>
      <c r="WGQ2997" s="173"/>
      <c r="WGR2997" s="721"/>
      <c r="WGS2997" s="137"/>
      <c r="WGT2997" s="580"/>
      <c r="WGU2997" s="537"/>
      <c r="WGV2997" s="562"/>
      <c r="WGW2997" s="357"/>
      <c r="WGX2997" s="81"/>
      <c r="WGY2997" s="173"/>
      <c r="WGZ2997" s="721"/>
      <c r="WHA2997" s="137"/>
      <c r="WHB2997" s="580"/>
      <c r="WHC2997" s="537"/>
      <c r="WHD2997" s="562"/>
      <c r="WHE2997" s="357"/>
      <c r="WHF2997" s="81"/>
      <c r="WHG2997" s="173"/>
      <c r="WHH2997" s="721"/>
      <c r="WHI2997" s="137"/>
      <c r="WHJ2997" s="580"/>
      <c r="WHK2997" s="537"/>
      <c r="WHL2997" s="562"/>
      <c r="WHM2997" s="357"/>
      <c r="WHN2997" s="81"/>
      <c r="WHO2997" s="173"/>
      <c r="WHP2997" s="721"/>
      <c r="WHQ2997" s="137"/>
      <c r="WHR2997" s="580"/>
      <c r="WHS2997" s="537"/>
      <c r="WHT2997" s="562"/>
      <c r="WHU2997" s="357"/>
      <c r="WHV2997" s="81"/>
      <c r="WHW2997" s="173"/>
      <c r="WHX2997" s="721"/>
      <c r="WHY2997" s="137"/>
      <c r="WHZ2997" s="580"/>
      <c r="WIA2997" s="537"/>
      <c r="WIB2997" s="562"/>
      <c r="WIC2997" s="357"/>
      <c r="WID2997" s="81"/>
      <c r="WIE2997" s="173"/>
      <c r="WIF2997" s="721"/>
      <c r="WIG2997" s="137"/>
      <c r="WIH2997" s="580"/>
      <c r="WII2997" s="537"/>
      <c r="WIJ2997" s="562"/>
      <c r="WIK2997" s="357"/>
      <c r="WIL2997" s="81"/>
      <c r="WIM2997" s="173"/>
      <c r="WIN2997" s="721"/>
      <c r="WIO2997" s="137"/>
      <c r="WIP2997" s="580"/>
      <c r="WIQ2997" s="537"/>
      <c r="WIR2997" s="562"/>
      <c r="WIS2997" s="357"/>
      <c r="WIT2997" s="81"/>
      <c r="WIU2997" s="173"/>
      <c r="WIV2997" s="721"/>
      <c r="WIW2997" s="137"/>
      <c r="WIX2997" s="580"/>
      <c r="WIY2997" s="537"/>
      <c r="WIZ2997" s="562"/>
      <c r="WJA2997" s="357"/>
      <c r="WJB2997" s="81"/>
      <c r="WJC2997" s="173"/>
      <c r="WJD2997" s="721"/>
      <c r="WJE2997" s="137"/>
      <c r="WJF2997" s="580"/>
      <c r="WJG2997" s="537"/>
      <c r="WJH2997" s="562"/>
      <c r="WJI2997" s="357"/>
      <c r="WJJ2997" s="81"/>
      <c r="WJK2997" s="173"/>
      <c r="WJL2997" s="721"/>
      <c r="WJM2997" s="137"/>
      <c r="WJN2997" s="580"/>
      <c r="WJO2997" s="537"/>
      <c r="WJP2997" s="562"/>
      <c r="WJQ2997" s="357"/>
      <c r="WJR2997" s="81"/>
      <c r="WJS2997" s="173"/>
      <c r="WJT2997" s="721"/>
      <c r="WJU2997" s="137"/>
      <c r="WJV2997" s="580"/>
      <c r="WJW2997" s="537"/>
      <c r="WJX2997" s="562"/>
      <c r="WJY2997" s="357"/>
      <c r="WJZ2997" s="81"/>
      <c r="WKA2997" s="173"/>
      <c r="WKB2997" s="721"/>
      <c r="WKC2997" s="137"/>
      <c r="WKD2997" s="580"/>
      <c r="WKE2997" s="537"/>
      <c r="WKF2997" s="562"/>
      <c r="WKG2997" s="357"/>
      <c r="WKH2997" s="81"/>
      <c r="WKI2997" s="173"/>
      <c r="WKJ2997" s="721"/>
      <c r="WKK2997" s="137"/>
      <c r="WKL2997" s="580"/>
      <c r="WKM2997" s="537"/>
      <c r="WKN2997" s="562"/>
      <c r="WKO2997" s="357"/>
      <c r="WKP2997" s="81"/>
      <c r="WKQ2997" s="173"/>
      <c r="WKR2997" s="721"/>
      <c r="WKS2997" s="137"/>
      <c r="WKT2997" s="580"/>
      <c r="WKU2997" s="537"/>
      <c r="WKV2997" s="562"/>
      <c r="WKW2997" s="357"/>
      <c r="WKX2997" s="81"/>
      <c r="WKY2997" s="173"/>
      <c r="WKZ2997" s="721"/>
      <c r="WLA2997" s="137"/>
      <c r="WLB2997" s="580"/>
      <c r="WLC2997" s="537"/>
      <c r="WLD2997" s="562"/>
      <c r="WLE2997" s="357"/>
      <c r="WLF2997" s="81"/>
      <c r="WLG2997" s="173"/>
      <c r="WLH2997" s="721"/>
      <c r="WLI2997" s="137"/>
      <c r="WLJ2997" s="580"/>
      <c r="WLK2997" s="537"/>
      <c r="WLL2997" s="562"/>
      <c r="WLM2997" s="357"/>
      <c r="WLN2997" s="81"/>
      <c r="WLO2997" s="173"/>
      <c r="WLP2997" s="721"/>
      <c r="WLQ2997" s="137"/>
      <c r="WLR2997" s="580"/>
      <c r="WLS2997" s="537"/>
      <c r="WLT2997" s="562"/>
      <c r="WLU2997" s="357"/>
      <c r="WLV2997" s="81"/>
      <c r="WLW2997" s="173"/>
      <c r="WLX2997" s="721"/>
      <c r="WLY2997" s="137"/>
      <c r="WLZ2997" s="580"/>
      <c r="WMA2997" s="537"/>
      <c r="WMB2997" s="562"/>
      <c r="WMC2997" s="357"/>
      <c r="WMD2997" s="81"/>
      <c r="WME2997" s="173"/>
      <c r="WMF2997" s="721"/>
      <c r="WMG2997" s="137"/>
      <c r="WMH2997" s="580"/>
      <c r="WMI2997" s="537"/>
      <c r="WMJ2997" s="562"/>
      <c r="WMK2997" s="357"/>
      <c r="WML2997" s="81"/>
      <c r="WMM2997" s="173"/>
      <c r="WMN2997" s="721"/>
      <c r="WMO2997" s="137"/>
      <c r="WMP2997" s="580"/>
      <c r="WMQ2997" s="537"/>
      <c r="WMR2997" s="562"/>
      <c r="WMS2997" s="357"/>
      <c r="WMT2997" s="81"/>
      <c r="WMU2997" s="173"/>
      <c r="WMV2997" s="721"/>
      <c r="WMW2997" s="137"/>
      <c r="WMX2997" s="580"/>
      <c r="WMY2997" s="537"/>
      <c r="WMZ2997" s="562"/>
      <c r="WNA2997" s="357"/>
      <c r="WNB2997" s="81"/>
      <c r="WNC2997" s="173"/>
      <c r="WND2997" s="721"/>
      <c r="WNE2997" s="137"/>
      <c r="WNF2997" s="580"/>
      <c r="WNG2997" s="537"/>
      <c r="WNH2997" s="562"/>
      <c r="WNI2997" s="357"/>
      <c r="WNJ2997" s="81"/>
      <c r="WNK2997" s="173"/>
      <c r="WNL2997" s="721"/>
      <c r="WNM2997" s="137"/>
      <c r="WNN2997" s="580"/>
      <c r="WNO2997" s="537"/>
      <c r="WNP2997" s="562"/>
      <c r="WNQ2997" s="357"/>
      <c r="WNR2997" s="81"/>
      <c r="WNS2997" s="173"/>
      <c r="WNT2997" s="721"/>
      <c r="WNU2997" s="137"/>
      <c r="WNV2997" s="580"/>
      <c r="WNW2997" s="537"/>
      <c r="WNX2997" s="562"/>
      <c r="WNY2997" s="357"/>
      <c r="WNZ2997" s="81"/>
      <c r="WOA2997" s="173"/>
      <c r="WOB2997" s="721"/>
      <c r="WOC2997" s="137"/>
      <c r="WOD2997" s="580"/>
      <c r="WOE2997" s="537"/>
      <c r="WOF2997" s="562"/>
      <c r="WOG2997" s="357"/>
      <c r="WOH2997" s="81"/>
      <c r="WOI2997" s="173"/>
      <c r="WOJ2997" s="721"/>
      <c r="WOK2997" s="137"/>
      <c r="WOL2997" s="580"/>
      <c r="WOM2997" s="537"/>
      <c r="WON2997" s="562"/>
      <c r="WOO2997" s="357"/>
      <c r="WOP2997" s="81"/>
      <c r="WOQ2997" s="173"/>
      <c r="WOR2997" s="721"/>
      <c r="WOS2997" s="137"/>
      <c r="WOT2997" s="580"/>
      <c r="WOU2997" s="537"/>
      <c r="WOV2997" s="562"/>
      <c r="WOW2997" s="357"/>
      <c r="WOX2997" s="81"/>
      <c r="WOY2997" s="173"/>
      <c r="WOZ2997" s="721"/>
      <c r="WPA2997" s="137"/>
      <c r="WPB2997" s="580"/>
      <c r="WPC2997" s="537"/>
      <c r="WPD2997" s="562"/>
      <c r="WPE2997" s="357"/>
      <c r="WPF2997" s="81"/>
      <c r="WPG2997" s="173"/>
      <c r="WPH2997" s="721"/>
      <c r="WPI2997" s="137"/>
      <c r="WPJ2997" s="580"/>
      <c r="WPK2997" s="537"/>
      <c r="WPL2997" s="562"/>
      <c r="WPM2997" s="357"/>
      <c r="WPN2997" s="81"/>
      <c r="WPO2997" s="173"/>
      <c r="WPP2997" s="721"/>
      <c r="WPQ2997" s="137"/>
      <c r="WPR2997" s="580"/>
      <c r="WPS2997" s="537"/>
      <c r="WPT2997" s="562"/>
      <c r="WPU2997" s="357"/>
      <c r="WPV2997" s="81"/>
      <c r="WPW2997" s="173"/>
      <c r="WPX2997" s="721"/>
      <c r="WPY2997" s="137"/>
      <c r="WPZ2997" s="580"/>
      <c r="WQA2997" s="537"/>
      <c r="WQB2997" s="562"/>
      <c r="WQC2997" s="357"/>
      <c r="WQD2997" s="81"/>
      <c r="WQE2997" s="173"/>
      <c r="WQF2997" s="721"/>
      <c r="WQG2997" s="137"/>
      <c r="WQH2997" s="580"/>
      <c r="WQI2997" s="537"/>
      <c r="WQJ2997" s="562"/>
      <c r="WQK2997" s="357"/>
      <c r="WQL2997" s="81"/>
      <c r="WQM2997" s="173"/>
      <c r="WQN2997" s="721"/>
      <c r="WQO2997" s="137"/>
      <c r="WQP2997" s="580"/>
      <c r="WQQ2997" s="537"/>
      <c r="WQR2997" s="562"/>
      <c r="WQS2997" s="357"/>
      <c r="WQT2997" s="81"/>
      <c r="WQU2997" s="173"/>
      <c r="WQV2997" s="721"/>
      <c r="WQW2997" s="137"/>
      <c r="WQX2997" s="580"/>
      <c r="WQY2997" s="537"/>
      <c r="WQZ2997" s="562"/>
      <c r="WRA2997" s="357"/>
      <c r="WRB2997" s="81"/>
      <c r="WRC2997" s="173"/>
      <c r="WRD2997" s="721"/>
      <c r="WRE2997" s="137"/>
      <c r="WRF2997" s="580"/>
      <c r="WRG2997" s="537"/>
      <c r="WRH2997" s="562"/>
      <c r="WRI2997" s="357"/>
      <c r="WRJ2997" s="81"/>
      <c r="WRK2997" s="173"/>
      <c r="WRL2997" s="721"/>
      <c r="WRM2997" s="137"/>
      <c r="WRN2997" s="580"/>
      <c r="WRO2997" s="537"/>
      <c r="WRP2997" s="562"/>
      <c r="WRQ2997" s="357"/>
      <c r="WRR2997" s="81"/>
      <c r="WRS2997" s="173"/>
      <c r="WRT2997" s="721"/>
      <c r="WRU2997" s="137"/>
      <c r="WRV2997" s="580"/>
      <c r="WRW2997" s="537"/>
      <c r="WRX2997" s="562"/>
      <c r="WRY2997" s="357"/>
      <c r="WRZ2997" s="81"/>
      <c r="WSA2997" s="173"/>
      <c r="WSB2997" s="721"/>
      <c r="WSC2997" s="137"/>
      <c r="WSD2997" s="580"/>
      <c r="WSE2997" s="537"/>
      <c r="WSF2997" s="562"/>
      <c r="WSG2997" s="357"/>
      <c r="WSH2997" s="81"/>
      <c r="WSI2997" s="173"/>
      <c r="WSJ2997" s="721"/>
      <c r="WSK2997" s="137"/>
      <c r="WSL2997" s="580"/>
      <c r="WSM2997" s="537"/>
      <c r="WSN2997" s="562"/>
      <c r="WSO2997" s="357"/>
      <c r="WSP2997" s="81"/>
      <c r="WSQ2997" s="173"/>
      <c r="WSR2997" s="721"/>
      <c r="WSS2997" s="137"/>
      <c r="WST2997" s="580"/>
      <c r="WSU2997" s="537"/>
      <c r="WSV2997" s="562"/>
      <c r="WSW2997" s="357"/>
      <c r="WSX2997" s="81"/>
      <c r="WSY2997" s="173"/>
      <c r="WSZ2997" s="721"/>
      <c r="WTA2997" s="137"/>
      <c r="WTB2997" s="580"/>
      <c r="WTC2997" s="537"/>
      <c r="WTD2997" s="562"/>
      <c r="WTE2997" s="357"/>
      <c r="WTF2997" s="81"/>
      <c r="WTG2997" s="173"/>
      <c r="WTH2997" s="721"/>
      <c r="WTI2997" s="137"/>
      <c r="WTJ2997" s="580"/>
      <c r="WTK2997" s="537"/>
      <c r="WTL2997" s="562"/>
      <c r="WTM2997" s="357"/>
      <c r="WTN2997" s="81"/>
      <c r="WTO2997" s="173"/>
      <c r="WTP2997" s="721"/>
      <c r="WTQ2997" s="137"/>
      <c r="WTR2997" s="580"/>
      <c r="WTS2997" s="537"/>
      <c r="WTT2997" s="562"/>
      <c r="WTU2997" s="357"/>
      <c r="WTV2997" s="81"/>
      <c r="WTW2997" s="173"/>
      <c r="WTX2997" s="721"/>
      <c r="WTY2997" s="137"/>
      <c r="WTZ2997" s="580"/>
      <c r="WUA2997" s="537"/>
      <c r="WUB2997" s="562"/>
      <c r="WUC2997" s="357"/>
      <c r="WUD2997" s="81"/>
      <c r="WUE2997" s="173"/>
      <c r="WUF2997" s="721"/>
      <c r="WUG2997" s="137"/>
      <c r="WUH2997" s="580"/>
      <c r="WUI2997" s="537"/>
      <c r="WUJ2997" s="562"/>
      <c r="WUK2997" s="357"/>
      <c r="WUL2997" s="81"/>
      <c r="WUM2997" s="173"/>
      <c r="WUN2997" s="721"/>
      <c r="WUO2997" s="137"/>
      <c r="WUP2997" s="580"/>
      <c r="WUQ2997" s="537"/>
      <c r="WUR2997" s="562"/>
      <c r="WUS2997" s="357"/>
      <c r="WUT2997" s="81"/>
      <c r="WUU2997" s="173"/>
      <c r="WUV2997" s="721"/>
      <c r="WUW2997" s="137"/>
      <c r="WUX2997" s="580"/>
      <c r="WUY2997" s="537"/>
      <c r="WUZ2997" s="562"/>
      <c r="WVA2997" s="357"/>
      <c r="WVB2997" s="81"/>
      <c r="WVC2997" s="173"/>
      <c r="WVD2997" s="721"/>
      <c r="WVE2997" s="137"/>
      <c r="WVF2997" s="580"/>
      <c r="WVG2997" s="537"/>
      <c r="WVH2997" s="562"/>
      <c r="WVI2997" s="357"/>
      <c r="WVJ2997" s="81"/>
      <c r="WVK2997" s="173"/>
      <c r="WVL2997" s="721"/>
      <c r="WVM2997" s="137"/>
      <c r="WVN2997" s="580"/>
      <c r="WVO2997" s="537"/>
      <c r="WVP2997" s="562"/>
      <c r="WVQ2997" s="357"/>
      <c r="WVR2997" s="81"/>
      <c r="WVS2997" s="173"/>
      <c r="WVT2997" s="721"/>
      <c r="WVU2997" s="137"/>
      <c r="WVV2997" s="580"/>
      <c r="WVW2997" s="537"/>
      <c r="WVX2997" s="562"/>
      <c r="WVY2997" s="357"/>
      <c r="WVZ2997" s="81"/>
      <c r="WWA2997" s="173"/>
      <c r="WWB2997" s="721"/>
      <c r="WWC2997" s="137"/>
      <c r="WWD2997" s="580"/>
      <c r="WWE2997" s="537"/>
      <c r="WWF2997" s="562"/>
      <c r="WWG2997" s="357"/>
      <c r="WWH2997" s="81"/>
      <c r="WWI2997" s="173"/>
      <c r="WWJ2997" s="721"/>
      <c r="WWK2997" s="137"/>
      <c r="WWL2997" s="580"/>
      <c r="WWM2997" s="537"/>
      <c r="WWN2997" s="562"/>
      <c r="WWO2997" s="357"/>
      <c r="WWP2997" s="81"/>
      <c r="WWQ2997" s="173"/>
      <c r="WWR2997" s="721"/>
      <c r="WWS2997" s="137"/>
      <c r="WWT2997" s="580"/>
      <c r="WWU2997" s="537"/>
      <c r="WWV2997" s="562"/>
      <c r="WWW2997" s="357"/>
      <c r="WWX2997" s="81"/>
      <c r="WWY2997" s="173"/>
      <c r="WWZ2997" s="721"/>
      <c r="WXA2997" s="137"/>
      <c r="WXB2997" s="580"/>
      <c r="WXC2997" s="537"/>
      <c r="WXD2997" s="562"/>
      <c r="WXE2997" s="357"/>
      <c r="WXF2997" s="81"/>
      <c r="WXG2997" s="173"/>
      <c r="WXH2997" s="721"/>
      <c r="WXI2997" s="137"/>
      <c r="WXJ2997" s="580"/>
      <c r="WXK2997" s="537"/>
      <c r="WXL2997" s="562"/>
      <c r="WXM2997" s="357"/>
      <c r="WXN2997" s="81"/>
      <c r="WXO2997" s="173"/>
      <c r="WXP2997" s="721"/>
      <c r="WXQ2997" s="137"/>
      <c r="WXR2997" s="580"/>
      <c r="WXS2997" s="537"/>
      <c r="WXT2997" s="562"/>
      <c r="WXU2997" s="357"/>
      <c r="WXV2997" s="81"/>
      <c r="WXW2997" s="173"/>
      <c r="WXX2997" s="721"/>
      <c r="WXY2997" s="137"/>
      <c r="WXZ2997" s="580"/>
      <c r="WYA2997" s="537"/>
      <c r="WYB2997" s="562"/>
      <c r="WYC2997" s="357"/>
      <c r="WYD2997" s="81"/>
      <c r="WYE2997" s="173"/>
      <c r="WYF2997" s="721"/>
      <c r="WYG2997" s="137"/>
      <c r="WYH2997" s="580"/>
      <c r="WYI2997" s="537"/>
      <c r="WYJ2997" s="562"/>
      <c r="WYK2997" s="357"/>
      <c r="WYL2997" s="81"/>
      <c r="WYM2997" s="173"/>
      <c r="WYN2997" s="721"/>
      <c r="WYO2997" s="137"/>
      <c r="WYP2997" s="580"/>
      <c r="WYQ2997" s="537"/>
      <c r="WYR2997" s="562"/>
      <c r="WYS2997" s="357"/>
      <c r="WYT2997" s="81"/>
      <c r="WYU2997" s="173"/>
      <c r="WYV2997" s="721"/>
      <c r="WYW2997" s="137"/>
      <c r="WYX2997" s="580"/>
      <c r="WYY2997" s="537"/>
      <c r="WYZ2997" s="562"/>
      <c r="WZA2997" s="357"/>
      <c r="WZB2997" s="81"/>
      <c r="WZC2997" s="173"/>
      <c r="WZD2997" s="721"/>
      <c r="WZE2997" s="137"/>
      <c r="WZF2997" s="580"/>
      <c r="WZG2997" s="537"/>
      <c r="WZH2997" s="562"/>
      <c r="WZI2997" s="357"/>
      <c r="WZJ2997" s="81"/>
      <c r="WZK2997" s="173"/>
      <c r="WZL2997" s="721"/>
      <c r="WZM2997" s="137"/>
      <c r="WZN2997" s="580"/>
      <c r="WZO2997" s="537"/>
      <c r="WZP2997" s="562"/>
      <c r="WZQ2997" s="357"/>
      <c r="WZR2997" s="81"/>
      <c r="WZS2997" s="173"/>
      <c r="WZT2997" s="721"/>
      <c r="WZU2997" s="137"/>
      <c r="WZV2997" s="580"/>
      <c r="WZW2997" s="537"/>
      <c r="WZX2997" s="562"/>
      <c r="WZY2997" s="357"/>
      <c r="WZZ2997" s="81"/>
      <c r="XAA2997" s="173"/>
      <c r="XAB2997" s="721"/>
      <c r="XAC2997" s="137"/>
      <c r="XAD2997" s="580"/>
      <c r="XAE2997" s="537"/>
      <c r="XAF2997" s="562"/>
      <c r="XAG2997" s="357"/>
      <c r="XAH2997" s="81"/>
      <c r="XAI2997" s="173"/>
      <c r="XAJ2997" s="721"/>
      <c r="XAK2997" s="137"/>
      <c r="XAL2997" s="580"/>
      <c r="XAM2997" s="537"/>
      <c r="XAN2997" s="562"/>
      <c r="XAO2997" s="357"/>
      <c r="XAP2997" s="81"/>
      <c r="XAQ2997" s="173"/>
      <c r="XAR2997" s="721"/>
      <c r="XAS2997" s="137"/>
      <c r="XAT2997" s="580"/>
      <c r="XAU2997" s="537"/>
      <c r="XAV2997" s="562"/>
      <c r="XAW2997" s="357"/>
      <c r="XAX2997" s="81"/>
      <c r="XAY2997" s="173"/>
      <c r="XAZ2997" s="721"/>
      <c r="XBA2997" s="137"/>
      <c r="XBB2997" s="580"/>
      <c r="XBC2997" s="537"/>
      <c r="XBD2997" s="562"/>
      <c r="XBE2997" s="357"/>
      <c r="XBF2997" s="81"/>
      <c r="XBG2997" s="173"/>
      <c r="XBH2997" s="721"/>
      <c r="XBI2997" s="137"/>
      <c r="XBJ2997" s="580"/>
      <c r="XBK2997" s="537"/>
      <c r="XBL2997" s="562"/>
      <c r="XBM2997" s="357"/>
      <c r="XBN2997" s="81"/>
      <c r="XBO2997" s="173"/>
      <c r="XBP2997" s="721"/>
      <c r="XBQ2997" s="137"/>
      <c r="XBR2997" s="580"/>
      <c r="XBS2997" s="537"/>
      <c r="XBT2997" s="562"/>
      <c r="XBU2997" s="357"/>
      <c r="XBV2997" s="81"/>
      <c r="XBW2997" s="173"/>
      <c r="XBX2997" s="721"/>
      <c r="XBY2997" s="137"/>
      <c r="XBZ2997" s="580"/>
      <c r="XCA2997" s="537"/>
      <c r="XCB2997" s="562"/>
      <c r="XCC2997" s="357"/>
      <c r="XCD2997" s="81"/>
      <c r="XCE2997" s="173"/>
      <c r="XCF2997" s="721"/>
      <c r="XCG2997" s="137"/>
      <c r="XCH2997" s="580"/>
      <c r="XCI2997" s="537"/>
      <c r="XCJ2997" s="562"/>
      <c r="XCK2997" s="357"/>
      <c r="XCL2997" s="81"/>
      <c r="XCM2997" s="173"/>
      <c r="XCN2997" s="721"/>
      <c r="XCO2997" s="137"/>
      <c r="XCP2997" s="580"/>
      <c r="XCQ2997" s="537"/>
      <c r="XCR2997" s="562"/>
      <c r="XCS2997" s="357"/>
      <c r="XCT2997" s="81"/>
      <c r="XCU2997" s="173"/>
      <c r="XCV2997" s="721"/>
      <c r="XCW2997" s="137"/>
      <c r="XCX2997" s="580"/>
      <c r="XCY2997" s="537"/>
      <c r="XCZ2997" s="562"/>
      <c r="XDA2997" s="357"/>
      <c r="XDB2997" s="81"/>
      <c r="XDC2997" s="173"/>
      <c r="XDD2997" s="721"/>
      <c r="XDE2997" s="137"/>
      <c r="XDF2997" s="580"/>
      <c r="XDG2997" s="537"/>
      <c r="XDH2997" s="562"/>
      <c r="XDI2997" s="357"/>
      <c r="XDJ2997" s="81"/>
      <c r="XDK2997" s="173"/>
      <c r="XDL2997" s="721"/>
      <c r="XDM2997" s="137"/>
      <c r="XDN2997" s="580"/>
      <c r="XDO2997" s="537"/>
      <c r="XDP2997" s="562"/>
      <c r="XDQ2997" s="357"/>
      <c r="XDR2997" s="81"/>
      <c r="XDS2997" s="173"/>
      <c r="XDT2997" s="721"/>
      <c r="XDU2997" s="137"/>
      <c r="XDV2997" s="580"/>
      <c r="XDW2997" s="537"/>
      <c r="XDX2997" s="562"/>
      <c r="XDY2997" s="357"/>
      <c r="XDZ2997" s="81"/>
      <c r="XEA2997" s="173"/>
      <c r="XEB2997" s="721"/>
      <c r="XEC2997" s="137"/>
      <c r="XED2997" s="580"/>
      <c r="XEE2997" s="537"/>
      <c r="XEF2997" s="562"/>
      <c r="XEG2997" s="357"/>
      <c r="XEH2997" s="81"/>
      <c r="XEI2997" s="173"/>
      <c r="XEJ2997" s="721"/>
      <c r="XEK2997" s="137"/>
      <c r="XEL2997" s="580"/>
      <c r="XEM2997" s="537"/>
      <c r="XEN2997" s="562"/>
      <c r="XEO2997" s="357"/>
      <c r="XEP2997" s="81"/>
      <c r="XEQ2997" s="173"/>
      <c r="XER2997" s="721"/>
      <c r="XES2997" s="137"/>
      <c r="XET2997" s="580"/>
      <c r="XEU2997" s="537"/>
      <c r="XEV2997" s="562"/>
      <c r="XEW2997" s="357"/>
      <c r="XEX2997" s="81"/>
      <c r="XEY2997" s="173"/>
      <c r="XEZ2997" s="721"/>
      <c r="XFA2997" s="137"/>
      <c r="XFB2997" s="580"/>
      <c r="XFC2997" s="537"/>
      <c r="XFD2997" s="562"/>
    </row>
    <row r="2998" spans="1:16384" ht="15" customHeight="1">
      <c r="A2998" s="357">
        <v>45114</v>
      </c>
      <c r="B2998" s="81">
        <v>4105</v>
      </c>
      <c r="C2998" s="173">
        <v>29050</v>
      </c>
      <c r="D2998" s="725">
        <v>28350</v>
      </c>
      <c r="E2998" s="137">
        <f t="shared" ref="E2998" si="1140">D2998-C2998</f>
        <v>-700</v>
      </c>
      <c r="F2998" s="580">
        <f t="shared" ref="F2998" si="1141">C2998-C2997</f>
        <v>0</v>
      </c>
      <c r="G2998" s="537"/>
      <c r="H2998" s="562"/>
      <c r="I2998" s="724">
        <v>234000</v>
      </c>
      <c r="J2998" s="81"/>
      <c r="K2998" s="173"/>
      <c r="L2998" s="725"/>
      <c r="M2998" s="137"/>
      <c r="N2998" s="580"/>
      <c r="R2998" s="81"/>
      <c r="S2998" s="173"/>
      <c r="T2998" s="725"/>
      <c r="U2998" s="137"/>
      <c r="V2998" s="580"/>
      <c r="W2998" s="537"/>
      <c r="X2998" s="562"/>
      <c r="Y2998" s="357"/>
      <c r="Z2998" s="81"/>
      <c r="AA2998" s="173"/>
      <c r="AB2998" s="725"/>
      <c r="AC2998" s="137"/>
      <c r="AD2998" s="580"/>
      <c r="AE2998" s="537"/>
      <c r="AF2998" s="562"/>
      <c r="AG2998" s="357"/>
      <c r="AH2998" s="81"/>
      <c r="AI2998" s="173"/>
      <c r="AJ2998" s="725"/>
      <c r="AK2998" s="137"/>
      <c r="AL2998" s="580"/>
      <c r="AM2998" s="537"/>
      <c r="AN2998" s="562"/>
      <c r="AO2998" s="357"/>
      <c r="AP2998" s="81"/>
      <c r="AQ2998" s="173"/>
      <c r="AR2998" s="725"/>
      <c r="AS2998" s="137"/>
      <c r="AT2998" s="580"/>
      <c r="AU2998" s="537"/>
      <c r="AV2998" s="562"/>
      <c r="AW2998" s="357"/>
      <c r="AX2998" s="81"/>
      <c r="AY2998" s="173"/>
      <c r="AZ2998" s="725"/>
      <c r="BA2998" s="137"/>
      <c r="BB2998" s="580"/>
      <c r="BC2998" s="537"/>
      <c r="BD2998" s="562"/>
      <c r="BE2998" s="357"/>
      <c r="BF2998" s="81"/>
      <c r="BG2998" s="173"/>
      <c r="BH2998" s="725"/>
      <c r="BI2998" s="137"/>
      <c r="BJ2998" s="580"/>
      <c r="BK2998" s="537"/>
      <c r="BL2998" s="562"/>
      <c r="BM2998" s="357"/>
      <c r="BN2998" s="81"/>
      <c r="BO2998" s="173"/>
      <c r="BP2998" s="725"/>
      <c r="BQ2998" s="137"/>
      <c r="BR2998" s="580"/>
      <c r="BS2998" s="537"/>
      <c r="BT2998" s="562"/>
      <c r="BU2998" s="357"/>
      <c r="BV2998" s="81"/>
      <c r="BW2998" s="173"/>
      <c r="BX2998" s="725"/>
      <c r="BY2998" s="137"/>
      <c r="BZ2998" s="580"/>
      <c r="CA2998" s="537"/>
      <c r="CB2998" s="562"/>
      <c r="CC2998" s="357"/>
      <c r="CD2998" s="81"/>
      <c r="CE2998" s="173"/>
      <c r="CF2998" s="725"/>
      <c r="CG2998" s="137"/>
      <c r="CH2998" s="580"/>
      <c r="CI2998" s="537"/>
      <c r="CJ2998" s="562"/>
      <c r="CK2998" s="357"/>
      <c r="CL2998" s="81"/>
      <c r="CM2998" s="173"/>
      <c r="CN2998" s="725"/>
      <c r="CO2998" s="137"/>
      <c r="CP2998" s="580"/>
      <c r="CQ2998" s="537"/>
      <c r="CR2998" s="562"/>
      <c r="CS2998" s="357"/>
      <c r="CT2998" s="81"/>
      <c r="CU2998" s="173"/>
      <c r="CV2998" s="725"/>
      <c r="CW2998" s="137"/>
      <c r="CX2998" s="580"/>
      <c r="CY2998" s="537"/>
      <c r="CZ2998" s="562"/>
      <c r="DA2998" s="357"/>
      <c r="DB2998" s="81"/>
      <c r="DC2998" s="173"/>
      <c r="DD2998" s="725"/>
      <c r="DE2998" s="137"/>
      <c r="DF2998" s="580"/>
      <c r="DG2998" s="537"/>
      <c r="DH2998" s="562"/>
      <c r="DI2998" s="357"/>
      <c r="DJ2998" s="81"/>
      <c r="DK2998" s="173"/>
      <c r="DL2998" s="725"/>
      <c r="DM2998" s="137"/>
      <c r="DN2998" s="580"/>
      <c r="DO2998" s="537"/>
      <c r="DP2998" s="562"/>
      <c r="DQ2998" s="357"/>
      <c r="DR2998" s="81"/>
      <c r="DS2998" s="173"/>
      <c r="DT2998" s="725"/>
      <c r="DU2998" s="137"/>
      <c r="DV2998" s="580"/>
      <c r="DW2998" s="537"/>
      <c r="DX2998" s="562"/>
      <c r="DY2998" s="357"/>
      <c r="DZ2998" s="81"/>
      <c r="EA2998" s="173"/>
      <c r="EB2998" s="725"/>
      <c r="EC2998" s="137"/>
      <c r="ED2998" s="580"/>
      <c r="EE2998" s="537"/>
      <c r="EF2998" s="562"/>
      <c r="EG2998" s="357"/>
      <c r="EH2998" s="81"/>
      <c r="EI2998" s="173"/>
      <c r="EJ2998" s="725"/>
      <c r="EK2998" s="137"/>
      <c r="EL2998" s="580"/>
      <c r="EM2998" s="537"/>
      <c r="EN2998" s="562"/>
      <c r="EO2998" s="357"/>
      <c r="EP2998" s="81"/>
      <c r="EQ2998" s="173"/>
      <c r="ER2998" s="725"/>
      <c r="ES2998" s="137"/>
      <c r="ET2998" s="580"/>
      <c r="EU2998" s="537"/>
      <c r="EV2998" s="562"/>
      <c r="EW2998" s="357"/>
      <c r="EX2998" s="81"/>
      <c r="EY2998" s="173"/>
      <c r="EZ2998" s="725"/>
      <c r="FA2998" s="137"/>
      <c r="FB2998" s="580"/>
      <c r="FC2998" s="537"/>
      <c r="FD2998" s="562"/>
      <c r="FE2998" s="357"/>
      <c r="FF2998" s="81"/>
      <c r="FG2998" s="173"/>
      <c r="FH2998" s="725"/>
      <c r="FI2998" s="137"/>
      <c r="FJ2998" s="580"/>
      <c r="FK2998" s="537"/>
      <c r="FL2998" s="562"/>
      <c r="FM2998" s="357"/>
      <c r="FN2998" s="81"/>
      <c r="FO2998" s="173"/>
      <c r="FP2998" s="725"/>
      <c r="FQ2998" s="137"/>
      <c r="FR2998" s="580"/>
      <c r="FS2998" s="537"/>
      <c r="FT2998" s="562"/>
      <c r="FU2998" s="357"/>
      <c r="FV2998" s="81"/>
      <c r="FW2998" s="173"/>
      <c r="FX2998" s="725"/>
      <c r="FY2998" s="137"/>
      <c r="FZ2998" s="580"/>
      <c r="GA2998" s="537"/>
      <c r="GB2998" s="562"/>
      <c r="GC2998" s="357"/>
      <c r="GD2998" s="81"/>
      <c r="GE2998" s="173"/>
      <c r="GF2998" s="725"/>
      <c r="GG2998" s="137"/>
      <c r="GH2998" s="580"/>
      <c r="GI2998" s="537"/>
      <c r="GJ2998" s="562"/>
      <c r="GK2998" s="357"/>
      <c r="GL2998" s="81"/>
      <c r="GM2998" s="173"/>
      <c r="GN2998" s="725"/>
      <c r="GO2998" s="137"/>
      <c r="GP2998" s="580"/>
      <c r="GQ2998" s="537"/>
      <c r="GR2998" s="562"/>
      <c r="GS2998" s="357"/>
      <c r="GT2998" s="81"/>
      <c r="GU2998" s="173"/>
      <c r="GV2998" s="725"/>
      <c r="GW2998" s="137"/>
      <c r="GX2998" s="580"/>
      <c r="GY2998" s="537"/>
      <c r="GZ2998" s="562"/>
      <c r="HA2998" s="357"/>
      <c r="HB2998" s="81"/>
      <c r="HC2998" s="173"/>
      <c r="HD2998" s="725"/>
      <c r="HE2998" s="137"/>
      <c r="HF2998" s="580"/>
      <c r="HG2998" s="537"/>
      <c r="HH2998" s="562"/>
      <c r="HI2998" s="357"/>
      <c r="HJ2998" s="81"/>
      <c r="HK2998" s="173"/>
      <c r="HL2998" s="725"/>
      <c r="HM2998" s="137"/>
      <c r="HN2998" s="580"/>
      <c r="HO2998" s="537"/>
      <c r="HP2998" s="562"/>
      <c r="HQ2998" s="357"/>
      <c r="HR2998" s="81"/>
      <c r="HS2998" s="173"/>
      <c r="HT2998" s="725"/>
      <c r="HU2998" s="137"/>
      <c r="HV2998" s="580"/>
      <c r="HW2998" s="537"/>
      <c r="HX2998" s="562"/>
      <c r="HY2998" s="357"/>
      <c r="HZ2998" s="81"/>
      <c r="IA2998" s="173"/>
      <c r="IB2998" s="725"/>
      <c r="IC2998" s="137"/>
      <c r="ID2998" s="580"/>
      <c r="IE2998" s="537"/>
      <c r="IF2998" s="562"/>
      <c r="IG2998" s="357"/>
      <c r="IH2998" s="81"/>
      <c r="II2998" s="173"/>
      <c r="IJ2998" s="725"/>
      <c r="IK2998" s="137"/>
      <c r="IL2998" s="580"/>
      <c r="IM2998" s="537"/>
      <c r="IN2998" s="562"/>
      <c r="IO2998" s="357"/>
      <c r="IP2998" s="81"/>
      <c r="IQ2998" s="173"/>
      <c r="IR2998" s="725"/>
      <c r="IS2998" s="137"/>
      <c r="IT2998" s="580"/>
      <c r="IU2998" s="537"/>
      <c r="IV2998" s="562"/>
      <c r="IW2998" s="357"/>
      <c r="IX2998" s="81"/>
      <c r="IY2998" s="173"/>
      <c r="IZ2998" s="725"/>
      <c r="JA2998" s="137"/>
      <c r="JB2998" s="580"/>
      <c r="JC2998" s="537"/>
      <c r="JD2998" s="562"/>
      <c r="JE2998" s="357"/>
      <c r="JF2998" s="81"/>
      <c r="JG2998" s="173"/>
      <c r="JH2998" s="725"/>
      <c r="JI2998" s="137"/>
      <c r="JJ2998" s="580"/>
      <c r="JK2998" s="537"/>
      <c r="JL2998" s="562"/>
      <c r="JM2998" s="357"/>
      <c r="JN2998" s="81"/>
      <c r="JO2998" s="173"/>
      <c r="JP2998" s="725"/>
      <c r="JQ2998" s="137"/>
      <c r="JR2998" s="580"/>
      <c r="JS2998" s="537"/>
      <c r="JT2998" s="562"/>
      <c r="JU2998" s="357"/>
      <c r="JV2998" s="81"/>
      <c r="JW2998" s="173"/>
      <c r="JX2998" s="725"/>
      <c r="JY2998" s="137"/>
      <c r="JZ2998" s="580"/>
      <c r="KA2998" s="537"/>
      <c r="KB2998" s="562"/>
      <c r="KC2998" s="357"/>
      <c r="KD2998" s="81"/>
      <c r="KE2998" s="173"/>
      <c r="KF2998" s="725"/>
      <c r="KG2998" s="137"/>
      <c r="KH2998" s="580"/>
      <c r="KI2998" s="537"/>
      <c r="KJ2998" s="562"/>
      <c r="KK2998" s="357"/>
      <c r="KL2998" s="81"/>
      <c r="KM2998" s="173"/>
      <c r="KN2998" s="725"/>
      <c r="KO2998" s="137"/>
      <c r="KP2998" s="580"/>
      <c r="KQ2998" s="537"/>
      <c r="KR2998" s="562"/>
      <c r="KS2998" s="357"/>
      <c r="KT2998" s="81"/>
      <c r="KU2998" s="173"/>
      <c r="KV2998" s="725"/>
      <c r="KW2998" s="137"/>
      <c r="KX2998" s="580"/>
      <c r="KY2998" s="537"/>
      <c r="KZ2998" s="562"/>
      <c r="LA2998" s="357"/>
      <c r="LB2998" s="81"/>
      <c r="LC2998" s="173"/>
      <c r="LD2998" s="725"/>
      <c r="LE2998" s="137"/>
      <c r="LF2998" s="580"/>
      <c r="LG2998" s="537"/>
      <c r="LH2998" s="562"/>
      <c r="LI2998" s="357"/>
      <c r="LJ2998" s="81"/>
      <c r="LK2998" s="173"/>
      <c r="LL2998" s="725"/>
      <c r="LM2998" s="137"/>
      <c r="LN2998" s="580"/>
      <c r="LO2998" s="537"/>
      <c r="LP2998" s="562"/>
      <c r="LQ2998" s="357"/>
      <c r="LR2998" s="81"/>
      <c r="LS2998" s="173"/>
      <c r="LT2998" s="725"/>
      <c r="LU2998" s="137"/>
      <c r="LV2998" s="580"/>
      <c r="LW2998" s="537"/>
      <c r="LX2998" s="562"/>
      <c r="LY2998" s="357"/>
      <c r="LZ2998" s="81"/>
      <c r="MA2998" s="173"/>
      <c r="MB2998" s="725"/>
      <c r="MC2998" s="137"/>
      <c r="MD2998" s="580"/>
      <c r="ME2998" s="537"/>
      <c r="MF2998" s="562"/>
      <c r="MG2998" s="357"/>
      <c r="MH2998" s="81"/>
      <c r="MI2998" s="173"/>
      <c r="MJ2998" s="725"/>
      <c r="MK2998" s="137"/>
      <c r="ML2998" s="580"/>
      <c r="MM2998" s="537"/>
      <c r="MN2998" s="562"/>
      <c r="MO2998" s="357"/>
      <c r="MP2998" s="81"/>
      <c r="MQ2998" s="173"/>
      <c r="MR2998" s="725"/>
      <c r="MS2998" s="137"/>
      <c r="MT2998" s="580"/>
      <c r="MU2998" s="537"/>
      <c r="MV2998" s="562"/>
      <c r="MW2998" s="357"/>
      <c r="MX2998" s="81"/>
      <c r="MY2998" s="173"/>
      <c r="MZ2998" s="725"/>
      <c r="NA2998" s="137"/>
      <c r="NB2998" s="580"/>
      <c r="NC2998" s="537"/>
      <c r="ND2998" s="562"/>
      <c r="NE2998" s="357"/>
      <c r="NF2998" s="81"/>
      <c r="NG2998" s="173"/>
      <c r="NH2998" s="725"/>
      <c r="NI2998" s="137"/>
      <c r="NJ2998" s="580"/>
      <c r="NK2998" s="537"/>
      <c r="NL2998" s="562"/>
      <c r="NM2998" s="357"/>
      <c r="NN2998" s="81"/>
      <c r="NO2998" s="173"/>
      <c r="NP2998" s="725"/>
      <c r="NQ2998" s="137"/>
      <c r="NR2998" s="580"/>
      <c r="NS2998" s="537"/>
      <c r="NT2998" s="562"/>
      <c r="NU2998" s="357"/>
      <c r="NV2998" s="81"/>
      <c r="NW2998" s="173"/>
      <c r="NX2998" s="725"/>
      <c r="NY2998" s="137"/>
      <c r="NZ2998" s="580"/>
      <c r="OA2998" s="537"/>
      <c r="OB2998" s="562"/>
      <c r="OC2998" s="357"/>
      <c r="OD2998" s="81"/>
      <c r="OE2998" s="173"/>
      <c r="OF2998" s="725"/>
      <c r="OG2998" s="137"/>
      <c r="OH2998" s="580"/>
      <c r="OI2998" s="537"/>
      <c r="OJ2998" s="562"/>
      <c r="OK2998" s="357"/>
      <c r="OL2998" s="81"/>
      <c r="OM2998" s="173"/>
      <c r="ON2998" s="725"/>
      <c r="OO2998" s="137"/>
      <c r="OP2998" s="580"/>
      <c r="OQ2998" s="537"/>
      <c r="OR2998" s="562"/>
      <c r="OS2998" s="357"/>
      <c r="OT2998" s="81"/>
      <c r="OU2998" s="173"/>
      <c r="OV2998" s="725"/>
      <c r="OW2998" s="137"/>
      <c r="OX2998" s="580"/>
      <c r="OY2998" s="537"/>
      <c r="OZ2998" s="562"/>
      <c r="PA2998" s="357"/>
      <c r="PB2998" s="81"/>
      <c r="PC2998" s="173"/>
      <c r="PD2998" s="725"/>
      <c r="PE2998" s="137"/>
      <c r="PF2998" s="580"/>
      <c r="PG2998" s="537"/>
      <c r="PH2998" s="562"/>
      <c r="PI2998" s="357"/>
      <c r="PJ2998" s="81"/>
      <c r="PK2998" s="173"/>
      <c r="PL2998" s="725"/>
      <c r="PM2998" s="137"/>
      <c r="PN2998" s="580"/>
      <c r="PO2998" s="537"/>
      <c r="PP2998" s="562"/>
      <c r="PQ2998" s="357"/>
      <c r="PR2998" s="81"/>
      <c r="PS2998" s="173"/>
      <c r="PT2998" s="725"/>
      <c r="PU2998" s="137"/>
      <c r="PV2998" s="580"/>
      <c r="PW2998" s="537"/>
      <c r="PX2998" s="562"/>
      <c r="PY2998" s="357"/>
      <c r="PZ2998" s="81"/>
      <c r="QA2998" s="173"/>
      <c r="QB2998" s="725"/>
      <c r="QC2998" s="137"/>
      <c r="QD2998" s="580"/>
      <c r="QE2998" s="537"/>
      <c r="QF2998" s="562"/>
      <c r="QG2998" s="357"/>
      <c r="QH2998" s="81"/>
      <c r="QI2998" s="173"/>
      <c r="QJ2998" s="725"/>
      <c r="QK2998" s="137"/>
      <c r="QL2998" s="580"/>
      <c r="QM2998" s="537"/>
      <c r="QN2998" s="562"/>
      <c r="QO2998" s="357"/>
      <c r="QP2998" s="81"/>
      <c r="QQ2998" s="173"/>
      <c r="QR2998" s="725"/>
      <c r="QS2998" s="137"/>
      <c r="QT2998" s="580"/>
      <c r="QU2998" s="537"/>
      <c r="QV2998" s="562"/>
      <c r="QW2998" s="357"/>
      <c r="QX2998" s="81"/>
      <c r="QY2998" s="173"/>
      <c r="QZ2998" s="725"/>
      <c r="RA2998" s="137"/>
      <c r="RB2998" s="580"/>
      <c r="RC2998" s="537"/>
      <c r="RD2998" s="562"/>
      <c r="RE2998" s="357"/>
      <c r="RF2998" s="81"/>
      <c r="RG2998" s="173"/>
      <c r="RH2998" s="725"/>
      <c r="RI2998" s="137"/>
      <c r="RJ2998" s="580"/>
      <c r="RK2998" s="537"/>
      <c r="RL2998" s="562"/>
      <c r="RM2998" s="357"/>
      <c r="RN2998" s="81"/>
      <c r="RO2998" s="173"/>
      <c r="RP2998" s="725"/>
      <c r="RQ2998" s="137"/>
      <c r="RR2998" s="580"/>
      <c r="RS2998" s="537"/>
      <c r="RT2998" s="562"/>
      <c r="RU2998" s="357"/>
      <c r="RV2998" s="81"/>
      <c r="RW2998" s="173"/>
      <c r="RX2998" s="725"/>
      <c r="RY2998" s="137"/>
      <c r="RZ2998" s="580"/>
      <c r="SA2998" s="537"/>
      <c r="SB2998" s="562"/>
      <c r="SC2998" s="357"/>
      <c r="SD2998" s="81"/>
      <c r="SE2998" s="173"/>
      <c r="SF2998" s="725"/>
      <c r="SG2998" s="137"/>
      <c r="SH2998" s="580"/>
      <c r="SI2998" s="537"/>
      <c r="SJ2998" s="562"/>
      <c r="SK2998" s="357"/>
      <c r="SL2998" s="81"/>
      <c r="SM2998" s="173"/>
      <c r="SN2998" s="725"/>
      <c r="SO2998" s="137"/>
      <c r="SP2998" s="580"/>
      <c r="SQ2998" s="537"/>
      <c r="SR2998" s="562"/>
      <c r="SS2998" s="357"/>
      <c r="ST2998" s="81"/>
      <c r="SU2998" s="173"/>
      <c r="SV2998" s="725"/>
      <c r="SW2998" s="137"/>
      <c r="SX2998" s="580"/>
      <c r="SY2998" s="537"/>
      <c r="SZ2998" s="562"/>
      <c r="TA2998" s="357"/>
      <c r="TB2998" s="81"/>
      <c r="TC2998" s="173"/>
      <c r="TD2998" s="725"/>
      <c r="TE2998" s="137"/>
      <c r="TF2998" s="580"/>
      <c r="TG2998" s="537"/>
      <c r="TH2998" s="562"/>
      <c r="TI2998" s="357"/>
      <c r="TJ2998" s="81"/>
      <c r="TK2998" s="173"/>
      <c r="TL2998" s="725"/>
      <c r="TM2998" s="137"/>
      <c r="TN2998" s="580"/>
      <c r="TO2998" s="537"/>
      <c r="TP2998" s="562"/>
      <c r="TQ2998" s="357"/>
      <c r="TR2998" s="81"/>
      <c r="TS2998" s="173"/>
      <c r="TT2998" s="725"/>
      <c r="TU2998" s="137"/>
      <c r="TV2998" s="580"/>
      <c r="TW2998" s="537"/>
      <c r="TX2998" s="562"/>
      <c r="TY2998" s="357"/>
      <c r="TZ2998" s="81"/>
      <c r="UA2998" s="173"/>
      <c r="UB2998" s="725"/>
      <c r="UC2998" s="137"/>
      <c r="UD2998" s="580"/>
      <c r="UE2998" s="537"/>
      <c r="UF2998" s="562"/>
      <c r="UG2998" s="357"/>
      <c r="UH2998" s="81"/>
      <c r="UI2998" s="173"/>
      <c r="UJ2998" s="725"/>
      <c r="UK2998" s="137"/>
      <c r="UL2998" s="580"/>
      <c r="UM2998" s="537"/>
      <c r="UN2998" s="562"/>
      <c r="UO2998" s="357"/>
      <c r="UP2998" s="81"/>
      <c r="UQ2998" s="173"/>
      <c r="UR2998" s="725"/>
      <c r="US2998" s="137"/>
      <c r="UT2998" s="580"/>
      <c r="UU2998" s="537"/>
      <c r="UV2998" s="562"/>
      <c r="UW2998" s="357"/>
      <c r="UX2998" s="81"/>
      <c r="UY2998" s="173"/>
      <c r="UZ2998" s="725"/>
      <c r="VA2998" s="137"/>
      <c r="VB2998" s="580"/>
      <c r="VC2998" s="537"/>
      <c r="VD2998" s="562"/>
      <c r="VE2998" s="357"/>
      <c r="VF2998" s="81"/>
      <c r="VG2998" s="173"/>
      <c r="VH2998" s="725"/>
      <c r="VI2998" s="137"/>
      <c r="VJ2998" s="580"/>
      <c r="VK2998" s="537"/>
      <c r="VL2998" s="562"/>
      <c r="VM2998" s="357"/>
      <c r="VN2998" s="81"/>
      <c r="VO2998" s="173"/>
      <c r="VP2998" s="725"/>
      <c r="VQ2998" s="137"/>
      <c r="VR2998" s="580"/>
      <c r="VS2998" s="537"/>
      <c r="VT2998" s="562"/>
      <c r="VU2998" s="357"/>
      <c r="VV2998" s="81"/>
      <c r="VW2998" s="173"/>
      <c r="VX2998" s="725"/>
      <c r="VY2998" s="137"/>
      <c r="VZ2998" s="580"/>
      <c r="WA2998" s="537"/>
      <c r="WB2998" s="562"/>
      <c r="WC2998" s="357"/>
      <c r="WD2998" s="81"/>
      <c r="WE2998" s="173"/>
      <c r="WF2998" s="725"/>
      <c r="WG2998" s="137"/>
      <c r="WH2998" s="580"/>
      <c r="WI2998" s="537"/>
      <c r="WJ2998" s="562"/>
      <c r="WK2998" s="357"/>
      <c r="WL2998" s="81"/>
      <c r="WM2998" s="173"/>
      <c r="WN2998" s="725"/>
      <c r="WO2998" s="137"/>
      <c r="WP2998" s="580"/>
      <c r="WQ2998" s="537"/>
      <c r="WR2998" s="562"/>
      <c r="WS2998" s="357"/>
      <c r="WT2998" s="81"/>
      <c r="WU2998" s="173"/>
      <c r="WV2998" s="725"/>
      <c r="WW2998" s="137"/>
      <c r="WX2998" s="580"/>
      <c r="WY2998" s="537"/>
      <c r="WZ2998" s="562"/>
      <c r="XA2998" s="357"/>
      <c r="XB2998" s="81"/>
      <c r="XC2998" s="173"/>
      <c r="XD2998" s="725"/>
      <c r="XE2998" s="137"/>
      <c r="XF2998" s="580"/>
      <c r="XG2998" s="537"/>
      <c r="XH2998" s="562"/>
      <c r="XI2998" s="357"/>
      <c r="XJ2998" s="81"/>
      <c r="XK2998" s="173"/>
      <c r="XL2998" s="725"/>
      <c r="XM2998" s="137"/>
      <c r="XN2998" s="580"/>
      <c r="XO2998" s="537"/>
      <c r="XP2998" s="562"/>
      <c r="XQ2998" s="357"/>
      <c r="XR2998" s="81"/>
      <c r="XS2998" s="173"/>
      <c r="XT2998" s="725"/>
      <c r="XU2998" s="137"/>
      <c r="XV2998" s="580"/>
      <c r="XW2998" s="537"/>
      <c r="XX2998" s="562"/>
      <c r="XY2998" s="357"/>
      <c r="XZ2998" s="81"/>
      <c r="YA2998" s="173"/>
      <c r="YB2998" s="725"/>
      <c r="YC2998" s="137"/>
      <c r="YD2998" s="580"/>
      <c r="YE2998" s="537"/>
      <c r="YF2998" s="562"/>
      <c r="YG2998" s="357"/>
      <c r="YH2998" s="81"/>
      <c r="YI2998" s="173"/>
      <c r="YJ2998" s="725"/>
      <c r="YK2998" s="137"/>
      <c r="YL2998" s="580"/>
      <c r="YM2998" s="537"/>
      <c r="YN2998" s="562"/>
      <c r="YO2998" s="357"/>
      <c r="YP2998" s="81"/>
      <c r="YQ2998" s="173"/>
      <c r="YR2998" s="725"/>
      <c r="YS2998" s="137"/>
      <c r="YT2998" s="580"/>
      <c r="YU2998" s="537"/>
      <c r="YV2998" s="562"/>
      <c r="YW2998" s="357"/>
      <c r="YX2998" s="81"/>
      <c r="YY2998" s="173"/>
      <c r="YZ2998" s="725"/>
      <c r="ZA2998" s="137"/>
      <c r="ZB2998" s="580"/>
      <c r="ZC2998" s="537"/>
      <c r="ZD2998" s="562"/>
      <c r="ZE2998" s="357"/>
      <c r="ZF2998" s="81"/>
      <c r="ZG2998" s="173"/>
      <c r="ZH2998" s="725"/>
      <c r="ZI2998" s="137"/>
      <c r="ZJ2998" s="580"/>
      <c r="ZK2998" s="537"/>
      <c r="ZL2998" s="562"/>
      <c r="ZM2998" s="357"/>
      <c r="ZN2998" s="81"/>
      <c r="ZO2998" s="173"/>
      <c r="ZP2998" s="725"/>
      <c r="ZQ2998" s="137"/>
      <c r="ZR2998" s="580"/>
      <c r="ZS2998" s="537"/>
      <c r="ZT2998" s="562"/>
      <c r="ZU2998" s="357"/>
      <c r="ZV2998" s="81"/>
      <c r="ZW2998" s="173"/>
      <c r="ZX2998" s="725"/>
      <c r="ZY2998" s="137"/>
      <c r="ZZ2998" s="580"/>
      <c r="AAA2998" s="537"/>
      <c r="AAB2998" s="562"/>
      <c r="AAC2998" s="357"/>
      <c r="AAD2998" s="81"/>
      <c r="AAE2998" s="173"/>
      <c r="AAF2998" s="725"/>
      <c r="AAG2998" s="137"/>
      <c r="AAH2998" s="580"/>
      <c r="AAI2998" s="537"/>
      <c r="AAJ2998" s="562"/>
      <c r="AAK2998" s="357"/>
      <c r="AAL2998" s="81"/>
      <c r="AAM2998" s="173"/>
      <c r="AAN2998" s="725"/>
      <c r="AAO2998" s="137"/>
      <c r="AAP2998" s="580"/>
      <c r="AAQ2998" s="537"/>
      <c r="AAR2998" s="562"/>
      <c r="AAS2998" s="357"/>
      <c r="AAT2998" s="81"/>
      <c r="AAU2998" s="173"/>
      <c r="AAV2998" s="725"/>
      <c r="AAW2998" s="137"/>
      <c r="AAX2998" s="580"/>
      <c r="AAY2998" s="537"/>
      <c r="AAZ2998" s="562"/>
      <c r="ABA2998" s="357"/>
      <c r="ABB2998" s="81"/>
      <c r="ABC2998" s="173"/>
      <c r="ABD2998" s="725"/>
      <c r="ABE2998" s="137"/>
      <c r="ABF2998" s="580"/>
      <c r="ABG2998" s="537"/>
      <c r="ABH2998" s="562"/>
      <c r="ABI2998" s="357"/>
      <c r="ABJ2998" s="81"/>
      <c r="ABK2998" s="173"/>
      <c r="ABL2998" s="725"/>
      <c r="ABM2998" s="137"/>
      <c r="ABN2998" s="580"/>
      <c r="ABO2998" s="537"/>
      <c r="ABP2998" s="562"/>
      <c r="ABQ2998" s="357"/>
      <c r="ABR2998" s="81"/>
      <c r="ABS2998" s="173"/>
      <c r="ABT2998" s="725"/>
      <c r="ABU2998" s="137"/>
      <c r="ABV2998" s="580"/>
      <c r="ABW2998" s="537"/>
      <c r="ABX2998" s="562"/>
      <c r="ABY2998" s="357"/>
      <c r="ABZ2998" s="81"/>
      <c r="ACA2998" s="173"/>
      <c r="ACB2998" s="725"/>
      <c r="ACC2998" s="137"/>
      <c r="ACD2998" s="580"/>
      <c r="ACE2998" s="537"/>
      <c r="ACF2998" s="562"/>
      <c r="ACG2998" s="357"/>
      <c r="ACH2998" s="81"/>
      <c r="ACI2998" s="173"/>
      <c r="ACJ2998" s="725"/>
      <c r="ACK2998" s="137"/>
      <c r="ACL2998" s="580"/>
      <c r="ACM2998" s="537"/>
      <c r="ACN2998" s="562"/>
      <c r="ACO2998" s="357"/>
      <c r="ACP2998" s="81"/>
      <c r="ACQ2998" s="173"/>
      <c r="ACR2998" s="725"/>
      <c r="ACS2998" s="137"/>
      <c r="ACT2998" s="580"/>
      <c r="ACU2998" s="537"/>
      <c r="ACV2998" s="562"/>
      <c r="ACW2998" s="357"/>
      <c r="ACX2998" s="81"/>
      <c r="ACY2998" s="173"/>
      <c r="ACZ2998" s="725"/>
      <c r="ADA2998" s="137"/>
      <c r="ADB2998" s="580"/>
      <c r="ADC2998" s="537"/>
      <c r="ADD2998" s="562"/>
      <c r="ADE2998" s="357"/>
      <c r="ADF2998" s="81"/>
      <c r="ADG2998" s="173"/>
      <c r="ADH2998" s="725"/>
      <c r="ADI2998" s="137"/>
      <c r="ADJ2998" s="580"/>
      <c r="ADK2998" s="537"/>
      <c r="ADL2998" s="562"/>
      <c r="ADM2998" s="357"/>
      <c r="ADN2998" s="81"/>
      <c r="ADO2998" s="173"/>
      <c r="ADP2998" s="725"/>
      <c r="ADQ2998" s="137"/>
      <c r="ADR2998" s="580"/>
      <c r="ADS2998" s="537"/>
      <c r="ADT2998" s="562"/>
      <c r="ADU2998" s="357"/>
      <c r="ADV2998" s="81"/>
      <c r="ADW2998" s="173"/>
      <c r="ADX2998" s="725"/>
      <c r="ADY2998" s="137"/>
      <c r="ADZ2998" s="580"/>
      <c r="AEA2998" s="537"/>
      <c r="AEB2998" s="562"/>
      <c r="AEC2998" s="357"/>
      <c r="AED2998" s="81"/>
      <c r="AEE2998" s="173"/>
      <c r="AEF2998" s="725"/>
      <c r="AEG2998" s="137"/>
      <c r="AEH2998" s="580"/>
      <c r="AEI2998" s="537"/>
      <c r="AEJ2998" s="562"/>
      <c r="AEK2998" s="357"/>
      <c r="AEL2998" s="81"/>
      <c r="AEM2998" s="173"/>
      <c r="AEN2998" s="725"/>
      <c r="AEO2998" s="137"/>
      <c r="AEP2998" s="580"/>
      <c r="AEQ2998" s="537"/>
      <c r="AER2998" s="562"/>
      <c r="AES2998" s="357"/>
      <c r="AET2998" s="81"/>
      <c r="AEU2998" s="173"/>
      <c r="AEV2998" s="725"/>
      <c r="AEW2998" s="137"/>
      <c r="AEX2998" s="580"/>
      <c r="AEY2998" s="537"/>
      <c r="AEZ2998" s="562"/>
      <c r="AFA2998" s="357"/>
      <c r="AFB2998" s="81"/>
      <c r="AFC2998" s="173"/>
      <c r="AFD2998" s="725"/>
      <c r="AFE2998" s="137"/>
      <c r="AFF2998" s="580"/>
      <c r="AFG2998" s="537"/>
      <c r="AFH2998" s="562"/>
      <c r="AFI2998" s="357"/>
      <c r="AFJ2998" s="81"/>
      <c r="AFK2998" s="173"/>
      <c r="AFL2998" s="725"/>
      <c r="AFM2998" s="137"/>
      <c r="AFN2998" s="580"/>
      <c r="AFO2998" s="537"/>
      <c r="AFP2998" s="562"/>
      <c r="AFQ2998" s="357"/>
      <c r="AFR2998" s="81"/>
      <c r="AFS2998" s="173"/>
      <c r="AFT2998" s="725"/>
      <c r="AFU2998" s="137"/>
      <c r="AFV2998" s="580"/>
      <c r="AFW2998" s="537"/>
      <c r="AFX2998" s="562"/>
      <c r="AFY2998" s="357"/>
      <c r="AFZ2998" s="81"/>
      <c r="AGA2998" s="173"/>
      <c r="AGB2998" s="725"/>
      <c r="AGC2998" s="137"/>
      <c r="AGD2998" s="580"/>
      <c r="AGE2998" s="537"/>
      <c r="AGF2998" s="562"/>
      <c r="AGG2998" s="357"/>
      <c r="AGH2998" s="81"/>
      <c r="AGI2998" s="173"/>
      <c r="AGJ2998" s="725"/>
      <c r="AGK2998" s="137"/>
      <c r="AGL2998" s="580"/>
      <c r="AGM2998" s="537"/>
      <c r="AGN2998" s="562"/>
      <c r="AGO2998" s="357"/>
      <c r="AGP2998" s="81"/>
      <c r="AGQ2998" s="173"/>
      <c r="AGR2998" s="725"/>
      <c r="AGS2998" s="137"/>
      <c r="AGT2998" s="580"/>
      <c r="AGU2998" s="537"/>
      <c r="AGV2998" s="562"/>
      <c r="AGW2998" s="357"/>
      <c r="AGX2998" s="81"/>
      <c r="AGY2998" s="173"/>
      <c r="AGZ2998" s="725"/>
      <c r="AHA2998" s="137"/>
      <c r="AHB2998" s="580"/>
      <c r="AHC2998" s="537"/>
      <c r="AHD2998" s="562"/>
      <c r="AHE2998" s="357"/>
      <c r="AHF2998" s="81"/>
      <c r="AHG2998" s="173"/>
      <c r="AHH2998" s="725"/>
      <c r="AHI2998" s="137"/>
      <c r="AHJ2998" s="580"/>
      <c r="AHK2998" s="537"/>
      <c r="AHL2998" s="562"/>
      <c r="AHM2998" s="357"/>
      <c r="AHN2998" s="81"/>
      <c r="AHO2998" s="173"/>
      <c r="AHP2998" s="725"/>
      <c r="AHQ2998" s="137"/>
      <c r="AHR2998" s="580"/>
      <c r="AHS2998" s="537"/>
      <c r="AHT2998" s="562"/>
      <c r="AHU2998" s="357"/>
      <c r="AHV2998" s="81"/>
      <c r="AHW2998" s="173"/>
      <c r="AHX2998" s="725"/>
      <c r="AHY2998" s="137"/>
      <c r="AHZ2998" s="580"/>
      <c r="AIA2998" s="537"/>
      <c r="AIB2998" s="562"/>
      <c r="AIC2998" s="357"/>
      <c r="AID2998" s="81"/>
      <c r="AIE2998" s="173"/>
      <c r="AIF2998" s="725"/>
      <c r="AIG2998" s="137"/>
      <c r="AIH2998" s="580"/>
      <c r="AII2998" s="537"/>
      <c r="AIJ2998" s="562"/>
      <c r="AIK2998" s="357"/>
      <c r="AIL2998" s="81"/>
      <c r="AIM2998" s="173"/>
      <c r="AIN2998" s="725"/>
      <c r="AIO2998" s="137"/>
      <c r="AIP2998" s="580"/>
      <c r="AIQ2998" s="537"/>
      <c r="AIR2998" s="562"/>
      <c r="AIS2998" s="357"/>
      <c r="AIT2998" s="81"/>
      <c r="AIU2998" s="173"/>
      <c r="AIV2998" s="725"/>
      <c r="AIW2998" s="137"/>
      <c r="AIX2998" s="580"/>
      <c r="AIY2998" s="537"/>
      <c r="AIZ2998" s="562"/>
      <c r="AJA2998" s="357"/>
      <c r="AJB2998" s="81"/>
      <c r="AJC2998" s="173"/>
      <c r="AJD2998" s="725"/>
      <c r="AJE2998" s="137"/>
      <c r="AJF2998" s="580"/>
      <c r="AJG2998" s="537"/>
      <c r="AJH2998" s="562"/>
      <c r="AJI2998" s="357"/>
      <c r="AJJ2998" s="81"/>
      <c r="AJK2998" s="173"/>
      <c r="AJL2998" s="725"/>
      <c r="AJM2998" s="137"/>
      <c r="AJN2998" s="580"/>
      <c r="AJO2998" s="537"/>
      <c r="AJP2998" s="562"/>
      <c r="AJQ2998" s="357"/>
      <c r="AJR2998" s="81"/>
      <c r="AJS2998" s="173"/>
      <c r="AJT2998" s="725"/>
      <c r="AJU2998" s="137"/>
      <c r="AJV2998" s="580"/>
      <c r="AJW2998" s="537"/>
      <c r="AJX2998" s="562"/>
      <c r="AJY2998" s="357"/>
      <c r="AJZ2998" s="81"/>
      <c r="AKA2998" s="173"/>
      <c r="AKB2998" s="725"/>
      <c r="AKC2998" s="137"/>
      <c r="AKD2998" s="580"/>
      <c r="AKE2998" s="537"/>
      <c r="AKF2998" s="562"/>
      <c r="AKG2998" s="357"/>
      <c r="AKH2998" s="81"/>
      <c r="AKI2998" s="173"/>
      <c r="AKJ2998" s="725"/>
      <c r="AKK2998" s="137"/>
      <c r="AKL2998" s="580"/>
      <c r="AKM2998" s="537"/>
      <c r="AKN2998" s="562"/>
      <c r="AKO2998" s="357"/>
      <c r="AKP2998" s="81"/>
      <c r="AKQ2998" s="173"/>
      <c r="AKR2998" s="725"/>
      <c r="AKS2998" s="137"/>
      <c r="AKT2998" s="580"/>
      <c r="AKU2998" s="537"/>
      <c r="AKV2998" s="562"/>
      <c r="AKW2998" s="357"/>
      <c r="AKX2998" s="81"/>
      <c r="AKY2998" s="173"/>
      <c r="AKZ2998" s="725"/>
      <c r="ALA2998" s="137"/>
      <c r="ALB2998" s="580"/>
      <c r="ALC2998" s="537"/>
      <c r="ALD2998" s="562"/>
      <c r="ALE2998" s="357"/>
      <c r="ALF2998" s="81"/>
      <c r="ALG2998" s="173"/>
      <c r="ALH2998" s="725"/>
      <c r="ALI2998" s="137"/>
      <c r="ALJ2998" s="580"/>
      <c r="ALK2998" s="537"/>
      <c r="ALL2998" s="562"/>
      <c r="ALM2998" s="357"/>
      <c r="ALN2998" s="81"/>
      <c r="ALO2998" s="173"/>
      <c r="ALP2998" s="725"/>
      <c r="ALQ2998" s="137"/>
      <c r="ALR2998" s="580"/>
      <c r="ALS2998" s="537"/>
      <c r="ALT2998" s="562"/>
      <c r="ALU2998" s="357"/>
      <c r="ALV2998" s="81"/>
      <c r="ALW2998" s="173"/>
      <c r="ALX2998" s="725"/>
      <c r="ALY2998" s="137"/>
      <c r="ALZ2998" s="580"/>
      <c r="AMA2998" s="537"/>
      <c r="AMB2998" s="562"/>
      <c r="AMC2998" s="357"/>
      <c r="AMD2998" s="81"/>
      <c r="AME2998" s="173"/>
      <c r="AMF2998" s="725"/>
      <c r="AMG2998" s="137"/>
      <c r="AMH2998" s="580"/>
      <c r="AMI2998" s="537"/>
      <c r="AMJ2998" s="562"/>
      <c r="AMK2998" s="357"/>
      <c r="AML2998" s="81"/>
      <c r="AMM2998" s="173"/>
      <c r="AMN2998" s="725"/>
      <c r="AMO2998" s="137"/>
      <c r="AMP2998" s="580"/>
      <c r="AMQ2998" s="537"/>
      <c r="AMR2998" s="562"/>
      <c r="AMS2998" s="357"/>
      <c r="AMT2998" s="81"/>
      <c r="AMU2998" s="173"/>
      <c r="AMV2998" s="725"/>
      <c r="AMW2998" s="137"/>
      <c r="AMX2998" s="580"/>
      <c r="AMY2998" s="537"/>
      <c r="AMZ2998" s="562"/>
      <c r="ANA2998" s="357"/>
      <c r="ANB2998" s="81"/>
      <c r="ANC2998" s="173"/>
      <c r="AND2998" s="725"/>
      <c r="ANE2998" s="137"/>
      <c r="ANF2998" s="580"/>
      <c r="ANG2998" s="537"/>
      <c r="ANH2998" s="562"/>
      <c r="ANI2998" s="357"/>
      <c r="ANJ2998" s="81"/>
      <c r="ANK2998" s="173"/>
      <c r="ANL2998" s="725"/>
      <c r="ANM2998" s="137"/>
      <c r="ANN2998" s="580"/>
      <c r="ANO2998" s="537"/>
      <c r="ANP2998" s="562"/>
      <c r="ANQ2998" s="357"/>
      <c r="ANR2998" s="81"/>
      <c r="ANS2998" s="173"/>
      <c r="ANT2998" s="725"/>
      <c r="ANU2998" s="137"/>
      <c r="ANV2998" s="580"/>
      <c r="ANW2998" s="537"/>
      <c r="ANX2998" s="562"/>
      <c r="ANY2998" s="357"/>
      <c r="ANZ2998" s="81"/>
      <c r="AOA2998" s="173"/>
      <c r="AOB2998" s="725"/>
      <c r="AOC2998" s="137"/>
      <c r="AOD2998" s="580"/>
      <c r="AOE2998" s="537"/>
      <c r="AOF2998" s="562"/>
      <c r="AOG2998" s="357"/>
      <c r="AOH2998" s="81"/>
      <c r="AOI2998" s="173"/>
      <c r="AOJ2998" s="725"/>
      <c r="AOK2998" s="137"/>
      <c r="AOL2998" s="580"/>
      <c r="AOM2998" s="537"/>
      <c r="AON2998" s="562"/>
      <c r="AOO2998" s="357"/>
      <c r="AOP2998" s="81"/>
      <c r="AOQ2998" s="173"/>
      <c r="AOR2998" s="725"/>
      <c r="AOS2998" s="137"/>
      <c r="AOT2998" s="580"/>
      <c r="AOU2998" s="537"/>
      <c r="AOV2998" s="562"/>
      <c r="AOW2998" s="357"/>
      <c r="AOX2998" s="81"/>
      <c r="AOY2998" s="173"/>
      <c r="AOZ2998" s="725"/>
      <c r="APA2998" s="137"/>
      <c r="APB2998" s="580"/>
      <c r="APC2998" s="537"/>
      <c r="APD2998" s="562"/>
      <c r="APE2998" s="357"/>
      <c r="APF2998" s="81"/>
      <c r="APG2998" s="173"/>
      <c r="APH2998" s="725"/>
      <c r="API2998" s="137"/>
      <c r="APJ2998" s="580"/>
      <c r="APK2998" s="537"/>
      <c r="APL2998" s="562"/>
      <c r="APM2998" s="357"/>
      <c r="APN2998" s="81"/>
      <c r="APO2998" s="173"/>
      <c r="APP2998" s="725"/>
      <c r="APQ2998" s="137"/>
      <c r="APR2998" s="580"/>
      <c r="APS2998" s="537"/>
      <c r="APT2998" s="562"/>
      <c r="APU2998" s="357"/>
      <c r="APV2998" s="81"/>
      <c r="APW2998" s="173"/>
      <c r="APX2998" s="725"/>
      <c r="APY2998" s="137"/>
      <c r="APZ2998" s="580"/>
      <c r="AQA2998" s="537"/>
      <c r="AQB2998" s="562"/>
      <c r="AQC2998" s="357"/>
      <c r="AQD2998" s="81"/>
      <c r="AQE2998" s="173"/>
      <c r="AQF2998" s="725"/>
      <c r="AQG2998" s="137"/>
      <c r="AQH2998" s="580"/>
      <c r="AQI2998" s="537"/>
      <c r="AQJ2998" s="562"/>
      <c r="AQK2998" s="357"/>
      <c r="AQL2998" s="81"/>
      <c r="AQM2998" s="173"/>
      <c r="AQN2998" s="725"/>
      <c r="AQO2998" s="137"/>
      <c r="AQP2998" s="580"/>
      <c r="AQQ2998" s="537"/>
      <c r="AQR2998" s="562"/>
      <c r="AQS2998" s="357"/>
      <c r="AQT2998" s="81"/>
      <c r="AQU2998" s="173"/>
      <c r="AQV2998" s="725"/>
      <c r="AQW2998" s="137"/>
      <c r="AQX2998" s="580"/>
      <c r="AQY2998" s="537"/>
      <c r="AQZ2998" s="562"/>
      <c r="ARA2998" s="357"/>
      <c r="ARB2998" s="81"/>
      <c r="ARC2998" s="173"/>
      <c r="ARD2998" s="725"/>
      <c r="ARE2998" s="137"/>
      <c r="ARF2998" s="580"/>
      <c r="ARG2998" s="537"/>
      <c r="ARH2998" s="562"/>
      <c r="ARI2998" s="357"/>
      <c r="ARJ2998" s="81"/>
      <c r="ARK2998" s="173"/>
      <c r="ARL2998" s="725"/>
      <c r="ARM2998" s="137"/>
      <c r="ARN2998" s="580"/>
      <c r="ARO2998" s="537"/>
      <c r="ARP2998" s="562"/>
      <c r="ARQ2998" s="357"/>
      <c r="ARR2998" s="81"/>
      <c r="ARS2998" s="173"/>
      <c r="ART2998" s="725"/>
      <c r="ARU2998" s="137"/>
      <c r="ARV2998" s="580"/>
      <c r="ARW2998" s="537"/>
      <c r="ARX2998" s="562"/>
      <c r="ARY2998" s="357"/>
      <c r="ARZ2998" s="81"/>
      <c r="ASA2998" s="173"/>
      <c r="ASB2998" s="725"/>
      <c r="ASC2998" s="137"/>
      <c r="ASD2998" s="580"/>
      <c r="ASE2998" s="537"/>
      <c r="ASF2998" s="562"/>
      <c r="ASG2998" s="357"/>
      <c r="ASH2998" s="81"/>
      <c r="ASI2998" s="173"/>
      <c r="ASJ2998" s="725"/>
      <c r="ASK2998" s="137"/>
      <c r="ASL2998" s="580"/>
      <c r="ASM2998" s="537"/>
      <c r="ASN2998" s="562"/>
      <c r="ASO2998" s="357"/>
      <c r="ASP2998" s="81"/>
      <c r="ASQ2998" s="173"/>
      <c r="ASR2998" s="725"/>
      <c r="ASS2998" s="137"/>
      <c r="AST2998" s="580"/>
      <c r="ASU2998" s="537"/>
      <c r="ASV2998" s="562"/>
      <c r="ASW2998" s="357"/>
      <c r="ASX2998" s="81"/>
      <c r="ASY2998" s="173"/>
      <c r="ASZ2998" s="725"/>
      <c r="ATA2998" s="137"/>
      <c r="ATB2998" s="580"/>
      <c r="ATC2998" s="537"/>
      <c r="ATD2998" s="562"/>
      <c r="ATE2998" s="357"/>
      <c r="ATF2998" s="81"/>
      <c r="ATG2998" s="173"/>
      <c r="ATH2998" s="725"/>
      <c r="ATI2998" s="137"/>
      <c r="ATJ2998" s="580"/>
      <c r="ATK2998" s="537"/>
      <c r="ATL2998" s="562"/>
      <c r="ATM2998" s="357"/>
      <c r="ATN2998" s="81"/>
      <c r="ATO2998" s="173"/>
      <c r="ATP2998" s="725"/>
      <c r="ATQ2998" s="137"/>
      <c r="ATR2998" s="580"/>
      <c r="ATS2998" s="537"/>
      <c r="ATT2998" s="562"/>
      <c r="ATU2998" s="357"/>
      <c r="ATV2998" s="81"/>
      <c r="ATW2998" s="173"/>
      <c r="ATX2998" s="725"/>
      <c r="ATY2998" s="137"/>
      <c r="ATZ2998" s="580"/>
      <c r="AUA2998" s="537"/>
      <c r="AUB2998" s="562"/>
      <c r="AUC2998" s="357"/>
      <c r="AUD2998" s="81"/>
      <c r="AUE2998" s="173"/>
      <c r="AUF2998" s="725"/>
      <c r="AUG2998" s="137"/>
      <c r="AUH2998" s="580"/>
      <c r="AUI2998" s="537"/>
      <c r="AUJ2998" s="562"/>
      <c r="AUK2998" s="357"/>
      <c r="AUL2998" s="81"/>
      <c r="AUM2998" s="173"/>
      <c r="AUN2998" s="725"/>
      <c r="AUO2998" s="137"/>
      <c r="AUP2998" s="580"/>
      <c r="AUQ2998" s="537"/>
      <c r="AUR2998" s="562"/>
      <c r="AUS2998" s="357"/>
      <c r="AUT2998" s="81"/>
      <c r="AUU2998" s="173"/>
      <c r="AUV2998" s="725"/>
      <c r="AUW2998" s="137"/>
      <c r="AUX2998" s="580"/>
      <c r="AUY2998" s="537"/>
      <c r="AUZ2998" s="562"/>
      <c r="AVA2998" s="357"/>
      <c r="AVB2998" s="81"/>
      <c r="AVC2998" s="173"/>
      <c r="AVD2998" s="725"/>
      <c r="AVE2998" s="137"/>
      <c r="AVF2998" s="580"/>
      <c r="AVG2998" s="537"/>
      <c r="AVH2998" s="562"/>
      <c r="AVI2998" s="357"/>
      <c r="AVJ2998" s="81"/>
      <c r="AVK2998" s="173"/>
      <c r="AVL2998" s="725"/>
      <c r="AVM2998" s="137"/>
      <c r="AVN2998" s="580"/>
      <c r="AVO2998" s="537"/>
      <c r="AVP2998" s="562"/>
      <c r="AVQ2998" s="357"/>
      <c r="AVR2998" s="81"/>
      <c r="AVS2998" s="173"/>
      <c r="AVT2998" s="725"/>
      <c r="AVU2998" s="137"/>
      <c r="AVV2998" s="580"/>
      <c r="AVW2998" s="537"/>
      <c r="AVX2998" s="562"/>
      <c r="AVY2998" s="357"/>
      <c r="AVZ2998" s="81"/>
      <c r="AWA2998" s="173"/>
      <c r="AWB2998" s="725"/>
      <c r="AWC2998" s="137"/>
      <c r="AWD2998" s="580"/>
      <c r="AWE2998" s="537"/>
      <c r="AWF2998" s="562"/>
      <c r="AWG2998" s="357"/>
      <c r="AWH2998" s="81"/>
      <c r="AWI2998" s="173"/>
      <c r="AWJ2998" s="725"/>
      <c r="AWK2998" s="137"/>
      <c r="AWL2998" s="580"/>
      <c r="AWM2998" s="537"/>
      <c r="AWN2998" s="562"/>
      <c r="AWO2998" s="357"/>
      <c r="AWP2998" s="81"/>
      <c r="AWQ2998" s="173"/>
      <c r="AWR2998" s="725"/>
      <c r="AWS2998" s="137"/>
      <c r="AWT2998" s="580"/>
      <c r="AWU2998" s="537"/>
      <c r="AWV2998" s="562"/>
      <c r="AWW2998" s="357"/>
      <c r="AWX2998" s="81"/>
      <c r="AWY2998" s="173"/>
      <c r="AWZ2998" s="725"/>
      <c r="AXA2998" s="137"/>
      <c r="AXB2998" s="580"/>
      <c r="AXC2998" s="537"/>
      <c r="AXD2998" s="562"/>
      <c r="AXE2998" s="357"/>
      <c r="AXF2998" s="81"/>
      <c r="AXG2998" s="173"/>
      <c r="AXH2998" s="725"/>
      <c r="AXI2998" s="137"/>
      <c r="AXJ2998" s="580"/>
      <c r="AXK2998" s="537"/>
      <c r="AXL2998" s="562"/>
      <c r="AXM2998" s="357"/>
      <c r="AXN2998" s="81"/>
      <c r="AXO2998" s="173"/>
      <c r="AXP2998" s="725"/>
      <c r="AXQ2998" s="137"/>
      <c r="AXR2998" s="580"/>
      <c r="AXS2998" s="537"/>
      <c r="AXT2998" s="562"/>
      <c r="AXU2998" s="357"/>
      <c r="AXV2998" s="81"/>
      <c r="AXW2998" s="173"/>
      <c r="AXX2998" s="725"/>
      <c r="AXY2998" s="137"/>
      <c r="AXZ2998" s="580"/>
      <c r="AYA2998" s="537"/>
      <c r="AYB2998" s="562"/>
      <c r="AYC2998" s="357"/>
      <c r="AYD2998" s="81"/>
      <c r="AYE2998" s="173"/>
      <c r="AYF2998" s="725"/>
      <c r="AYG2998" s="137"/>
      <c r="AYH2998" s="580"/>
      <c r="AYI2998" s="537"/>
      <c r="AYJ2998" s="562"/>
      <c r="AYK2998" s="357"/>
      <c r="AYL2998" s="81"/>
      <c r="AYM2998" s="173"/>
      <c r="AYN2998" s="725"/>
      <c r="AYO2998" s="137"/>
      <c r="AYP2998" s="580"/>
      <c r="AYQ2998" s="537"/>
      <c r="AYR2998" s="562"/>
      <c r="AYS2998" s="357"/>
      <c r="AYT2998" s="81"/>
      <c r="AYU2998" s="173"/>
      <c r="AYV2998" s="725"/>
      <c r="AYW2998" s="137"/>
      <c r="AYX2998" s="580"/>
      <c r="AYY2998" s="537"/>
      <c r="AYZ2998" s="562"/>
      <c r="AZA2998" s="357"/>
      <c r="AZB2998" s="81"/>
      <c r="AZC2998" s="173"/>
      <c r="AZD2998" s="725"/>
      <c r="AZE2998" s="137"/>
      <c r="AZF2998" s="580"/>
      <c r="AZG2998" s="537"/>
      <c r="AZH2998" s="562"/>
      <c r="AZI2998" s="357"/>
      <c r="AZJ2998" s="81"/>
      <c r="AZK2998" s="173"/>
      <c r="AZL2998" s="725"/>
      <c r="AZM2998" s="137"/>
      <c r="AZN2998" s="580"/>
      <c r="AZO2998" s="537"/>
      <c r="AZP2998" s="562"/>
      <c r="AZQ2998" s="357"/>
      <c r="AZR2998" s="81"/>
      <c r="AZS2998" s="173"/>
      <c r="AZT2998" s="725"/>
      <c r="AZU2998" s="137"/>
      <c r="AZV2998" s="580"/>
      <c r="AZW2998" s="537"/>
      <c r="AZX2998" s="562"/>
      <c r="AZY2998" s="357"/>
      <c r="AZZ2998" s="81"/>
      <c r="BAA2998" s="173"/>
      <c r="BAB2998" s="725"/>
      <c r="BAC2998" s="137"/>
      <c r="BAD2998" s="580"/>
      <c r="BAE2998" s="537"/>
      <c r="BAF2998" s="562"/>
      <c r="BAG2998" s="357"/>
      <c r="BAH2998" s="81"/>
      <c r="BAI2998" s="173"/>
      <c r="BAJ2998" s="725"/>
      <c r="BAK2998" s="137"/>
      <c r="BAL2998" s="580"/>
      <c r="BAM2998" s="537"/>
      <c r="BAN2998" s="562"/>
      <c r="BAO2998" s="357"/>
      <c r="BAP2998" s="81"/>
      <c r="BAQ2998" s="173"/>
      <c r="BAR2998" s="725"/>
      <c r="BAS2998" s="137"/>
      <c r="BAT2998" s="580"/>
      <c r="BAU2998" s="537"/>
      <c r="BAV2998" s="562"/>
      <c r="BAW2998" s="357"/>
      <c r="BAX2998" s="81"/>
      <c r="BAY2998" s="173"/>
      <c r="BAZ2998" s="725"/>
      <c r="BBA2998" s="137"/>
      <c r="BBB2998" s="580"/>
      <c r="BBC2998" s="537"/>
      <c r="BBD2998" s="562"/>
      <c r="BBE2998" s="357"/>
      <c r="BBF2998" s="81"/>
      <c r="BBG2998" s="173"/>
      <c r="BBH2998" s="725"/>
      <c r="BBI2998" s="137"/>
      <c r="BBJ2998" s="580"/>
      <c r="BBK2998" s="537"/>
      <c r="BBL2998" s="562"/>
      <c r="BBM2998" s="357"/>
      <c r="BBN2998" s="81"/>
      <c r="BBO2998" s="173"/>
      <c r="BBP2998" s="725"/>
      <c r="BBQ2998" s="137"/>
      <c r="BBR2998" s="580"/>
      <c r="BBS2998" s="537"/>
      <c r="BBT2998" s="562"/>
      <c r="BBU2998" s="357"/>
      <c r="BBV2998" s="81"/>
      <c r="BBW2998" s="173"/>
      <c r="BBX2998" s="725"/>
      <c r="BBY2998" s="137"/>
      <c r="BBZ2998" s="580"/>
      <c r="BCA2998" s="537"/>
      <c r="BCB2998" s="562"/>
      <c r="BCC2998" s="357"/>
      <c r="BCD2998" s="81"/>
      <c r="BCE2998" s="173"/>
      <c r="BCF2998" s="725"/>
      <c r="BCG2998" s="137"/>
      <c r="BCH2998" s="580"/>
      <c r="BCI2998" s="537"/>
      <c r="BCJ2998" s="562"/>
      <c r="BCK2998" s="357"/>
      <c r="BCL2998" s="81"/>
      <c r="BCM2998" s="173"/>
      <c r="BCN2998" s="725"/>
      <c r="BCO2998" s="137"/>
      <c r="BCP2998" s="580"/>
      <c r="BCQ2998" s="537"/>
      <c r="BCR2998" s="562"/>
      <c r="BCS2998" s="357"/>
      <c r="BCT2998" s="81"/>
      <c r="BCU2998" s="173"/>
      <c r="BCV2998" s="725"/>
      <c r="BCW2998" s="137"/>
      <c r="BCX2998" s="580"/>
      <c r="BCY2998" s="537"/>
      <c r="BCZ2998" s="562"/>
      <c r="BDA2998" s="357"/>
      <c r="BDB2998" s="81"/>
      <c r="BDC2998" s="173"/>
      <c r="BDD2998" s="725"/>
      <c r="BDE2998" s="137"/>
      <c r="BDF2998" s="580"/>
      <c r="BDG2998" s="537"/>
      <c r="BDH2998" s="562"/>
      <c r="BDI2998" s="357"/>
      <c r="BDJ2998" s="81"/>
      <c r="BDK2998" s="173"/>
      <c r="BDL2998" s="725"/>
      <c r="BDM2998" s="137"/>
      <c r="BDN2998" s="580"/>
      <c r="BDO2998" s="537"/>
      <c r="BDP2998" s="562"/>
      <c r="BDQ2998" s="357"/>
      <c r="BDR2998" s="81"/>
      <c r="BDS2998" s="173"/>
      <c r="BDT2998" s="725"/>
      <c r="BDU2998" s="137"/>
      <c r="BDV2998" s="580"/>
      <c r="BDW2998" s="537"/>
      <c r="BDX2998" s="562"/>
      <c r="BDY2998" s="357"/>
      <c r="BDZ2998" s="81"/>
      <c r="BEA2998" s="173"/>
      <c r="BEB2998" s="725"/>
      <c r="BEC2998" s="137"/>
      <c r="BED2998" s="580"/>
      <c r="BEE2998" s="537"/>
      <c r="BEF2998" s="562"/>
      <c r="BEG2998" s="357"/>
      <c r="BEH2998" s="81"/>
      <c r="BEI2998" s="173"/>
      <c r="BEJ2998" s="725"/>
      <c r="BEK2998" s="137"/>
      <c r="BEL2998" s="580"/>
      <c r="BEM2998" s="537"/>
      <c r="BEN2998" s="562"/>
      <c r="BEO2998" s="357"/>
      <c r="BEP2998" s="81"/>
      <c r="BEQ2998" s="173"/>
      <c r="BER2998" s="725"/>
      <c r="BES2998" s="137"/>
      <c r="BET2998" s="580"/>
      <c r="BEU2998" s="537"/>
      <c r="BEV2998" s="562"/>
      <c r="BEW2998" s="357"/>
      <c r="BEX2998" s="81"/>
      <c r="BEY2998" s="173"/>
      <c r="BEZ2998" s="725"/>
      <c r="BFA2998" s="137"/>
      <c r="BFB2998" s="580"/>
      <c r="BFC2998" s="537"/>
      <c r="BFD2998" s="562"/>
      <c r="BFE2998" s="357"/>
      <c r="BFF2998" s="81"/>
      <c r="BFG2998" s="173"/>
      <c r="BFH2998" s="725"/>
      <c r="BFI2998" s="137"/>
      <c r="BFJ2998" s="580"/>
      <c r="BFK2998" s="537"/>
      <c r="BFL2998" s="562"/>
      <c r="BFM2998" s="357"/>
      <c r="BFN2998" s="81"/>
      <c r="BFO2998" s="173"/>
      <c r="BFP2998" s="725"/>
      <c r="BFQ2998" s="137"/>
      <c r="BFR2998" s="580"/>
      <c r="BFS2998" s="537"/>
      <c r="BFT2998" s="562"/>
      <c r="BFU2998" s="357"/>
      <c r="BFV2998" s="81"/>
      <c r="BFW2998" s="173"/>
      <c r="BFX2998" s="725"/>
      <c r="BFY2998" s="137"/>
      <c r="BFZ2998" s="580"/>
      <c r="BGA2998" s="537"/>
      <c r="BGB2998" s="562"/>
      <c r="BGC2998" s="357"/>
      <c r="BGD2998" s="81"/>
      <c r="BGE2998" s="173"/>
      <c r="BGF2998" s="725"/>
      <c r="BGG2998" s="137"/>
      <c r="BGH2998" s="580"/>
      <c r="BGI2998" s="537"/>
      <c r="BGJ2998" s="562"/>
      <c r="BGK2998" s="357"/>
      <c r="BGL2998" s="81"/>
      <c r="BGM2998" s="173"/>
      <c r="BGN2998" s="725"/>
      <c r="BGO2998" s="137"/>
      <c r="BGP2998" s="580"/>
      <c r="BGQ2998" s="537"/>
      <c r="BGR2998" s="562"/>
      <c r="BGS2998" s="357"/>
      <c r="BGT2998" s="81"/>
      <c r="BGU2998" s="173"/>
      <c r="BGV2998" s="725"/>
      <c r="BGW2998" s="137"/>
      <c r="BGX2998" s="580"/>
      <c r="BGY2998" s="537"/>
      <c r="BGZ2998" s="562"/>
      <c r="BHA2998" s="357"/>
      <c r="BHB2998" s="81"/>
      <c r="BHC2998" s="173"/>
      <c r="BHD2998" s="725"/>
      <c r="BHE2998" s="137"/>
      <c r="BHF2998" s="580"/>
      <c r="BHG2998" s="537"/>
      <c r="BHH2998" s="562"/>
      <c r="BHI2998" s="357"/>
      <c r="BHJ2998" s="81"/>
      <c r="BHK2998" s="173"/>
      <c r="BHL2998" s="725"/>
      <c r="BHM2998" s="137"/>
      <c r="BHN2998" s="580"/>
      <c r="BHO2998" s="537"/>
      <c r="BHP2998" s="562"/>
      <c r="BHQ2998" s="357"/>
      <c r="BHR2998" s="81"/>
      <c r="BHS2998" s="173"/>
      <c r="BHT2998" s="725"/>
      <c r="BHU2998" s="137"/>
      <c r="BHV2998" s="580"/>
      <c r="BHW2998" s="537"/>
      <c r="BHX2998" s="562"/>
      <c r="BHY2998" s="357"/>
      <c r="BHZ2998" s="81"/>
      <c r="BIA2998" s="173"/>
      <c r="BIB2998" s="725"/>
      <c r="BIC2998" s="137"/>
      <c r="BID2998" s="580"/>
      <c r="BIE2998" s="537"/>
      <c r="BIF2998" s="562"/>
      <c r="BIG2998" s="357"/>
      <c r="BIH2998" s="81"/>
      <c r="BII2998" s="173"/>
      <c r="BIJ2998" s="725"/>
      <c r="BIK2998" s="137"/>
      <c r="BIL2998" s="580"/>
      <c r="BIM2998" s="537"/>
      <c r="BIN2998" s="562"/>
      <c r="BIO2998" s="357"/>
      <c r="BIP2998" s="81"/>
      <c r="BIQ2998" s="173"/>
      <c r="BIR2998" s="725"/>
      <c r="BIS2998" s="137"/>
      <c r="BIT2998" s="580"/>
      <c r="BIU2998" s="537"/>
      <c r="BIV2998" s="562"/>
      <c r="BIW2998" s="357"/>
      <c r="BIX2998" s="81"/>
      <c r="BIY2998" s="173"/>
      <c r="BIZ2998" s="725"/>
      <c r="BJA2998" s="137"/>
      <c r="BJB2998" s="580"/>
      <c r="BJC2998" s="537"/>
      <c r="BJD2998" s="562"/>
      <c r="BJE2998" s="357"/>
      <c r="BJF2998" s="81"/>
      <c r="BJG2998" s="173"/>
      <c r="BJH2998" s="725"/>
      <c r="BJI2998" s="137"/>
      <c r="BJJ2998" s="580"/>
      <c r="BJK2998" s="537"/>
      <c r="BJL2998" s="562"/>
      <c r="BJM2998" s="357"/>
      <c r="BJN2998" s="81"/>
      <c r="BJO2998" s="173"/>
      <c r="BJP2998" s="725"/>
      <c r="BJQ2998" s="137"/>
      <c r="BJR2998" s="580"/>
      <c r="BJS2998" s="537"/>
      <c r="BJT2998" s="562"/>
      <c r="BJU2998" s="357"/>
      <c r="BJV2998" s="81"/>
      <c r="BJW2998" s="173"/>
      <c r="BJX2998" s="725"/>
      <c r="BJY2998" s="137"/>
      <c r="BJZ2998" s="580"/>
      <c r="BKA2998" s="537"/>
      <c r="BKB2998" s="562"/>
      <c r="BKC2998" s="357"/>
      <c r="BKD2998" s="81"/>
      <c r="BKE2998" s="173"/>
      <c r="BKF2998" s="725"/>
      <c r="BKG2998" s="137"/>
      <c r="BKH2998" s="580"/>
      <c r="BKI2998" s="537"/>
      <c r="BKJ2998" s="562"/>
      <c r="BKK2998" s="357"/>
      <c r="BKL2998" s="81"/>
      <c r="BKM2998" s="173"/>
      <c r="BKN2998" s="725"/>
      <c r="BKO2998" s="137"/>
      <c r="BKP2998" s="580"/>
      <c r="BKQ2998" s="537"/>
      <c r="BKR2998" s="562"/>
      <c r="BKS2998" s="357"/>
      <c r="BKT2998" s="81"/>
      <c r="BKU2998" s="173"/>
      <c r="BKV2998" s="725"/>
      <c r="BKW2998" s="137"/>
      <c r="BKX2998" s="580"/>
      <c r="BKY2998" s="537"/>
      <c r="BKZ2998" s="562"/>
      <c r="BLA2998" s="357"/>
      <c r="BLB2998" s="81"/>
      <c r="BLC2998" s="173"/>
      <c r="BLD2998" s="725"/>
      <c r="BLE2998" s="137"/>
      <c r="BLF2998" s="580"/>
      <c r="BLG2998" s="537"/>
      <c r="BLH2998" s="562"/>
      <c r="BLI2998" s="357"/>
      <c r="BLJ2998" s="81"/>
      <c r="BLK2998" s="173"/>
      <c r="BLL2998" s="725"/>
      <c r="BLM2998" s="137"/>
      <c r="BLN2998" s="580"/>
      <c r="BLO2998" s="537"/>
      <c r="BLP2998" s="562"/>
      <c r="BLQ2998" s="357"/>
      <c r="BLR2998" s="81"/>
      <c r="BLS2998" s="173"/>
      <c r="BLT2998" s="725"/>
      <c r="BLU2998" s="137"/>
      <c r="BLV2998" s="580"/>
      <c r="BLW2998" s="537"/>
      <c r="BLX2998" s="562"/>
      <c r="BLY2998" s="357"/>
      <c r="BLZ2998" s="81"/>
      <c r="BMA2998" s="173"/>
      <c r="BMB2998" s="725"/>
      <c r="BMC2998" s="137"/>
      <c r="BMD2998" s="580"/>
      <c r="BME2998" s="537"/>
      <c r="BMF2998" s="562"/>
      <c r="BMG2998" s="357"/>
      <c r="BMH2998" s="81"/>
      <c r="BMI2998" s="173"/>
      <c r="BMJ2998" s="725"/>
      <c r="BMK2998" s="137"/>
      <c r="BML2998" s="580"/>
      <c r="BMM2998" s="537"/>
      <c r="BMN2998" s="562"/>
      <c r="BMO2998" s="357"/>
      <c r="BMP2998" s="81"/>
      <c r="BMQ2998" s="173"/>
      <c r="BMR2998" s="725"/>
      <c r="BMS2998" s="137"/>
      <c r="BMT2998" s="580"/>
      <c r="BMU2998" s="537"/>
      <c r="BMV2998" s="562"/>
      <c r="BMW2998" s="357"/>
      <c r="BMX2998" s="81"/>
      <c r="BMY2998" s="173"/>
      <c r="BMZ2998" s="725"/>
      <c r="BNA2998" s="137"/>
      <c r="BNB2998" s="580"/>
      <c r="BNC2998" s="537"/>
      <c r="BND2998" s="562"/>
      <c r="BNE2998" s="357"/>
      <c r="BNF2998" s="81"/>
      <c r="BNG2998" s="173"/>
      <c r="BNH2998" s="725"/>
      <c r="BNI2998" s="137"/>
      <c r="BNJ2998" s="580"/>
      <c r="BNK2998" s="537"/>
      <c r="BNL2998" s="562"/>
      <c r="BNM2998" s="357"/>
      <c r="BNN2998" s="81"/>
      <c r="BNO2998" s="173"/>
      <c r="BNP2998" s="725"/>
      <c r="BNQ2998" s="137"/>
      <c r="BNR2998" s="580"/>
      <c r="BNS2998" s="537"/>
      <c r="BNT2998" s="562"/>
      <c r="BNU2998" s="357"/>
      <c r="BNV2998" s="81"/>
      <c r="BNW2998" s="173"/>
      <c r="BNX2998" s="725"/>
      <c r="BNY2998" s="137"/>
      <c r="BNZ2998" s="580"/>
      <c r="BOA2998" s="537"/>
      <c r="BOB2998" s="562"/>
      <c r="BOC2998" s="357"/>
      <c r="BOD2998" s="81"/>
      <c r="BOE2998" s="173"/>
      <c r="BOF2998" s="725"/>
      <c r="BOG2998" s="137"/>
      <c r="BOH2998" s="580"/>
      <c r="BOI2998" s="537"/>
      <c r="BOJ2998" s="562"/>
      <c r="BOK2998" s="357"/>
      <c r="BOL2998" s="81"/>
      <c r="BOM2998" s="173"/>
      <c r="BON2998" s="725"/>
      <c r="BOO2998" s="137"/>
      <c r="BOP2998" s="580"/>
      <c r="BOQ2998" s="537"/>
      <c r="BOR2998" s="562"/>
      <c r="BOS2998" s="357"/>
      <c r="BOT2998" s="81"/>
      <c r="BOU2998" s="173"/>
      <c r="BOV2998" s="725"/>
      <c r="BOW2998" s="137"/>
      <c r="BOX2998" s="580"/>
      <c r="BOY2998" s="537"/>
      <c r="BOZ2998" s="562"/>
      <c r="BPA2998" s="357"/>
      <c r="BPB2998" s="81"/>
      <c r="BPC2998" s="173"/>
      <c r="BPD2998" s="725"/>
      <c r="BPE2998" s="137"/>
      <c r="BPF2998" s="580"/>
      <c r="BPG2998" s="537"/>
      <c r="BPH2998" s="562"/>
      <c r="BPI2998" s="357"/>
      <c r="BPJ2998" s="81"/>
      <c r="BPK2998" s="173"/>
      <c r="BPL2998" s="725"/>
      <c r="BPM2998" s="137"/>
      <c r="BPN2998" s="580"/>
      <c r="BPO2998" s="537"/>
      <c r="BPP2998" s="562"/>
      <c r="BPQ2998" s="357"/>
      <c r="BPR2998" s="81"/>
      <c r="BPS2998" s="173"/>
      <c r="BPT2998" s="725"/>
      <c r="BPU2998" s="137"/>
      <c r="BPV2998" s="580"/>
      <c r="BPW2998" s="537"/>
      <c r="BPX2998" s="562"/>
      <c r="BPY2998" s="357"/>
      <c r="BPZ2998" s="81"/>
      <c r="BQA2998" s="173"/>
      <c r="BQB2998" s="725"/>
      <c r="BQC2998" s="137"/>
      <c r="BQD2998" s="580"/>
      <c r="BQE2998" s="537"/>
      <c r="BQF2998" s="562"/>
      <c r="BQG2998" s="357"/>
      <c r="BQH2998" s="81"/>
      <c r="BQI2998" s="173"/>
      <c r="BQJ2998" s="725"/>
      <c r="BQK2998" s="137"/>
      <c r="BQL2998" s="580"/>
      <c r="BQM2998" s="537"/>
      <c r="BQN2998" s="562"/>
      <c r="BQO2998" s="357"/>
      <c r="BQP2998" s="81"/>
      <c r="BQQ2998" s="173"/>
      <c r="BQR2998" s="725"/>
      <c r="BQS2998" s="137"/>
      <c r="BQT2998" s="580"/>
      <c r="BQU2998" s="537"/>
      <c r="BQV2998" s="562"/>
      <c r="BQW2998" s="357"/>
      <c r="BQX2998" s="81"/>
      <c r="BQY2998" s="173"/>
      <c r="BQZ2998" s="725"/>
      <c r="BRA2998" s="137"/>
      <c r="BRB2998" s="580"/>
      <c r="BRC2998" s="537"/>
      <c r="BRD2998" s="562"/>
      <c r="BRE2998" s="357"/>
      <c r="BRF2998" s="81"/>
      <c r="BRG2998" s="173"/>
      <c r="BRH2998" s="725"/>
      <c r="BRI2998" s="137"/>
      <c r="BRJ2998" s="580"/>
      <c r="BRK2998" s="537"/>
      <c r="BRL2998" s="562"/>
      <c r="BRM2998" s="357"/>
      <c r="BRN2998" s="81"/>
      <c r="BRO2998" s="173"/>
      <c r="BRP2998" s="725"/>
      <c r="BRQ2998" s="137"/>
      <c r="BRR2998" s="580"/>
      <c r="BRS2998" s="537"/>
      <c r="BRT2998" s="562"/>
      <c r="BRU2998" s="357"/>
      <c r="BRV2998" s="81"/>
      <c r="BRW2998" s="173"/>
      <c r="BRX2998" s="725"/>
      <c r="BRY2998" s="137"/>
      <c r="BRZ2998" s="580"/>
      <c r="BSA2998" s="537"/>
      <c r="BSB2998" s="562"/>
      <c r="BSC2998" s="357"/>
      <c r="BSD2998" s="81"/>
      <c r="BSE2998" s="173"/>
      <c r="BSF2998" s="725"/>
      <c r="BSG2998" s="137"/>
      <c r="BSH2998" s="580"/>
      <c r="BSI2998" s="537"/>
      <c r="BSJ2998" s="562"/>
      <c r="BSK2998" s="357"/>
      <c r="BSL2998" s="81"/>
      <c r="BSM2998" s="173"/>
      <c r="BSN2998" s="725"/>
      <c r="BSO2998" s="137"/>
      <c r="BSP2998" s="580"/>
      <c r="BSQ2998" s="537"/>
      <c r="BSR2998" s="562"/>
      <c r="BSS2998" s="357"/>
      <c r="BST2998" s="81"/>
      <c r="BSU2998" s="173"/>
      <c r="BSV2998" s="725"/>
      <c r="BSW2998" s="137"/>
      <c r="BSX2998" s="580"/>
      <c r="BSY2998" s="537"/>
      <c r="BSZ2998" s="562"/>
      <c r="BTA2998" s="357"/>
      <c r="BTB2998" s="81"/>
      <c r="BTC2998" s="173"/>
      <c r="BTD2998" s="725"/>
      <c r="BTE2998" s="137"/>
      <c r="BTF2998" s="580"/>
      <c r="BTG2998" s="537"/>
      <c r="BTH2998" s="562"/>
      <c r="BTI2998" s="357"/>
      <c r="BTJ2998" s="81"/>
      <c r="BTK2998" s="173"/>
      <c r="BTL2998" s="725"/>
      <c r="BTM2998" s="137"/>
      <c r="BTN2998" s="580"/>
      <c r="BTO2998" s="537"/>
      <c r="BTP2998" s="562"/>
      <c r="BTQ2998" s="357"/>
      <c r="BTR2998" s="81"/>
      <c r="BTS2998" s="173"/>
      <c r="BTT2998" s="725"/>
      <c r="BTU2998" s="137"/>
      <c r="BTV2998" s="580"/>
      <c r="BTW2998" s="537"/>
      <c r="BTX2998" s="562"/>
      <c r="BTY2998" s="357"/>
      <c r="BTZ2998" s="81"/>
      <c r="BUA2998" s="173"/>
      <c r="BUB2998" s="725"/>
      <c r="BUC2998" s="137"/>
      <c r="BUD2998" s="580"/>
      <c r="BUE2998" s="537"/>
      <c r="BUF2998" s="562"/>
      <c r="BUG2998" s="357"/>
      <c r="BUH2998" s="81"/>
      <c r="BUI2998" s="173"/>
      <c r="BUJ2998" s="725"/>
      <c r="BUK2998" s="137"/>
      <c r="BUL2998" s="580"/>
      <c r="BUM2998" s="537"/>
      <c r="BUN2998" s="562"/>
      <c r="BUO2998" s="357"/>
      <c r="BUP2998" s="81"/>
      <c r="BUQ2998" s="173"/>
      <c r="BUR2998" s="725"/>
      <c r="BUS2998" s="137"/>
      <c r="BUT2998" s="580"/>
      <c r="BUU2998" s="537"/>
      <c r="BUV2998" s="562"/>
      <c r="BUW2998" s="357"/>
      <c r="BUX2998" s="81"/>
      <c r="BUY2998" s="173"/>
      <c r="BUZ2998" s="725"/>
      <c r="BVA2998" s="137"/>
      <c r="BVB2998" s="580"/>
      <c r="BVC2998" s="537"/>
      <c r="BVD2998" s="562"/>
      <c r="BVE2998" s="357"/>
      <c r="BVF2998" s="81"/>
      <c r="BVG2998" s="173"/>
      <c r="BVH2998" s="725"/>
      <c r="BVI2998" s="137"/>
      <c r="BVJ2998" s="580"/>
      <c r="BVK2998" s="537"/>
      <c r="BVL2998" s="562"/>
      <c r="BVM2998" s="357"/>
      <c r="BVN2998" s="81"/>
      <c r="BVO2998" s="173"/>
      <c r="BVP2998" s="725"/>
      <c r="BVQ2998" s="137"/>
      <c r="BVR2998" s="580"/>
      <c r="BVS2998" s="537"/>
      <c r="BVT2998" s="562"/>
      <c r="BVU2998" s="357"/>
      <c r="BVV2998" s="81"/>
      <c r="BVW2998" s="173"/>
      <c r="BVX2998" s="725"/>
      <c r="BVY2998" s="137"/>
      <c r="BVZ2998" s="580"/>
      <c r="BWA2998" s="537"/>
      <c r="BWB2998" s="562"/>
      <c r="BWC2998" s="357"/>
      <c r="BWD2998" s="81"/>
      <c r="BWE2998" s="173"/>
      <c r="BWF2998" s="725"/>
      <c r="BWG2998" s="137"/>
      <c r="BWH2998" s="580"/>
      <c r="BWI2998" s="537"/>
      <c r="BWJ2998" s="562"/>
      <c r="BWK2998" s="357"/>
      <c r="BWL2998" s="81"/>
      <c r="BWM2998" s="173"/>
      <c r="BWN2998" s="725"/>
      <c r="BWO2998" s="137"/>
      <c r="BWP2998" s="580"/>
      <c r="BWQ2998" s="537"/>
      <c r="BWR2998" s="562"/>
      <c r="BWS2998" s="357"/>
      <c r="BWT2998" s="81"/>
      <c r="BWU2998" s="173"/>
      <c r="BWV2998" s="725"/>
      <c r="BWW2998" s="137"/>
      <c r="BWX2998" s="580"/>
      <c r="BWY2998" s="537"/>
      <c r="BWZ2998" s="562"/>
      <c r="BXA2998" s="357"/>
      <c r="BXB2998" s="81"/>
      <c r="BXC2998" s="173"/>
      <c r="BXD2998" s="725"/>
      <c r="BXE2998" s="137"/>
      <c r="BXF2998" s="580"/>
      <c r="BXG2998" s="537"/>
      <c r="BXH2998" s="562"/>
      <c r="BXI2998" s="357"/>
      <c r="BXJ2998" s="81"/>
      <c r="BXK2998" s="173"/>
      <c r="BXL2998" s="725"/>
      <c r="BXM2998" s="137"/>
      <c r="BXN2998" s="580"/>
      <c r="BXO2998" s="537"/>
      <c r="BXP2998" s="562"/>
      <c r="BXQ2998" s="357"/>
      <c r="BXR2998" s="81"/>
      <c r="BXS2998" s="173"/>
      <c r="BXT2998" s="725"/>
      <c r="BXU2998" s="137"/>
      <c r="BXV2998" s="580"/>
      <c r="BXW2998" s="537"/>
      <c r="BXX2998" s="562"/>
      <c r="BXY2998" s="357"/>
      <c r="BXZ2998" s="81"/>
      <c r="BYA2998" s="173"/>
      <c r="BYB2998" s="725"/>
      <c r="BYC2998" s="137"/>
      <c r="BYD2998" s="580"/>
      <c r="BYE2998" s="537"/>
      <c r="BYF2998" s="562"/>
      <c r="BYG2998" s="357"/>
      <c r="BYH2998" s="81"/>
      <c r="BYI2998" s="173"/>
      <c r="BYJ2998" s="725"/>
      <c r="BYK2998" s="137"/>
      <c r="BYL2998" s="580"/>
      <c r="BYM2998" s="537"/>
      <c r="BYN2998" s="562"/>
      <c r="BYO2998" s="357"/>
      <c r="BYP2998" s="81"/>
      <c r="BYQ2998" s="173"/>
      <c r="BYR2998" s="725"/>
      <c r="BYS2998" s="137"/>
      <c r="BYT2998" s="580"/>
      <c r="BYU2998" s="537"/>
      <c r="BYV2998" s="562"/>
      <c r="BYW2998" s="357"/>
      <c r="BYX2998" s="81"/>
      <c r="BYY2998" s="173"/>
      <c r="BYZ2998" s="725"/>
      <c r="BZA2998" s="137"/>
      <c r="BZB2998" s="580"/>
      <c r="BZC2998" s="537"/>
      <c r="BZD2998" s="562"/>
      <c r="BZE2998" s="357"/>
      <c r="BZF2998" s="81"/>
      <c r="BZG2998" s="173"/>
      <c r="BZH2998" s="725"/>
      <c r="BZI2998" s="137"/>
      <c r="BZJ2998" s="580"/>
      <c r="BZK2998" s="537"/>
      <c r="BZL2998" s="562"/>
      <c r="BZM2998" s="357"/>
      <c r="BZN2998" s="81"/>
      <c r="BZO2998" s="173"/>
      <c r="BZP2998" s="725"/>
      <c r="BZQ2998" s="137"/>
      <c r="BZR2998" s="580"/>
      <c r="BZS2998" s="537"/>
      <c r="BZT2998" s="562"/>
      <c r="BZU2998" s="357"/>
      <c r="BZV2998" s="81"/>
      <c r="BZW2998" s="173"/>
      <c r="BZX2998" s="725"/>
      <c r="BZY2998" s="137"/>
      <c r="BZZ2998" s="580"/>
      <c r="CAA2998" s="537"/>
      <c r="CAB2998" s="562"/>
      <c r="CAC2998" s="357"/>
      <c r="CAD2998" s="81"/>
      <c r="CAE2998" s="173"/>
      <c r="CAF2998" s="725"/>
      <c r="CAG2998" s="137"/>
      <c r="CAH2998" s="580"/>
      <c r="CAI2998" s="537"/>
      <c r="CAJ2998" s="562"/>
      <c r="CAK2998" s="357"/>
      <c r="CAL2998" s="81"/>
      <c r="CAM2998" s="173"/>
      <c r="CAN2998" s="725"/>
      <c r="CAO2998" s="137"/>
      <c r="CAP2998" s="580"/>
      <c r="CAQ2998" s="537"/>
      <c r="CAR2998" s="562"/>
      <c r="CAS2998" s="357"/>
      <c r="CAT2998" s="81"/>
      <c r="CAU2998" s="173"/>
      <c r="CAV2998" s="725"/>
      <c r="CAW2998" s="137"/>
      <c r="CAX2998" s="580"/>
      <c r="CAY2998" s="537"/>
      <c r="CAZ2998" s="562"/>
      <c r="CBA2998" s="357"/>
      <c r="CBB2998" s="81"/>
      <c r="CBC2998" s="173"/>
      <c r="CBD2998" s="725"/>
      <c r="CBE2998" s="137"/>
      <c r="CBF2998" s="580"/>
      <c r="CBG2998" s="537"/>
      <c r="CBH2998" s="562"/>
      <c r="CBI2998" s="357"/>
      <c r="CBJ2998" s="81"/>
      <c r="CBK2998" s="173"/>
      <c r="CBL2998" s="725"/>
      <c r="CBM2998" s="137"/>
      <c r="CBN2998" s="580"/>
      <c r="CBO2998" s="537"/>
      <c r="CBP2998" s="562"/>
      <c r="CBQ2998" s="357"/>
      <c r="CBR2998" s="81"/>
      <c r="CBS2998" s="173"/>
      <c r="CBT2998" s="725"/>
      <c r="CBU2998" s="137"/>
      <c r="CBV2998" s="580"/>
      <c r="CBW2998" s="537"/>
      <c r="CBX2998" s="562"/>
      <c r="CBY2998" s="357"/>
      <c r="CBZ2998" s="81"/>
      <c r="CCA2998" s="173"/>
      <c r="CCB2998" s="725"/>
      <c r="CCC2998" s="137"/>
      <c r="CCD2998" s="580"/>
      <c r="CCE2998" s="537"/>
      <c r="CCF2998" s="562"/>
      <c r="CCG2998" s="357"/>
      <c r="CCH2998" s="81"/>
      <c r="CCI2998" s="173"/>
      <c r="CCJ2998" s="725"/>
      <c r="CCK2998" s="137"/>
      <c r="CCL2998" s="580"/>
      <c r="CCM2998" s="537"/>
      <c r="CCN2998" s="562"/>
      <c r="CCO2998" s="357"/>
      <c r="CCP2998" s="81"/>
      <c r="CCQ2998" s="173"/>
      <c r="CCR2998" s="725"/>
      <c r="CCS2998" s="137"/>
      <c r="CCT2998" s="580"/>
      <c r="CCU2998" s="537"/>
      <c r="CCV2998" s="562"/>
      <c r="CCW2998" s="357"/>
      <c r="CCX2998" s="81"/>
      <c r="CCY2998" s="173"/>
      <c r="CCZ2998" s="725"/>
      <c r="CDA2998" s="137"/>
      <c r="CDB2998" s="580"/>
      <c r="CDC2998" s="537"/>
      <c r="CDD2998" s="562"/>
      <c r="CDE2998" s="357"/>
      <c r="CDF2998" s="81"/>
      <c r="CDG2998" s="173"/>
      <c r="CDH2998" s="725"/>
      <c r="CDI2998" s="137"/>
      <c r="CDJ2998" s="580"/>
      <c r="CDK2998" s="537"/>
      <c r="CDL2998" s="562"/>
      <c r="CDM2998" s="357"/>
      <c r="CDN2998" s="81"/>
      <c r="CDO2998" s="173"/>
      <c r="CDP2998" s="725"/>
      <c r="CDQ2998" s="137"/>
      <c r="CDR2998" s="580"/>
      <c r="CDS2998" s="537"/>
      <c r="CDT2998" s="562"/>
      <c r="CDU2998" s="357"/>
      <c r="CDV2998" s="81"/>
      <c r="CDW2998" s="173"/>
      <c r="CDX2998" s="725"/>
      <c r="CDY2998" s="137"/>
      <c r="CDZ2998" s="580"/>
      <c r="CEA2998" s="537"/>
      <c r="CEB2998" s="562"/>
      <c r="CEC2998" s="357"/>
      <c r="CED2998" s="81"/>
      <c r="CEE2998" s="173"/>
      <c r="CEF2998" s="725"/>
      <c r="CEG2998" s="137"/>
      <c r="CEH2998" s="580"/>
      <c r="CEI2998" s="537"/>
      <c r="CEJ2998" s="562"/>
      <c r="CEK2998" s="357"/>
      <c r="CEL2998" s="81"/>
      <c r="CEM2998" s="173"/>
      <c r="CEN2998" s="725"/>
      <c r="CEO2998" s="137"/>
      <c r="CEP2998" s="580"/>
      <c r="CEQ2998" s="537"/>
      <c r="CER2998" s="562"/>
      <c r="CES2998" s="357"/>
      <c r="CET2998" s="81"/>
      <c r="CEU2998" s="173"/>
      <c r="CEV2998" s="725"/>
      <c r="CEW2998" s="137"/>
      <c r="CEX2998" s="580"/>
      <c r="CEY2998" s="537"/>
      <c r="CEZ2998" s="562"/>
      <c r="CFA2998" s="357"/>
      <c r="CFB2998" s="81"/>
      <c r="CFC2998" s="173"/>
      <c r="CFD2998" s="725"/>
      <c r="CFE2998" s="137"/>
      <c r="CFF2998" s="580"/>
      <c r="CFG2998" s="537"/>
      <c r="CFH2998" s="562"/>
      <c r="CFI2998" s="357"/>
      <c r="CFJ2998" s="81"/>
      <c r="CFK2998" s="173"/>
      <c r="CFL2998" s="725"/>
      <c r="CFM2998" s="137"/>
      <c r="CFN2998" s="580"/>
      <c r="CFO2998" s="537"/>
      <c r="CFP2998" s="562"/>
      <c r="CFQ2998" s="357"/>
      <c r="CFR2998" s="81"/>
      <c r="CFS2998" s="173"/>
      <c r="CFT2998" s="725"/>
      <c r="CFU2998" s="137"/>
      <c r="CFV2998" s="580"/>
      <c r="CFW2998" s="537"/>
      <c r="CFX2998" s="562"/>
      <c r="CFY2998" s="357"/>
      <c r="CFZ2998" s="81"/>
      <c r="CGA2998" s="173"/>
      <c r="CGB2998" s="725"/>
      <c r="CGC2998" s="137"/>
      <c r="CGD2998" s="580"/>
      <c r="CGE2998" s="537"/>
      <c r="CGF2998" s="562"/>
      <c r="CGG2998" s="357"/>
      <c r="CGH2998" s="81"/>
      <c r="CGI2998" s="173"/>
      <c r="CGJ2998" s="725"/>
      <c r="CGK2998" s="137"/>
      <c r="CGL2998" s="580"/>
      <c r="CGM2998" s="537"/>
      <c r="CGN2998" s="562"/>
      <c r="CGO2998" s="357"/>
      <c r="CGP2998" s="81"/>
      <c r="CGQ2998" s="173"/>
      <c r="CGR2998" s="725"/>
      <c r="CGS2998" s="137"/>
      <c r="CGT2998" s="580"/>
      <c r="CGU2998" s="537"/>
      <c r="CGV2998" s="562"/>
      <c r="CGW2998" s="357"/>
      <c r="CGX2998" s="81"/>
      <c r="CGY2998" s="173"/>
      <c r="CGZ2998" s="725"/>
      <c r="CHA2998" s="137"/>
      <c r="CHB2998" s="580"/>
      <c r="CHC2998" s="537"/>
      <c r="CHD2998" s="562"/>
      <c r="CHE2998" s="357"/>
      <c r="CHF2998" s="81"/>
      <c r="CHG2998" s="173"/>
      <c r="CHH2998" s="725"/>
      <c r="CHI2998" s="137"/>
      <c r="CHJ2998" s="580"/>
      <c r="CHK2998" s="537"/>
      <c r="CHL2998" s="562"/>
      <c r="CHM2998" s="357"/>
      <c r="CHN2998" s="81"/>
      <c r="CHO2998" s="173"/>
      <c r="CHP2998" s="725"/>
      <c r="CHQ2998" s="137"/>
      <c r="CHR2998" s="580"/>
      <c r="CHS2998" s="537"/>
      <c r="CHT2998" s="562"/>
      <c r="CHU2998" s="357"/>
      <c r="CHV2998" s="81"/>
      <c r="CHW2998" s="173"/>
      <c r="CHX2998" s="725"/>
      <c r="CHY2998" s="137"/>
      <c r="CHZ2998" s="580"/>
      <c r="CIA2998" s="537"/>
      <c r="CIB2998" s="562"/>
      <c r="CIC2998" s="357"/>
      <c r="CID2998" s="81"/>
      <c r="CIE2998" s="173"/>
      <c r="CIF2998" s="725"/>
      <c r="CIG2998" s="137"/>
      <c r="CIH2998" s="580"/>
      <c r="CII2998" s="537"/>
      <c r="CIJ2998" s="562"/>
      <c r="CIK2998" s="357"/>
      <c r="CIL2998" s="81"/>
      <c r="CIM2998" s="173"/>
      <c r="CIN2998" s="725"/>
      <c r="CIO2998" s="137"/>
      <c r="CIP2998" s="580"/>
      <c r="CIQ2998" s="537"/>
      <c r="CIR2998" s="562"/>
      <c r="CIS2998" s="357"/>
      <c r="CIT2998" s="81"/>
      <c r="CIU2998" s="173"/>
      <c r="CIV2998" s="725"/>
      <c r="CIW2998" s="137"/>
      <c r="CIX2998" s="580"/>
      <c r="CIY2998" s="537"/>
      <c r="CIZ2998" s="562"/>
      <c r="CJA2998" s="357"/>
      <c r="CJB2998" s="81"/>
      <c r="CJC2998" s="173"/>
      <c r="CJD2998" s="725"/>
      <c r="CJE2998" s="137"/>
      <c r="CJF2998" s="580"/>
      <c r="CJG2998" s="537"/>
      <c r="CJH2998" s="562"/>
      <c r="CJI2998" s="357"/>
      <c r="CJJ2998" s="81"/>
      <c r="CJK2998" s="173"/>
      <c r="CJL2998" s="725"/>
      <c r="CJM2998" s="137"/>
      <c r="CJN2998" s="580"/>
      <c r="CJO2998" s="537"/>
      <c r="CJP2998" s="562"/>
      <c r="CJQ2998" s="357"/>
      <c r="CJR2998" s="81"/>
      <c r="CJS2998" s="173"/>
      <c r="CJT2998" s="725"/>
      <c r="CJU2998" s="137"/>
      <c r="CJV2998" s="580"/>
      <c r="CJW2998" s="537"/>
      <c r="CJX2998" s="562"/>
      <c r="CJY2998" s="357"/>
      <c r="CJZ2998" s="81"/>
      <c r="CKA2998" s="173"/>
      <c r="CKB2998" s="725"/>
      <c r="CKC2998" s="137"/>
      <c r="CKD2998" s="580"/>
      <c r="CKE2998" s="537"/>
      <c r="CKF2998" s="562"/>
      <c r="CKG2998" s="357"/>
      <c r="CKH2998" s="81"/>
      <c r="CKI2998" s="173"/>
      <c r="CKJ2998" s="725"/>
      <c r="CKK2998" s="137"/>
      <c r="CKL2998" s="580"/>
      <c r="CKM2998" s="537"/>
      <c r="CKN2998" s="562"/>
      <c r="CKO2998" s="357"/>
      <c r="CKP2998" s="81"/>
      <c r="CKQ2998" s="173"/>
      <c r="CKR2998" s="725"/>
      <c r="CKS2998" s="137"/>
      <c r="CKT2998" s="580"/>
      <c r="CKU2998" s="537"/>
      <c r="CKV2998" s="562"/>
      <c r="CKW2998" s="357"/>
      <c r="CKX2998" s="81"/>
      <c r="CKY2998" s="173"/>
      <c r="CKZ2998" s="725"/>
      <c r="CLA2998" s="137"/>
      <c r="CLB2998" s="580"/>
      <c r="CLC2998" s="537"/>
      <c r="CLD2998" s="562"/>
      <c r="CLE2998" s="357"/>
      <c r="CLF2998" s="81"/>
      <c r="CLG2998" s="173"/>
      <c r="CLH2998" s="725"/>
      <c r="CLI2998" s="137"/>
      <c r="CLJ2998" s="580"/>
      <c r="CLK2998" s="537"/>
      <c r="CLL2998" s="562"/>
      <c r="CLM2998" s="357"/>
      <c r="CLN2998" s="81"/>
      <c r="CLO2998" s="173"/>
      <c r="CLP2998" s="725"/>
      <c r="CLQ2998" s="137"/>
      <c r="CLR2998" s="580"/>
      <c r="CLS2998" s="537"/>
      <c r="CLT2998" s="562"/>
      <c r="CLU2998" s="357"/>
      <c r="CLV2998" s="81"/>
      <c r="CLW2998" s="173"/>
      <c r="CLX2998" s="725"/>
      <c r="CLY2998" s="137"/>
      <c r="CLZ2998" s="580"/>
      <c r="CMA2998" s="537"/>
      <c r="CMB2998" s="562"/>
      <c r="CMC2998" s="357"/>
      <c r="CMD2998" s="81"/>
      <c r="CME2998" s="173"/>
      <c r="CMF2998" s="725"/>
      <c r="CMG2998" s="137"/>
      <c r="CMH2998" s="580"/>
      <c r="CMI2998" s="537"/>
      <c r="CMJ2998" s="562"/>
      <c r="CMK2998" s="357"/>
      <c r="CML2998" s="81"/>
      <c r="CMM2998" s="173"/>
      <c r="CMN2998" s="725"/>
      <c r="CMO2998" s="137"/>
      <c r="CMP2998" s="580"/>
      <c r="CMQ2998" s="537"/>
      <c r="CMR2998" s="562"/>
      <c r="CMS2998" s="357"/>
      <c r="CMT2998" s="81"/>
      <c r="CMU2998" s="173"/>
      <c r="CMV2998" s="725"/>
      <c r="CMW2998" s="137"/>
      <c r="CMX2998" s="580"/>
      <c r="CMY2998" s="537"/>
      <c r="CMZ2998" s="562"/>
      <c r="CNA2998" s="357"/>
      <c r="CNB2998" s="81"/>
      <c r="CNC2998" s="173"/>
      <c r="CND2998" s="725"/>
      <c r="CNE2998" s="137"/>
      <c r="CNF2998" s="580"/>
      <c r="CNG2998" s="537"/>
      <c r="CNH2998" s="562"/>
      <c r="CNI2998" s="357"/>
      <c r="CNJ2998" s="81"/>
      <c r="CNK2998" s="173"/>
      <c r="CNL2998" s="725"/>
      <c r="CNM2998" s="137"/>
      <c r="CNN2998" s="580"/>
      <c r="CNO2998" s="537"/>
      <c r="CNP2998" s="562"/>
      <c r="CNQ2998" s="357"/>
      <c r="CNR2998" s="81"/>
      <c r="CNS2998" s="173"/>
      <c r="CNT2998" s="725"/>
      <c r="CNU2998" s="137"/>
      <c r="CNV2998" s="580"/>
      <c r="CNW2998" s="537"/>
      <c r="CNX2998" s="562"/>
      <c r="CNY2998" s="357"/>
      <c r="CNZ2998" s="81"/>
      <c r="COA2998" s="173"/>
      <c r="COB2998" s="725"/>
      <c r="COC2998" s="137"/>
      <c r="COD2998" s="580"/>
      <c r="COE2998" s="537"/>
      <c r="COF2998" s="562"/>
      <c r="COG2998" s="357"/>
      <c r="COH2998" s="81"/>
      <c r="COI2998" s="173"/>
      <c r="COJ2998" s="725"/>
      <c r="COK2998" s="137"/>
      <c r="COL2998" s="580"/>
      <c r="COM2998" s="537"/>
      <c r="CON2998" s="562"/>
      <c r="COO2998" s="357"/>
      <c r="COP2998" s="81"/>
      <c r="COQ2998" s="173"/>
      <c r="COR2998" s="725"/>
      <c r="COS2998" s="137"/>
      <c r="COT2998" s="580"/>
      <c r="COU2998" s="537"/>
      <c r="COV2998" s="562"/>
      <c r="COW2998" s="357"/>
      <c r="COX2998" s="81"/>
      <c r="COY2998" s="173"/>
      <c r="COZ2998" s="725"/>
      <c r="CPA2998" s="137"/>
      <c r="CPB2998" s="580"/>
      <c r="CPC2998" s="537"/>
      <c r="CPD2998" s="562"/>
      <c r="CPE2998" s="357"/>
      <c r="CPF2998" s="81"/>
      <c r="CPG2998" s="173"/>
      <c r="CPH2998" s="725"/>
      <c r="CPI2998" s="137"/>
      <c r="CPJ2998" s="580"/>
      <c r="CPK2998" s="537"/>
      <c r="CPL2998" s="562"/>
      <c r="CPM2998" s="357"/>
      <c r="CPN2998" s="81"/>
      <c r="CPO2998" s="173"/>
      <c r="CPP2998" s="725"/>
      <c r="CPQ2998" s="137"/>
      <c r="CPR2998" s="580"/>
      <c r="CPS2998" s="537"/>
      <c r="CPT2998" s="562"/>
      <c r="CPU2998" s="357"/>
      <c r="CPV2998" s="81"/>
      <c r="CPW2998" s="173"/>
      <c r="CPX2998" s="725"/>
      <c r="CPY2998" s="137"/>
      <c r="CPZ2998" s="580"/>
      <c r="CQA2998" s="537"/>
      <c r="CQB2998" s="562"/>
      <c r="CQC2998" s="357"/>
      <c r="CQD2998" s="81"/>
      <c r="CQE2998" s="173"/>
      <c r="CQF2998" s="725"/>
      <c r="CQG2998" s="137"/>
      <c r="CQH2998" s="580"/>
      <c r="CQI2998" s="537"/>
      <c r="CQJ2998" s="562"/>
      <c r="CQK2998" s="357"/>
      <c r="CQL2998" s="81"/>
      <c r="CQM2998" s="173"/>
      <c r="CQN2998" s="725"/>
      <c r="CQO2998" s="137"/>
      <c r="CQP2998" s="580"/>
      <c r="CQQ2998" s="537"/>
      <c r="CQR2998" s="562"/>
      <c r="CQS2998" s="357"/>
      <c r="CQT2998" s="81"/>
      <c r="CQU2998" s="173"/>
      <c r="CQV2998" s="725"/>
      <c r="CQW2998" s="137"/>
      <c r="CQX2998" s="580"/>
      <c r="CQY2998" s="537"/>
      <c r="CQZ2998" s="562"/>
      <c r="CRA2998" s="357"/>
      <c r="CRB2998" s="81"/>
      <c r="CRC2998" s="173"/>
      <c r="CRD2998" s="725"/>
      <c r="CRE2998" s="137"/>
      <c r="CRF2998" s="580"/>
      <c r="CRG2998" s="537"/>
      <c r="CRH2998" s="562"/>
      <c r="CRI2998" s="357"/>
      <c r="CRJ2998" s="81"/>
      <c r="CRK2998" s="173"/>
      <c r="CRL2998" s="725"/>
      <c r="CRM2998" s="137"/>
      <c r="CRN2998" s="580"/>
      <c r="CRO2998" s="537"/>
      <c r="CRP2998" s="562"/>
      <c r="CRQ2998" s="357"/>
      <c r="CRR2998" s="81"/>
      <c r="CRS2998" s="173"/>
      <c r="CRT2998" s="725"/>
      <c r="CRU2998" s="137"/>
      <c r="CRV2998" s="580"/>
      <c r="CRW2998" s="537"/>
      <c r="CRX2998" s="562"/>
      <c r="CRY2998" s="357"/>
      <c r="CRZ2998" s="81"/>
      <c r="CSA2998" s="173"/>
      <c r="CSB2998" s="725"/>
      <c r="CSC2998" s="137"/>
      <c r="CSD2998" s="580"/>
      <c r="CSE2998" s="537"/>
      <c r="CSF2998" s="562"/>
      <c r="CSG2998" s="357"/>
      <c r="CSH2998" s="81"/>
      <c r="CSI2998" s="173"/>
      <c r="CSJ2998" s="725"/>
      <c r="CSK2998" s="137"/>
      <c r="CSL2998" s="580"/>
      <c r="CSM2998" s="537"/>
      <c r="CSN2998" s="562"/>
      <c r="CSO2998" s="357"/>
      <c r="CSP2998" s="81"/>
      <c r="CSQ2998" s="173"/>
      <c r="CSR2998" s="725"/>
      <c r="CSS2998" s="137"/>
      <c r="CST2998" s="580"/>
      <c r="CSU2998" s="537"/>
      <c r="CSV2998" s="562"/>
      <c r="CSW2998" s="357"/>
      <c r="CSX2998" s="81"/>
      <c r="CSY2998" s="173"/>
      <c r="CSZ2998" s="725"/>
      <c r="CTA2998" s="137"/>
      <c r="CTB2998" s="580"/>
      <c r="CTC2998" s="537"/>
      <c r="CTD2998" s="562"/>
      <c r="CTE2998" s="357"/>
      <c r="CTF2998" s="81"/>
      <c r="CTG2998" s="173"/>
      <c r="CTH2998" s="725"/>
      <c r="CTI2998" s="137"/>
      <c r="CTJ2998" s="580"/>
      <c r="CTK2998" s="537"/>
      <c r="CTL2998" s="562"/>
      <c r="CTM2998" s="357"/>
      <c r="CTN2998" s="81"/>
      <c r="CTO2998" s="173"/>
      <c r="CTP2998" s="725"/>
      <c r="CTQ2998" s="137"/>
      <c r="CTR2998" s="580"/>
      <c r="CTS2998" s="537"/>
      <c r="CTT2998" s="562"/>
      <c r="CTU2998" s="357"/>
      <c r="CTV2998" s="81"/>
      <c r="CTW2998" s="173"/>
      <c r="CTX2998" s="725"/>
      <c r="CTY2998" s="137"/>
      <c r="CTZ2998" s="580"/>
      <c r="CUA2998" s="537"/>
      <c r="CUB2998" s="562"/>
      <c r="CUC2998" s="357"/>
      <c r="CUD2998" s="81"/>
      <c r="CUE2998" s="173"/>
      <c r="CUF2998" s="725"/>
      <c r="CUG2998" s="137"/>
      <c r="CUH2998" s="580"/>
      <c r="CUI2998" s="537"/>
      <c r="CUJ2998" s="562"/>
      <c r="CUK2998" s="357"/>
      <c r="CUL2998" s="81"/>
      <c r="CUM2998" s="173"/>
      <c r="CUN2998" s="725"/>
      <c r="CUO2998" s="137"/>
      <c r="CUP2998" s="580"/>
      <c r="CUQ2998" s="537"/>
      <c r="CUR2998" s="562"/>
      <c r="CUS2998" s="357"/>
      <c r="CUT2998" s="81"/>
      <c r="CUU2998" s="173"/>
      <c r="CUV2998" s="725"/>
      <c r="CUW2998" s="137"/>
      <c r="CUX2998" s="580"/>
      <c r="CUY2998" s="537"/>
      <c r="CUZ2998" s="562"/>
      <c r="CVA2998" s="357"/>
      <c r="CVB2998" s="81"/>
      <c r="CVC2998" s="173"/>
      <c r="CVD2998" s="725"/>
      <c r="CVE2998" s="137"/>
      <c r="CVF2998" s="580"/>
      <c r="CVG2998" s="537"/>
      <c r="CVH2998" s="562"/>
      <c r="CVI2998" s="357"/>
      <c r="CVJ2998" s="81"/>
      <c r="CVK2998" s="173"/>
      <c r="CVL2998" s="725"/>
      <c r="CVM2998" s="137"/>
      <c r="CVN2998" s="580"/>
      <c r="CVO2998" s="537"/>
      <c r="CVP2998" s="562"/>
      <c r="CVQ2998" s="357"/>
      <c r="CVR2998" s="81"/>
      <c r="CVS2998" s="173"/>
      <c r="CVT2998" s="725"/>
      <c r="CVU2998" s="137"/>
      <c r="CVV2998" s="580"/>
      <c r="CVW2998" s="537"/>
      <c r="CVX2998" s="562"/>
      <c r="CVY2998" s="357"/>
      <c r="CVZ2998" s="81"/>
      <c r="CWA2998" s="173"/>
      <c r="CWB2998" s="725"/>
      <c r="CWC2998" s="137"/>
      <c r="CWD2998" s="580"/>
      <c r="CWE2998" s="537"/>
      <c r="CWF2998" s="562"/>
      <c r="CWG2998" s="357"/>
      <c r="CWH2998" s="81"/>
      <c r="CWI2998" s="173"/>
      <c r="CWJ2998" s="725"/>
      <c r="CWK2998" s="137"/>
      <c r="CWL2998" s="580"/>
      <c r="CWM2998" s="537"/>
      <c r="CWN2998" s="562"/>
      <c r="CWO2998" s="357"/>
      <c r="CWP2998" s="81"/>
      <c r="CWQ2998" s="173"/>
      <c r="CWR2998" s="725"/>
      <c r="CWS2998" s="137"/>
      <c r="CWT2998" s="580"/>
      <c r="CWU2998" s="537"/>
      <c r="CWV2998" s="562"/>
      <c r="CWW2998" s="357"/>
      <c r="CWX2998" s="81"/>
      <c r="CWY2998" s="173"/>
      <c r="CWZ2998" s="725"/>
      <c r="CXA2998" s="137"/>
      <c r="CXB2998" s="580"/>
      <c r="CXC2998" s="537"/>
      <c r="CXD2998" s="562"/>
      <c r="CXE2998" s="357"/>
      <c r="CXF2998" s="81"/>
      <c r="CXG2998" s="173"/>
      <c r="CXH2998" s="725"/>
      <c r="CXI2998" s="137"/>
      <c r="CXJ2998" s="580"/>
      <c r="CXK2998" s="537"/>
      <c r="CXL2998" s="562"/>
      <c r="CXM2998" s="357"/>
      <c r="CXN2998" s="81"/>
      <c r="CXO2998" s="173"/>
      <c r="CXP2998" s="725"/>
      <c r="CXQ2998" s="137"/>
      <c r="CXR2998" s="580"/>
      <c r="CXS2998" s="537"/>
      <c r="CXT2998" s="562"/>
      <c r="CXU2998" s="357"/>
      <c r="CXV2998" s="81"/>
      <c r="CXW2998" s="173"/>
      <c r="CXX2998" s="725"/>
      <c r="CXY2998" s="137"/>
      <c r="CXZ2998" s="580"/>
      <c r="CYA2998" s="537"/>
      <c r="CYB2998" s="562"/>
      <c r="CYC2998" s="357"/>
      <c r="CYD2998" s="81"/>
      <c r="CYE2998" s="173"/>
      <c r="CYF2998" s="725"/>
      <c r="CYG2998" s="137"/>
      <c r="CYH2998" s="580"/>
      <c r="CYI2998" s="537"/>
      <c r="CYJ2998" s="562"/>
      <c r="CYK2998" s="357"/>
      <c r="CYL2998" s="81"/>
      <c r="CYM2998" s="173"/>
      <c r="CYN2998" s="725"/>
      <c r="CYO2998" s="137"/>
      <c r="CYP2998" s="580"/>
      <c r="CYQ2998" s="537"/>
      <c r="CYR2998" s="562"/>
      <c r="CYS2998" s="357"/>
      <c r="CYT2998" s="81"/>
      <c r="CYU2998" s="173"/>
      <c r="CYV2998" s="725"/>
      <c r="CYW2998" s="137"/>
      <c r="CYX2998" s="580"/>
      <c r="CYY2998" s="537"/>
      <c r="CYZ2998" s="562"/>
      <c r="CZA2998" s="357"/>
      <c r="CZB2998" s="81"/>
      <c r="CZC2998" s="173"/>
      <c r="CZD2998" s="725"/>
      <c r="CZE2998" s="137"/>
      <c r="CZF2998" s="580"/>
      <c r="CZG2998" s="537"/>
      <c r="CZH2998" s="562"/>
      <c r="CZI2998" s="357"/>
      <c r="CZJ2998" s="81"/>
      <c r="CZK2998" s="173"/>
      <c r="CZL2998" s="725"/>
      <c r="CZM2998" s="137"/>
      <c r="CZN2998" s="580"/>
      <c r="CZO2998" s="537"/>
      <c r="CZP2998" s="562"/>
      <c r="CZQ2998" s="357"/>
      <c r="CZR2998" s="81"/>
      <c r="CZS2998" s="173"/>
      <c r="CZT2998" s="725"/>
      <c r="CZU2998" s="137"/>
      <c r="CZV2998" s="580"/>
      <c r="CZW2998" s="537"/>
      <c r="CZX2998" s="562"/>
      <c r="CZY2998" s="357"/>
      <c r="CZZ2998" s="81"/>
      <c r="DAA2998" s="173"/>
      <c r="DAB2998" s="725"/>
      <c r="DAC2998" s="137"/>
      <c r="DAD2998" s="580"/>
      <c r="DAE2998" s="537"/>
      <c r="DAF2998" s="562"/>
      <c r="DAG2998" s="357"/>
      <c r="DAH2998" s="81"/>
      <c r="DAI2998" s="173"/>
      <c r="DAJ2998" s="725"/>
      <c r="DAK2998" s="137"/>
      <c r="DAL2998" s="580"/>
      <c r="DAM2998" s="537"/>
      <c r="DAN2998" s="562"/>
      <c r="DAO2998" s="357"/>
      <c r="DAP2998" s="81"/>
      <c r="DAQ2998" s="173"/>
      <c r="DAR2998" s="725"/>
      <c r="DAS2998" s="137"/>
      <c r="DAT2998" s="580"/>
      <c r="DAU2998" s="537"/>
      <c r="DAV2998" s="562"/>
      <c r="DAW2998" s="357"/>
      <c r="DAX2998" s="81"/>
      <c r="DAY2998" s="173"/>
      <c r="DAZ2998" s="725"/>
      <c r="DBA2998" s="137"/>
      <c r="DBB2998" s="580"/>
      <c r="DBC2998" s="537"/>
      <c r="DBD2998" s="562"/>
      <c r="DBE2998" s="357"/>
      <c r="DBF2998" s="81"/>
      <c r="DBG2998" s="173"/>
      <c r="DBH2998" s="725"/>
      <c r="DBI2998" s="137"/>
      <c r="DBJ2998" s="580"/>
      <c r="DBK2998" s="537"/>
      <c r="DBL2998" s="562"/>
      <c r="DBM2998" s="357"/>
      <c r="DBN2998" s="81"/>
      <c r="DBO2998" s="173"/>
      <c r="DBP2998" s="725"/>
      <c r="DBQ2998" s="137"/>
      <c r="DBR2998" s="580"/>
      <c r="DBS2998" s="537"/>
      <c r="DBT2998" s="562"/>
      <c r="DBU2998" s="357"/>
      <c r="DBV2998" s="81"/>
      <c r="DBW2998" s="173"/>
      <c r="DBX2998" s="725"/>
      <c r="DBY2998" s="137"/>
      <c r="DBZ2998" s="580"/>
      <c r="DCA2998" s="537"/>
      <c r="DCB2998" s="562"/>
      <c r="DCC2998" s="357"/>
      <c r="DCD2998" s="81"/>
      <c r="DCE2998" s="173"/>
      <c r="DCF2998" s="725"/>
      <c r="DCG2998" s="137"/>
      <c r="DCH2998" s="580"/>
      <c r="DCI2998" s="537"/>
      <c r="DCJ2998" s="562"/>
      <c r="DCK2998" s="357"/>
      <c r="DCL2998" s="81"/>
      <c r="DCM2998" s="173"/>
      <c r="DCN2998" s="725"/>
      <c r="DCO2998" s="137"/>
      <c r="DCP2998" s="580"/>
      <c r="DCQ2998" s="537"/>
      <c r="DCR2998" s="562"/>
      <c r="DCS2998" s="357"/>
      <c r="DCT2998" s="81"/>
      <c r="DCU2998" s="173"/>
      <c r="DCV2998" s="725"/>
      <c r="DCW2998" s="137"/>
      <c r="DCX2998" s="580"/>
      <c r="DCY2998" s="537"/>
      <c r="DCZ2998" s="562"/>
      <c r="DDA2998" s="357"/>
      <c r="DDB2998" s="81"/>
      <c r="DDC2998" s="173"/>
      <c r="DDD2998" s="725"/>
      <c r="DDE2998" s="137"/>
      <c r="DDF2998" s="580"/>
      <c r="DDG2998" s="537"/>
      <c r="DDH2998" s="562"/>
      <c r="DDI2998" s="357"/>
      <c r="DDJ2998" s="81"/>
      <c r="DDK2998" s="173"/>
      <c r="DDL2998" s="725"/>
      <c r="DDM2998" s="137"/>
      <c r="DDN2998" s="580"/>
      <c r="DDO2998" s="537"/>
      <c r="DDP2998" s="562"/>
      <c r="DDQ2998" s="357"/>
      <c r="DDR2998" s="81"/>
      <c r="DDS2998" s="173"/>
      <c r="DDT2998" s="725"/>
      <c r="DDU2998" s="137"/>
      <c r="DDV2998" s="580"/>
      <c r="DDW2998" s="537"/>
      <c r="DDX2998" s="562"/>
      <c r="DDY2998" s="357"/>
      <c r="DDZ2998" s="81"/>
      <c r="DEA2998" s="173"/>
      <c r="DEB2998" s="725"/>
      <c r="DEC2998" s="137"/>
      <c r="DED2998" s="580"/>
      <c r="DEE2998" s="537"/>
      <c r="DEF2998" s="562"/>
      <c r="DEG2998" s="357"/>
      <c r="DEH2998" s="81"/>
      <c r="DEI2998" s="173"/>
      <c r="DEJ2998" s="725"/>
      <c r="DEK2998" s="137"/>
      <c r="DEL2998" s="580"/>
      <c r="DEM2998" s="537"/>
      <c r="DEN2998" s="562"/>
      <c r="DEO2998" s="357"/>
      <c r="DEP2998" s="81"/>
      <c r="DEQ2998" s="173"/>
      <c r="DER2998" s="725"/>
      <c r="DES2998" s="137"/>
      <c r="DET2998" s="580"/>
      <c r="DEU2998" s="537"/>
      <c r="DEV2998" s="562"/>
      <c r="DEW2998" s="357"/>
      <c r="DEX2998" s="81"/>
      <c r="DEY2998" s="173"/>
      <c r="DEZ2998" s="725"/>
      <c r="DFA2998" s="137"/>
      <c r="DFB2998" s="580"/>
      <c r="DFC2998" s="537"/>
      <c r="DFD2998" s="562"/>
      <c r="DFE2998" s="357"/>
      <c r="DFF2998" s="81"/>
      <c r="DFG2998" s="173"/>
      <c r="DFH2998" s="725"/>
      <c r="DFI2998" s="137"/>
      <c r="DFJ2998" s="580"/>
      <c r="DFK2998" s="537"/>
      <c r="DFL2998" s="562"/>
      <c r="DFM2998" s="357"/>
      <c r="DFN2998" s="81"/>
      <c r="DFO2998" s="173"/>
      <c r="DFP2998" s="725"/>
      <c r="DFQ2998" s="137"/>
      <c r="DFR2998" s="580"/>
      <c r="DFS2998" s="537"/>
      <c r="DFT2998" s="562"/>
      <c r="DFU2998" s="357"/>
      <c r="DFV2998" s="81"/>
      <c r="DFW2998" s="173"/>
      <c r="DFX2998" s="725"/>
      <c r="DFY2998" s="137"/>
      <c r="DFZ2998" s="580"/>
      <c r="DGA2998" s="537"/>
      <c r="DGB2998" s="562"/>
      <c r="DGC2998" s="357"/>
      <c r="DGD2998" s="81"/>
      <c r="DGE2998" s="173"/>
      <c r="DGF2998" s="725"/>
      <c r="DGG2998" s="137"/>
      <c r="DGH2998" s="580"/>
      <c r="DGI2998" s="537"/>
      <c r="DGJ2998" s="562"/>
      <c r="DGK2998" s="357"/>
      <c r="DGL2998" s="81"/>
      <c r="DGM2998" s="173"/>
      <c r="DGN2998" s="725"/>
      <c r="DGO2998" s="137"/>
      <c r="DGP2998" s="580"/>
      <c r="DGQ2998" s="537"/>
      <c r="DGR2998" s="562"/>
      <c r="DGS2998" s="357"/>
      <c r="DGT2998" s="81"/>
      <c r="DGU2998" s="173"/>
      <c r="DGV2998" s="725"/>
      <c r="DGW2998" s="137"/>
      <c r="DGX2998" s="580"/>
      <c r="DGY2998" s="537"/>
      <c r="DGZ2998" s="562"/>
      <c r="DHA2998" s="357"/>
      <c r="DHB2998" s="81"/>
      <c r="DHC2998" s="173"/>
      <c r="DHD2998" s="725"/>
      <c r="DHE2998" s="137"/>
      <c r="DHF2998" s="580"/>
      <c r="DHG2998" s="537"/>
      <c r="DHH2998" s="562"/>
      <c r="DHI2998" s="357"/>
      <c r="DHJ2998" s="81"/>
      <c r="DHK2998" s="173"/>
      <c r="DHL2998" s="725"/>
      <c r="DHM2998" s="137"/>
      <c r="DHN2998" s="580"/>
      <c r="DHO2998" s="537"/>
      <c r="DHP2998" s="562"/>
      <c r="DHQ2998" s="357"/>
      <c r="DHR2998" s="81"/>
      <c r="DHS2998" s="173"/>
      <c r="DHT2998" s="725"/>
      <c r="DHU2998" s="137"/>
      <c r="DHV2998" s="580"/>
      <c r="DHW2998" s="537"/>
      <c r="DHX2998" s="562"/>
      <c r="DHY2998" s="357"/>
      <c r="DHZ2998" s="81"/>
      <c r="DIA2998" s="173"/>
      <c r="DIB2998" s="725"/>
      <c r="DIC2998" s="137"/>
      <c r="DID2998" s="580"/>
      <c r="DIE2998" s="537"/>
      <c r="DIF2998" s="562"/>
      <c r="DIG2998" s="357"/>
      <c r="DIH2998" s="81"/>
      <c r="DII2998" s="173"/>
      <c r="DIJ2998" s="725"/>
      <c r="DIK2998" s="137"/>
      <c r="DIL2998" s="580"/>
      <c r="DIM2998" s="537"/>
      <c r="DIN2998" s="562"/>
      <c r="DIO2998" s="357"/>
      <c r="DIP2998" s="81"/>
      <c r="DIQ2998" s="173"/>
      <c r="DIR2998" s="725"/>
      <c r="DIS2998" s="137"/>
      <c r="DIT2998" s="580"/>
      <c r="DIU2998" s="537"/>
      <c r="DIV2998" s="562"/>
      <c r="DIW2998" s="357"/>
      <c r="DIX2998" s="81"/>
      <c r="DIY2998" s="173"/>
      <c r="DIZ2998" s="725"/>
      <c r="DJA2998" s="137"/>
      <c r="DJB2998" s="580"/>
      <c r="DJC2998" s="537"/>
      <c r="DJD2998" s="562"/>
      <c r="DJE2998" s="357"/>
      <c r="DJF2998" s="81"/>
      <c r="DJG2998" s="173"/>
      <c r="DJH2998" s="725"/>
      <c r="DJI2998" s="137"/>
      <c r="DJJ2998" s="580"/>
      <c r="DJK2998" s="537"/>
      <c r="DJL2998" s="562"/>
      <c r="DJM2998" s="357"/>
      <c r="DJN2998" s="81"/>
      <c r="DJO2998" s="173"/>
      <c r="DJP2998" s="725"/>
      <c r="DJQ2998" s="137"/>
      <c r="DJR2998" s="580"/>
      <c r="DJS2998" s="537"/>
      <c r="DJT2998" s="562"/>
      <c r="DJU2998" s="357"/>
      <c r="DJV2998" s="81"/>
      <c r="DJW2998" s="173"/>
      <c r="DJX2998" s="725"/>
      <c r="DJY2998" s="137"/>
      <c r="DJZ2998" s="580"/>
      <c r="DKA2998" s="537"/>
      <c r="DKB2998" s="562"/>
      <c r="DKC2998" s="357"/>
      <c r="DKD2998" s="81"/>
      <c r="DKE2998" s="173"/>
      <c r="DKF2998" s="725"/>
      <c r="DKG2998" s="137"/>
      <c r="DKH2998" s="580"/>
      <c r="DKI2998" s="537"/>
      <c r="DKJ2998" s="562"/>
      <c r="DKK2998" s="357"/>
      <c r="DKL2998" s="81"/>
      <c r="DKM2998" s="173"/>
      <c r="DKN2998" s="725"/>
      <c r="DKO2998" s="137"/>
      <c r="DKP2998" s="580"/>
      <c r="DKQ2998" s="537"/>
      <c r="DKR2998" s="562"/>
      <c r="DKS2998" s="357"/>
      <c r="DKT2998" s="81"/>
      <c r="DKU2998" s="173"/>
      <c r="DKV2998" s="725"/>
      <c r="DKW2998" s="137"/>
      <c r="DKX2998" s="580"/>
      <c r="DKY2998" s="537"/>
      <c r="DKZ2998" s="562"/>
      <c r="DLA2998" s="357"/>
      <c r="DLB2998" s="81"/>
      <c r="DLC2998" s="173"/>
      <c r="DLD2998" s="725"/>
      <c r="DLE2998" s="137"/>
      <c r="DLF2998" s="580"/>
      <c r="DLG2998" s="537"/>
      <c r="DLH2998" s="562"/>
      <c r="DLI2998" s="357"/>
      <c r="DLJ2998" s="81"/>
      <c r="DLK2998" s="173"/>
      <c r="DLL2998" s="725"/>
      <c r="DLM2998" s="137"/>
      <c r="DLN2998" s="580"/>
      <c r="DLO2998" s="537"/>
      <c r="DLP2998" s="562"/>
      <c r="DLQ2998" s="357"/>
      <c r="DLR2998" s="81"/>
      <c r="DLS2998" s="173"/>
      <c r="DLT2998" s="725"/>
      <c r="DLU2998" s="137"/>
      <c r="DLV2998" s="580"/>
      <c r="DLW2998" s="537"/>
      <c r="DLX2998" s="562"/>
      <c r="DLY2998" s="357"/>
      <c r="DLZ2998" s="81"/>
      <c r="DMA2998" s="173"/>
      <c r="DMB2998" s="725"/>
      <c r="DMC2998" s="137"/>
      <c r="DMD2998" s="580"/>
      <c r="DME2998" s="537"/>
      <c r="DMF2998" s="562"/>
      <c r="DMG2998" s="357"/>
      <c r="DMH2998" s="81"/>
      <c r="DMI2998" s="173"/>
      <c r="DMJ2998" s="725"/>
      <c r="DMK2998" s="137"/>
      <c r="DML2998" s="580"/>
      <c r="DMM2998" s="537"/>
      <c r="DMN2998" s="562"/>
      <c r="DMO2998" s="357"/>
      <c r="DMP2998" s="81"/>
      <c r="DMQ2998" s="173"/>
      <c r="DMR2998" s="725"/>
      <c r="DMS2998" s="137"/>
      <c r="DMT2998" s="580"/>
      <c r="DMU2998" s="537"/>
      <c r="DMV2998" s="562"/>
      <c r="DMW2998" s="357"/>
      <c r="DMX2998" s="81"/>
      <c r="DMY2998" s="173"/>
      <c r="DMZ2998" s="725"/>
      <c r="DNA2998" s="137"/>
      <c r="DNB2998" s="580"/>
      <c r="DNC2998" s="537"/>
      <c r="DND2998" s="562"/>
      <c r="DNE2998" s="357"/>
      <c r="DNF2998" s="81"/>
      <c r="DNG2998" s="173"/>
      <c r="DNH2998" s="725"/>
      <c r="DNI2998" s="137"/>
      <c r="DNJ2998" s="580"/>
      <c r="DNK2998" s="537"/>
      <c r="DNL2998" s="562"/>
      <c r="DNM2998" s="357"/>
      <c r="DNN2998" s="81"/>
      <c r="DNO2998" s="173"/>
      <c r="DNP2998" s="725"/>
      <c r="DNQ2998" s="137"/>
      <c r="DNR2998" s="580"/>
      <c r="DNS2998" s="537"/>
      <c r="DNT2998" s="562"/>
      <c r="DNU2998" s="357"/>
      <c r="DNV2998" s="81"/>
      <c r="DNW2998" s="173"/>
      <c r="DNX2998" s="725"/>
      <c r="DNY2998" s="137"/>
      <c r="DNZ2998" s="580"/>
      <c r="DOA2998" s="537"/>
      <c r="DOB2998" s="562"/>
      <c r="DOC2998" s="357"/>
      <c r="DOD2998" s="81"/>
      <c r="DOE2998" s="173"/>
      <c r="DOF2998" s="725"/>
      <c r="DOG2998" s="137"/>
      <c r="DOH2998" s="580"/>
      <c r="DOI2998" s="537"/>
      <c r="DOJ2998" s="562"/>
      <c r="DOK2998" s="357"/>
      <c r="DOL2998" s="81"/>
      <c r="DOM2998" s="173"/>
      <c r="DON2998" s="725"/>
      <c r="DOO2998" s="137"/>
      <c r="DOP2998" s="580"/>
      <c r="DOQ2998" s="537"/>
      <c r="DOR2998" s="562"/>
      <c r="DOS2998" s="357"/>
      <c r="DOT2998" s="81"/>
      <c r="DOU2998" s="173"/>
      <c r="DOV2998" s="725"/>
      <c r="DOW2998" s="137"/>
      <c r="DOX2998" s="580"/>
      <c r="DOY2998" s="537"/>
      <c r="DOZ2998" s="562"/>
      <c r="DPA2998" s="357"/>
      <c r="DPB2998" s="81"/>
      <c r="DPC2998" s="173"/>
      <c r="DPD2998" s="725"/>
      <c r="DPE2998" s="137"/>
      <c r="DPF2998" s="580"/>
      <c r="DPG2998" s="537"/>
      <c r="DPH2998" s="562"/>
      <c r="DPI2998" s="357"/>
      <c r="DPJ2998" s="81"/>
      <c r="DPK2998" s="173"/>
      <c r="DPL2998" s="725"/>
      <c r="DPM2998" s="137"/>
      <c r="DPN2998" s="580"/>
      <c r="DPO2998" s="537"/>
      <c r="DPP2998" s="562"/>
      <c r="DPQ2998" s="357"/>
      <c r="DPR2998" s="81"/>
      <c r="DPS2998" s="173"/>
      <c r="DPT2998" s="725"/>
      <c r="DPU2998" s="137"/>
      <c r="DPV2998" s="580"/>
      <c r="DPW2998" s="537"/>
      <c r="DPX2998" s="562"/>
      <c r="DPY2998" s="357"/>
      <c r="DPZ2998" s="81"/>
      <c r="DQA2998" s="173"/>
      <c r="DQB2998" s="725"/>
      <c r="DQC2998" s="137"/>
      <c r="DQD2998" s="580"/>
      <c r="DQE2998" s="537"/>
      <c r="DQF2998" s="562"/>
      <c r="DQG2998" s="357"/>
      <c r="DQH2998" s="81"/>
      <c r="DQI2998" s="173"/>
      <c r="DQJ2998" s="725"/>
      <c r="DQK2998" s="137"/>
      <c r="DQL2998" s="580"/>
      <c r="DQM2998" s="537"/>
      <c r="DQN2998" s="562"/>
      <c r="DQO2998" s="357"/>
      <c r="DQP2998" s="81"/>
      <c r="DQQ2998" s="173"/>
      <c r="DQR2998" s="725"/>
      <c r="DQS2998" s="137"/>
      <c r="DQT2998" s="580"/>
      <c r="DQU2998" s="537"/>
      <c r="DQV2998" s="562"/>
      <c r="DQW2998" s="357"/>
      <c r="DQX2998" s="81"/>
      <c r="DQY2998" s="173"/>
      <c r="DQZ2998" s="725"/>
      <c r="DRA2998" s="137"/>
      <c r="DRB2998" s="580"/>
      <c r="DRC2998" s="537"/>
      <c r="DRD2998" s="562"/>
      <c r="DRE2998" s="357"/>
      <c r="DRF2998" s="81"/>
      <c r="DRG2998" s="173"/>
      <c r="DRH2998" s="725"/>
      <c r="DRI2998" s="137"/>
      <c r="DRJ2998" s="580"/>
      <c r="DRK2998" s="537"/>
      <c r="DRL2998" s="562"/>
      <c r="DRM2998" s="357"/>
      <c r="DRN2998" s="81"/>
      <c r="DRO2998" s="173"/>
      <c r="DRP2998" s="725"/>
      <c r="DRQ2998" s="137"/>
      <c r="DRR2998" s="580"/>
      <c r="DRS2998" s="537"/>
      <c r="DRT2998" s="562"/>
      <c r="DRU2998" s="357"/>
      <c r="DRV2998" s="81"/>
      <c r="DRW2998" s="173"/>
      <c r="DRX2998" s="725"/>
      <c r="DRY2998" s="137"/>
      <c r="DRZ2998" s="580"/>
      <c r="DSA2998" s="537"/>
      <c r="DSB2998" s="562"/>
      <c r="DSC2998" s="357"/>
      <c r="DSD2998" s="81"/>
      <c r="DSE2998" s="173"/>
      <c r="DSF2998" s="725"/>
      <c r="DSG2998" s="137"/>
      <c r="DSH2998" s="580"/>
      <c r="DSI2998" s="537"/>
      <c r="DSJ2998" s="562"/>
      <c r="DSK2998" s="357"/>
      <c r="DSL2998" s="81"/>
      <c r="DSM2998" s="173"/>
      <c r="DSN2998" s="725"/>
      <c r="DSO2998" s="137"/>
      <c r="DSP2998" s="580"/>
      <c r="DSQ2998" s="537"/>
      <c r="DSR2998" s="562"/>
      <c r="DSS2998" s="357"/>
      <c r="DST2998" s="81"/>
      <c r="DSU2998" s="173"/>
      <c r="DSV2998" s="725"/>
      <c r="DSW2998" s="137"/>
      <c r="DSX2998" s="580"/>
      <c r="DSY2998" s="537"/>
      <c r="DSZ2998" s="562"/>
      <c r="DTA2998" s="357"/>
      <c r="DTB2998" s="81"/>
      <c r="DTC2998" s="173"/>
      <c r="DTD2998" s="725"/>
      <c r="DTE2998" s="137"/>
      <c r="DTF2998" s="580"/>
      <c r="DTG2998" s="537"/>
      <c r="DTH2998" s="562"/>
      <c r="DTI2998" s="357"/>
      <c r="DTJ2998" s="81"/>
      <c r="DTK2998" s="173"/>
      <c r="DTL2998" s="725"/>
      <c r="DTM2998" s="137"/>
      <c r="DTN2998" s="580"/>
      <c r="DTO2998" s="537"/>
      <c r="DTP2998" s="562"/>
      <c r="DTQ2998" s="357"/>
      <c r="DTR2998" s="81"/>
      <c r="DTS2998" s="173"/>
      <c r="DTT2998" s="725"/>
      <c r="DTU2998" s="137"/>
      <c r="DTV2998" s="580"/>
      <c r="DTW2998" s="537"/>
      <c r="DTX2998" s="562"/>
      <c r="DTY2998" s="357"/>
      <c r="DTZ2998" s="81"/>
      <c r="DUA2998" s="173"/>
      <c r="DUB2998" s="725"/>
      <c r="DUC2998" s="137"/>
      <c r="DUD2998" s="580"/>
      <c r="DUE2998" s="537"/>
      <c r="DUF2998" s="562"/>
      <c r="DUG2998" s="357"/>
      <c r="DUH2998" s="81"/>
      <c r="DUI2998" s="173"/>
      <c r="DUJ2998" s="725"/>
      <c r="DUK2998" s="137"/>
      <c r="DUL2998" s="580"/>
      <c r="DUM2998" s="537"/>
      <c r="DUN2998" s="562"/>
      <c r="DUO2998" s="357"/>
      <c r="DUP2998" s="81"/>
      <c r="DUQ2998" s="173"/>
      <c r="DUR2998" s="725"/>
      <c r="DUS2998" s="137"/>
      <c r="DUT2998" s="580"/>
      <c r="DUU2998" s="537"/>
      <c r="DUV2998" s="562"/>
      <c r="DUW2998" s="357"/>
      <c r="DUX2998" s="81"/>
      <c r="DUY2998" s="173"/>
      <c r="DUZ2998" s="725"/>
      <c r="DVA2998" s="137"/>
      <c r="DVB2998" s="580"/>
      <c r="DVC2998" s="537"/>
      <c r="DVD2998" s="562"/>
      <c r="DVE2998" s="357"/>
      <c r="DVF2998" s="81"/>
      <c r="DVG2998" s="173"/>
      <c r="DVH2998" s="725"/>
      <c r="DVI2998" s="137"/>
      <c r="DVJ2998" s="580"/>
      <c r="DVK2998" s="537"/>
      <c r="DVL2998" s="562"/>
      <c r="DVM2998" s="357"/>
      <c r="DVN2998" s="81"/>
      <c r="DVO2998" s="173"/>
      <c r="DVP2998" s="725"/>
      <c r="DVQ2998" s="137"/>
      <c r="DVR2998" s="580"/>
      <c r="DVS2998" s="537"/>
      <c r="DVT2998" s="562"/>
      <c r="DVU2998" s="357"/>
      <c r="DVV2998" s="81"/>
      <c r="DVW2998" s="173"/>
      <c r="DVX2998" s="725"/>
      <c r="DVY2998" s="137"/>
      <c r="DVZ2998" s="580"/>
      <c r="DWA2998" s="537"/>
      <c r="DWB2998" s="562"/>
      <c r="DWC2998" s="357"/>
      <c r="DWD2998" s="81"/>
      <c r="DWE2998" s="173"/>
      <c r="DWF2998" s="725"/>
      <c r="DWG2998" s="137"/>
      <c r="DWH2998" s="580"/>
      <c r="DWI2998" s="537"/>
      <c r="DWJ2998" s="562"/>
      <c r="DWK2998" s="357"/>
      <c r="DWL2998" s="81"/>
      <c r="DWM2998" s="173"/>
      <c r="DWN2998" s="725"/>
      <c r="DWO2998" s="137"/>
      <c r="DWP2998" s="580"/>
      <c r="DWQ2998" s="537"/>
      <c r="DWR2998" s="562"/>
      <c r="DWS2998" s="357"/>
      <c r="DWT2998" s="81"/>
      <c r="DWU2998" s="173"/>
      <c r="DWV2998" s="725"/>
      <c r="DWW2998" s="137"/>
      <c r="DWX2998" s="580"/>
      <c r="DWY2998" s="537"/>
      <c r="DWZ2998" s="562"/>
      <c r="DXA2998" s="357"/>
      <c r="DXB2998" s="81"/>
      <c r="DXC2998" s="173"/>
      <c r="DXD2998" s="725"/>
      <c r="DXE2998" s="137"/>
      <c r="DXF2998" s="580"/>
      <c r="DXG2998" s="537"/>
      <c r="DXH2998" s="562"/>
      <c r="DXI2998" s="357"/>
      <c r="DXJ2998" s="81"/>
      <c r="DXK2998" s="173"/>
      <c r="DXL2998" s="725"/>
      <c r="DXM2998" s="137"/>
      <c r="DXN2998" s="580"/>
      <c r="DXO2998" s="537"/>
      <c r="DXP2998" s="562"/>
      <c r="DXQ2998" s="357"/>
      <c r="DXR2998" s="81"/>
      <c r="DXS2998" s="173"/>
      <c r="DXT2998" s="725"/>
      <c r="DXU2998" s="137"/>
      <c r="DXV2998" s="580"/>
      <c r="DXW2998" s="537"/>
      <c r="DXX2998" s="562"/>
      <c r="DXY2998" s="357"/>
      <c r="DXZ2998" s="81"/>
      <c r="DYA2998" s="173"/>
      <c r="DYB2998" s="725"/>
      <c r="DYC2998" s="137"/>
      <c r="DYD2998" s="580"/>
      <c r="DYE2998" s="537"/>
      <c r="DYF2998" s="562"/>
      <c r="DYG2998" s="357"/>
      <c r="DYH2998" s="81"/>
      <c r="DYI2998" s="173"/>
      <c r="DYJ2998" s="725"/>
      <c r="DYK2998" s="137"/>
      <c r="DYL2998" s="580"/>
      <c r="DYM2998" s="537"/>
      <c r="DYN2998" s="562"/>
      <c r="DYO2998" s="357"/>
      <c r="DYP2998" s="81"/>
      <c r="DYQ2998" s="173"/>
      <c r="DYR2998" s="725"/>
      <c r="DYS2998" s="137"/>
      <c r="DYT2998" s="580"/>
      <c r="DYU2998" s="537"/>
      <c r="DYV2998" s="562"/>
      <c r="DYW2998" s="357"/>
      <c r="DYX2998" s="81"/>
      <c r="DYY2998" s="173"/>
      <c r="DYZ2998" s="725"/>
      <c r="DZA2998" s="137"/>
      <c r="DZB2998" s="580"/>
      <c r="DZC2998" s="537"/>
      <c r="DZD2998" s="562"/>
      <c r="DZE2998" s="357"/>
      <c r="DZF2998" s="81"/>
      <c r="DZG2998" s="173"/>
      <c r="DZH2998" s="725"/>
      <c r="DZI2998" s="137"/>
      <c r="DZJ2998" s="580"/>
      <c r="DZK2998" s="537"/>
      <c r="DZL2998" s="562"/>
      <c r="DZM2998" s="357"/>
      <c r="DZN2998" s="81"/>
      <c r="DZO2998" s="173"/>
      <c r="DZP2998" s="725"/>
      <c r="DZQ2998" s="137"/>
      <c r="DZR2998" s="580"/>
      <c r="DZS2998" s="537"/>
      <c r="DZT2998" s="562"/>
      <c r="DZU2998" s="357"/>
      <c r="DZV2998" s="81"/>
      <c r="DZW2998" s="173"/>
      <c r="DZX2998" s="725"/>
      <c r="DZY2998" s="137"/>
      <c r="DZZ2998" s="580"/>
      <c r="EAA2998" s="537"/>
      <c r="EAB2998" s="562"/>
      <c r="EAC2998" s="357"/>
      <c r="EAD2998" s="81"/>
      <c r="EAE2998" s="173"/>
      <c r="EAF2998" s="725"/>
      <c r="EAG2998" s="137"/>
      <c r="EAH2998" s="580"/>
      <c r="EAI2998" s="537"/>
      <c r="EAJ2998" s="562"/>
      <c r="EAK2998" s="357"/>
      <c r="EAL2998" s="81"/>
      <c r="EAM2998" s="173"/>
      <c r="EAN2998" s="725"/>
      <c r="EAO2998" s="137"/>
      <c r="EAP2998" s="580"/>
      <c r="EAQ2998" s="537"/>
      <c r="EAR2998" s="562"/>
      <c r="EAS2998" s="357"/>
      <c r="EAT2998" s="81"/>
      <c r="EAU2998" s="173"/>
      <c r="EAV2998" s="725"/>
      <c r="EAW2998" s="137"/>
      <c r="EAX2998" s="580"/>
      <c r="EAY2998" s="537"/>
      <c r="EAZ2998" s="562"/>
      <c r="EBA2998" s="357"/>
      <c r="EBB2998" s="81"/>
      <c r="EBC2998" s="173"/>
      <c r="EBD2998" s="725"/>
      <c r="EBE2998" s="137"/>
      <c r="EBF2998" s="580"/>
      <c r="EBG2998" s="537"/>
      <c r="EBH2998" s="562"/>
      <c r="EBI2998" s="357"/>
      <c r="EBJ2998" s="81"/>
      <c r="EBK2998" s="173"/>
      <c r="EBL2998" s="725"/>
      <c r="EBM2998" s="137"/>
      <c r="EBN2998" s="580"/>
      <c r="EBO2998" s="537"/>
      <c r="EBP2998" s="562"/>
      <c r="EBQ2998" s="357"/>
      <c r="EBR2998" s="81"/>
      <c r="EBS2998" s="173"/>
      <c r="EBT2998" s="725"/>
      <c r="EBU2998" s="137"/>
      <c r="EBV2998" s="580"/>
      <c r="EBW2998" s="537"/>
      <c r="EBX2998" s="562"/>
      <c r="EBY2998" s="357"/>
      <c r="EBZ2998" s="81"/>
      <c r="ECA2998" s="173"/>
      <c r="ECB2998" s="725"/>
      <c r="ECC2998" s="137"/>
      <c r="ECD2998" s="580"/>
      <c r="ECE2998" s="537"/>
      <c r="ECF2998" s="562"/>
      <c r="ECG2998" s="357"/>
      <c r="ECH2998" s="81"/>
      <c r="ECI2998" s="173"/>
      <c r="ECJ2998" s="725"/>
      <c r="ECK2998" s="137"/>
      <c r="ECL2998" s="580"/>
      <c r="ECM2998" s="537"/>
      <c r="ECN2998" s="562"/>
      <c r="ECO2998" s="357"/>
      <c r="ECP2998" s="81"/>
      <c r="ECQ2998" s="173"/>
      <c r="ECR2998" s="725"/>
      <c r="ECS2998" s="137"/>
      <c r="ECT2998" s="580"/>
      <c r="ECU2998" s="537"/>
      <c r="ECV2998" s="562"/>
      <c r="ECW2998" s="357"/>
      <c r="ECX2998" s="81"/>
      <c r="ECY2998" s="173"/>
      <c r="ECZ2998" s="725"/>
      <c r="EDA2998" s="137"/>
      <c r="EDB2998" s="580"/>
      <c r="EDC2998" s="537"/>
      <c r="EDD2998" s="562"/>
      <c r="EDE2998" s="357"/>
      <c r="EDF2998" s="81"/>
      <c r="EDG2998" s="173"/>
      <c r="EDH2998" s="725"/>
      <c r="EDI2998" s="137"/>
      <c r="EDJ2998" s="580"/>
      <c r="EDK2998" s="537"/>
      <c r="EDL2998" s="562"/>
      <c r="EDM2998" s="357"/>
      <c r="EDN2998" s="81"/>
      <c r="EDO2998" s="173"/>
      <c r="EDP2998" s="725"/>
      <c r="EDQ2998" s="137"/>
      <c r="EDR2998" s="580"/>
      <c r="EDS2998" s="537"/>
      <c r="EDT2998" s="562"/>
      <c r="EDU2998" s="357"/>
      <c r="EDV2998" s="81"/>
      <c r="EDW2998" s="173"/>
      <c r="EDX2998" s="725"/>
      <c r="EDY2998" s="137"/>
      <c r="EDZ2998" s="580"/>
      <c r="EEA2998" s="537"/>
      <c r="EEB2998" s="562"/>
      <c r="EEC2998" s="357"/>
      <c r="EED2998" s="81"/>
      <c r="EEE2998" s="173"/>
      <c r="EEF2998" s="725"/>
      <c r="EEG2998" s="137"/>
      <c r="EEH2998" s="580"/>
      <c r="EEI2998" s="537"/>
      <c r="EEJ2998" s="562"/>
      <c r="EEK2998" s="357"/>
      <c r="EEL2998" s="81"/>
      <c r="EEM2998" s="173"/>
      <c r="EEN2998" s="725"/>
      <c r="EEO2998" s="137"/>
      <c r="EEP2998" s="580"/>
      <c r="EEQ2998" s="537"/>
      <c r="EER2998" s="562"/>
      <c r="EES2998" s="357"/>
      <c r="EET2998" s="81"/>
      <c r="EEU2998" s="173"/>
      <c r="EEV2998" s="725"/>
      <c r="EEW2998" s="137"/>
      <c r="EEX2998" s="580"/>
      <c r="EEY2998" s="537"/>
      <c r="EEZ2998" s="562"/>
      <c r="EFA2998" s="357"/>
      <c r="EFB2998" s="81"/>
      <c r="EFC2998" s="173"/>
      <c r="EFD2998" s="725"/>
      <c r="EFE2998" s="137"/>
      <c r="EFF2998" s="580"/>
      <c r="EFG2998" s="537"/>
      <c r="EFH2998" s="562"/>
      <c r="EFI2998" s="357"/>
      <c r="EFJ2998" s="81"/>
      <c r="EFK2998" s="173"/>
      <c r="EFL2998" s="725"/>
      <c r="EFM2998" s="137"/>
      <c r="EFN2998" s="580"/>
      <c r="EFO2998" s="537"/>
      <c r="EFP2998" s="562"/>
      <c r="EFQ2998" s="357"/>
      <c r="EFR2998" s="81"/>
      <c r="EFS2998" s="173"/>
      <c r="EFT2998" s="725"/>
      <c r="EFU2998" s="137"/>
      <c r="EFV2998" s="580"/>
      <c r="EFW2998" s="537"/>
      <c r="EFX2998" s="562"/>
      <c r="EFY2998" s="357"/>
      <c r="EFZ2998" s="81"/>
      <c r="EGA2998" s="173"/>
      <c r="EGB2998" s="725"/>
      <c r="EGC2998" s="137"/>
      <c r="EGD2998" s="580"/>
      <c r="EGE2998" s="537"/>
      <c r="EGF2998" s="562"/>
      <c r="EGG2998" s="357"/>
      <c r="EGH2998" s="81"/>
      <c r="EGI2998" s="173"/>
      <c r="EGJ2998" s="725"/>
      <c r="EGK2998" s="137"/>
      <c r="EGL2998" s="580"/>
      <c r="EGM2998" s="537"/>
      <c r="EGN2998" s="562"/>
      <c r="EGO2998" s="357"/>
      <c r="EGP2998" s="81"/>
      <c r="EGQ2998" s="173"/>
      <c r="EGR2998" s="725"/>
      <c r="EGS2998" s="137"/>
      <c r="EGT2998" s="580"/>
      <c r="EGU2998" s="537"/>
      <c r="EGV2998" s="562"/>
      <c r="EGW2998" s="357"/>
      <c r="EGX2998" s="81"/>
      <c r="EGY2998" s="173"/>
      <c r="EGZ2998" s="725"/>
      <c r="EHA2998" s="137"/>
      <c r="EHB2998" s="580"/>
      <c r="EHC2998" s="537"/>
      <c r="EHD2998" s="562"/>
      <c r="EHE2998" s="357"/>
      <c r="EHF2998" s="81"/>
      <c r="EHG2998" s="173"/>
      <c r="EHH2998" s="725"/>
      <c r="EHI2998" s="137"/>
      <c r="EHJ2998" s="580"/>
      <c r="EHK2998" s="537"/>
      <c r="EHL2998" s="562"/>
      <c r="EHM2998" s="357"/>
      <c r="EHN2998" s="81"/>
      <c r="EHO2998" s="173"/>
      <c r="EHP2998" s="725"/>
      <c r="EHQ2998" s="137"/>
      <c r="EHR2998" s="580"/>
      <c r="EHS2998" s="537"/>
      <c r="EHT2998" s="562"/>
      <c r="EHU2998" s="357"/>
      <c r="EHV2998" s="81"/>
      <c r="EHW2998" s="173"/>
      <c r="EHX2998" s="725"/>
      <c r="EHY2998" s="137"/>
      <c r="EHZ2998" s="580"/>
      <c r="EIA2998" s="537"/>
      <c r="EIB2998" s="562"/>
      <c r="EIC2998" s="357"/>
      <c r="EID2998" s="81"/>
      <c r="EIE2998" s="173"/>
      <c r="EIF2998" s="725"/>
      <c r="EIG2998" s="137"/>
      <c r="EIH2998" s="580"/>
      <c r="EII2998" s="537"/>
      <c r="EIJ2998" s="562"/>
      <c r="EIK2998" s="357"/>
      <c r="EIL2998" s="81"/>
      <c r="EIM2998" s="173"/>
      <c r="EIN2998" s="725"/>
      <c r="EIO2998" s="137"/>
      <c r="EIP2998" s="580"/>
      <c r="EIQ2998" s="537"/>
      <c r="EIR2998" s="562"/>
      <c r="EIS2998" s="357"/>
      <c r="EIT2998" s="81"/>
      <c r="EIU2998" s="173"/>
      <c r="EIV2998" s="725"/>
      <c r="EIW2998" s="137"/>
      <c r="EIX2998" s="580"/>
      <c r="EIY2998" s="537"/>
      <c r="EIZ2998" s="562"/>
      <c r="EJA2998" s="357"/>
      <c r="EJB2998" s="81"/>
      <c r="EJC2998" s="173"/>
      <c r="EJD2998" s="725"/>
      <c r="EJE2998" s="137"/>
      <c r="EJF2998" s="580"/>
      <c r="EJG2998" s="537"/>
      <c r="EJH2998" s="562"/>
      <c r="EJI2998" s="357"/>
      <c r="EJJ2998" s="81"/>
      <c r="EJK2998" s="173"/>
      <c r="EJL2998" s="725"/>
      <c r="EJM2998" s="137"/>
      <c r="EJN2998" s="580"/>
      <c r="EJO2998" s="537"/>
      <c r="EJP2998" s="562"/>
      <c r="EJQ2998" s="357"/>
      <c r="EJR2998" s="81"/>
      <c r="EJS2998" s="173"/>
      <c r="EJT2998" s="725"/>
      <c r="EJU2998" s="137"/>
      <c r="EJV2998" s="580"/>
      <c r="EJW2998" s="537"/>
      <c r="EJX2998" s="562"/>
      <c r="EJY2998" s="357"/>
      <c r="EJZ2998" s="81"/>
      <c r="EKA2998" s="173"/>
      <c r="EKB2998" s="725"/>
      <c r="EKC2998" s="137"/>
      <c r="EKD2998" s="580"/>
      <c r="EKE2998" s="537"/>
      <c r="EKF2998" s="562"/>
      <c r="EKG2998" s="357"/>
      <c r="EKH2998" s="81"/>
      <c r="EKI2998" s="173"/>
      <c r="EKJ2998" s="725"/>
      <c r="EKK2998" s="137"/>
      <c r="EKL2998" s="580"/>
      <c r="EKM2998" s="537"/>
      <c r="EKN2998" s="562"/>
      <c r="EKO2998" s="357"/>
      <c r="EKP2998" s="81"/>
      <c r="EKQ2998" s="173"/>
      <c r="EKR2998" s="725"/>
      <c r="EKS2998" s="137"/>
      <c r="EKT2998" s="580"/>
      <c r="EKU2998" s="537"/>
      <c r="EKV2998" s="562"/>
      <c r="EKW2998" s="357"/>
      <c r="EKX2998" s="81"/>
      <c r="EKY2998" s="173"/>
      <c r="EKZ2998" s="725"/>
      <c r="ELA2998" s="137"/>
      <c r="ELB2998" s="580"/>
      <c r="ELC2998" s="537"/>
      <c r="ELD2998" s="562"/>
      <c r="ELE2998" s="357"/>
      <c r="ELF2998" s="81"/>
      <c r="ELG2998" s="173"/>
      <c r="ELH2998" s="725"/>
      <c r="ELI2998" s="137"/>
      <c r="ELJ2998" s="580"/>
      <c r="ELK2998" s="537"/>
      <c r="ELL2998" s="562"/>
      <c r="ELM2998" s="357"/>
      <c r="ELN2998" s="81"/>
      <c r="ELO2998" s="173"/>
      <c r="ELP2998" s="725"/>
      <c r="ELQ2998" s="137"/>
      <c r="ELR2998" s="580"/>
      <c r="ELS2998" s="537"/>
      <c r="ELT2998" s="562"/>
      <c r="ELU2998" s="357"/>
      <c r="ELV2998" s="81"/>
      <c r="ELW2998" s="173"/>
      <c r="ELX2998" s="725"/>
      <c r="ELY2998" s="137"/>
      <c r="ELZ2998" s="580"/>
      <c r="EMA2998" s="537"/>
      <c r="EMB2998" s="562"/>
      <c r="EMC2998" s="357"/>
      <c r="EMD2998" s="81"/>
      <c r="EME2998" s="173"/>
      <c r="EMF2998" s="725"/>
      <c r="EMG2998" s="137"/>
      <c r="EMH2998" s="580"/>
      <c r="EMI2998" s="537"/>
      <c r="EMJ2998" s="562"/>
      <c r="EMK2998" s="357"/>
      <c r="EML2998" s="81"/>
      <c r="EMM2998" s="173"/>
      <c r="EMN2998" s="725"/>
      <c r="EMO2998" s="137"/>
      <c r="EMP2998" s="580"/>
      <c r="EMQ2998" s="537"/>
      <c r="EMR2998" s="562"/>
      <c r="EMS2998" s="357"/>
      <c r="EMT2998" s="81"/>
      <c r="EMU2998" s="173"/>
      <c r="EMV2998" s="725"/>
      <c r="EMW2998" s="137"/>
      <c r="EMX2998" s="580"/>
      <c r="EMY2998" s="537"/>
      <c r="EMZ2998" s="562"/>
      <c r="ENA2998" s="357"/>
      <c r="ENB2998" s="81"/>
      <c r="ENC2998" s="173"/>
      <c r="END2998" s="725"/>
      <c r="ENE2998" s="137"/>
      <c r="ENF2998" s="580"/>
      <c r="ENG2998" s="537"/>
      <c r="ENH2998" s="562"/>
      <c r="ENI2998" s="357"/>
      <c r="ENJ2998" s="81"/>
      <c r="ENK2998" s="173"/>
      <c r="ENL2998" s="725"/>
      <c r="ENM2998" s="137"/>
      <c r="ENN2998" s="580"/>
      <c r="ENO2998" s="537"/>
      <c r="ENP2998" s="562"/>
      <c r="ENQ2998" s="357"/>
      <c r="ENR2998" s="81"/>
      <c r="ENS2998" s="173"/>
      <c r="ENT2998" s="725"/>
      <c r="ENU2998" s="137"/>
      <c r="ENV2998" s="580"/>
      <c r="ENW2998" s="537"/>
      <c r="ENX2998" s="562"/>
      <c r="ENY2998" s="357"/>
      <c r="ENZ2998" s="81"/>
      <c r="EOA2998" s="173"/>
      <c r="EOB2998" s="725"/>
      <c r="EOC2998" s="137"/>
      <c r="EOD2998" s="580"/>
      <c r="EOE2998" s="537"/>
      <c r="EOF2998" s="562"/>
      <c r="EOG2998" s="357"/>
      <c r="EOH2998" s="81"/>
      <c r="EOI2998" s="173"/>
      <c r="EOJ2998" s="725"/>
      <c r="EOK2998" s="137"/>
      <c r="EOL2998" s="580"/>
      <c r="EOM2998" s="537"/>
      <c r="EON2998" s="562"/>
      <c r="EOO2998" s="357"/>
      <c r="EOP2998" s="81"/>
      <c r="EOQ2998" s="173"/>
      <c r="EOR2998" s="725"/>
      <c r="EOS2998" s="137"/>
      <c r="EOT2998" s="580"/>
      <c r="EOU2998" s="537"/>
      <c r="EOV2998" s="562"/>
      <c r="EOW2998" s="357"/>
      <c r="EOX2998" s="81"/>
      <c r="EOY2998" s="173"/>
      <c r="EOZ2998" s="725"/>
      <c r="EPA2998" s="137"/>
      <c r="EPB2998" s="580"/>
      <c r="EPC2998" s="537"/>
      <c r="EPD2998" s="562"/>
      <c r="EPE2998" s="357"/>
      <c r="EPF2998" s="81"/>
      <c r="EPG2998" s="173"/>
      <c r="EPH2998" s="725"/>
      <c r="EPI2998" s="137"/>
      <c r="EPJ2998" s="580"/>
      <c r="EPK2998" s="537"/>
      <c r="EPL2998" s="562"/>
      <c r="EPM2998" s="357"/>
      <c r="EPN2998" s="81"/>
      <c r="EPO2998" s="173"/>
      <c r="EPP2998" s="725"/>
      <c r="EPQ2998" s="137"/>
      <c r="EPR2998" s="580"/>
      <c r="EPS2998" s="537"/>
      <c r="EPT2998" s="562"/>
      <c r="EPU2998" s="357"/>
      <c r="EPV2998" s="81"/>
      <c r="EPW2998" s="173"/>
      <c r="EPX2998" s="725"/>
      <c r="EPY2998" s="137"/>
      <c r="EPZ2998" s="580"/>
      <c r="EQA2998" s="537"/>
      <c r="EQB2998" s="562"/>
      <c r="EQC2998" s="357"/>
      <c r="EQD2998" s="81"/>
      <c r="EQE2998" s="173"/>
      <c r="EQF2998" s="725"/>
      <c r="EQG2998" s="137"/>
      <c r="EQH2998" s="580"/>
      <c r="EQI2998" s="537"/>
      <c r="EQJ2998" s="562"/>
      <c r="EQK2998" s="357"/>
      <c r="EQL2998" s="81"/>
      <c r="EQM2998" s="173"/>
      <c r="EQN2998" s="725"/>
      <c r="EQO2998" s="137"/>
      <c r="EQP2998" s="580"/>
      <c r="EQQ2998" s="537"/>
      <c r="EQR2998" s="562"/>
      <c r="EQS2998" s="357"/>
      <c r="EQT2998" s="81"/>
      <c r="EQU2998" s="173"/>
      <c r="EQV2998" s="725"/>
      <c r="EQW2998" s="137"/>
      <c r="EQX2998" s="580"/>
      <c r="EQY2998" s="537"/>
      <c r="EQZ2998" s="562"/>
      <c r="ERA2998" s="357"/>
      <c r="ERB2998" s="81"/>
      <c r="ERC2998" s="173"/>
      <c r="ERD2998" s="725"/>
      <c r="ERE2998" s="137"/>
      <c r="ERF2998" s="580"/>
      <c r="ERG2998" s="537"/>
      <c r="ERH2998" s="562"/>
      <c r="ERI2998" s="357"/>
      <c r="ERJ2998" s="81"/>
      <c r="ERK2998" s="173"/>
      <c r="ERL2998" s="725"/>
      <c r="ERM2998" s="137"/>
      <c r="ERN2998" s="580"/>
      <c r="ERO2998" s="537"/>
      <c r="ERP2998" s="562"/>
      <c r="ERQ2998" s="357"/>
      <c r="ERR2998" s="81"/>
      <c r="ERS2998" s="173"/>
      <c r="ERT2998" s="725"/>
      <c r="ERU2998" s="137"/>
      <c r="ERV2998" s="580"/>
      <c r="ERW2998" s="537"/>
      <c r="ERX2998" s="562"/>
      <c r="ERY2998" s="357"/>
      <c r="ERZ2998" s="81"/>
      <c r="ESA2998" s="173"/>
      <c r="ESB2998" s="725"/>
      <c r="ESC2998" s="137"/>
      <c r="ESD2998" s="580"/>
      <c r="ESE2998" s="537"/>
      <c r="ESF2998" s="562"/>
      <c r="ESG2998" s="357"/>
      <c r="ESH2998" s="81"/>
      <c r="ESI2998" s="173"/>
      <c r="ESJ2998" s="725"/>
      <c r="ESK2998" s="137"/>
      <c r="ESL2998" s="580"/>
      <c r="ESM2998" s="537"/>
      <c r="ESN2998" s="562"/>
      <c r="ESO2998" s="357"/>
      <c r="ESP2998" s="81"/>
      <c r="ESQ2998" s="173"/>
      <c r="ESR2998" s="725"/>
      <c r="ESS2998" s="137"/>
      <c r="EST2998" s="580"/>
      <c r="ESU2998" s="537"/>
      <c r="ESV2998" s="562"/>
      <c r="ESW2998" s="357"/>
      <c r="ESX2998" s="81"/>
      <c r="ESY2998" s="173"/>
      <c r="ESZ2998" s="725"/>
      <c r="ETA2998" s="137"/>
      <c r="ETB2998" s="580"/>
      <c r="ETC2998" s="537"/>
      <c r="ETD2998" s="562"/>
      <c r="ETE2998" s="357"/>
      <c r="ETF2998" s="81"/>
      <c r="ETG2998" s="173"/>
      <c r="ETH2998" s="725"/>
      <c r="ETI2998" s="137"/>
      <c r="ETJ2998" s="580"/>
      <c r="ETK2998" s="537"/>
      <c r="ETL2998" s="562"/>
      <c r="ETM2998" s="357"/>
      <c r="ETN2998" s="81"/>
      <c r="ETO2998" s="173"/>
      <c r="ETP2998" s="725"/>
      <c r="ETQ2998" s="137"/>
      <c r="ETR2998" s="580"/>
      <c r="ETS2998" s="537"/>
      <c r="ETT2998" s="562"/>
      <c r="ETU2998" s="357"/>
      <c r="ETV2998" s="81"/>
      <c r="ETW2998" s="173"/>
      <c r="ETX2998" s="725"/>
      <c r="ETY2998" s="137"/>
      <c r="ETZ2998" s="580"/>
      <c r="EUA2998" s="537"/>
      <c r="EUB2998" s="562"/>
      <c r="EUC2998" s="357"/>
      <c r="EUD2998" s="81"/>
      <c r="EUE2998" s="173"/>
      <c r="EUF2998" s="725"/>
      <c r="EUG2998" s="137"/>
      <c r="EUH2998" s="580"/>
      <c r="EUI2998" s="537"/>
      <c r="EUJ2998" s="562"/>
      <c r="EUK2998" s="357"/>
      <c r="EUL2998" s="81"/>
      <c r="EUM2998" s="173"/>
      <c r="EUN2998" s="725"/>
      <c r="EUO2998" s="137"/>
      <c r="EUP2998" s="580"/>
      <c r="EUQ2998" s="537"/>
      <c r="EUR2998" s="562"/>
      <c r="EUS2998" s="357"/>
      <c r="EUT2998" s="81"/>
      <c r="EUU2998" s="173"/>
      <c r="EUV2998" s="725"/>
      <c r="EUW2998" s="137"/>
      <c r="EUX2998" s="580"/>
      <c r="EUY2998" s="537"/>
      <c r="EUZ2998" s="562"/>
      <c r="EVA2998" s="357"/>
      <c r="EVB2998" s="81"/>
      <c r="EVC2998" s="173"/>
      <c r="EVD2998" s="725"/>
      <c r="EVE2998" s="137"/>
      <c r="EVF2998" s="580"/>
      <c r="EVG2998" s="537"/>
      <c r="EVH2998" s="562"/>
      <c r="EVI2998" s="357"/>
      <c r="EVJ2998" s="81"/>
      <c r="EVK2998" s="173"/>
      <c r="EVL2998" s="725"/>
      <c r="EVM2998" s="137"/>
      <c r="EVN2998" s="580"/>
      <c r="EVO2998" s="537"/>
      <c r="EVP2998" s="562"/>
      <c r="EVQ2998" s="357"/>
      <c r="EVR2998" s="81"/>
      <c r="EVS2998" s="173"/>
      <c r="EVT2998" s="725"/>
      <c r="EVU2998" s="137"/>
      <c r="EVV2998" s="580"/>
      <c r="EVW2998" s="537"/>
      <c r="EVX2998" s="562"/>
      <c r="EVY2998" s="357"/>
      <c r="EVZ2998" s="81"/>
      <c r="EWA2998" s="173"/>
      <c r="EWB2998" s="725"/>
      <c r="EWC2998" s="137"/>
      <c r="EWD2998" s="580"/>
      <c r="EWE2998" s="537"/>
      <c r="EWF2998" s="562"/>
      <c r="EWG2998" s="357"/>
      <c r="EWH2998" s="81"/>
      <c r="EWI2998" s="173"/>
      <c r="EWJ2998" s="725"/>
      <c r="EWK2998" s="137"/>
      <c r="EWL2998" s="580"/>
      <c r="EWM2998" s="537"/>
      <c r="EWN2998" s="562"/>
      <c r="EWO2998" s="357"/>
      <c r="EWP2998" s="81"/>
      <c r="EWQ2998" s="173"/>
      <c r="EWR2998" s="725"/>
      <c r="EWS2998" s="137"/>
      <c r="EWT2998" s="580"/>
      <c r="EWU2998" s="537"/>
      <c r="EWV2998" s="562"/>
      <c r="EWW2998" s="357"/>
      <c r="EWX2998" s="81"/>
      <c r="EWY2998" s="173"/>
      <c r="EWZ2998" s="725"/>
      <c r="EXA2998" s="137"/>
      <c r="EXB2998" s="580"/>
      <c r="EXC2998" s="537"/>
      <c r="EXD2998" s="562"/>
      <c r="EXE2998" s="357"/>
      <c r="EXF2998" s="81"/>
      <c r="EXG2998" s="173"/>
      <c r="EXH2998" s="725"/>
      <c r="EXI2998" s="137"/>
      <c r="EXJ2998" s="580"/>
      <c r="EXK2998" s="537"/>
      <c r="EXL2998" s="562"/>
      <c r="EXM2998" s="357"/>
      <c r="EXN2998" s="81"/>
      <c r="EXO2998" s="173"/>
      <c r="EXP2998" s="725"/>
      <c r="EXQ2998" s="137"/>
      <c r="EXR2998" s="580"/>
      <c r="EXS2998" s="537"/>
      <c r="EXT2998" s="562"/>
      <c r="EXU2998" s="357"/>
      <c r="EXV2998" s="81"/>
      <c r="EXW2998" s="173"/>
      <c r="EXX2998" s="725"/>
      <c r="EXY2998" s="137"/>
      <c r="EXZ2998" s="580"/>
      <c r="EYA2998" s="537"/>
      <c r="EYB2998" s="562"/>
      <c r="EYC2998" s="357"/>
      <c r="EYD2998" s="81"/>
      <c r="EYE2998" s="173"/>
      <c r="EYF2998" s="725"/>
      <c r="EYG2998" s="137"/>
      <c r="EYH2998" s="580"/>
      <c r="EYI2998" s="537"/>
      <c r="EYJ2998" s="562"/>
      <c r="EYK2998" s="357"/>
      <c r="EYL2998" s="81"/>
      <c r="EYM2998" s="173"/>
      <c r="EYN2998" s="725"/>
      <c r="EYO2998" s="137"/>
      <c r="EYP2998" s="580"/>
      <c r="EYQ2998" s="537"/>
      <c r="EYR2998" s="562"/>
      <c r="EYS2998" s="357"/>
      <c r="EYT2998" s="81"/>
      <c r="EYU2998" s="173"/>
      <c r="EYV2998" s="725"/>
      <c r="EYW2998" s="137"/>
      <c r="EYX2998" s="580"/>
      <c r="EYY2998" s="537"/>
      <c r="EYZ2998" s="562"/>
      <c r="EZA2998" s="357"/>
      <c r="EZB2998" s="81"/>
      <c r="EZC2998" s="173"/>
      <c r="EZD2998" s="725"/>
      <c r="EZE2998" s="137"/>
      <c r="EZF2998" s="580"/>
      <c r="EZG2998" s="537"/>
      <c r="EZH2998" s="562"/>
      <c r="EZI2998" s="357"/>
      <c r="EZJ2998" s="81"/>
      <c r="EZK2998" s="173"/>
      <c r="EZL2998" s="725"/>
      <c r="EZM2998" s="137"/>
      <c r="EZN2998" s="580"/>
      <c r="EZO2998" s="537"/>
      <c r="EZP2998" s="562"/>
      <c r="EZQ2998" s="357"/>
      <c r="EZR2998" s="81"/>
      <c r="EZS2998" s="173"/>
      <c r="EZT2998" s="725"/>
      <c r="EZU2998" s="137"/>
      <c r="EZV2998" s="580"/>
      <c r="EZW2998" s="537"/>
      <c r="EZX2998" s="562"/>
      <c r="EZY2998" s="357"/>
      <c r="EZZ2998" s="81"/>
      <c r="FAA2998" s="173"/>
      <c r="FAB2998" s="725"/>
      <c r="FAC2998" s="137"/>
      <c r="FAD2998" s="580"/>
      <c r="FAE2998" s="537"/>
      <c r="FAF2998" s="562"/>
      <c r="FAG2998" s="357"/>
      <c r="FAH2998" s="81"/>
      <c r="FAI2998" s="173"/>
      <c r="FAJ2998" s="725"/>
      <c r="FAK2998" s="137"/>
      <c r="FAL2998" s="580"/>
      <c r="FAM2998" s="537"/>
      <c r="FAN2998" s="562"/>
      <c r="FAO2998" s="357"/>
      <c r="FAP2998" s="81"/>
      <c r="FAQ2998" s="173"/>
      <c r="FAR2998" s="725"/>
      <c r="FAS2998" s="137"/>
      <c r="FAT2998" s="580"/>
      <c r="FAU2998" s="537"/>
      <c r="FAV2998" s="562"/>
      <c r="FAW2998" s="357"/>
      <c r="FAX2998" s="81"/>
      <c r="FAY2998" s="173"/>
      <c r="FAZ2998" s="725"/>
      <c r="FBA2998" s="137"/>
      <c r="FBB2998" s="580"/>
      <c r="FBC2998" s="537"/>
      <c r="FBD2998" s="562"/>
      <c r="FBE2998" s="357"/>
      <c r="FBF2998" s="81"/>
      <c r="FBG2998" s="173"/>
      <c r="FBH2998" s="725"/>
      <c r="FBI2998" s="137"/>
      <c r="FBJ2998" s="580"/>
      <c r="FBK2998" s="537"/>
      <c r="FBL2998" s="562"/>
      <c r="FBM2998" s="357"/>
      <c r="FBN2998" s="81"/>
      <c r="FBO2998" s="173"/>
      <c r="FBP2998" s="725"/>
      <c r="FBQ2998" s="137"/>
      <c r="FBR2998" s="580"/>
      <c r="FBS2998" s="537"/>
      <c r="FBT2998" s="562"/>
      <c r="FBU2998" s="357"/>
      <c r="FBV2998" s="81"/>
      <c r="FBW2998" s="173"/>
      <c r="FBX2998" s="725"/>
      <c r="FBY2998" s="137"/>
      <c r="FBZ2998" s="580"/>
      <c r="FCA2998" s="537"/>
      <c r="FCB2998" s="562"/>
      <c r="FCC2998" s="357"/>
      <c r="FCD2998" s="81"/>
      <c r="FCE2998" s="173"/>
      <c r="FCF2998" s="725"/>
      <c r="FCG2998" s="137"/>
      <c r="FCH2998" s="580"/>
      <c r="FCI2998" s="537"/>
      <c r="FCJ2998" s="562"/>
      <c r="FCK2998" s="357"/>
      <c r="FCL2998" s="81"/>
      <c r="FCM2998" s="173"/>
      <c r="FCN2998" s="725"/>
      <c r="FCO2998" s="137"/>
      <c r="FCP2998" s="580"/>
      <c r="FCQ2998" s="537"/>
      <c r="FCR2998" s="562"/>
      <c r="FCS2998" s="357"/>
      <c r="FCT2998" s="81"/>
      <c r="FCU2998" s="173"/>
      <c r="FCV2998" s="725"/>
      <c r="FCW2998" s="137"/>
      <c r="FCX2998" s="580"/>
      <c r="FCY2998" s="537"/>
      <c r="FCZ2998" s="562"/>
      <c r="FDA2998" s="357"/>
      <c r="FDB2998" s="81"/>
      <c r="FDC2998" s="173"/>
      <c r="FDD2998" s="725"/>
      <c r="FDE2998" s="137"/>
      <c r="FDF2998" s="580"/>
      <c r="FDG2998" s="537"/>
      <c r="FDH2998" s="562"/>
      <c r="FDI2998" s="357"/>
      <c r="FDJ2998" s="81"/>
      <c r="FDK2998" s="173"/>
      <c r="FDL2998" s="725"/>
      <c r="FDM2998" s="137"/>
      <c r="FDN2998" s="580"/>
      <c r="FDO2998" s="537"/>
      <c r="FDP2998" s="562"/>
      <c r="FDQ2998" s="357"/>
      <c r="FDR2998" s="81"/>
      <c r="FDS2998" s="173"/>
      <c r="FDT2998" s="725"/>
      <c r="FDU2998" s="137"/>
      <c r="FDV2998" s="580"/>
      <c r="FDW2998" s="537"/>
      <c r="FDX2998" s="562"/>
      <c r="FDY2998" s="357"/>
      <c r="FDZ2998" s="81"/>
      <c r="FEA2998" s="173"/>
      <c r="FEB2998" s="725"/>
      <c r="FEC2998" s="137"/>
      <c r="FED2998" s="580"/>
      <c r="FEE2998" s="537"/>
      <c r="FEF2998" s="562"/>
      <c r="FEG2998" s="357"/>
      <c r="FEH2998" s="81"/>
      <c r="FEI2998" s="173"/>
      <c r="FEJ2998" s="725"/>
      <c r="FEK2998" s="137"/>
      <c r="FEL2998" s="580"/>
      <c r="FEM2998" s="537"/>
      <c r="FEN2998" s="562"/>
      <c r="FEO2998" s="357"/>
      <c r="FEP2998" s="81"/>
      <c r="FEQ2998" s="173"/>
      <c r="FER2998" s="725"/>
      <c r="FES2998" s="137"/>
      <c r="FET2998" s="580"/>
      <c r="FEU2998" s="537"/>
      <c r="FEV2998" s="562"/>
      <c r="FEW2998" s="357"/>
      <c r="FEX2998" s="81"/>
      <c r="FEY2998" s="173"/>
      <c r="FEZ2998" s="725"/>
      <c r="FFA2998" s="137"/>
      <c r="FFB2998" s="580"/>
      <c r="FFC2998" s="537"/>
      <c r="FFD2998" s="562"/>
      <c r="FFE2998" s="357"/>
      <c r="FFF2998" s="81"/>
      <c r="FFG2998" s="173"/>
      <c r="FFH2998" s="725"/>
      <c r="FFI2998" s="137"/>
      <c r="FFJ2998" s="580"/>
      <c r="FFK2998" s="537"/>
      <c r="FFL2998" s="562"/>
      <c r="FFM2998" s="357"/>
      <c r="FFN2998" s="81"/>
      <c r="FFO2998" s="173"/>
      <c r="FFP2998" s="725"/>
      <c r="FFQ2998" s="137"/>
      <c r="FFR2998" s="580"/>
      <c r="FFS2998" s="537"/>
      <c r="FFT2998" s="562"/>
      <c r="FFU2998" s="357"/>
      <c r="FFV2998" s="81"/>
      <c r="FFW2998" s="173"/>
      <c r="FFX2998" s="725"/>
      <c r="FFY2998" s="137"/>
      <c r="FFZ2998" s="580"/>
      <c r="FGA2998" s="537"/>
      <c r="FGB2998" s="562"/>
      <c r="FGC2998" s="357"/>
      <c r="FGD2998" s="81"/>
      <c r="FGE2998" s="173"/>
      <c r="FGF2998" s="725"/>
      <c r="FGG2998" s="137"/>
      <c r="FGH2998" s="580"/>
      <c r="FGI2998" s="537"/>
      <c r="FGJ2998" s="562"/>
      <c r="FGK2998" s="357"/>
      <c r="FGL2998" s="81"/>
      <c r="FGM2998" s="173"/>
      <c r="FGN2998" s="725"/>
      <c r="FGO2998" s="137"/>
      <c r="FGP2998" s="580"/>
      <c r="FGQ2998" s="537"/>
      <c r="FGR2998" s="562"/>
      <c r="FGS2998" s="357"/>
      <c r="FGT2998" s="81"/>
      <c r="FGU2998" s="173"/>
      <c r="FGV2998" s="725"/>
      <c r="FGW2998" s="137"/>
      <c r="FGX2998" s="580"/>
      <c r="FGY2998" s="537"/>
      <c r="FGZ2998" s="562"/>
      <c r="FHA2998" s="357"/>
      <c r="FHB2998" s="81"/>
      <c r="FHC2998" s="173"/>
      <c r="FHD2998" s="725"/>
      <c r="FHE2998" s="137"/>
      <c r="FHF2998" s="580"/>
      <c r="FHG2998" s="537"/>
      <c r="FHH2998" s="562"/>
      <c r="FHI2998" s="357"/>
      <c r="FHJ2998" s="81"/>
      <c r="FHK2998" s="173"/>
      <c r="FHL2998" s="725"/>
      <c r="FHM2998" s="137"/>
      <c r="FHN2998" s="580"/>
      <c r="FHO2998" s="537"/>
      <c r="FHP2998" s="562"/>
      <c r="FHQ2998" s="357"/>
      <c r="FHR2998" s="81"/>
      <c r="FHS2998" s="173"/>
      <c r="FHT2998" s="725"/>
      <c r="FHU2998" s="137"/>
      <c r="FHV2998" s="580"/>
      <c r="FHW2998" s="537"/>
      <c r="FHX2998" s="562"/>
      <c r="FHY2998" s="357"/>
      <c r="FHZ2998" s="81"/>
      <c r="FIA2998" s="173"/>
      <c r="FIB2998" s="725"/>
      <c r="FIC2998" s="137"/>
      <c r="FID2998" s="580"/>
      <c r="FIE2998" s="537"/>
      <c r="FIF2998" s="562"/>
      <c r="FIG2998" s="357"/>
      <c r="FIH2998" s="81"/>
      <c r="FII2998" s="173"/>
      <c r="FIJ2998" s="725"/>
      <c r="FIK2998" s="137"/>
      <c r="FIL2998" s="580"/>
      <c r="FIM2998" s="537"/>
      <c r="FIN2998" s="562"/>
      <c r="FIO2998" s="357"/>
      <c r="FIP2998" s="81"/>
      <c r="FIQ2998" s="173"/>
      <c r="FIR2998" s="725"/>
      <c r="FIS2998" s="137"/>
      <c r="FIT2998" s="580"/>
      <c r="FIU2998" s="537"/>
      <c r="FIV2998" s="562"/>
      <c r="FIW2998" s="357"/>
      <c r="FIX2998" s="81"/>
      <c r="FIY2998" s="173"/>
      <c r="FIZ2998" s="725"/>
      <c r="FJA2998" s="137"/>
      <c r="FJB2998" s="580"/>
      <c r="FJC2998" s="537"/>
      <c r="FJD2998" s="562"/>
      <c r="FJE2998" s="357"/>
      <c r="FJF2998" s="81"/>
      <c r="FJG2998" s="173"/>
      <c r="FJH2998" s="725"/>
      <c r="FJI2998" s="137"/>
      <c r="FJJ2998" s="580"/>
      <c r="FJK2998" s="537"/>
      <c r="FJL2998" s="562"/>
      <c r="FJM2998" s="357"/>
      <c r="FJN2998" s="81"/>
      <c r="FJO2998" s="173"/>
      <c r="FJP2998" s="725"/>
      <c r="FJQ2998" s="137"/>
      <c r="FJR2998" s="580"/>
      <c r="FJS2998" s="537"/>
      <c r="FJT2998" s="562"/>
      <c r="FJU2998" s="357"/>
      <c r="FJV2998" s="81"/>
      <c r="FJW2998" s="173"/>
      <c r="FJX2998" s="725"/>
      <c r="FJY2998" s="137"/>
      <c r="FJZ2998" s="580"/>
      <c r="FKA2998" s="537"/>
      <c r="FKB2998" s="562"/>
      <c r="FKC2998" s="357"/>
      <c r="FKD2998" s="81"/>
      <c r="FKE2998" s="173"/>
      <c r="FKF2998" s="725"/>
      <c r="FKG2998" s="137"/>
      <c r="FKH2998" s="580"/>
      <c r="FKI2998" s="537"/>
      <c r="FKJ2998" s="562"/>
      <c r="FKK2998" s="357"/>
      <c r="FKL2998" s="81"/>
      <c r="FKM2998" s="173"/>
      <c r="FKN2998" s="725"/>
      <c r="FKO2998" s="137"/>
      <c r="FKP2998" s="580"/>
      <c r="FKQ2998" s="537"/>
      <c r="FKR2998" s="562"/>
      <c r="FKS2998" s="357"/>
      <c r="FKT2998" s="81"/>
      <c r="FKU2998" s="173"/>
      <c r="FKV2998" s="725"/>
      <c r="FKW2998" s="137"/>
      <c r="FKX2998" s="580"/>
      <c r="FKY2998" s="537"/>
      <c r="FKZ2998" s="562"/>
      <c r="FLA2998" s="357"/>
      <c r="FLB2998" s="81"/>
      <c r="FLC2998" s="173"/>
      <c r="FLD2998" s="725"/>
      <c r="FLE2998" s="137"/>
      <c r="FLF2998" s="580"/>
      <c r="FLG2998" s="537"/>
      <c r="FLH2998" s="562"/>
      <c r="FLI2998" s="357"/>
      <c r="FLJ2998" s="81"/>
      <c r="FLK2998" s="173"/>
      <c r="FLL2998" s="725"/>
      <c r="FLM2998" s="137"/>
      <c r="FLN2998" s="580"/>
      <c r="FLO2998" s="537"/>
      <c r="FLP2998" s="562"/>
      <c r="FLQ2998" s="357"/>
      <c r="FLR2998" s="81"/>
      <c r="FLS2998" s="173"/>
      <c r="FLT2998" s="725"/>
      <c r="FLU2998" s="137"/>
      <c r="FLV2998" s="580"/>
      <c r="FLW2998" s="537"/>
      <c r="FLX2998" s="562"/>
      <c r="FLY2998" s="357"/>
      <c r="FLZ2998" s="81"/>
      <c r="FMA2998" s="173"/>
      <c r="FMB2998" s="725"/>
      <c r="FMC2998" s="137"/>
      <c r="FMD2998" s="580"/>
      <c r="FME2998" s="537"/>
      <c r="FMF2998" s="562"/>
      <c r="FMG2998" s="357"/>
      <c r="FMH2998" s="81"/>
      <c r="FMI2998" s="173"/>
      <c r="FMJ2998" s="725"/>
      <c r="FMK2998" s="137"/>
      <c r="FML2998" s="580"/>
      <c r="FMM2998" s="537"/>
      <c r="FMN2998" s="562"/>
      <c r="FMO2998" s="357"/>
      <c r="FMP2998" s="81"/>
      <c r="FMQ2998" s="173"/>
      <c r="FMR2998" s="725"/>
      <c r="FMS2998" s="137"/>
      <c r="FMT2998" s="580"/>
      <c r="FMU2998" s="537"/>
      <c r="FMV2998" s="562"/>
      <c r="FMW2998" s="357"/>
      <c r="FMX2998" s="81"/>
      <c r="FMY2998" s="173"/>
      <c r="FMZ2998" s="725"/>
      <c r="FNA2998" s="137"/>
      <c r="FNB2998" s="580"/>
      <c r="FNC2998" s="537"/>
      <c r="FND2998" s="562"/>
      <c r="FNE2998" s="357"/>
      <c r="FNF2998" s="81"/>
      <c r="FNG2998" s="173"/>
      <c r="FNH2998" s="725"/>
      <c r="FNI2998" s="137"/>
      <c r="FNJ2998" s="580"/>
      <c r="FNK2998" s="537"/>
      <c r="FNL2998" s="562"/>
      <c r="FNM2998" s="357"/>
      <c r="FNN2998" s="81"/>
      <c r="FNO2998" s="173"/>
      <c r="FNP2998" s="725"/>
      <c r="FNQ2998" s="137"/>
      <c r="FNR2998" s="580"/>
      <c r="FNS2998" s="537"/>
      <c r="FNT2998" s="562"/>
      <c r="FNU2998" s="357"/>
      <c r="FNV2998" s="81"/>
      <c r="FNW2998" s="173"/>
      <c r="FNX2998" s="725"/>
      <c r="FNY2998" s="137"/>
      <c r="FNZ2998" s="580"/>
      <c r="FOA2998" s="537"/>
      <c r="FOB2998" s="562"/>
      <c r="FOC2998" s="357"/>
      <c r="FOD2998" s="81"/>
      <c r="FOE2998" s="173"/>
      <c r="FOF2998" s="725"/>
      <c r="FOG2998" s="137"/>
      <c r="FOH2998" s="580"/>
      <c r="FOI2998" s="537"/>
      <c r="FOJ2998" s="562"/>
      <c r="FOK2998" s="357"/>
      <c r="FOL2998" s="81"/>
      <c r="FOM2998" s="173"/>
      <c r="FON2998" s="725"/>
      <c r="FOO2998" s="137"/>
      <c r="FOP2998" s="580"/>
      <c r="FOQ2998" s="537"/>
      <c r="FOR2998" s="562"/>
      <c r="FOS2998" s="357"/>
      <c r="FOT2998" s="81"/>
      <c r="FOU2998" s="173"/>
      <c r="FOV2998" s="725"/>
      <c r="FOW2998" s="137"/>
      <c r="FOX2998" s="580"/>
      <c r="FOY2998" s="537"/>
      <c r="FOZ2998" s="562"/>
      <c r="FPA2998" s="357"/>
      <c r="FPB2998" s="81"/>
      <c r="FPC2998" s="173"/>
      <c r="FPD2998" s="725"/>
      <c r="FPE2998" s="137"/>
      <c r="FPF2998" s="580"/>
      <c r="FPG2998" s="537"/>
      <c r="FPH2998" s="562"/>
      <c r="FPI2998" s="357"/>
      <c r="FPJ2998" s="81"/>
      <c r="FPK2998" s="173"/>
      <c r="FPL2998" s="725"/>
      <c r="FPM2998" s="137"/>
      <c r="FPN2998" s="580"/>
      <c r="FPO2998" s="537"/>
      <c r="FPP2998" s="562"/>
      <c r="FPQ2998" s="357"/>
      <c r="FPR2998" s="81"/>
      <c r="FPS2998" s="173"/>
      <c r="FPT2998" s="725"/>
      <c r="FPU2998" s="137"/>
      <c r="FPV2998" s="580"/>
      <c r="FPW2998" s="537"/>
      <c r="FPX2998" s="562"/>
      <c r="FPY2998" s="357"/>
      <c r="FPZ2998" s="81"/>
      <c r="FQA2998" s="173"/>
      <c r="FQB2998" s="725"/>
      <c r="FQC2998" s="137"/>
      <c r="FQD2998" s="580"/>
      <c r="FQE2998" s="537"/>
      <c r="FQF2998" s="562"/>
      <c r="FQG2998" s="357"/>
      <c r="FQH2998" s="81"/>
      <c r="FQI2998" s="173"/>
      <c r="FQJ2998" s="725"/>
      <c r="FQK2998" s="137"/>
      <c r="FQL2998" s="580"/>
      <c r="FQM2998" s="537"/>
      <c r="FQN2998" s="562"/>
      <c r="FQO2998" s="357"/>
      <c r="FQP2998" s="81"/>
      <c r="FQQ2998" s="173"/>
      <c r="FQR2998" s="725"/>
      <c r="FQS2998" s="137"/>
      <c r="FQT2998" s="580"/>
      <c r="FQU2998" s="537"/>
      <c r="FQV2998" s="562"/>
      <c r="FQW2998" s="357"/>
      <c r="FQX2998" s="81"/>
      <c r="FQY2998" s="173"/>
      <c r="FQZ2998" s="725"/>
      <c r="FRA2998" s="137"/>
      <c r="FRB2998" s="580"/>
      <c r="FRC2998" s="537"/>
      <c r="FRD2998" s="562"/>
      <c r="FRE2998" s="357"/>
      <c r="FRF2998" s="81"/>
      <c r="FRG2998" s="173"/>
      <c r="FRH2998" s="725"/>
      <c r="FRI2998" s="137"/>
      <c r="FRJ2998" s="580"/>
      <c r="FRK2998" s="537"/>
      <c r="FRL2998" s="562"/>
      <c r="FRM2998" s="357"/>
      <c r="FRN2998" s="81"/>
      <c r="FRO2998" s="173"/>
      <c r="FRP2998" s="725"/>
      <c r="FRQ2998" s="137"/>
      <c r="FRR2998" s="580"/>
      <c r="FRS2998" s="537"/>
      <c r="FRT2998" s="562"/>
      <c r="FRU2998" s="357"/>
      <c r="FRV2998" s="81"/>
      <c r="FRW2998" s="173"/>
      <c r="FRX2998" s="725"/>
      <c r="FRY2998" s="137"/>
      <c r="FRZ2998" s="580"/>
      <c r="FSA2998" s="537"/>
      <c r="FSB2998" s="562"/>
      <c r="FSC2998" s="357"/>
      <c r="FSD2998" s="81"/>
      <c r="FSE2998" s="173"/>
      <c r="FSF2998" s="725"/>
      <c r="FSG2998" s="137"/>
      <c r="FSH2998" s="580"/>
      <c r="FSI2998" s="537"/>
      <c r="FSJ2998" s="562"/>
      <c r="FSK2998" s="357"/>
      <c r="FSL2998" s="81"/>
      <c r="FSM2998" s="173"/>
      <c r="FSN2998" s="725"/>
      <c r="FSO2998" s="137"/>
      <c r="FSP2998" s="580"/>
      <c r="FSQ2998" s="537"/>
      <c r="FSR2998" s="562"/>
      <c r="FSS2998" s="357"/>
      <c r="FST2998" s="81"/>
      <c r="FSU2998" s="173"/>
      <c r="FSV2998" s="725"/>
      <c r="FSW2998" s="137"/>
      <c r="FSX2998" s="580"/>
      <c r="FSY2998" s="537"/>
      <c r="FSZ2998" s="562"/>
      <c r="FTA2998" s="357"/>
      <c r="FTB2998" s="81"/>
      <c r="FTC2998" s="173"/>
      <c r="FTD2998" s="725"/>
      <c r="FTE2998" s="137"/>
      <c r="FTF2998" s="580"/>
      <c r="FTG2998" s="537"/>
      <c r="FTH2998" s="562"/>
      <c r="FTI2998" s="357"/>
      <c r="FTJ2998" s="81"/>
      <c r="FTK2998" s="173"/>
      <c r="FTL2998" s="725"/>
      <c r="FTM2998" s="137"/>
      <c r="FTN2998" s="580"/>
      <c r="FTO2998" s="537"/>
      <c r="FTP2998" s="562"/>
      <c r="FTQ2998" s="357"/>
      <c r="FTR2998" s="81"/>
      <c r="FTS2998" s="173"/>
      <c r="FTT2998" s="725"/>
      <c r="FTU2998" s="137"/>
      <c r="FTV2998" s="580"/>
      <c r="FTW2998" s="537"/>
      <c r="FTX2998" s="562"/>
      <c r="FTY2998" s="357"/>
      <c r="FTZ2998" s="81"/>
      <c r="FUA2998" s="173"/>
      <c r="FUB2998" s="725"/>
      <c r="FUC2998" s="137"/>
      <c r="FUD2998" s="580"/>
      <c r="FUE2998" s="537"/>
      <c r="FUF2998" s="562"/>
      <c r="FUG2998" s="357"/>
      <c r="FUH2998" s="81"/>
      <c r="FUI2998" s="173"/>
      <c r="FUJ2998" s="725"/>
      <c r="FUK2998" s="137"/>
      <c r="FUL2998" s="580"/>
      <c r="FUM2998" s="537"/>
      <c r="FUN2998" s="562"/>
      <c r="FUO2998" s="357"/>
      <c r="FUP2998" s="81"/>
      <c r="FUQ2998" s="173"/>
      <c r="FUR2998" s="725"/>
      <c r="FUS2998" s="137"/>
      <c r="FUT2998" s="580"/>
      <c r="FUU2998" s="537"/>
      <c r="FUV2998" s="562"/>
      <c r="FUW2998" s="357"/>
      <c r="FUX2998" s="81"/>
      <c r="FUY2998" s="173"/>
      <c r="FUZ2998" s="725"/>
      <c r="FVA2998" s="137"/>
      <c r="FVB2998" s="580"/>
      <c r="FVC2998" s="537"/>
      <c r="FVD2998" s="562"/>
      <c r="FVE2998" s="357"/>
      <c r="FVF2998" s="81"/>
      <c r="FVG2998" s="173"/>
      <c r="FVH2998" s="725"/>
      <c r="FVI2998" s="137"/>
      <c r="FVJ2998" s="580"/>
      <c r="FVK2998" s="537"/>
      <c r="FVL2998" s="562"/>
      <c r="FVM2998" s="357"/>
      <c r="FVN2998" s="81"/>
      <c r="FVO2998" s="173"/>
      <c r="FVP2998" s="725"/>
      <c r="FVQ2998" s="137"/>
      <c r="FVR2998" s="580"/>
      <c r="FVS2998" s="537"/>
      <c r="FVT2998" s="562"/>
      <c r="FVU2998" s="357"/>
      <c r="FVV2998" s="81"/>
      <c r="FVW2998" s="173"/>
      <c r="FVX2998" s="725"/>
      <c r="FVY2998" s="137"/>
      <c r="FVZ2998" s="580"/>
      <c r="FWA2998" s="537"/>
      <c r="FWB2998" s="562"/>
      <c r="FWC2998" s="357"/>
      <c r="FWD2998" s="81"/>
      <c r="FWE2998" s="173"/>
      <c r="FWF2998" s="725"/>
      <c r="FWG2998" s="137"/>
      <c r="FWH2998" s="580"/>
      <c r="FWI2998" s="537"/>
      <c r="FWJ2998" s="562"/>
      <c r="FWK2998" s="357"/>
      <c r="FWL2998" s="81"/>
      <c r="FWM2998" s="173"/>
      <c r="FWN2998" s="725"/>
      <c r="FWO2998" s="137"/>
      <c r="FWP2998" s="580"/>
      <c r="FWQ2998" s="537"/>
      <c r="FWR2998" s="562"/>
      <c r="FWS2998" s="357"/>
      <c r="FWT2998" s="81"/>
      <c r="FWU2998" s="173"/>
      <c r="FWV2998" s="725"/>
      <c r="FWW2998" s="137"/>
      <c r="FWX2998" s="580"/>
      <c r="FWY2998" s="537"/>
      <c r="FWZ2998" s="562"/>
      <c r="FXA2998" s="357"/>
      <c r="FXB2998" s="81"/>
      <c r="FXC2998" s="173"/>
      <c r="FXD2998" s="725"/>
      <c r="FXE2998" s="137"/>
      <c r="FXF2998" s="580"/>
      <c r="FXG2998" s="537"/>
      <c r="FXH2998" s="562"/>
      <c r="FXI2998" s="357"/>
      <c r="FXJ2998" s="81"/>
      <c r="FXK2998" s="173"/>
      <c r="FXL2998" s="725"/>
      <c r="FXM2998" s="137"/>
      <c r="FXN2998" s="580"/>
      <c r="FXO2998" s="537"/>
      <c r="FXP2998" s="562"/>
      <c r="FXQ2998" s="357"/>
      <c r="FXR2998" s="81"/>
      <c r="FXS2998" s="173"/>
      <c r="FXT2998" s="725"/>
      <c r="FXU2998" s="137"/>
      <c r="FXV2998" s="580"/>
      <c r="FXW2998" s="537"/>
      <c r="FXX2998" s="562"/>
      <c r="FXY2998" s="357"/>
      <c r="FXZ2998" s="81"/>
      <c r="FYA2998" s="173"/>
      <c r="FYB2998" s="725"/>
      <c r="FYC2998" s="137"/>
      <c r="FYD2998" s="580"/>
      <c r="FYE2998" s="537"/>
      <c r="FYF2998" s="562"/>
      <c r="FYG2998" s="357"/>
      <c r="FYH2998" s="81"/>
      <c r="FYI2998" s="173"/>
      <c r="FYJ2998" s="725"/>
      <c r="FYK2998" s="137"/>
      <c r="FYL2998" s="580"/>
      <c r="FYM2998" s="537"/>
      <c r="FYN2998" s="562"/>
      <c r="FYO2998" s="357"/>
      <c r="FYP2998" s="81"/>
      <c r="FYQ2998" s="173"/>
      <c r="FYR2998" s="725"/>
      <c r="FYS2998" s="137"/>
      <c r="FYT2998" s="580"/>
      <c r="FYU2998" s="537"/>
      <c r="FYV2998" s="562"/>
      <c r="FYW2998" s="357"/>
      <c r="FYX2998" s="81"/>
      <c r="FYY2998" s="173"/>
      <c r="FYZ2998" s="725"/>
      <c r="FZA2998" s="137"/>
      <c r="FZB2998" s="580"/>
      <c r="FZC2998" s="537"/>
      <c r="FZD2998" s="562"/>
      <c r="FZE2998" s="357"/>
      <c r="FZF2998" s="81"/>
      <c r="FZG2998" s="173"/>
      <c r="FZH2998" s="725"/>
      <c r="FZI2998" s="137"/>
      <c r="FZJ2998" s="580"/>
      <c r="FZK2998" s="537"/>
      <c r="FZL2998" s="562"/>
      <c r="FZM2998" s="357"/>
      <c r="FZN2998" s="81"/>
      <c r="FZO2998" s="173"/>
      <c r="FZP2998" s="725"/>
      <c r="FZQ2998" s="137"/>
      <c r="FZR2998" s="580"/>
      <c r="FZS2998" s="537"/>
      <c r="FZT2998" s="562"/>
      <c r="FZU2998" s="357"/>
      <c r="FZV2998" s="81"/>
      <c r="FZW2998" s="173"/>
      <c r="FZX2998" s="725"/>
      <c r="FZY2998" s="137"/>
      <c r="FZZ2998" s="580"/>
      <c r="GAA2998" s="537"/>
      <c r="GAB2998" s="562"/>
      <c r="GAC2998" s="357"/>
      <c r="GAD2998" s="81"/>
      <c r="GAE2998" s="173"/>
      <c r="GAF2998" s="725"/>
      <c r="GAG2998" s="137"/>
      <c r="GAH2998" s="580"/>
      <c r="GAI2998" s="537"/>
      <c r="GAJ2998" s="562"/>
      <c r="GAK2998" s="357"/>
      <c r="GAL2998" s="81"/>
      <c r="GAM2998" s="173"/>
      <c r="GAN2998" s="725"/>
      <c r="GAO2998" s="137"/>
      <c r="GAP2998" s="580"/>
      <c r="GAQ2998" s="537"/>
      <c r="GAR2998" s="562"/>
      <c r="GAS2998" s="357"/>
      <c r="GAT2998" s="81"/>
      <c r="GAU2998" s="173"/>
      <c r="GAV2998" s="725"/>
      <c r="GAW2998" s="137"/>
      <c r="GAX2998" s="580"/>
      <c r="GAY2998" s="537"/>
      <c r="GAZ2998" s="562"/>
      <c r="GBA2998" s="357"/>
      <c r="GBB2998" s="81"/>
      <c r="GBC2998" s="173"/>
      <c r="GBD2998" s="725"/>
      <c r="GBE2998" s="137"/>
      <c r="GBF2998" s="580"/>
      <c r="GBG2998" s="537"/>
      <c r="GBH2998" s="562"/>
      <c r="GBI2998" s="357"/>
      <c r="GBJ2998" s="81"/>
      <c r="GBK2998" s="173"/>
      <c r="GBL2998" s="725"/>
      <c r="GBM2998" s="137"/>
      <c r="GBN2998" s="580"/>
      <c r="GBO2998" s="537"/>
      <c r="GBP2998" s="562"/>
      <c r="GBQ2998" s="357"/>
      <c r="GBR2998" s="81"/>
      <c r="GBS2998" s="173"/>
      <c r="GBT2998" s="725"/>
      <c r="GBU2998" s="137"/>
      <c r="GBV2998" s="580"/>
      <c r="GBW2998" s="537"/>
      <c r="GBX2998" s="562"/>
      <c r="GBY2998" s="357"/>
      <c r="GBZ2998" s="81"/>
      <c r="GCA2998" s="173"/>
      <c r="GCB2998" s="725"/>
      <c r="GCC2998" s="137"/>
      <c r="GCD2998" s="580"/>
      <c r="GCE2998" s="537"/>
      <c r="GCF2998" s="562"/>
      <c r="GCG2998" s="357"/>
      <c r="GCH2998" s="81"/>
      <c r="GCI2998" s="173"/>
      <c r="GCJ2998" s="725"/>
      <c r="GCK2998" s="137"/>
      <c r="GCL2998" s="580"/>
      <c r="GCM2998" s="537"/>
      <c r="GCN2998" s="562"/>
      <c r="GCO2998" s="357"/>
      <c r="GCP2998" s="81"/>
      <c r="GCQ2998" s="173"/>
      <c r="GCR2998" s="725"/>
      <c r="GCS2998" s="137"/>
      <c r="GCT2998" s="580"/>
      <c r="GCU2998" s="537"/>
      <c r="GCV2998" s="562"/>
      <c r="GCW2998" s="357"/>
      <c r="GCX2998" s="81"/>
      <c r="GCY2998" s="173"/>
      <c r="GCZ2998" s="725"/>
      <c r="GDA2998" s="137"/>
      <c r="GDB2998" s="580"/>
      <c r="GDC2998" s="537"/>
      <c r="GDD2998" s="562"/>
      <c r="GDE2998" s="357"/>
      <c r="GDF2998" s="81"/>
      <c r="GDG2998" s="173"/>
      <c r="GDH2998" s="725"/>
      <c r="GDI2998" s="137"/>
      <c r="GDJ2998" s="580"/>
      <c r="GDK2998" s="537"/>
      <c r="GDL2998" s="562"/>
      <c r="GDM2998" s="357"/>
      <c r="GDN2998" s="81"/>
      <c r="GDO2998" s="173"/>
      <c r="GDP2998" s="725"/>
      <c r="GDQ2998" s="137"/>
      <c r="GDR2998" s="580"/>
      <c r="GDS2998" s="537"/>
      <c r="GDT2998" s="562"/>
      <c r="GDU2998" s="357"/>
      <c r="GDV2998" s="81"/>
      <c r="GDW2998" s="173"/>
      <c r="GDX2998" s="725"/>
      <c r="GDY2998" s="137"/>
      <c r="GDZ2998" s="580"/>
      <c r="GEA2998" s="537"/>
      <c r="GEB2998" s="562"/>
      <c r="GEC2998" s="357"/>
      <c r="GED2998" s="81"/>
      <c r="GEE2998" s="173"/>
      <c r="GEF2998" s="725"/>
      <c r="GEG2998" s="137"/>
      <c r="GEH2998" s="580"/>
      <c r="GEI2998" s="537"/>
      <c r="GEJ2998" s="562"/>
      <c r="GEK2998" s="357"/>
      <c r="GEL2998" s="81"/>
      <c r="GEM2998" s="173"/>
      <c r="GEN2998" s="725"/>
      <c r="GEO2998" s="137"/>
      <c r="GEP2998" s="580"/>
      <c r="GEQ2998" s="537"/>
      <c r="GER2998" s="562"/>
      <c r="GES2998" s="357"/>
      <c r="GET2998" s="81"/>
      <c r="GEU2998" s="173"/>
      <c r="GEV2998" s="725"/>
      <c r="GEW2998" s="137"/>
      <c r="GEX2998" s="580"/>
      <c r="GEY2998" s="537"/>
      <c r="GEZ2998" s="562"/>
      <c r="GFA2998" s="357"/>
      <c r="GFB2998" s="81"/>
      <c r="GFC2998" s="173"/>
      <c r="GFD2998" s="725"/>
      <c r="GFE2998" s="137"/>
      <c r="GFF2998" s="580"/>
      <c r="GFG2998" s="537"/>
      <c r="GFH2998" s="562"/>
      <c r="GFI2998" s="357"/>
      <c r="GFJ2998" s="81"/>
      <c r="GFK2998" s="173"/>
      <c r="GFL2998" s="725"/>
      <c r="GFM2998" s="137"/>
      <c r="GFN2998" s="580"/>
      <c r="GFO2998" s="537"/>
      <c r="GFP2998" s="562"/>
      <c r="GFQ2998" s="357"/>
      <c r="GFR2998" s="81"/>
      <c r="GFS2998" s="173"/>
      <c r="GFT2998" s="725"/>
      <c r="GFU2998" s="137"/>
      <c r="GFV2998" s="580"/>
      <c r="GFW2998" s="537"/>
      <c r="GFX2998" s="562"/>
      <c r="GFY2998" s="357"/>
      <c r="GFZ2998" s="81"/>
      <c r="GGA2998" s="173"/>
      <c r="GGB2998" s="725"/>
      <c r="GGC2998" s="137"/>
      <c r="GGD2998" s="580"/>
      <c r="GGE2998" s="537"/>
      <c r="GGF2998" s="562"/>
      <c r="GGG2998" s="357"/>
      <c r="GGH2998" s="81"/>
      <c r="GGI2998" s="173"/>
      <c r="GGJ2998" s="725"/>
      <c r="GGK2998" s="137"/>
      <c r="GGL2998" s="580"/>
      <c r="GGM2998" s="537"/>
      <c r="GGN2998" s="562"/>
      <c r="GGO2998" s="357"/>
      <c r="GGP2998" s="81"/>
      <c r="GGQ2998" s="173"/>
      <c r="GGR2998" s="725"/>
      <c r="GGS2998" s="137"/>
      <c r="GGT2998" s="580"/>
      <c r="GGU2998" s="537"/>
      <c r="GGV2998" s="562"/>
      <c r="GGW2998" s="357"/>
      <c r="GGX2998" s="81"/>
      <c r="GGY2998" s="173"/>
      <c r="GGZ2998" s="725"/>
      <c r="GHA2998" s="137"/>
      <c r="GHB2998" s="580"/>
      <c r="GHC2998" s="537"/>
      <c r="GHD2998" s="562"/>
      <c r="GHE2998" s="357"/>
      <c r="GHF2998" s="81"/>
      <c r="GHG2998" s="173"/>
      <c r="GHH2998" s="725"/>
      <c r="GHI2998" s="137"/>
      <c r="GHJ2998" s="580"/>
      <c r="GHK2998" s="537"/>
      <c r="GHL2998" s="562"/>
      <c r="GHM2998" s="357"/>
      <c r="GHN2998" s="81"/>
      <c r="GHO2998" s="173"/>
      <c r="GHP2998" s="725"/>
      <c r="GHQ2998" s="137"/>
      <c r="GHR2998" s="580"/>
      <c r="GHS2998" s="537"/>
      <c r="GHT2998" s="562"/>
      <c r="GHU2998" s="357"/>
      <c r="GHV2998" s="81"/>
      <c r="GHW2998" s="173"/>
      <c r="GHX2998" s="725"/>
      <c r="GHY2998" s="137"/>
      <c r="GHZ2998" s="580"/>
      <c r="GIA2998" s="537"/>
      <c r="GIB2998" s="562"/>
      <c r="GIC2998" s="357"/>
      <c r="GID2998" s="81"/>
      <c r="GIE2998" s="173"/>
      <c r="GIF2998" s="725"/>
      <c r="GIG2998" s="137"/>
      <c r="GIH2998" s="580"/>
      <c r="GII2998" s="537"/>
      <c r="GIJ2998" s="562"/>
      <c r="GIK2998" s="357"/>
      <c r="GIL2998" s="81"/>
      <c r="GIM2998" s="173"/>
      <c r="GIN2998" s="725"/>
      <c r="GIO2998" s="137"/>
      <c r="GIP2998" s="580"/>
      <c r="GIQ2998" s="537"/>
      <c r="GIR2998" s="562"/>
      <c r="GIS2998" s="357"/>
      <c r="GIT2998" s="81"/>
      <c r="GIU2998" s="173"/>
      <c r="GIV2998" s="725"/>
      <c r="GIW2998" s="137"/>
      <c r="GIX2998" s="580"/>
      <c r="GIY2998" s="537"/>
      <c r="GIZ2998" s="562"/>
      <c r="GJA2998" s="357"/>
      <c r="GJB2998" s="81"/>
      <c r="GJC2998" s="173"/>
      <c r="GJD2998" s="725"/>
      <c r="GJE2998" s="137"/>
      <c r="GJF2998" s="580"/>
      <c r="GJG2998" s="537"/>
      <c r="GJH2998" s="562"/>
      <c r="GJI2998" s="357"/>
      <c r="GJJ2998" s="81"/>
      <c r="GJK2998" s="173"/>
      <c r="GJL2998" s="725"/>
      <c r="GJM2998" s="137"/>
      <c r="GJN2998" s="580"/>
      <c r="GJO2998" s="537"/>
      <c r="GJP2998" s="562"/>
      <c r="GJQ2998" s="357"/>
      <c r="GJR2998" s="81"/>
      <c r="GJS2998" s="173"/>
      <c r="GJT2998" s="725"/>
      <c r="GJU2998" s="137"/>
      <c r="GJV2998" s="580"/>
      <c r="GJW2998" s="537"/>
      <c r="GJX2998" s="562"/>
      <c r="GJY2998" s="357"/>
      <c r="GJZ2998" s="81"/>
      <c r="GKA2998" s="173"/>
      <c r="GKB2998" s="725"/>
      <c r="GKC2998" s="137"/>
      <c r="GKD2998" s="580"/>
      <c r="GKE2998" s="537"/>
      <c r="GKF2998" s="562"/>
      <c r="GKG2998" s="357"/>
      <c r="GKH2998" s="81"/>
      <c r="GKI2998" s="173"/>
      <c r="GKJ2998" s="725"/>
      <c r="GKK2998" s="137"/>
      <c r="GKL2998" s="580"/>
      <c r="GKM2998" s="537"/>
      <c r="GKN2998" s="562"/>
      <c r="GKO2998" s="357"/>
      <c r="GKP2998" s="81"/>
      <c r="GKQ2998" s="173"/>
      <c r="GKR2998" s="725"/>
      <c r="GKS2998" s="137"/>
      <c r="GKT2998" s="580"/>
      <c r="GKU2998" s="537"/>
      <c r="GKV2998" s="562"/>
      <c r="GKW2998" s="357"/>
      <c r="GKX2998" s="81"/>
      <c r="GKY2998" s="173"/>
      <c r="GKZ2998" s="725"/>
      <c r="GLA2998" s="137"/>
      <c r="GLB2998" s="580"/>
      <c r="GLC2998" s="537"/>
      <c r="GLD2998" s="562"/>
      <c r="GLE2998" s="357"/>
      <c r="GLF2998" s="81"/>
      <c r="GLG2998" s="173"/>
      <c r="GLH2998" s="725"/>
      <c r="GLI2998" s="137"/>
      <c r="GLJ2998" s="580"/>
      <c r="GLK2998" s="537"/>
      <c r="GLL2998" s="562"/>
      <c r="GLM2998" s="357"/>
      <c r="GLN2998" s="81"/>
      <c r="GLO2998" s="173"/>
      <c r="GLP2998" s="725"/>
      <c r="GLQ2998" s="137"/>
      <c r="GLR2998" s="580"/>
      <c r="GLS2998" s="537"/>
      <c r="GLT2998" s="562"/>
      <c r="GLU2998" s="357"/>
      <c r="GLV2998" s="81"/>
      <c r="GLW2998" s="173"/>
      <c r="GLX2998" s="725"/>
      <c r="GLY2998" s="137"/>
      <c r="GLZ2998" s="580"/>
      <c r="GMA2998" s="537"/>
      <c r="GMB2998" s="562"/>
      <c r="GMC2998" s="357"/>
      <c r="GMD2998" s="81"/>
      <c r="GME2998" s="173"/>
      <c r="GMF2998" s="725"/>
      <c r="GMG2998" s="137"/>
      <c r="GMH2998" s="580"/>
      <c r="GMI2998" s="537"/>
      <c r="GMJ2998" s="562"/>
      <c r="GMK2998" s="357"/>
      <c r="GML2998" s="81"/>
      <c r="GMM2998" s="173"/>
      <c r="GMN2998" s="725"/>
      <c r="GMO2998" s="137"/>
      <c r="GMP2998" s="580"/>
      <c r="GMQ2998" s="537"/>
      <c r="GMR2998" s="562"/>
      <c r="GMS2998" s="357"/>
      <c r="GMT2998" s="81"/>
      <c r="GMU2998" s="173"/>
      <c r="GMV2998" s="725"/>
      <c r="GMW2998" s="137"/>
      <c r="GMX2998" s="580"/>
      <c r="GMY2998" s="537"/>
      <c r="GMZ2998" s="562"/>
      <c r="GNA2998" s="357"/>
      <c r="GNB2998" s="81"/>
      <c r="GNC2998" s="173"/>
      <c r="GND2998" s="725"/>
      <c r="GNE2998" s="137"/>
      <c r="GNF2998" s="580"/>
      <c r="GNG2998" s="537"/>
      <c r="GNH2998" s="562"/>
      <c r="GNI2998" s="357"/>
      <c r="GNJ2998" s="81"/>
      <c r="GNK2998" s="173"/>
      <c r="GNL2998" s="725"/>
      <c r="GNM2998" s="137"/>
      <c r="GNN2998" s="580"/>
      <c r="GNO2998" s="537"/>
      <c r="GNP2998" s="562"/>
      <c r="GNQ2998" s="357"/>
      <c r="GNR2998" s="81"/>
      <c r="GNS2998" s="173"/>
      <c r="GNT2998" s="725"/>
      <c r="GNU2998" s="137"/>
      <c r="GNV2998" s="580"/>
      <c r="GNW2998" s="537"/>
      <c r="GNX2998" s="562"/>
      <c r="GNY2998" s="357"/>
      <c r="GNZ2998" s="81"/>
      <c r="GOA2998" s="173"/>
      <c r="GOB2998" s="725"/>
      <c r="GOC2998" s="137"/>
      <c r="GOD2998" s="580"/>
      <c r="GOE2998" s="537"/>
      <c r="GOF2998" s="562"/>
      <c r="GOG2998" s="357"/>
      <c r="GOH2998" s="81"/>
      <c r="GOI2998" s="173"/>
      <c r="GOJ2998" s="725"/>
      <c r="GOK2998" s="137"/>
      <c r="GOL2998" s="580"/>
      <c r="GOM2998" s="537"/>
      <c r="GON2998" s="562"/>
      <c r="GOO2998" s="357"/>
      <c r="GOP2998" s="81"/>
      <c r="GOQ2998" s="173"/>
      <c r="GOR2998" s="725"/>
      <c r="GOS2998" s="137"/>
      <c r="GOT2998" s="580"/>
      <c r="GOU2998" s="537"/>
      <c r="GOV2998" s="562"/>
      <c r="GOW2998" s="357"/>
      <c r="GOX2998" s="81"/>
      <c r="GOY2998" s="173"/>
      <c r="GOZ2998" s="725"/>
      <c r="GPA2998" s="137"/>
      <c r="GPB2998" s="580"/>
      <c r="GPC2998" s="537"/>
      <c r="GPD2998" s="562"/>
      <c r="GPE2998" s="357"/>
      <c r="GPF2998" s="81"/>
      <c r="GPG2998" s="173"/>
      <c r="GPH2998" s="725"/>
      <c r="GPI2998" s="137"/>
      <c r="GPJ2998" s="580"/>
      <c r="GPK2998" s="537"/>
      <c r="GPL2998" s="562"/>
      <c r="GPM2998" s="357"/>
      <c r="GPN2998" s="81"/>
      <c r="GPO2998" s="173"/>
      <c r="GPP2998" s="725"/>
      <c r="GPQ2998" s="137"/>
      <c r="GPR2998" s="580"/>
      <c r="GPS2998" s="537"/>
      <c r="GPT2998" s="562"/>
      <c r="GPU2998" s="357"/>
      <c r="GPV2998" s="81"/>
      <c r="GPW2998" s="173"/>
      <c r="GPX2998" s="725"/>
      <c r="GPY2998" s="137"/>
      <c r="GPZ2998" s="580"/>
      <c r="GQA2998" s="537"/>
      <c r="GQB2998" s="562"/>
      <c r="GQC2998" s="357"/>
      <c r="GQD2998" s="81"/>
      <c r="GQE2998" s="173"/>
      <c r="GQF2998" s="725"/>
      <c r="GQG2998" s="137"/>
      <c r="GQH2998" s="580"/>
      <c r="GQI2998" s="537"/>
      <c r="GQJ2998" s="562"/>
      <c r="GQK2998" s="357"/>
      <c r="GQL2998" s="81"/>
      <c r="GQM2998" s="173"/>
      <c r="GQN2998" s="725"/>
      <c r="GQO2998" s="137"/>
      <c r="GQP2998" s="580"/>
      <c r="GQQ2998" s="537"/>
      <c r="GQR2998" s="562"/>
      <c r="GQS2998" s="357"/>
      <c r="GQT2998" s="81"/>
      <c r="GQU2998" s="173"/>
      <c r="GQV2998" s="725"/>
      <c r="GQW2998" s="137"/>
      <c r="GQX2998" s="580"/>
      <c r="GQY2998" s="537"/>
      <c r="GQZ2998" s="562"/>
      <c r="GRA2998" s="357"/>
      <c r="GRB2998" s="81"/>
      <c r="GRC2998" s="173"/>
      <c r="GRD2998" s="725"/>
      <c r="GRE2998" s="137"/>
      <c r="GRF2998" s="580"/>
      <c r="GRG2998" s="537"/>
      <c r="GRH2998" s="562"/>
      <c r="GRI2998" s="357"/>
      <c r="GRJ2998" s="81"/>
      <c r="GRK2998" s="173"/>
      <c r="GRL2998" s="725"/>
      <c r="GRM2998" s="137"/>
      <c r="GRN2998" s="580"/>
      <c r="GRO2998" s="537"/>
      <c r="GRP2998" s="562"/>
      <c r="GRQ2998" s="357"/>
      <c r="GRR2998" s="81"/>
      <c r="GRS2998" s="173"/>
      <c r="GRT2998" s="725"/>
      <c r="GRU2998" s="137"/>
      <c r="GRV2998" s="580"/>
      <c r="GRW2998" s="537"/>
      <c r="GRX2998" s="562"/>
      <c r="GRY2998" s="357"/>
      <c r="GRZ2998" s="81"/>
      <c r="GSA2998" s="173"/>
      <c r="GSB2998" s="725"/>
      <c r="GSC2998" s="137"/>
      <c r="GSD2998" s="580"/>
      <c r="GSE2998" s="537"/>
      <c r="GSF2998" s="562"/>
      <c r="GSG2998" s="357"/>
      <c r="GSH2998" s="81"/>
      <c r="GSI2998" s="173"/>
      <c r="GSJ2998" s="725"/>
      <c r="GSK2998" s="137"/>
      <c r="GSL2998" s="580"/>
      <c r="GSM2998" s="537"/>
      <c r="GSN2998" s="562"/>
      <c r="GSO2998" s="357"/>
      <c r="GSP2998" s="81"/>
      <c r="GSQ2998" s="173"/>
      <c r="GSR2998" s="725"/>
      <c r="GSS2998" s="137"/>
      <c r="GST2998" s="580"/>
      <c r="GSU2998" s="537"/>
      <c r="GSV2998" s="562"/>
      <c r="GSW2998" s="357"/>
      <c r="GSX2998" s="81"/>
      <c r="GSY2998" s="173"/>
      <c r="GSZ2998" s="725"/>
      <c r="GTA2998" s="137"/>
      <c r="GTB2998" s="580"/>
      <c r="GTC2998" s="537"/>
      <c r="GTD2998" s="562"/>
      <c r="GTE2998" s="357"/>
      <c r="GTF2998" s="81"/>
      <c r="GTG2998" s="173"/>
      <c r="GTH2998" s="725"/>
      <c r="GTI2998" s="137"/>
      <c r="GTJ2998" s="580"/>
      <c r="GTK2998" s="537"/>
      <c r="GTL2998" s="562"/>
      <c r="GTM2998" s="357"/>
      <c r="GTN2998" s="81"/>
      <c r="GTO2998" s="173"/>
      <c r="GTP2998" s="725"/>
      <c r="GTQ2998" s="137"/>
      <c r="GTR2998" s="580"/>
      <c r="GTS2998" s="537"/>
      <c r="GTT2998" s="562"/>
      <c r="GTU2998" s="357"/>
      <c r="GTV2998" s="81"/>
      <c r="GTW2998" s="173"/>
      <c r="GTX2998" s="725"/>
      <c r="GTY2998" s="137"/>
      <c r="GTZ2998" s="580"/>
      <c r="GUA2998" s="537"/>
      <c r="GUB2998" s="562"/>
      <c r="GUC2998" s="357"/>
      <c r="GUD2998" s="81"/>
      <c r="GUE2998" s="173"/>
      <c r="GUF2998" s="725"/>
      <c r="GUG2998" s="137"/>
      <c r="GUH2998" s="580"/>
      <c r="GUI2998" s="537"/>
      <c r="GUJ2998" s="562"/>
      <c r="GUK2998" s="357"/>
      <c r="GUL2998" s="81"/>
      <c r="GUM2998" s="173"/>
      <c r="GUN2998" s="725"/>
      <c r="GUO2998" s="137"/>
      <c r="GUP2998" s="580"/>
      <c r="GUQ2998" s="537"/>
      <c r="GUR2998" s="562"/>
      <c r="GUS2998" s="357"/>
      <c r="GUT2998" s="81"/>
      <c r="GUU2998" s="173"/>
      <c r="GUV2998" s="725"/>
      <c r="GUW2998" s="137"/>
      <c r="GUX2998" s="580"/>
      <c r="GUY2998" s="537"/>
      <c r="GUZ2998" s="562"/>
      <c r="GVA2998" s="357"/>
      <c r="GVB2998" s="81"/>
      <c r="GVC2998" s="173"/>
      <c r="GVD2998" s="725"/>
      <c r="GVE2998" s="137"/>
      <c r="GVF2998" s="580"/>
      <c r="GVG2998" s="537"/>
      <c r="GVH2998" s="562"/>
      <c r="GVI2998" s="357"/>
      <c r="GVJ2998" s="81"/>
      <c r="GVK2998" s="173"/>
      <c r="GVL2998" s="725"/>
      <c r="GVM2998" s="137"/>
      <c r="GVN2998" s="580"/>
      <c r="GVO2998" s="537"/>
      <c r="GVP2998" s="562"/>
      <c r="GVQ2998" s="357"/>
      <c r="GVR2998" s="81"/>
      <c r="GVS2998" s="173"/>
      <c r="GVT2998" s="725"/>
      <c r="GVU2998" s="137"/>
      <c r="GVV2998" s="580"/>
      <c r="GVW2998" s="537"/>
      <c r="GVX2998" s="562"/>
      <c r="GVY2998" s="357"/>
      <c r="GVZ2998" s="81"/>
      <c r="GWA2998" s="173"/>
      <c r="GWB2998" s="725"/>
      <c r="GWC2998" s="137"/>
      <c r="GWD2998" s="580"/>
      <c r="GWE2998" s="537"/>
      <c r="GWF2998" s="562"/>
      <c r="GWG2998" s="357"/>
      <c r="GWH2998" s="81"/>
      <c r="GWI2998" s="173"/>
      <c r="GWJ2998" s="725"/>
      <c r="GWK2998" s="137"/>
      <c r="GWL2998" s="580"/>
      <c r="GWM2998" s="537"/>
      <c r="GWN2998" s="562"/>
      <c r="GWO2998" s="357"/>
      <c r="GWP2998" s="81"/>
      <c r="GWQ2998" s="173"/>
      <c r="GWR2998" s="725"/>
      <c r="GWS2998" s="137"/>
      <c r="GWT2998" s="580"/>
      <c r="GWU2998" s="537"/>
      <c r="GWV2998" s="562"/>
      <c r="GWW2998" s="357"/>
      <c r="GWX2998" s="81"/>
      <c r="GWY2998" s="173"/>
      <c r="GWZ2998" s="725"/>
      <c r="GXA2998" s="137"/>
      <c r="GXB2998" s="580"/>
      <c r="GXC2998" s="537"/>
      <c r="GXD2998" s="562"/>
      <c r="GXE2998" s="357"/>
      <c r="GXF2998" s="81"/>
      <c r="GXG2998" s="173"/>
      <c r="GXH2998" s="725"/>
      <c r="GXI2998" s="137"/>
      <c r="GXJ2998" s="580"/>
      <c r="GXK2998" s="537"/>
      <c r="GXL2998" s="562"/>
      <c r="GXM2998" s="357"/>
      <c r="GXN2998" s="81"/>
      <c r="GXO2998" s="173"/>
      <c r="GXP2998" s="725"/>
      <c r="GXQ2998" s="137"/>
      <c r="GXR2998" s="580"/>
      <c r="GXS2998" s="537"/>
      <c r="GXT2998" s="562"/>
      <c r="GXU2998" s="357"/>
      <c r="GXV2998" s="81"/>
      <c r="GXW2998" s="173"/>
      <c r="GXX2998" s="725"/>
      <c r="GXY2998" s="137"/>
      <c r="GXZ2998" s="580"/>
      <c r="GYA2998" s="537"/>
      <c r="GYB2998" s="562"/>
      <c r="GYC2998" s="357"/>
      <c r="GYD2998" s="81"/>
      <c r="GYE2998" s="173"/>
      <c r="GYF2998" s="725"/>
      <c r="GYG2998" s="137"/>
      <c r="GYH2998" s="580"/>
      <c r="GYI2998" s="537"/>
      <c r="GYJ2998" s="562"/>
      <c r="GYK2998" s="357"/>
      <c r="GYL2998" s="81"/>
      <c r="GYM2998" s="173"/>
      <c r="GYN2998" s="725"/>
      <c r="GYO2998" s="137"/>
      <c r="GYP2998" s="580"/>
      <c r="GYQ2998" s="537"/>
      <c r="GYR2998" s="562"/>
      <c r="GYS2998" s="357"/>
      <c r="GYT2998" s="81"/>
      <c r="GYU2998" s="173"/>
      <c r="GYV2998" s="725"/>
      <c r="GYW2998" s="137"/>
      <c r="GYX2998" s="580"/>
      <c r="GYY2998" s="537"/>
      <c r="GYZ2998" s="562"/>
      <c r="GZA2998" s="357"/>
      <c r="GZB2998" s="81"/>
      <c r="GZC2998" s="173"/>
      <c r="GZD2998" s="725"/>
      <c r="GZE2998" s="137"/>
      <c r="GZF2998" s="580"/>
      <c r="GZG2998" s="537"/>
      <c r="GZH2998" s="562"/>
      <c r="GZI2998" s="357"/>
      <c r="GZJ2998" s="81"/>
      <c r="GZK2998" s="173"/>
      <c r="GZL2998" s="725"/>
      <c r="GZM2998" s="137"/>
      <c r="GZN2998" s="580"/>
      <c r="GZO2998" s="537"/>
      <c r="GZP2998" s="562"/>
      <c r="GZQ2998" s="357"/>
      <c r="GZR2998" s="81"/>
      <c r="GZS2998" s="173"/>
      <c r="GZT2998" s="725"/>
      <c r="GZU2998" s="137"/>
      <c r="GZV2998" s="580"/>
      <c r="GZW2998" s="537"/>
      <c r="GZX2998" s="562"/>
      <c r="GZY2998" s="357"/>
      <c r="GZZ2998" s="81"/>
      <c r="HAA2998" s="173"/>
      <c r="HAB2998" s="725"/>
      <c r="HAC2998" s="137"/>
      <c r="HAD2998" s="580"/>
      <c r="HAE2998" s="537"/>
      <c r="HAF2998" s="562"/>
      <c r="HAG2998" s="357"/>
      <c r="HAH2998" s="81"/>
      <c r="HAI2998" s="173"/>
      <c r="HAJ2998" s="725"/>
      <c r="HAK2998" s="137"/>
      <c r="HAL2998" s="580"/>
      <c r="HAM2998" s="537"/>
      <c r="HAN2998" s="562"/>
      <c r="HAO2998" s="357"/>
      <c r="HAP2998" s="81"/>
      <c r="HAQ2998" s="173"/>
      <c r="HAR2998" s="725"/>
      <c r="HAS2998" s="137"/>
      <c r="HAT2998" s="580"/>
      <c r="HAU2998" s="537"/>
      <c r="HAV2998" s="562"/>
      <c r="HAW2998" s="357"/>
      <c r="HAX2998" s="81"/>
      <c r="HAY2998" s="173"/>
      <c r="HAZ2998" s="725"/>
      <c r="HBA2998" s="137"/>
      <c r="HBB2998" s="580"/>
      <c r="HBC2998" s="537"/>
      <c r="HBD2998" s="562"/>
      <c r="HBE2998" s="357"/>
      <c r="HBF2998" s="81"/>
      <c r="HBG2998" s="173"/>
      <c r="HBH2998" s="725"/>
      <c r="HBI2998" s="137"/>
      <c r="HBJ2998" s="580"/>
      <c r="HBK2998" s="537"/>
      <c r="HBL2998" s="562"/>
      <c r="HBM2998" s="357"/>
      <c r="HBN2998" s="81"/>
      <c r="HBO2998" s="173"/>
      <c r="HBP2998" s="725"/>
      <c r="HBQ2998" s="137"/>
      <c r="HBR2998" s="580"/>
      <c r="HBS2998" s="537"/>
      <c r="HBT2998" s="562"/>
      <c r="HBU2998" s="357"/>
      <c r="HBV2998" s="81"/>
      <c r="HBW2998" s="173"/>
      <c r="HBX2998" s="725"/>
      <c r="HBY2998" s="137"/>
      <c r="HBZ2998" s="580"/>
      <c r="HCA2998" s="537"/>
      <c r="HCB2998" s="562"/>
      <c r="HCC2998" s="357"/>
      <c r="HCD2998" s="81"/>
      <c r="HCE2998" s="173"/>
      <c r="HCF2998" s="725"/>
      <c r="HCG2998" s="137"/>
      <c r="HCH2998" s="580"/>
      <c r="HCI2998" s="537"/>
      <c r="HCJ2998" s="562"/>
      <c r="HCK2998" s="357"/>
      <c r="HCL2998" s="81"/>
      <c r="HCM2998" s="173"/>
      <c r="HCN2998" s="725"/>
      <c r="HCO2998" s="137"/>
      <c r="HCP2998" s="580"/>
      <c r="HCQ2998" s="537"/>
      <c r="HCR2998" s="562"/>
      <c r="HCS2998" s="357"/>
      <c r="HCT2998" s="81"/>
      <c r="HCU2998" s="173"/>
      <c r="HCV2998" s="725"/>
      <c r="HCW2998" s="137"/>
      <c r="HCX2998" s="580"/>
      <c r="HCY2998" s="537"/>
      <c r="HCZ2998" s="562"/>
      <c r="HDA2998" s="357"/>
      <c r="HDB2998" s="81"/>
      <c r="HDC2998" s="173"/>
      <c r="HDD2998" s="725"/>
      <c r="HDE2998" s="137"/>
      <c r="HDF2998" s="580"/>
      <c r="HDG2998" s="537"/>
      <c r="HDH2998" s="562"/>
      <c r="HDI2998" s="357"/>
      <c r="HDJ2998" s="81"/>
      <c r="HDK2998" s="173"/>
      <c r="HDL2998" s="725"/>
      <c r="HDM2998" s="137"/>
      <c r="HDN2998" s="580"/>
      <c r="HDO2998" s="537"/>
      <c r="HDP2998" s="562"/>
      <c r="HDQ2998" s="357"/>
      <c r="HDR2998" s="81"/>
      <c r="HDS2998" s="173"/>
      <c r="HDT2998" s="725"/>
      <c r="HDU2998" s="137"/>
      <c r="HDV2998" s="580"/>
      <c r="HDW2998" s="537"/>
      <c r="HDX2998" s="562"/>
      <c r="HDY2998" s="357"/>
      <c r="HDZ2998" s="81"/>
      <c r="HEA2998" s="173"/>
      <c r="HEB2998" s="725"/>
      <c r="HEC2998" s="137"/>
      <c r="HED2998" s="580"/>
      <c r="HEE2998" s="537"/>
      <c r="HEF2998" s="562"/>
      <c r="HEG2998" s="357"/>
      <c r="HEH2998" s="81"/>
      <c r="HEI2998" s="173"/>
      <c r="HEJ2998" s="725"/>
      <c r="HEK2998" s="137"/>
      <c r="HEL2998" s="580"/>
      <c r="HEM2998" s="537"/>
      <c r="HEN2998" s="562"/>
      <c r="HEO2998" s="357"/>
      <c r="HEP2998" s="81"/>
      <c r="HEQ2998" s="173"/>
      <c r="HER2998" s="725"/>
      <c r="HES2998" s="137"/>
      <c r="HET2998" s="580"/>
      <c r="HEU2998" s="537"/>
      <c r="HEV2998" s="562"/>
      <c r="HEW2998" s="357"/>
      <c r="HEX2998" s="81"/>
      <c r="HEY2998" s="173"/>
      <c r="HEZ2998" s="725"/>
      <c r="HFA2998" s="137"/>
      <c r="HFB2998" s="580"/>
      <c r="HFC2998" s="537"/>
      <c r="HFD2998" s="562"/>
      <c r="HFE2998" s="357"/>
      <c r="HFF2998" s="81"/>
      <c r="HFG2998" s="173"/>
      <c r="HFH2998" s="725"/>
      <c r="HFI2998" s="137"/>
      <c r="HFJ2998" s="580"/>
      <c r="HFK2998" s="537"/>
      <c r="HFL2998" s="562"/>
      <c r="HFM2998" s="357"/>
      <c r="HFN2998" s="81"/>
      <c r="HFO2998" s="173"/>
      <c r="HFP2998" s="725"/>
      <c r="HFQ2998" s="137"/>
      <c r="HFR2998" s="580"/>
      <c r="HFS2998" s="537"/>
      <c r="HFT2998" s="562"/>
      <c r="HFU2998" s="357"/>
      <c r="HFV2998" s="81"/>
      <c r="HFW2998" s="173"/>
      <c r="HFX2998" s="725"/>
      <c r="HFY2998" s="137"/>
      <c r="HFZ2998" s="580"/>
      <c r="HGA2998" s="537"/>
      <c r="HGB2998" s="562"/>
      <c r="HGC2998" s="357"/>
      <c r="HGD2998" s="81"/>
      <c r="HGE2998" s="173"/>
      <c r="HGF2998" s="725"/>
      <c r="HGG2998" s="137"/>
      <c r="HGH2998" s="580"/>
      <c r="HGI2998" s="537"/>
      <c r="HGJ2998" s="562"/>
      <c r="HGK2998" s="357"/>
      <c r="HGL2998" s="81"/>
      <c r="HGM2998" s="173"/>
      <c r="HGN2998" s="725"/>
      <c r="HGO2998" s="137"/>
      <c r="HGP2998" s="580"/>
      <c r="HGQ2998" s="537"/>
      <c r="HGR2998" s="562"/>
      <c r="HGS2998" s="357"/>
      <c r="HGT2998" s="81"/>
      <c r="HGU2998" s="173"/>
      <c r="HGV2998" s="725"/>
      <c r="HGW2998" s="137"/>
      <c r="HGX2998" s="580"/>
      <c r="HGY2998" s="537"/>
      <c r="HGZ2998" s="562"/>
      <c r="HHA2998" s="357"/>
      <c r="HHB2998" s="81"/>
      <c r="HHC2998" s="173"/>
      <c r="HHD2998" s="725"/>
      <c r="HHE2998" s="137"/>
      <c r="HHF2998" s="580"/>
      <c r="HHG2998" s="537"/>
      <c r="HHH2998" s="562"/>
      <c r="HHI2998" s="357"/>
      <c r="HHJ2998" s="81"/>
      <c r="HHK2998" s="173"/>
      <c r="HHL2998" s="725"/>
      <c r="HHM2998" s="137"/>
      <c r="HHN2998" s="580"/>
      <c r="HHO2998" s="537"/>
      <c r="HHP2998" s="562"/>
      <c r="HHQ2998" s="357"/>
      <c r="HHR2998" s="81"/>
      <c r="HHS2998" s="173"/>
      <c r="HHT2998" s="725"/>
      <c r="HHU2998" s="137"/>
      <c r="HHV2998" s="580"/>
      <c r="HHW2998" s="537"/>
      <c r="HHX2998" s="562"/>
      <c r="HHY2998" s="357"/>
      <c r="HHZ2998" s="81"/>
      <c r="HIA2998" s="173"/>
      <c r="HIB2998" s="725"/>
      <c r="HIC2998" s="137"/>
      <c r="HID2998" s="580"/>
      <c r="HIE2998" s="537"/>
      <c r="HIF2998" s="562"/>
      <c r="HIG2998" s="357"/>
      <c r="HIH2998" s="81"/>
      <c r="HII2998" s="173"/>
      <c r="HIJ2998" s="725"/>
      <c r="HIK2998" s="137"/>
      <c r="HIL2998" s="580"/>
      <c r="HIM2998" s="537"/>
      <c r="HIN2998" s="562"/>
      <c r="HIO2998" s="357"/>
      <c r="HIP2998" s="81"/>
      <c r="HIQ2998" s="173"/>
      <c r="HIR2998" s="725"/>
      <c r="HIS2998" s="137"/>
      <c r="HIT2998" s="580"/>
      <c r="HIU2998" s="537"/>
      <c r="HIV2998" s="562"/>
      <c r="HIW2998" s="357"/>
      <c r="HIX2998" s="81"/>
      <c r="HIY2998" s="173"/>
      <c r="HIZ2998" s="725"/>
      <c r="HJA2998" s="137"/>
      <c r="HJB2998" s="580"/>
      <c r="HJC2998" s="537"/>
      <c r="HJD2998" s="562"/>
      <c r="HJE2998" s="357"/>
      <c r="HJF2998" s="81"/>
      <c r="HJG2998" s="173"/>
      <c r="HJH2998" s="725"/>
      <c r="HJI2998" s="137"/>
      <c r="HJJ2998" s="580"/>
      <c r="HJK2998" s="537"/>
      <c r="HJL2998" s="562"/>
      <c r="HJM2998" s="357"/>
      <c r="HJN2998" s="81"/>
      <c r="HJO2998" s="173"/>
      <c r="HJP2998" s="725"/>
      <c r="HJQ2998" s="137"/>
      <c r="HJR2998" s="580"/>
      <c r="HJS2998" s="537"/>
      <c r="HJT2998" s="562"/>
      <c r="HJU2998" s="357"/>
      <c r="HJV2998" s="81"/>
      <c r="HJW2998" s="173"/>
      <c r="HJX2998" s="725"/>
      <c r="HJY2998" s="137"/>
      <c r="HJZ2998" s="580"/>
      <c r="HKA2998" s="537"/>
      <c r="HKB2998" s="562"/>
      <c r="HKC2998" s="357"/>
      <c r="HKD2998" s="81"/>
      <c r="HKE2998" s="173"/>
      <c r="HKF2998" s="725"/>
      <c r="HKG2998" s="137"/>
      <c r="HKH2998" s="580"/>
      <c r="HKI2998" s="537"/>
      <c r="HKJ2998" s="562"/>
      <c r="HKK2998" s="357"/>
      <c r="HKL2998" s="81"/>
      <c r="HKM2998" s="173"/>
      <c r="HKN2998" s="725"/>
      <c r="HKO2998" s="137"/>
      <c r="HKP2998" s="580"/>
      <c r="HKQ2998" s="537"/>
      <c r="HKR2998" s="562"/>
      <c r="HKS2998" s="357"/>
      <c r="HKT2998" s="81"/>
      <c r="HKU2998" s="173"/>
      <c r="HKV2998" s="725"/>
      <c r="HKW2998" s="137"/>
      <c r="HKX2998" s="580"/>
      <c r="HKY2998" s="537"/>
      <c r="HKZ2998" s="562"/>
      <c r="HLA2998" s="357"/>
      <c r="HLB2998" s="81"/>
      <c r="HLC2998" s="173"/>
      <c r="HLD2998" s="725"/>
      <c r="HLE2998" s="137"/>
      <c r="HLF2998" s="580"/>
      <c r="HLG2998" s="537"/>
      <c r="HLH2998" s="562"/>
      <c r="HLI2998" s="357"/>
      <c r="HLJ2998" s="81"/>
      <c r="HLK2998" s="173"/>
      <c r="HLL2998" s="725"/>
      <c r="HLM2998" s="137"/>
      <c r="HLN2998" s="580"/>
      <c r="HLO2998" s="537"/>
      <c r="HLP2998" s="562"/>
      <c r="HLQ2998" s="357"/>
      <c r="HLR2998" s="81"/>
      <c r="HLS2998" s="173"/>
      <c r="HLT2998" s="725"/>
      <c r="HLU2998" s="137"/>
      <c r="HLV2998" s="580"/>
      <c r="HLW2998" s="537"/>
      <c r="HLX2998" s="562"/>
      <c r="HLY2998" s="357"/>
      <c r="HLZ2998" s="81"/>
      <c r="HMA2998" s="173"/>
      <c r="HMB2998" s="725"/>
      <c r="HMC2998" s="137"/>
      <c r="HMD2998" s="580"/>
      <c r="HME2998" s="537"/>
      <c r="HMF2998" s="562"/>
      <c r="HMG2998" s="357"/>
      <c r="HMH2998" s="81"/>
      <c r="HMI2998" s="173"/>
      <c r="HMJ2998" s="725"/>
      <c r="HMK2998" s="137"/>
      <c r="HML2998" s="580"/>
      <c r="HMM2998" s="537"/>
      <c r="HMN2998" s="562"/>
      <c r="HMO2998" s="357"/>
      <c r="HMP2998" s="81"/>
      <c r="HMQ2998" s="173"/>
      <c r="HMR2998" s="725"/>
      <c r="HMS2998" s="137"/>
      <c r="HMT2998" s="580"/>
      <c r="HMU2998" s="537"/>
      <c r="HMV2998" s="562"/>
      <c r="HMW2998" s="357"/>
      <c r="HMX2998" s="81"/>
      <c r="HMY2998" s="173"/>
      <c r="HMZ2998" s="725"/>
      <c r="HNA2998" s="137"/>
      <c r="HNB2998" s="580"/>
      <c r="HNC2998" s="537"/>
      <c r="HND2998" s="562"/>
      <c r="HNE2998" s="357"/>
      <c r="HNF2998" s="81"/>
      <c r="HNG2998" s="173"/>
      <c r="HNH2998" s="725"/>
      <c r="HNI2998" s="137"/>
      <c r="HNJ2998" s="580"/>
      <c r="HNK2998" s="537"/>
      <c r="HNL2998" s="562"/>
      <c r="HNM2998" s="357"/>
      <c r="HNN2998" s="81"/>
      <c r="HNO2998" s="173"/>
      <c r="HNP2998" s="725"/>
      <c r="HNQ2998" s="137"/>
      <c r="HNR2998" s="580"/>
      <c r="HNS2998" s="537"/>
      <c r="HNT2998" s="562"/>
      <c r="HNU2998" s="357"/>
      <c r="HNV2998" s="81"/>
      <c r="HNW2998" s="173"/>
      <c r="HNX2998" s="725"/>
      <c r="HNY2998" s="137"/>
      <c r="HNZ2998" s="580"/>
      <c r="HOA2998" s="537"/>
      <c r="HOB2998" s="562"/>
      <c r="HOC2998" s="357"/>
      <c r="HOD2998" s="81"/>
      <c r="HOE2998" s="173"/>
      <c r="HOF2998" s="725"/>
      <c r="HOG2998" s="137"/>
      <c r="HOH2998" s="580"/>
      <c r="HOI2998" s="537"/>
      <c r="HOJ2998" s="562"/>
      <c r="HOK2998" s="357"/>
      <c r="HOL2998" s="81"/>
      <c r="HOM2998" s="173"/>
      <c r="HON2998" s="725"/>
      <c r="HOO2998" s="137"/>
      <c r="HOP2998" s="580"/>
      <c r="HOQ2998" s="537"/>
      <c r="HOR2998" s="562"/>
      <c r="HOS2998" s="357"/>
      <c r="HOT2998" s="81"/>
      <c r="HOU2998" s="173"/>
      <c r="HOV2998" s="725"/>
      <c r="HOW2998" s="137"/>
      <c r="HOX2998" s="580"/>
      <c r="HOY2998" s="537"/>
      <c r="HOZ2998" s="562"/>
      <c r="HPA2998" s="357"/>
      <c r="HPB2998" s="81"/>
      <c r="HPC2998" s="173"/>
      <c r="HPD2998" s="725"/>
      <c r="HPE2998" s="137"/>
      <c r="HPF2998" s="580"/>
      <c r="HPG2998" s="537"/>
      <c r="HPH2998" s="562"/>
      <c r="HPI2998" s="357"/>
      <c r="HPJ2998" s="81"/>
      <c r="HPK2998" s="173"/>
      <c r="HPL2998" s="725"/>
      <c r="HPM2998" s="137"/>
      <c r="HPN2998" s="580"/>
      <c r="HPO2998" s="537"/>
      <c r="HPP2998" s="562"/>
      <c r="HPQ2998" s="357"/>
      <c r="HPR2998" s="81"/>
      <c r="HPS2998" s="173"/>
      <c r="HPT2998" s="725"/>
      <c r="HPU2998" s="137"/>
      <c r="HPV2998" s="580"/>
      <c r="HPW2998" s="537"/>
      <c r="HPX2998" s="562"/>
      <c r="HPY2998" s="357"/>
      <c r="HPZ2998" s="81"/>
      <c r="HQA2998" s="173"/>
      <c r="HQB2998" s="725"/>
      <c r="HQC2998" s="137"/>
      <c r="HQD2998" s="580"/>
      <c r="HQE2998" s="537"/>
      <c r="HQF2998" s="562"/>
      <c r="HQG2998" s="357"/>
      <c r="HQH2998" s="81"/>
      <c r="HQI2998" s="173"/>
      <c r="HQJ2998" s="725"/>
      <c r="HQK2998" s="137"/>
      <c r="HQL2998" s="580"/>
      <c r="HQM2998" s="537"/>
      <c r="HQN2998" s="562"/>
      <c r="HQO2998" s="357"/>
      <c r="HQP2998" s="81"/>
      <c r="HQQ2998" s="173"/>
      <c r="HQR2998" s="725"/>
      <c r="HQS2998" s="137"/>
      <c r="HQT2998" s="580"/>
      <c r="HQU2998" s="537"/>
      <c r="HQV2998" s="562"/>
      <c r="HQW2998" s="357"/>
      <c r="HQX2998" s="81"/>
      <c r="HQY2998" s="173"/>
      <c r="HQZ2998" s="725"/>
      <c r="HRA2998" s="137"/>
      <c r="HRB2998" s="580"/>
      <c r="HRC2998" s="537"/>
      <c r="HRD2998" s="562"/>
      <c r="HRE2998" s="357"/>
      <c r="HRF2998" s="81"/>
      <c r="HRG2998" s="173"/>
      <c r="HRH2998" s="725"/>
      <c r="HRI2998" s="137"/>
      <c r="HRJ2998" s="580"/>
      <c r="HRK2998" s="537"/>
      <c r="HRL2998" s="562"/>
      <c r="HRM2998" s="357"/>
      <c r="HRN2998" s="81"/>
      <c r="HRO2998" s="173"/>
      <c r="HRP2998" s="725"/>
      <c r="HRQ2998" s="137"/>
      <c r="HRR2998" s="580"/>
      <c r="HRS2998" s="537"/>
      <c r="HRT2998" s="562"/>
      <c r="HRU2998" s="357"/>
      <c r="HRV2998" s="81"/>
      <c r="HRW2998" s="173"/>
      <c r="HRX2998" s="725"/>
      <c r="HRY2998" s="137"/>
      <c r="HRZ2998" s="580"/>
      <c r="HSA2998" s="537"/>
      <c r="HSB2998" s="562"/>
      <c r="HSC2998" s="357"/>
      <c r="HSD2998" s="81"/>
      <c r="HSE2998" s="173"/>
      <c r="HSF2998" s="725"/>
      <c r="HSG2998" s="137"/>
      <c r="HSH2998" s="580"/>
      <c r="HSI2998" s="537"/>
      <c r="HSJ2998" s="562"/>
      <c r="HSK2998" s="357"/>
      <c r="HSL2998" s="81"/>
      <c r="HSM2998" s="173"/>
      <c r="HSN2998" s="725"/>
      <c r="HSO2998" s="137"/>
      <c r="HSP2998" s="580"/>
      <c r="HSQ2998" s="537"/>
      <c r="HSR2998" s="562"/>
      <c r="HSS2998" s="357"/>
      <c r="HST2998" s="81"/>
      <c r="HSU2998" s="173"/>
      <c r="HSV2998" s="725"/>
      <c r="HSW2998" s="137"/>
      <c r="HSX2998" s="580"/>
      <c r="HSY2998" s="537"/>
      <c r="HSZ2998" s="562"/>
      <c r="HTA2998" s="357"/>
      <c r="HTB2998" s="81"/>
      <c r="HTC2998" s="173"/>
      <c r="HTD2998" s="725"/>
      <c r="HTE2998" s="137"/>
      <c r="HTF2998" s="580"/>
      <c r="HTG2998" s="537"/>
      <c r="HTH2998" s="562"/>
      <c r="HTI2998" s="357"/>
      <c r="HTJ2998" s="81"/>
      <c r="HTK2998" s="173"/>
      <c r="HTL2998" s="725"/>
      <c r="HTM2998" s="137"/>
      <c r="HTN2998" s="580"/>
      <c r="HTO2998" s="537"/>
      <c r="HTP2998" s="562"/>
      <c r="HTQ2998" s="357"/>
      <c r="HTR2998" s="81"/>
      <c r="HTS2998" s="173"/>
      <c r="HTT2998" s="725"/>
      <c r="HTU2998" s="137"/>
      <c r="HTV2998" s="580"/>
      <c r="HTW2998" s="537"/>
      <c r="HTX2998" s="562"/>
      <c r="HTY2998" s="357"/>
      <c r="HTZ2998" s="81"/>
      <c r="HUA2998" s="173"/>
      <c r="HUB2998" s="725"/>
      <c r="HUC2998" s="137"/>
      <c r="HUD2998" s="580"/>
      <c r="HUE2998" s="537"/>
      <c r="HUF2998" s="562"/>
      <c r="HUG2998" s="357"/>
      <c r="HUH2998" s="81"/>
      <c r="HUI2998" s="173"/>
      <c r="HUJ2998" s="725"/>
      <c r="HUK2998" s="137"/>
      <c r="HUL2998" s="580"/>
      <c r="HUM2998" s="537"/>
      <c r="HUN2998" s="562"/>
      <c r="HUO2998" s="357"/>
      <c r="HUP2998" s="81"/>
      <c r="HUQ2998" s="173"/>
      <c r="HUR2998" s="725"/>
      <c r="HUS2998" s="137"/>
      <c r="HUT2998" s="580"/>
      <c r="HUU2998" s="537"/>
      <c r="HUV2998" s="562"/>
      <c r="HUW2998" s="357"/>
      <c r="HUX2998" s="81"/>
      <c r="HUY2998" s="173"/>
      <c r="HUZ2998" s="725"/>
      <c r="HVA2998" s="137"/>
      <c r="HVB2998" s="580"/>
      <c r="HVC2998" s="537"/>
      <c r="HVD2998" s="562"/>
      <c r="HVE2998" s="357"/>
      <c r="HVF2998" s="81"/>
      <c r="HVG2998" s="173"/>
      <c r="HVH2998" s="725"/>
      <c r="HVI2998" s="137"/>
      <c r="HVJ2998" s="580"/>
      <c r="HVK2998" s="537"/>
      <c r="HVL2998" s="562"/>
      <c r="HVM2998" s="357"/>
      <c r="HVN2998" s="81"/>
      <c r="HVO2998" s="173"/>
      <c r="HVP2998" s="725"/>
      <c r="HVQ2998" s="137"/>
      <c r="HVR2998" s="580"/>
      <c r="HVS2998" s="537"/>
      <c r="HVT2998" s="562"/>
      <c r="HVU2998" s="357"/>
      <c r="HVV2998" s="81"/>
      <c r="HVW2998" s="173"/>
      <c r="HVX2998" s="725"/>
      <c r="HVY2998" s="137"/>
      <c r="HVZ2998" s="580"/>
      <c r="HWA2998" s="537"/>
      <c r="HWB2998" s="562"/>
      <c r="HWC2998" s="357"/>
      <c r="HWD2998" s="81"/>
      <c r="HWE2998" s="173"/>
      <c r="HWF2998" s="725"/>
      <c r="HWG2998" s="137"/>
      <c r="HWH2998" s="580"/>
      <c r="HWI2998" s="537"/>
      <c r="HWJ2998" s="562"/>
      <c r="HWK2998" s="357"/>
      <c r="HWL2998" s="81"/>
      <c r="HWM2998" s="173"/>
      <c r="HWN2998" s="725"/>
      <c r="HWO2998" s="137"/>
      <c r="HWP2998" s="580"/>
      <c r="HWQ2998" s="537"/>
      <c r="HWR2998" s="562"/>
      <c r="HWS2998" s="357"/>
      <c r="HWT2998" s="81"/>
      <c r="HWU2998" s="173"/>
      <c r="HWV2998" s="725"/>
      <c r="HWW2998" s="137"/>
      <c r="HWX2998" s="580"/>
      <c r="HWY2998" s="537"/>
      <c r="HWZ2998" s="562"/>
      <c r="HXA2998" s="357"/>
      <c r="HXB2998" s="81"/>
      <c r="HXC2998" s="173"/>
      <c r="HXD2998" s="725"/>
      <c r="HXE2998" s="137"/>
      <c r="HXF2998" s="580"/>
      <c r="HXG2998" s="537"/>
      <c r="HXH2998" s="562"/>
      <c r="HXI2998" s="357"/>
      <c r="HXJ2998" s="81"/>
      <c r="HXK2998" s="173"/>
      <c r="HXL2998" s="725"/>
      <c r="HXM2998" s="137"/>
      <c r="HXN2998" s="580"/>
      <c r="HXO2998" s="537"/>
      <c r="HXP2998" s="562"/>
      <c r="HXQ2998" s="357"/>
      <c r="HXR2998" s="81"/>
      <c r="HXS2998" s="173"/>
      <c r="HXT2998" s="725"/>
      <c r="HXU2998" s="137"/>
      <c r="HXV2998" s="580"/>
      <c r="HXW2998" s="537"/>
      <c r="HXX2998" s="562"/>
      <c r="HXY2998" s="357"/>
      <c r="HXZ2998" s="81"/>
      <c r="HYA2998" s="173"/>
      <c r="HYB2998" s="725"/>
      <c r="HYC2998" s="137"/>
      <c r="HYD2998" s="580"/>
      <c r="HYE2998" s="537"/>
      <c r="HYF2998" s="562"/>
      <c r="HYG2998" s="357"/>
      <c r="HYH2998" s="81"/>
      <c r="HYI2998" s="173"/>
      <c r="HYJ2998" s="725"/>
      <c r="HYK2998" s="137"/>
      <c r="HYL2998" s="580"/>
      <c r="HYM2998" s="537"/>
      <c r="HYN2998" s="562"/>
      <c r="HYO2998" s="357"/>
      <c r="HYP2998" s="81"/>
      <c r="HYQ2998" s="173"/>
      <c r="HYR2998" s="725"/>
      <c r="HYS2998" s="137"/>
      <c r="HYT2998" s="580"/>
      <c r="HYU2998" s="537"/>
      <c r="HYV2998" s="562"/>
      <c r="HYW2998" s="357"/>
      <c r="HYX2998" s="81"/>
      <c r="HYY2998" s="173"/>
      <c r="HYZ2998" s="725"/>
      <c r="HZA2998" s="137"/>
      <c r="HZB2998" s="580"/>
      <c r="HZC2998" s="537"/>
      <c r="HZD2998" s="562"/>
      <c r="HZE2998" s="357"/>
      <c r="HZF2998" s="81"/>
      <c r="HZG2998" s="173"/>
      <c r="HZH2998" s="725"/>
      <c r="HZI2998" s="137"/>
      <c r="HZJ2998" s="580"/>
      <c r="HZK2998" s="537"/>
      <c r="HZL2998" s="562"/>
      <c r="HZM2998" s="357"/>
      <c r="HZN2998" s="81"/>
      <c r="HZO2998" s="173"/>
      <c r="HZP2998" s="725"/>
      <c r="HZQ2998" s="137"/>
      <c r="HZR2998" s="580"/>
      <c r="HZS2998" s="537"/>
      <c r="HZT2998" s="562"/>
      <c r="HZU2998" s="357"/>
      <c r="HZV2998" s="81"/>
      <c r="HZW2998" s="173"/>
      <c r="HZX2998" s="725"/>
      <c r="HZY2998" s="137"/>
      <c r="HZZ2998" s="580"/>
      <c r="IAA2998" s="537"/>
      <c r="IAB2998" s="562"/>
      <c r="IAC2998" s="357"/>
      <c r="IAD2998" s="81"/>
      <c r="IAE2998" s="173"/>
      <c r="IAF2998" s="725"/>
      <c r="IAG2998" s="137"/>
      <c r="IAH2998" s="580"/>
      <c r="IAI2998" s="537"/>
      <c r="IAJ2998" s="562"/>
      <c r="IAK2998" s="357"/>
      <c r="IAL2998" s="81"/>
      <c r="IAM2998" s="173"/>
      <c r="IAN2998" s="725"/>
      <c r="IAO2998" s="137"/>
      <c r="IAP2998" s="580"/>
      <c r="IAQ2998" s="537"/>
      <c r="IAR2998" s="562"/>
      <c r="IAS2998" s="357"/>
      <c r="IAT2998" s="81"/>
      <c r="IAU2998" s="173"/>
      <c r="IAV2998" s="725"/>
      <c r="IAW2998" s="137"/>
      <c r="IAX2998" s="580"/>
      <c r="IAY2998" s="537"/>
      <c r="IAZ2998" s="562"/>
      <c r="IBA2998" s="357"/>
      <c r="IBB2998" s="81"/>
      <c r="IBC2998" s="173"/>
      <c r="IBD2998" s="725"/>
      <c r="IBE2998" s="137"/>
      <c r="IBF2998" s="580"/>
      <c r="IBG2998" s="537"/>
      <c r="IBH2998" s="562"/>
      <c r="IBI2998" s="357"/>
      <c r="IBJ2998" s="81"/>
      <c r="IBK2998" s="173"/>
      <c r="IBL2998" s="725"/>
      <c r="IBM2998" s="137"/>
      <c r="IBN2998" s="580"/>
      <c r="IBO2998" s="537"/>
      <c r="IBP2998" s="562"/>
      <c r="IBQ2998" s="357"/>
      <c r="IBR2998" s="81"/>
      <c r="IBS2998" s="173"/>
      <c r="IBT2998" s="725"/>
      <c r="IBU2998" s="137"/>
      <c r="IBV2998" s="580"/>
      <c r="IBW2998" s="537"/>
      <c r="IBX2998" s="562"/>
      <c r="IBY2998" s="357"/>
      <c r="IBZ2998" s="81"/>
      <c r="ICA2998" s="173"/>
      <c r="ICB2998" s="725"/>
      <c r="ICC2998" s="137"/>
      <c r="ICD2998" s="580"/>
      <c r="ICE2998" s="537"/>
      <c r="ICF2998" s="562"/>
      <c r="ICG2998" s="357"/>
      <c r="ICH2998" s="81"/>
      <c r="ICI2998" s="173"/>
      <c r="ICJ2998" s="725"/>
      <c r="ICK2998" s="137"/>
      <c r="ICL2998" s="580"/>
      <c r="ICM2998" s="537"/>
      <c r="ICN2998" s="562"/>
      <c r="ICO2998" s="357"/>
      <c r="ICP2998" s="81"/>
      <c r="ICQ2998" s="173"/>
      <c r="ICR2998" s="725"/>
      <c r="ICS2998" s="137"/>
      <c r="ICT2998" s="580"/>
      <c r="ICU2998" s="537"/>
      <c r="ICV2998" s="562"/>
      <c r="ICW2998" s="357"/>
      <c r="ICX2998" s="81"/>
      <c r="ICY2998" s="173"/>
      <c r="ICZ2998" s="725"/>
      <c r="IDA2998" s="137"/>
      <c r="IDB2998" s="580"/>
      <c r="IDC2998" s="537"/>
      <c r="IDD2998" s="562"/>
      <c r="IDE2998" s="357"/>
      <c r="IDF2998" s="81"/>
      <c r="IDG2998" s="173"/>
      <c r="IDH2998" s="725"/>
      <c r="IDI2998" s="137"/>
      <c r="IDJ2998" s="580"/>
      <c r="IDK2998" s="537"/>
      <c r="IDL2998" s="562"/>
      <c r="IDM2998" s="357"/>
      <c r="IDN2998" s="81"/>
      <c r="IDO2998" s="173"/>
      <c r="IDP2998" s="725"/>
      <c r="IDQ2998" s="137"/>
      <c r="IDR2998" s="580"/>
      <c r="IDS2998" s="537"/>
      <c r="IDT2998" s="562"/>
      <c r="IDU2998" s="357"/>
      <c r="IDV2998" s="81"/>
      <c r="IDW2998" s="173"/>
      <c r="IDX2998" s="725"/>
      <c r="IDY2998" s="137"/>
      <c r="IDZ2998" s="580"/>
      <c r="IEA2998" s="537"/>
      <c r="IEB2998" s="562"/>
      <c r="IEC2998" s="357"/>
      <c r="IED2998" s="81"/>
      <c r="IEE2998" s="173"/>
      <c r="IEF2998" s="725"/>
      <c r="IEG2998" s="137"/>
      <c r="IEH2998" s="580"/>
      <c r="IEI2998" s="537"/>
      <c r="IEJ2998" s="562"/>
      <c r="IEK2998" s="357"/>
      <c r="IEL2998" s="81"/>
      <c r="IEM2998" s="173"/>
      <c r="IEN2998" s="725"/>
      <c r="IEO2998" s="137"/>
      <c r="IEP2998" s="580"/>
      <c r="IEQ2998" s="537"/>
      <c r="IER2998" s="562"/>
      <c r="IES2998" s="357"/>
      <c r="IET2998" s="81"/>
      <c r="IEU2998" s="173"/>
      <c r="IEV2998" s="725"/>
      <c r="IEW2998" s="137"/>
      <c r="IEX2998" s="580"/>
      <c r="IEY2998" s="537"/>
      <c r="IEZ2998" s="562"/>
      <c r="IFA2998" s="357"/>
      <c r="IFB2998" s="81"/>
      <c r="IFC2998" s="173"/>
      <c r="IFD2998" s="725"/>
      <c r="IFE2998" s="137"/>
      <c r="IFF2998" s="580"/>
      <c r="IFG2998" s="537"/>
      <c r="IFH2998" s="562"/>
      <c r="IFI2998" s="357"/>
      <c r="IFJ2998" s="81"/>
      <c r="IFK2998" s="173"/>
      <c r="IFL2998" s="725"/>
      <c r="IFM2998" s="137"/>
      <c r="IFN2998" s="580"/>
      <c r="IFO2998" s="537"/>
      <c r="IFP2998" s="562"/>
      <c r="IFQ2998" s="357"/>
      <c r="IFR2998" s="81"/>
      <c r="IFS2998" s="173"/>
      <c r="IFT2998" s="725"/>
      <c r="IFU2998" s="137"/>
      <c r="IFV2998" s="580"/>
      <c r="IFW2998" s="537"/>
      <c r="IFX2998" s="562"/>
      <c r="IFY2998" s="357"/>
      <c r="IFZ2998" s="81"/>
      <c r="IGA2998" s="173"/>
      <c r="IGB2998" s="725"/>
      <c r="IGC2998" s="137"/>
      <c r="IGD2998" s="580"/>
      <c r="IGE2998" s="537"/>
      <c r="IGF2998" s="562"/>
      <c r="IGG2998" s="357"/>
      <c r="IGH2998" s="81"/>
      <c r="IGI2998" s="173"/>
      <c r="IGJ2998" s="725"/>
      <c r="IGK2998" s="137"/>
      <c r="IGL2998" s="580"/>
      <c r="IGM2998" s="537"/>
      <c r="IGN2998" s="562"/>
      <c r="IGO2998" s="357"/>
      <c r="IGP2998" s="81"/>
      <c r="IGQ2998" s="173"/>
      <c r="IGR2998" s="725"/>
      <c r="IGS2998" s="137"/>
      <c r="IGT2998" s="580"/>
      <c r="IGU2998" s="537"/>
      <c r="IGV2998" s="562"/>
      <c r="IGW2998" s="357"/>
      <c r="IGX2998" s="81"/>
      <c r="IGY2998" s="173"/>
      <c r="IGZ2998" s="725"/>
      <c r="IHA2998" s="137"/>
      <c r="IHB2998" s="580"/>
      <c r="IHC2998" s="537"/>
      <c r="IHD2998" s="562"/>
      <c r="IHE2998" s="357"/>
      <c r="IHF2998" s="81"/>
      <c r="IHG2998" s="173"/>
      <c r="IHH2998" s="725"/>
      <c r="IHI2998" s="137"/>
      <c r="IHJ2998" s="580"/>
      <c r="IHK2998" s="537"/>
      <c r="IHL2998" s="562"/>
      <c r="IHM2998" s="357"/>
      <c r="IHN2998" s="81"/>
      <c r="IHO2998" s="173"/>
      <c r="IHP2998" s="725"/>
      <c r="IHQ2998" s="137"/>
      <c r="IHR2998" s="580"/>
      <c r="IHS2998" s="537"/>
      <c r="IHT2998" s="562"/>
      <c r="IHU2998" s="357"/>
      <c r="IHV2998" s="81"/>
      <c r="IHW2998" s="173"/>
      <c r="IHX2998" s="725"/>
      <c r="IHY2998" s="137"/>
      <c r="IHZ2998" s="580"/>
      <c r="IIA2998" s="537"/>
      <c r="IIB2998" s="562"/>
      <c r="IIC2998" s="357"/>
      <c r="IID2998" s="81"/>
      <c r="IIE2998" s="173"/>
      <c r="IIF2998" s="725"/>
      <c r="IIG2998" s="137"/>
      <c r="IIH2998" s="580"/>
      <c r="III2998" s="537"/>
      <c r="IIJ2998" s="562"/>
      <c r="IIK2998" s="357"/>
      <c r="IIL2998" s="81"/>
      <c r="IIM2998" s="173"/>
      <c r="IIN2998" s="725"/>
      <c r="IIO2998" s="137"/>
      <c r="IIP2998" s="580"/>
      <c r="IIQ2998" s="537"/>
      <c r="IIR2998" s="562"/>
      <c r="IIS2998" s="357"/>
      <c r="IIT2998" s="81"/>
      <c r="IIU2998" s="173"/>
      <c r="IIV2998" s="725"/>
      <c r="IIW2998" s="137"/>
      <c r="IIX2998" s="580"/>
      <c r="IIY2998" s="537"/>
      <c r="IIZ2998" s="562"/>
      <c r="IJA2998" s="357"/>
      <c r="IJB2998" s="81"/>
      <c r="IJC2998" s="173"/>
      <c r="IJD2998" s="725"/>
      <c r="IJE2998" s="137"/>
      <c r="IJF2998" s="580"/>
      <c r="IJG2998" s="537"/>
      <c r="IJH2998" s="562"/>
      <c r="IJI2998" s="357"/>
      <c r="IJJ2998" s="81"/>
      <c r="IJK2998" s="173"/>
      <c r="IJL2998" s="725"/>
      <c r="IJM2998" s="137"/>
      <c r="IJN2998" s="580"/>
      <c r="IJO2998" s="537"/>
      <c r="IJP2998" s="562"/>
      <c r="IJQ2998" s="357"/>
      <c r="IJR2998" s="81"/>
      <c r="IJS2998" s="173"/>
      <c r="IJT2998" s="725"/>
      <c r="IJU2998" s="137"/>
      <c r="IJV2998" s="580"/>
      <c r="IJW2998" s="537"/>
      <c r="IJX2998" s="562"/>
      <c r="IJY2998" s="357"/>
      <c r="IJZ2998" s="81"/>
      <c r="IKA2998" s="173"/>
      <c r="IKB2998" s="725"/>
      <c r="IKC2998" s="137"/>
      <c r="IKD2998" s="580"/>
      <c r="IKE2998" s="537"/>
      <c r="IKF2998" s="562"/>
      <c r="IKG2998" s="357"/>
      <c r="IKH2998" s="81"/>
      <c r="IKI2998" s="173"/>
      <c r="IKJ2998" s="725"/>
      <c r="IKK2998" s="137"/>
      <c r="IKL2998" s="580"/>
      <c r="IKM2998" s="537"/>
      <c r="IKN2998" s="562"/>
      <c r="IKO2998" s="357"/>
      <c r="IKP2998" s="81"/>
      <c r="IKQ2998" s="173"/>
      <c r="IKR2998" s="725"/>
      <c r="IKS2998" s="137"/>
      <c r="IKT2998" s="580"/>
      <c r="IKU2998" s="537"/>
      <c r="IKV2998" s="562"/>
      <c r="IKW2998" s="357"/>
      <c r="IKX2998" s="81"/>
      <c r="IKY2998" s="173"/>
      <c r="IKZ2998" s="725"/>
      <c r="ILA2998" s="137"/>
      <c r="ILB2998" s="580"/>
      <c r="ILC2998" s="537"/>
      <c r="ILD2998" s="562"/>
      <c r="ILE2998" s="357"/>
      <c r="ILF2998" s="81"/>
      <c r="ILG2998" s="173"/>
      <c r="ILH2998" s="725"/>
      <c r="ILI2998" s="137"/>
      <c r="ILJ2998" s="580"/>
      <c r="ILK2998" s="537"/>
      <c r="ILL2998" s="562"/>
      <c r="ILM2998" s="357"/>
      <c r="ILN2998" s="81"/>
      <c r="ILO2998" s="173"/>
      <c r="ILP2998" s="725"/>
      <c r="ILQ2998" s="137"/>
      <c r="ILR2998" s="580"/>
      <c r="ILS2998" s="537"/>
      <c r="ILT2998" s="562"/>
      <c r="ILU2998" s="357"/>
      <c r="ILV2998" s="81"/>
      <c r="ILW2998" s="173"/>
      <c r="ILX2998" s="725"/>
      <c r="ILY2998" s="137"/>
      <c r="ILZ2998" s="580"/>
      <c r="IMA2998" s="537"/>
      <c r="IMB2998" s="562"/>
      <c r="IMC2998" s="357"/>
      <c r="IMD2998" s="81"/>
      <c r="IME2998" s="173"/>
      <c r="IMF2998" s="725"/>
      <c r="IMG2998" s="137"/>
      <c r="IMH2998" s="580"/>
      <c r="IMI2998" s="537"/>
      <c r="IMJ2998" s="562"/>
      <c r="IMK2998" s="357"/>
      <c r="IML2998" s="81"/>
      <c r="IMM2998" s="173"/>
      <c r="IMN2998" s="725"/>
      <c r="IMO2998" s="137"/>
      <c r="IMP2998" s="580"/>
      <c r="IMQ2998" s="537"/>
      <c r="IMR2998" s="562"/>
      <c r="IMS2998" s="357"/>
      <c r="IMT2998" s="81"/>
      <c r="IMU2998" s="173"/>
      <c r="IMV2998" s="725"/>
      <c r="IMW2998" s="137"/>
      <c r="IMX2998" s="580"/>
      <c r="IMY2998" s="537"/>
      <c r="IMZ2998" s="562"/>
      <c r="INA2998" s="357"/>
      <c r="INB2998" s="81"/>
      <c r="INC2998" s="173"/>
      <c r="IND2998" s="725"/>
      <c r="INE2998" s="137"/>
      <c r="INF2998" s="580"/>
      <c r="ING2998" s="537"/>
      <c r="INH2998" s="562"/>
      <c r="INI2998" s="357"/>
      <c r="INJ2998" s="81"/>
      <c r="INK2998" s="173"/>
      <c r="INL2998" s="725"/>
      <c r="INM2998" s="137"/>
      <c r="INN2998" s="580"/>
      <c r="INO2998" s="537"/>
      <c r="INP2998" s="562"/>
      <c r="INQ2998" s="357"/>
      <c r="INR2998" s="81"/>
      <c r="INS2998" s="173"/>
      <c r="INT2998" s="725"/>
      <c r="INU2998" s="137"/>
      <c r="INV2998" s="580"/>
      <c r="INW2998" s="537"/>
      <c r="INX2998" s="562"/>
      <c r="INY2998" s="357"/>
      <c r="INZ2998" s="81"/>
      <c r="IOA2998" s="173"/>
      <c r="IOB2998" s="725"/>
      <c r="IOC2998" s="137"/>
      <c r="IOD2998" s="580"/>
      <c r="IOE2998" s="537"/>
      <c r="IOF2998" s="562"/>
      <c r="IOG2998" s="357"/>
      <c r="IOH2998" s="81"/>
      <c r="IOI2998" s="173"/>
      <c r="IOJ2998" s="725"/>
      <c r="IOK2998" s="137"/>
      <c r="IOL2998" s="580"/>
      <c r="IOM2998" s="537"/>
      <c r="ION2998" s="562"/>
      <c r="IOO2998" s="357"/>
      <c r="IOP2998" s="81"/>
      <c r="IOQ2998" s="173"/>
      <c r="IOR2998" s="725"/>
      <c r="IOS2998" s="137"/>
      <c r="IOT2998" s="580"/>
      <c r="IOU2998" s="537"/>
      <c r="IOV2998" s="562"/>
      <c r="IOW2998" s="357"/>
      <c r="IOX2998" s="81"/>
      <c r="IOY2998" s="173"/>
      <c r="IOZ2998" s="725"/>
      <c r="IPA2998" s="137"/>
      <c r="IPB2998" s="580"/>
      <c r="IPC2998" s="537"/>
      <c r="IPD2998" s="562"/>
      <c r="IPE2998" s="357"/>
      <c r="IPF2998" s="81"/>
      <c r="IPG2998" s="173"/>
      <c r="IPH2998" s="725"/>
      <c r="IPI2998" s="137"/>
      <c r="IPJ2998" s="580"/>
      <c r="IPK2998" s="537"/>
      <c r="IPL2998" s="562"/>
      <c r="IPM2998" s="357"/>
      <c r="IPN2998" s="81"/>
      <c r="IPO2998" s="173"/>
      <c r="IPP2998" s="725"/>
      <c r="IPQ2998" s="137"/>
      <c r="IPR2998" s="580"/>
      <c r="IPS2998" s="537"/>
      <c r="IPT2998" s="562"/>
      <c r="IPU2998" s="357"/>
      <c r="IPV2998" s="81"/>
      <c r="IPW2998" s="173"/>
      <c r="IPX2998" s="725"/>
      <c r="IPY2998" s="137"/>
      <c r="IPZ2998" s="580"/>
      <c r="IQA2998" s="537"/>
      <c r="IQB2998" s="562"/>
      <c r="IQC2998" s="357"/>
      <c r="IQD2998" s="81"/>
      <c r="IQE2998" s="173"/>
      <c r="IQF2998" s="725"/>
      <c r="IQG2998" s="137"/>
      <c r="IQH2998" s="580"/>
      <c r="IQI2998" s="537"/>
      <c r="IQJ2998" s="562"/>
      <c r="IQK2998" s="357"/>
      <c r="IQL2998" s="81"/>
      <c r="IQM2998" s="173"/>
      <c r="IQN2998" s="725"/>
      <c r="IQO2998" s="137"/>
      <c r="IQP2998" s="580"/>
      <c r="IQQ2998" s="537"/>
      <c r="IQR2998" s="562"/>
      <c r="IQS2998" s="357"/>
      <c r="IQT2998" s="81"/>
      <c r="IQU2998" s="173"/>
      <c r="IQV2998" s="725"/>
      <c r="IQW2998" s="137"/>
      <c r="IQX2998" s="580"/>
      <c r="IQY2998" s="537"/>
      <c r="IQZ2998" s="562"/>
      <c r="IRA2998" s="357"/>
      <c r="IRB2998" s="81"/>
      <c r="IRC2998" s="173"/>
      <c r="IRD2998" s="725"/>
      <c r="IRE2998" s="137"/>
      <c r="IRF2998" s="580"/>
      <c r="IRG2998" s="537"/>
      <c r="IRH2998" s="562"/>
      <c r="IRI2998" s="357"/>
      <c r="IRJ2998" s="81"/>
      <c r="IRK2998" s="173"/>
      <c r="IRL2998" s="725"/>
      <c r="IRM2998" s="137"/>
      <c r="IRN2998" s="580"/>
      <c r="IRO2998" s="537"/>
      <c r="IRP2998" s="562"/>
      <c r="IRQ2998" s="357"/>
      <c r="IRR2998" s="81"/>
      <c r="IRS2998" s="173"/>
      <c r="IRT2998" s="725"/>
      <c r="IRU2998" s="137"/>
      <c r="IRV2998" s="580"/>
      <c r="IRW2998" s="537"/>
      <c r="IRX2998" s="562"/>
      <c r="IRY2998" s="357"/>
      <c r="IRZ2998" s="81"/>
      <c r="ISA2998" s="173"/>
      <c r="ISB2998" s="725"/>
      <c r="ISC2998" s="137"/>
      <c r="ISD2998" s="580"/>
      <c r="ISE2998" s="537"/>
      <c r="ISF2998" s="562"/>
      <c r="ISG2998" s="357"/>
      <c r="ISH2998" s="81"/>
      <c r="ISI2998" s="173"/>
      <c r="ISJ2998" s="725"/>
      <c r="ISK2998" s="137"/>
      <c r="ISL2998" s="580"/>
      <c r="ISM2998" s="537"/>
      <c r="ISN2998" s="562"/>
      <c r="ISO2998" s="357"/>
      <c r="ISP2998" s="81"/>
      <c r="ISQ2998" s="173"/>
      <c r="ISR2998" s="725"/>
      <c r="ISS2998" s="137"/>
      <c r="IST2998" s="580"/>
      <c r="ISU2998" s="537"/>
      <c r="ISV2998" s="562"/>
      <c r="ISW2998" s="357"/>
      <c r="ISX2998" s="81"/>
      <c r="ISY2998" s="173"/>
      <c r="ISZ2998" s="725"/>
      <c r="ITA2998" s="137"/>
      <c r="ITB2998" s="580"/>
      <c r="ITC2998" s="537"/>
      <c r="ITD2998" s="562"/>
      <c r="ITE2998" s="357"/>
      <c r="ITF2998" s="81"/>
      <c r="ITG2998" s="173"/>
      <c r="ITH2998" s="725"/>
      <c r="ITI2998" s="137"/>
      <c r="ITJ2998" s="580"/>
      <c r="ITK2998" s="537"/>
      <c r="ITL2998" s="562"/>
      <c r="ITM2998" s="357"/>
      <c r="ITN2998" s="81"/>
      <c r="ITO2998" s="173"/>
      <c r="ITP2998" s="725"/>
      <c r="ITQ2998" s="137"/>
      <c r="ITR2998" s="580"/>
      <c r="ITS2998" s="537"/>
      <c r="ITT2998" s="562"/>
      <c r="ITU2998" s="357"/>
      <c r="ITV2998" s="81"/>
      <c r="ITW2998" s="173"/>
      <c r="ITX2998" s="725"/>
      <c r="ITY2998" s="137"/>
      <c r="ITZ2998" s="580"/>
      <c r="IUA2998" s="537"/>
      <c r="IUB2998" s="562"/>
      <c r="IUC2998" s="357"/>
      <c r="IUD2998" s="81"/>
      <c r="IUE2998" s="173"/>
      <c r="IUF2998" s="725"/>
      <c r="IUG2998" s="137"/>
      <c r="IUH2998" s="580"/>
      <c r="IUI2998" s="537"/>
      <c r="IUJ2998" s="562"/>
      <c r="IUK2998" s="357"/>
      <c r="IUL2998" s="81"/>
      <c r="IUM2998" s="173"/>
      <c r="IUN2998" s="725"/>
      <c r="IUO2998" s="137"/>
      <c r="IUP2998" s="580"/>
      <c r="IUQ2998" s="537"/>
      <c r="IUR2998" s="562"/>
      <c r="IUS2998" s="357"/>
      <c r="IUT2998" s="81"/>
      <c r="IUU2998" s="173"/>
      <c r="IUV2998" s="725"/>
      <c r="IUW2998" s="137"/>
      <c r="IUX2998" s="580"/>
      <c r="IUY2998" s="537"/>
      <c r="IUZ2998" s="562"/>
      <c r="IVA2998" s="357"/>
      <c r="IVB2998" s="81"/>
      <c r="IVC2998" s="173"/>
      <c r="IVD2998" s="725"/>
      <c r="IVE2998" s="137"/>
      <c r="IVF2998" s="580"/>
      <c r="IVG2998" s="537"/>
      <c r="IVH2998" s="562"/>
      <c r="IVI2998" s="357"/>
      <c r="IVJ2998" s="81"/>
      <c r="IVK2998" s="173"/>
      <c r="IVL2998" s="725"/>
      <c r="IVM2998" s="137"/>
      <c r="IVN2998" s="580"/>
      <c r="IVO2998" s="537"/>
      <c r="IVP2998" s="562"/>
      <c r="IVQ2998" s="357"/>
      <c r="IVR2998" s="81"/>
      <c r="IVS2998" s="173"/>
      <c r="IVT2998" s="725"/>
      <c r="IVU2998" s="137"/>
      <c r="IVV2998" s="580"/>
      <c r="IVW2998" s="537"/>
      <c r="IVX2998" s="562"/>
      <c r="IVY2998" s="357"/>
      <c r="IVZ2998" s="81"/>
      <c r="IWA2998" s="173"/>
      <c r="IWB2998" s="725"/>
      <c r="IWC2998" s="137"/>
      <c r="IWD2998" s="580"/>
      <c r="IWE2998" s="537"/>
      <c r="IWF2998" s="562"/>
      <c r="IWG2998" s="357"/>
      <c r="IWH2998" s="81"/>
      <c r="IWI2998" s="173"/>
      <c r="IWJ2998" s="725"/>
      <c r="IWK2998" s="137"/>
      <c r="IWL2998" s="580"/>
      <c r="IWM2998" s="537"/>
      <c r="IWN2998" s="562"/>
      <c r="IWO2998" s="357"/>
      <c r="IWP2998" s="81"/>
      <c r="IWQ2998" s="173"/>
      <c r="IWR2998" s="725"/>
      <c r="IWS2998" s="137"/>
      <c r="IWT2998" s="580"/>
      <c r="IWU2998" s="537"/>
      <c r="IWV2998" s="562"/>
      <c r="IWW2998" s="357"/>
      <c r="IWX2998" s="81"/>
      <c r="IWY2998" s="173"/>
      <c r="IWZ2998" s="725"/>
      <c r="IXA2998" s="137"/>
      <c r="IXB2998" s="580"/>
      <c r="IXC2998" s="537"/>
      <c r="IXD2998" s="562"/>
      <c r="IXE2998" s="357"/>
      <c r="IXF2998" s="81"/>
      <c r="IXG2998" s="173"/>
      <c r="IXH2998" s="725"/>
      <c r="IXI2998" s="137"/>
      <c r="IXJ2998" s="580"/>
      <c r="IXK2998" s="537"/>
      <c r="IXL2998" s="562"/>
      <c r="IXM2998" s="357"/>
      <c r="IXN2998" s="81"/>
      <c r="IXO2998" s="173"/>
      <c r="IXP2998" s="725"/>
      <c r="IXQ2998" s="137"/>
      <c r="IXR2998" s="580"/>
      <c r="IXS2998" s="537"/>
      <c r="IXT2998" s="562"/>
      <c r="IXU2998" s="357"/>
      <c r="IXV2998" s="81"/>
      <c r="IXW2998" s="173"/>
      <c r="IXX2998" s="725"/>
      <c r="IXY2998" s="137"/>
      <c r="IXZ2998" s="580"/>
      <c r="IYA2998" s="537"/>
      <c r="IYB2998" s="562"/>
      <c r="IYC2998" s="357"/>
      <c r="IYD2998" s="81"/>
      <c r="IYE2998" s="173"/>
      <c r="IYF2998" s="725"/>
      <c r="IYG2998" s="137"/>
      <c r="IYH2998" s="580"/>
      <c r="IYI2998" s="537"/>
      <c r="IYJ2998" s="562"/>
      <c r="IYK2998" s="357"/>
      <c r="IYL2998" s="81"/>
      <c r="IYM2998" s="173"/>
      <c r="IYN2998" s="725"/>
      <c r="IYO2998" s="137"/>
      <c r="IYP2998" s="580"/>
      <c r="IYQ2998" s="537"/>
      <c r="IYR2998" s="562"/>
      <c r="IYS2998" s="357"/>
      <c r="IYT2998" s="81"/>
      <c r="IYU2998" s="173"/>
      <c r="IYV2998" s="725"/>
      <c r="IYW2998" s="137"/>
      <c r="IYX2998" s="580"/>
      <c r="IYY2998" s="537"/>
      <c r="IYZ2998" s="562"/>
      <c r="IZA2998" s="357"/>
      <c r="IZB2998" s="81"/>
      <c r="IZC2998" s="173"/>
      <c r="IZD2998" s="725"/>
      <c r="IZE2998" s="137"/>
      <c r="IZF2998" s="580"/>
      <c r="IZG2998" s="537"/>
      <c r="IZH2998" s="562"/>
      <c r="IZI2998" s="357"/>
      <c r="IZJ2998" s="81"/>
      <c r="IZK2998" s="173"/>
      <c r="IZL2998" s="725"/>
      <c r="IZM2998" s="137"/>
      <c r="IZN2998" s="580"/>
      <c r="IZO2998" s="537"/>
      <c r="IZP2998" s="562"/>
      <c r="IZQ2998" s="357"/>
      <c r="IZR2998" s="81"/>
      <c r="IZS2998" s="173"/>
      <c r="IZT2998" s="725"/>
      <c r="IZU2998" s="137"/>
      <c r="IZV2998" s="580"/>
      <c r="IZW2998" s="537"/>
      <c r="IZX2998" s="562"/>
      <c r="IZY2998" s="357"/>
      <c r="IZZ2998" s="81"/>
      <c r="JAA2998" s="173"/>
      <c r="JAB2998" s="725"/>
      <c r="JAC2998" s="137"/>
      <c r="JAD2998" s="580"/>
      <c r="JAE2998" s="537"/>
      <c r="JAF2998" s="562"/>
      <c r="JAG2998" s="357"/>
      <c r="JAH2998" s="81"/>
      <c r="JAI2998" s="173"/>
      <c r="JAJ2998" s="725"/>
      <c r="JAK2998" s="137"/>
      <c r="JAL2998" s="580"/>
      <c r="JAM2998" s="537"/>
      <c r="JAN2998" s="562"/>
      <c r="JAO2998" s="357"/>
      <c r="JAP2998" s="81"/>
      <c r="JAQ2998" s="173"/>
      <c r="JAR2998" s="725"/>
      <c r="JAS2998" s="137"/>
      <c r="JAT2998" s="580"/>
      <c r="JAU2998" s="537"/>
      <c r="JAV2998" s="562"/>
      <c r="JAW2998" s="357"/>
      <c r="JAX2998" s="81"/>
      <c r="JAY2998" s="173"/>
      <c r="JAZ2998" s="725"/>
      <c r="JBA2998" s="137"/>
      <c r="JBB2998" s="580"/>
      <c r="JBC2998" s="537"/>
      <c r="JBD2998" s="562"/>
      <c r="JBE2998" s="357"/>
      <c r="JBF2998" s="81"/>
      <c r="JBG2998" s="173"/>
      <c r="JBH2998" s="725"/>
      <c r="JBI2998" s="137"/>
      <c r="JBJ2998" s="580"/>
      <c r="JBK2998" s="537"/>
      <c r="JBL2998" s="562"/>
      <c r="JBM2998" s="357"/>
      <c r="JBN2998" s="81"/>
      <c r="JBO2998" s="173"/>
      <c r="JBP2998" s="725"/>
      <c r="JBQ2998" s="137"/>
      <c r="JBR2998" s="580"/>
      <c r="JBS2998" s="537"/>
      <c r="JBT2998" s="562"/>
      <c r="JBU2998" s="357"/>
      <c r="JBV2998" s="81"/>
      <c r="JBW2998" s="173"/>
      <c r="JBX2998" s="725"/>
      <c r="JBY2998" s="137"/>
      <c r="JBZ2998" s="580"/>
      <c r="JCA2998" s="537"/>
      <c r="JCB2998" s="562"/>
      <c r="JCC2998" s="357"/>
      <c r="JCD2998" s="81"/>
      <c r="JCE2998" s="173"/>
      <c r="JCF2998" s="725"/>
      <c r="JCG2998" s="137"/>
      <c r="JCH2998" s="580"/>
      <c r="JCI2998" s="537"/>
      <c r="JCJ2998" s="562"/>
      <c r="JCK2998" s="357"/>
      <c r="JCL2998" s="81"/>
      <c r="JCM2998" s="173"/>
      <c r="JCN2998" s="725"/>
      <c r="JCO2998" s="137"/>
      <c r="JCP2998" s="580"/>
      <c r="JCQ2998" s="537"/>
      <c r="JCR2998" s="562"/>
      <c r="JCS2998" s="357"/>
      <c r="JCT2998" s="81"/>
      <c r="JCU2998" s="173"/>
      <c r="JCV2998" s="725"/>
      <c r="JCW2998" s="137"/>
      <c r="JCX2998" s="580"/>
      <c r="JCY2998" s="537"/>
      <c r="JCZ2998" s="562"/>
      <c r="JDA2998" s="357"/>
      <c r="JDB2998" s="81"/>
      <c r="JDC2998" s="173"/>
      <c r="JDD2998" s="725"/>
      <c r="JDE2998" s="137"/>
      <c r="JDF2998" s="580"/>
      <c r="JDG2998" s="537"/>
      <c r="JDH2998" s="562"/>
      <c r="JDI2998" s="357"/>
      <c r="JDJ2998" s="81"/>
      <c r="JDK2998" s="173"/>
      <c r="JDL2998" s="725"/>
      <c r="JDM2998" s="137"/>
      <c r="JDN2998" s="580"/>
      <c r="JDO2998" s="537"/>
      <c r="JDP2998" s="562"/>
      <c r="JDQ2998" s="357"/>
      <c r="JDR2998" s="81"/>
      <c r="JDS2998" s="173"/>
      <c r="JDT2998" s="725"/>
      <c r="JDU2998" s="137"/>
      <c r="JDV2998" s="580"/>
      <c r="JDW2998" s="537"/>
      <c r="JDX2998" s="562"/>
      <c r="JDY2998" s="357"/>
      <c r="JDZ2998" s="81"/>
      <c r="JEA2998" s="173"/>
      <c r="JEB2998" s="725"/>
      <c r="JEC2998" s="137"/>
      <c r="JED2998" s="580"/>
      <c r="JEE2998" s="537"/>
      <c r="JEF2998" s="562"/>
      <c r="JEG2998" s="357"/>
      <c r="JEH2998" s="81"/>
      <c r="JEI2998" s="173"/>
      <c r="JEJ2998" s="725"/>
      <c r="JEK2998" s="137"/>
      <c r="JEL2998" s="580"/>
      <c r="JEM2998" s="537"/>
      <c r="JEN2998" s="562"/>
      <c r="JEO2998" s="357"/>
      <c r="JEP2998" s="81"/>
      <c r="JEQ2998" s="173"/>
      <c r="JER2998" s="725"/>
      <c r="JES2998" s="137"/>
      <c r="JET2998" s="580"/>
      <c r="JEU2998" s="537"/>
      <c r="JEV2998" s="562"/>
      <c r="JEW2998" s="357"/>
      <c r="JEX2998" s="81"/>
      <c r="JEY2998" s="173"/>
      <c r="JEZ2998" s="725"/>
      <c r="JFA2998" s="137"/>
      <c r="JFB2998" s="580"/>
      <c r="JFC2998" s="537"/>
      <c r="JFD2998" s="562"/>
      <c r="JFE2998" s="357"/>
      <c r="JFF2998" s="81"/>
      <c r="JFG2998" s="173"/>
      <c r="JFH2998" s="725"/>
      <c r="JFI2998" s="137"/>
      <c r="JFJ2998" s="580"/>
      <c r="JFK2998" s="537"/>
      <c r="JFL2998" s="562"/>
      <c r="JFM2998" s="357"/>
      <c r="JFN2998" s="81"/>
      <c r="JFO2998" s="173"/>
      <c r="JFP2998" s="725"/>
      <c r="JFQ2998" s="137"/>
      <c r="JFR2998" s="580"/>
      <c r="JFS2998" s="537"/>
      <c r="JFT2998" s="562"/>
      <c r="JFU2998" s="357"/>
      <c r="JFV2998" s="81"/>
      <c r="JFW2998" s="173"/>
      <c r="JFX2998" s="725"/>
      <c r="JFY2998" s="137"/>
      <c r="JFZ2998" s="580"/>
      <c r="JGA2998" s="537"/>
      <c r="JGB2998" s="562"/>
      <c r="JGC2998" s="357"/>
      <c r="JGD2998" s="81"/>
      <c r="JGE2998" s="173"/>
      <c r="JGF2998" s="725"/>
      <c r="JGG2998" s="137"/>
      <c r="JGH2998" s="580"/>
      <c r="JGI2998" s="537"/>
      <c r="JGJ2998" s="562"/>
      <c r="JGK2998" s="357"/>
      <c r="JGL2998" s="81"/>
      <c r="JGM2998" s="173"/>
      <c r="JGN2998" s="725"/>
      <c r="JGO2998" s="137"/>
      <c r="JGP2998" s="580"/>
      <c r="JGQ2998" s="537"/>
      <c r="JGR2998" s="562"/>
      <c r="JGS2998" s="357"/>
      <c r="JGT2998" s="81"/>
      <c r="JGU2998" s="173"/>
      <c r="JGV2998" s="725"/>
      <c r="JGW2998" s="137"/>
      <c r="JGX2998" s="580"/>
      <c r="JGY2998" s="537"/>
      <c r="JGZ2998" s="562"/>
      <c r="JHA2998" s="357"/>
      <c r="JHB2998" s="81"/>
      <c r="JHC2998" s="173"/>
      <c r="JHD2998" s="725"/>
      <c r="JHE2998" s="137"/>
      <c r="JHF2998" s="580"/>
      <c r="JHG2998" s="537"/>
      <c r="JHH2998" s="562"/>
      <c r="JHI2998" s="357"/>
      <c r="JHJ2998" s="81"/>
      <c r="JHK2998" s="173"/>
      <c r="JHL2998" s="725"/>
      <c r="JHM2998" s="137"/>
      <c r="JHN2998" s="580"/>
      <c r="JHO2998" s="537"/>
      <c r="JHP2998" s="562"/>
      <c r="JHQ2998" s="357"/>
      <c r="JHR2998" s="81"/>
      <c r="JHS2998" s="173"/>
      <c r="JHT2998" s="725"/>
      <c r="JHU2998" s="137"/>
      <c r="JHV2998" s="580"/>
      <c r="JHW2998" s="537"/>
      <c r="JHX2998" s="562"/>
      <c r="JHY2998" s="357"/>
      <c r="JHZ2998" s="81"/>
      <c r="JIA2998" s="173"/>
      <c r="JIB2998" s="725"/>
      <c r="JIC2998" s="137"/>
      <c r="JID2998" s="580"/>
      <c r="JIE2998" s="537"/>
      <c r="JIF2998" s="562"/>
      <c r="JIG2998" s="357"/>
      <c r="JIH2998" s="81"/>
      <c r="JII2998" s="173"/>
      <c r="JIJ2998" s="725"/>
      <c r="JIK2998" s="137"/>
      <c r="JIL2998" s="580"/>
      <c r="JIM2998" s="537"/>
      <c r="JIN2998" s="562"/>
      <c r="JIO2998" s="357"/>
      <c r="JIP2998" s="81"/>
      <c r="JIQ2998" s="173"/>
      <c r="JIR2998" s="725"/>
      <c r="JIS2998" s="137"/>
      <c r="JIT2998" s="580"/>
      <c r="JIU2998" s="537"/>
      <c r="JIV2998" s="562"/>
      <c r="JIW2998" s="357"/>
      <c r="JIX2998" s="81"/>
      <c r="JIY2998" s="173"/>
      <c r="JIZ2998" s="725"/>
      <c r="JJA2998" s="137"/>
      <c r="JJB2998" s="580"/>
      <c r="JJC2998" s="537"/>
      <c r="JJD2998" s="562"/>
      <c r="JJE2998" s="357"/>
      <c r="JJF2998" s="81"/>
      <c r="JJG2998" s="173"/>
      <c r="JJH2998" s="725"/>
      <c r="JJI2998" s="137"/>
      <c r="JJJ2998" s="580"/>
      <c r="JJK2998" s="537"/>
      <c r="JJL2998" s="562"/>
      <c r="JJM2998" s="357"/>
      <c r="JJN2998" s="81"/>
      <c r="JJO2998" s="173"/>
      <c r="JJP2998" s="725"/>
      <c r="JJQ2998" s="137"/>
      <c r="JJR2998" s="580"/>
      <c r="JJS2998" s="537"/>
      <c r="JJT2998" s="562"/>
      <c r="JJU2998" s="357"/>
      <c r="JJV2998" s="81"/>
      <c r="JJW2998" s="173"/>
      <c r="JJX2998" s="725"/>
      <c r="JJY2998" s="137"/>
      <c r="JJZ2998" s="580"/>
      <c r="JKA2998" s="537"/>
      <c r="JKB2998" s="562"/>
      <c r="JKC2998" s="357"/>
      <c r="JKD2998" s="81"/>
      <c r="JKE2998" s="173"/>
      <c r="JKF2998" s="725"/>
      <c r="JKG2998" s="137"/>
      <c r="JKH2998" s="580"/>
      <c r="JKI2998" s="537"/>
      <c r="JKJ2998" s="562"/>
      <c r="JKK2998" s="357"/>
      <c r="JKL2998" s="81"/>
      <c r="JKM2998" s="173"/>
      <c r="JKN2998" s="725"/>
      <c r="JKO2998" s="137"/>
      <c r="JKP2998" s="580"/>
      <c r="JKQ2998" s="537"/>
      <c r="JKR2998" s="562"/>
      <c r="JKS2998" s="357"/>
      <c r="JKT2998" s="81"/>
      <c r="JKU2998" s="173"/>
      <c r="JKV2998" s="725"/>
      <c r="JKW2998" s="137"/>
      <c r="JKX2998" s="580"/>
      <c r="JKY2998" s="537"/>
      <c r="JKZ2998" s="562"/>
      <c r="JLA2998" s="357"/>
      <c r="JLB2998" s="81"/>
      <c r="JLC2998" s="173"/>
      <c r="JLD2998" s="725"/>
      <c r="JLE2998" s="137"/>
      <c r="JLF2998" s="580"/>
      <c r="JLG2998" s="537"/>
      <c r="JLH2998" s="562"/>
      <c r="JLI2998" s="357"/>
      <c r="JLJ2998" s="81"/>
      <c r="JLK2998" s="173"/>
      <c r="JLL2998" s="725"/>
      <c r="JLM2998" s="137"/>
      <c r="JLN2998" s="580"/>
      <c r="JLO2998" s="537"/>
      <c r="JLP2998" s="562"/>
      <c r="JLQ2998" s="357"/>
      <c r="JLR2998" s="81"/>
      <c r="JLS2998" s="173"/>
      <c r="JLT2998" s="725"/>
      <c r="JLU2998" s="137"/>
      <c r="JLV2998" s="580"/>
      <c r="JLW2998" s="537"/>
      <c r="JLX2998" s="562"/>
      <c r="JLY2998" s="357"/>
      <c r="JLZ2998" s="81"/>
      <c r="JMA2998" s="173"/>
      <c r="JMB2998" s="725"/>
      <c r="JMC2998" s="137"/>
      <c r="JMD2998" s="580"/>
      <c r="JME2998" s="537"/>
      <c r="JMF2998" s="562"/>
      <c r="JMG2998" s="357"/>
      <c r="JMH2998" s="81"/>
      <c r="JMI2998" s="173"/>
      <c r="JMJ2998" s="725"/>
      <c r="JMK2998" s="137"/>
      <c r="JML2998" s="580"/>
      <c r="JMM2998" s="537"/>
      <c r="JMN2998" s="562"/>
      <c r="JMO2998" s="357"/>
      <c r="JMP2998" s="81"/>
      <c r="JMQ2998" s="173"/>
      <c r="JMR2998" s="725"/>
      <c r="JMS2998" s="137"/>
      <c r="JMT2998" s="580"/>
      <c r="JMU2998" s="537"/>
      <c r="JMV2998" s="562"/>
      <c r="JMW2998" s="357"/>
      <c r="JMX2998" s="81"/>
      <c r="JMY2998" s="173"/>
      <c r="JMZ2998" s="725"/>
      <c r="JNA2998" s="137"/>
      <c r="JNB2998" s="580"/>
      <c r="JNC2998" s="537"/>
      <c r="JND2998" s="562"/>
      <c r="JNE2998" s="357"/>
      <c r="JNF2998" s="81"/>
      <c r="JNG2998" s="173"/>
      <c r="JNH2998" s="725"/>
      <c r="JNI2998" s="137"/>
      <c r="JNJ2998" s="580"/>
      <c r="JNK2998" s="537"/>
      <c r="JNL2998" s="562"/>
      <c r="JNM2998" s="357"/>
      <c r="JNN2998" s="81"/>
      <c r="JNO2998" s="173"/>
      <c r="JNP2998" s="725"/>
      <c r="JNQ2998" s="137"/>
      <c r="JNR2998" s="580"/>
      <c r="JNS2998" s="537"/>
      <c r="JNT2998" s="562"/>
      <c r="JNU2998" s="357"/>
      <c r="JNV2998" s="81"/>
      <c r="JNW2998" s="173"/>
      <c r="JNX2998" s="725"/>
      <c r="JNY2998" s="137"/>
      <c r="JNZ2998" s="580"/>
      <c r="JOA2998" s="537"/>
      <c r="JOB2998" s="562"/>
      <c r="JOC2998" s="357"/>
      <c r="JOD2998" s="81"/>
      <c r="JOE2998" s="173"/>
      <c r="JOF2998" s="725"/>
      <c r="JOG2998" s="137"/>
      <c r="JOH2998" s="580"/>
      <c r="JOI2998" s="537"/>
      <c r="JOJ2998" s="562"/>
      <c r="JOK2998" s="357"/>
      <c r="JOL2998" s="81"/>
      <c r="JOM2998" s="173"/>
      <c r="JON2998" s="725"/>
      <c r="JOO2998" s="137"/>
      <c r="JOP2998" s="580"/>
      <c r="JOQ2998" s="537"/>
      <c r="JOR2998" s="562"/>
      <c r="JOS2998" s="357"/>
      <c r="JOT2998" s="81"/>
      <c r="JOU2998" s="173"/>
      <c r="JOV2998" s="725"/>
      <c r="JOW2998" s="137"/>
      <c r="JOX2998" s="580"/>
      <c r="JOY2998" s="537"/>
      <c r="JOZ2998" s="562"/>
      <c r="JPA2998" s="357"/>
      <c r="JPB2998" s="81"/>
      <c r="JPC2998" s="173"/>
      <c r="JPD2998" s="725"/>
      <c r="JPE2998" s="137"/>
      <c r="JPF2998" s="580"/>
      <c r="JPG2998" s="537"/>
      <c r="JPH2998" s="562"/>
      <c r="JPI2998" s="357"/>
      <c r="JPJ2998" s="81"/>
      <c r="JPK2998" s="173"/>
      <c r="JPL2998" s="725"/>
      <c r="JPM2998" s="137"/>
      <c r="JPN2998" s="580"/>
      <c r="JPO2998" s="537"/>
      <c r="JPP2998" s="562"/>
      <c r="JPQ2998" s="357"/>
      <c r="JPR2998" s="81"/>
      <c r="JPS2998" s="173"/>
      <c r="JPT2998" s="725"/>
      <c r="JPU2998" s="137"/>
      <c r="JPV2998" s="580"/>
      <c r="JPW2998" s="537"/>
      <c r="JPX2998" s="562"/>
      <c r="JPY2998" s="357"/>
      <c r="JPZ2998" s="81"/>
      <c r="JQA2998" s="173"/>
      <c r="JQB2998" s="725"/>
      <c r="JQC2998" s="137"/>
      <c r="JQD2998" s="580"/>
      <c r="JQE2998" s="537"/>
      <c r="JQF2998" s="562"/>
      <c r="JQG2998" s="357"/>
      <c r="JQH2998" s="81"/>
      <c r="JQI2998" s="173"/>
      <c r="JQJ2998" s="725"/>
      <c r="JQK2998" s="137"/>
      <c r="JQL2998" s="580"/>
      <c r="JQM2998" s="537"/>
      <c r="JQN2998" s="562"/>
      <c r="JQO2998" s="357"/>
      <c r="JQP2998" s="81"/>
      <c r="JQQ2998" s="173"/>
      <c r="JQR2998" s="725"/>
      <c r="JQS2998" s="137"/>
      <c r="JQT2998" s="580"/>
      <c r="JQU2998" s="537"/>
      <c r="JQV2998" s="562"/>
      <c r="JQW2998" s="357"/>
      <c r="JQX2998" s="81"/>
      <c r="JQY2998" s="173"/>
      <c r="JQZ2998" s="725"/>
      <c r="JRA2998" s="137"/>
      <c r="JRB2998" s="580"/>
      <c r="JRC2998" s="537"/>
      <c r="JRD2998" s="562"/>
      <c r="JRE2998" s="357"/>
      <c r="JRF2998" s="81"/>
      <c r="JRG2998" s="173"/>
      <c r="JRH2998" s="725"/>
      <c r="JRI2998" s="137"/>
      <c r="JRJ2998" s="580"/>
      <c r="JRK2998" s="537"/>
      <c r="JRL2998" s="562"/>
      <c r="JRM2998" s="357"/>
      <c r="JRN2998" s="81"/>
      <c r="JRO2998" s="173"/>
      <c r="JRP2998" s="725"/>
      <c r="JRQ2998" s="137"/>
      <c r="JRR2998" s="580"/>
      <c r="JRS2998" s="537"/>
      <c r="JRT2998" s="562"/>
      <c r="JRU2998" s="357"/>
      <c r="JRV2998" s="81"/>
      <c r="JRW2998" s="173"/>
      <c r="JRX2998" s="725"/>
      <c r="JRY2998" s="137"/>
      <c r="JRZ2998" s="580"/>
      <c r="JSA2998" s="537"/>
      <c r="JSB2998" s="562"/>
      <c r="JSC2998" s="357"/>
      <c r="JSD2998" s="81"/>
      <c r="JSE2998" s="173"/>
      <c r="JSF2998" s="725"/>
      <c r="JSG2998" s="137"/>
      <c r="JSH2998" s="580"/>
      <c r="JSI2998" s="537"/>
      <c r="JSJ2998" s="562"/>
      <c r="JSK2998" s="357"/>
      <c r="JSL2998" s="81"/>
      <c r="JSM2998" s="173"/>
      <c r="JSN2998" s="725"/>
      <c r="JSO2998" s="137"/>
      <c r="JSP2998" s="580"/>
      <c r="JSQ2998" s="537"/>
      <c r="JSR2998" s="562"/>
      <c r="JSS2998" s="357"/>
      <c r="JST2998" s="81"/>
      <c r="JSU2998" s="173"/>
      <c r="JSV2998" s="725"/>
      <c r="JSW2998" s="137"/>
      <c r="JSX2998" s="580"/>
      <c r="JSY2998" s="537"/>
      <c r="JSZ2998" s="562"/>
      <c r="JTA2998" s="357"/>
      <c r="JTB2998" s="81"/>
      <c r="JTC2998" s="173"/>
      <c r="JTD2998" s="725"/>
      <c r="JTE2998" s="137"/>
      <c r="JTF2998" s="580"/>
      <c r="JTG2998" s="537"/>
      <c r="JTH2998" s="562"/>
      <c r="JTI2998" s="357"/>
      <c r="JTJ2998" s="81"/>
      <c r="JTK2998" s="173"/>
      <c r="JTL2998" s="725"/>
      <c r="JTM2998" s="137"/>
      <c r="JTN2998" s="580"/>
      <c r="JTO2998" s="537"/>
      <c r="JTP2998" s="562"/>
      <c r="JTQ2998" s="357"/>
      <c r="JTR2998" s="81"/>
      <c r="JTS2998" s="173"/>
      <c r="JTT2998" s="725"/>
      <c r="JTU2998" s="137"/>
      <c r="JTV2998" s="580"/>
      <c r="JTW2998" s="537"/>
      <c r="JTX2998" s="562"/>
      <c r="JTY2998" s="357"/>
      <c r="JTZ2998" s="81"/>
      <c r="JUA2998" s="173"/>
      <c r="JUB2998" s="725"/>
      <c r="JUC2998" s="137"/>
      <c r="JUD2998" s="580"/>
      <c r="JUE2998" s="537"/>
      <c r="JUF2998" s="562"/>
      <c r="JUG2998" s="357"/>
      <c r="JUH2998" s="81"/>
      <c r="JUI2998" s="173"/>
      <c r="JUJ2998" s="725"/>
      <c r="JUK2998" s="137"/>
      <c r="JUL2998" s="580"/>
      <c r="JUM2998" s="537"/>
      <c r="JUN2998" s="562"/>
      <c r="JUO2998" s="357"/>
      <c r="JUP2998" s="81"/>
      <c r="JUQ2998" s="173"/>
      <c r="JUR2998" s="725"/>
      <c r="JUS2998" s="137"/>
      <c r="JUT2998" s="580"/>
      <c r="JUU2998" s="537"/>
      <c r="JUV2998" s="562"/>
      <c r="JUW2998" s="357"/>
      <c r="JUX2998" s="81"/>
      <c r="JUY2998" s="173"/>
      <c r="JUZ2998" s="725"/>
      <c r="JVA2998" s="137"/>
      <c r="JVB2998" s="580"/>
      <c r="JVC2998" s="537"/>
      <c r="JVD2998" s="562"/>
      <c r="JVE2998" s="357"/>
      <c r="JVF2998" s="81"/>
      <c r="JVG2998" s="173"/>
      <c r="JVH2998" s="725"/>
      <c r="JVI2998" s="137"/>
      <c r="JVJ2998" s="580"/>
      <c r="JVK2998" s="537"/>
      <c r="JVL2998" s="562"/>
      <c r="JVM2998" s="357"/>
      <c r="JVN2998" s="81"/>
      <c r="JVO2998" s="173"/>
      <c r="JVP2998" s="725"/>
      <c r="JVQ2998" s="137"/>
      <c r="JVR2998" s="580"/>
      <c r="JVS2998" s="537"/>
      <c r="JVT2998" s="562"/>
      <c r="JVU2998" s="357"/>
      <c r="JVV2998" s="81"/>
      <c r="JVW2998" s="173"/>
      <c r="JVX2998" s="725"/>
      <c r="JVY2998" s="137"/>
      <c r="JVZ2998" s="580"/>
      <c r="JWA2998" s="537"/>
      <c r="JWB2998" s="562"/>
      <c r="JWC2998" s="357"/>
      <c r="JWD2998" s="81"/>
      <c r="JWE2998" s="173"/>
      <c r="JWF2998" s="725"/>
      <c r="JWG2998" s="137"/>
      <c r="JWH2998" s="580"/>
      <c r="JWI2998" s="537"/>
      <c r="JWJ2998" s="562"/>
      <c r="JWK2998" s="357"/>
      <c r="JWL2998" s="81"/>
      <c r="JWM2998" s="173"/>
      <c r="JWN2998" s="725"/>
      <c r="JWO2998" s="137"/>
      <c r="JWP2998" s="580"/>
      <c r="JWQ2998" s="537"/>
      <c r="JWR2998" s="562"/>
      <c r="JWS2998" s="357"/>
      <c r="JWT2998" s="81"/>
      <c r="JWU2998" s="173"/>
      <c r="JWV2998" s="725"/>
      <c r="JWW2998" s="137"/>
      <c r="JWX2998" s="580"/>
      <c r="JWY2998" s="537"/>
      <c r="JWZ2998" s="562"/>
      <c r="JXA2998" s="357"/>
      <c r="JXB2998" s="81"/>
      <c r="JXC2998" s="173"/>
      <c r="JXD2998" s="725"/>
      <c r="JXE2998" s="137"/>
      <c r="JXF2998" s="580"/>
      <c r="JXG2998" s="537"/>
      <c r="JXH2998" s="562"/>
      <c r="JXI2998" s="357"/>
      <c r="JXJ2998" s="81"/>
      <c r="JXK2998" s="173"/>
      <c r="JXL2998" s="725"/>
      <c r="JXM2998" s="137"/>
      <c r="JXN2998" s="580"/>
      <c r="JXO2998" s="537"/>
      <c r="JXP2998" s="562"/>
      <c r="JXQ2998" s="357"/>
      <c r="JXR2998" s="81"/>
      <c r="JXS2998" s="173"/>
      <c r="JXT2998" s="725"/>
      <c r="JXU2998" s="137"/>
      <c r="JXV2998" s="580"/>
      <c r="JXW2998" s="537"/>
      <c r="JXX2998" s="562"/>
      <c r="JXY2998" s="357"/>
      <c r="JXZ2998" s="81"/>
      <c r="JYA2998" s="173"/>
      <c r="JYB2998" s="725"/>
      <c r="JYC2998" s="137"/>
      <c r="JYD2998" s="580"/>
      <c r="JYE2998" s="537"/>
      <c r="JYF2998" s="562"/>
      <c r="JYG2998" s="357"/>
      <c r="JYH2998" s="81"/>
      <c r="JYI2998" s="173"/>
      <c r="JYJ2998" s="725"/>
      <c r="JYK2998" s="137"/>
      <c r="JYL2998" s="580"/>
      <c r="JYM2998" s="537"/>
      <c r="JYN2998" s="562"/>
      <c r="JYO2998" s="357"/>
      <c r="JYP2998" s="81"/>
      <c r="JYQ2998" s="173"/>
      <c r="JYR2998" s="725"/>
      <c r="JYS2998" s="137"/>
      <c r="JYT2998" s="580"/>
      <c r="JYU2998" s="537"/>
      <c r="JYV2998" s="562"/>
      <c r="JYW2998" s="357"/>
      <c r="JYX2998" s="81"/>
      <c r="JYY2998" s="173"/>
      <c r="JYZ2998" s="725"/>
      <c r="JZA2998" s="137"/>
      <c r="JZB2998" s="580"/>
      <c r="JZC2998" s="537"/>
      <c r="JZD2998" s="562"/>
      <c r="JZE2998" s="357"/>
      <c r="JZF2998" s="81"/>
      <c r="JZG2998" s="173"/>
      <c r="JZH2998" s="725"/>
      <c r="JZI2998" s="137"/>
      <c r="JZJ2998" s="580"/>
      <c r="JZK2998" s="537"/>
      <c r="JZL2998" s="562"/>
      <c r="JZM2998" s="357"/>
      <c r="JZN2998" s="81"/>
      <c r="JZO2998" s="173"/>
      <c r="JZP2998" s="725"/>
      <c r="JZQ2998" s="137"/>
      <c r="JZR2998" s="580"/>
      <c r="JZS2998" s="537"/>
      <c r="JZT2998" s="562"/>
      <c r="JZU2998" s="357"/>
      <c r="JZV2998" s="81"/>
      <c r="JZW2998" s="173"/>
      <c r="JZX2998" s="725"/>
      <c r="JZY2998" s="137"/>
      <c r="JZZ2998" s="580"/>
      <c r="KAA2998" s="537"/>
      <c r="KAB2998" s="562"/>
      <c r="KAC2998" s="357"/>
      <c r="KAD2998" s="81"/>
      <c r="KAE2998" s="173"/>
      <c r="KAF2998" s="725"/>
      <c r="KAG2998" s="137"/>
      <c r="KAH2998" s="580"/>
      <c r="KAI2998" s="537"/>
      <c r="KAJ2998" s="562"/>
      <c r="KAK2998" s="357"/>
      <c r="KAL2998" s="81"/>
      <c r="KAM2998" s="173"/>
      <c r="KAN2998" s="725"/>
      <c r="KAO2998" s="137"/>
      <c r="KAP2998" s="580"/>
      <c r="KAQ2998" s="537"/>
      <c r="KAR2998" s="562"/>
      <c r="KAS2998" s="357"/>
      <c r="KAT2998" s="81"/>
      <c r="KAU2998" s="173"/>
      <c r="KAV2998" s="725"/>
      <c r="KAW2998" s="137"/>
      <c r="KAX2998" s="580"/>
      <c r="KAY2998" s="537"/>
      <c r="KAZ2998" s="562"/>
      <c r="KBA2998" s="357"/>
      <c r="KBB2998" s="81"/>
      <c r="KBC2998" s="173"/>
      <c r="KBD2998" s="725"/>
      <c r="KBE2998" s="137"/>
      <c r="KBF2998" s="580"/>
      <c r="KBG2998" s="537"/>
      <c r="KBH2998" s="562"/>
      <c r="KBI2998" s="357"/>
      <c r="KBJ2998" s="81"/>
      <c r="KBK2998" s="173"/>
      <c r="KBL2998" s="725"/>
      <c r="KBM2998" s="137"/>
      <c r="KBN2998" s="580"/>
      <c r="KBO2998" s="537"/>
      <c r="KBP2998" s="562"/>
      <c r="KBQ2998" s="357"/>
      <c r="KBR2998" s="81"/>
      <c r="KBS2998" s="173"/>
      <c r="KBT2998" s="725"/>
      <c r="KBU2998" s="137"/>
      <c r="KBV2998" s="580"/>
      <c r="KBW2998" s="537"/>
      <c r="KBX2998" s="562"/>
      <c r="KBY2998" s="357"/>
      <c r="KBZ2998" s="81"/>
      <c r="KCA2998" s="173"/>
      <c r="KCB2998" s="725"/>
      <c r="KCC2998" s="137"/>
      <c r="KCD2998" s="580"/>
      <c r="KCE2998" s="537"/>
      <c r="KCF2998" s="562"/>
      <c r="KCG2998" s="357"/>
      <c r="KCH2998" s="81"/>
      <c r="KCI2998" s="173"/>
      <c r="KCJ2998" s="725"/>
      <c r="KCK2998" s="137"/>
      <c r="KCL2998" s="580"/>
      <c r="KCM2998" s="537"/>
      <c r="KCN2998" s="562"/>
      <c r="KCO2998" s="357"/>
      <c r="KCP2998" s="81"/>
      <c r="KCQ2998" s="173"/>
      <c r="KCR2998" s="725"/>
      <c r="KCS2998" s="137"/>
      <c r="KCT2998" s="580"/>
      <c r="KCU2998" s="537"/>
      <c r="KCV2998" s="562"/>
      <c r="KCW2998" s="357"/>
      <c r="KCX2998" s="81"/>
      <c r="KCY2998" s="173"/>
      <c r="KCZ2998" s="725"/>
      <c r="KDA2998" s="137"/>
      <c r="KDB2998" s="580"/>
      <c r="KDC2998" s="537"/>
      <c r="KDD2998" s="562"/>
      <c r="KDE2998" s="357"/>
      <c r="KDF2998" s="81"/>
      <c r="KDG2998" s="173"/>
      <c r="KDH2998" s="725"/>
      <c r="KDI2998" s="137"/>
      <c r="KDJ2998" s="580"/>
      <c r="KDK2998" s="537"/>
      <c r="KDL2998" s="562"/>
      <c r="KDM2998" s="357"/>
      <c r="KDN2998" s="81"/>
      <c r="KDO2998" s="173"/>
      <c r="KDP2998" s="725"/>
      <c r="KDQ2998" s="137"/>
      <c r="KDR2998" s="580"/>
      <c r="KDS2998" s="537"/>
      <c r="KDT2998" s="562"/>
      <c r="KDU2998" s="357"/>
      <c r="KDV2998" s="81"/>
      <c r="KDW2998" s="173"/>
      <c r="KDX2998" s="725"/>
      <c r="KDY2998" s="137"/>
      <c r="KDZ2998" s="580"/>
      <c r="KEA2998" s="537"/>
      <c r="KEB2998" s="562"/>
      <c r="KEC2998" s="357"/>
      <c r="KED2998" s="81"/>
      <c r="KEE2998" s="173"/>
      <c r="KEF2998" s="725"/>
      <c r="KEG2998" s="137"/>
      <c r="KEH2998" s="580"/>
      <c r="KEI2998" s="537"/>
      <c r="KEJ2998" s="562"/>
      <c r="KEK2998" s="357"/>
      <c r="KEL2998" s="81"/>
      <c r="KEM2998" s="173"/>
      <c r="KEN2998" s="725"/>
      <c r="KEO2998" s="137"/>
      <c r="KEP2998" s="580"/>
      <c r="KEQ2998" s="537"/>
      <c r="KER2998" s="562"/>
      <c r="KES2998" s="357"/>
      <c r="KET2998" s="81"/>
      <c r="KEU2998" s="173"/>
      <c r="KEV2998" s="725"/>
      <c r="KEW2998" s="137"/>
      <c r="KEX2998" s="580"/>
      <c r="KEY2998" s="537"/>
      <c r="KEZ2998" s="562"/>
      <c r="KFA2998" s="357"/>
      <c r="KFB2998" s="81"/>
      <c r="KFC2998" s="173"/>
      <c r="KFD2998" s="725"/>
      <c r="KFE2998" s="137"/>
      <c r="KFF2998" s="580"/>
      <c r="KFG2998" s="537"/>
      <c r="KFH2998" s="562"/>
      <c r="KFI2998" s="357"/>
      <c r="KFJ2998" s="81"/>
      <c r="KFK2998" s="173"/>
      <c r="KFL2998" s="725"/>
      <c r="KFM2998" s="137"/>
      <c r="KFN2998" s="580"/>
      <c r="KFO2998" s="537"/>
      <c r="KFP2998" s="562"/>
      <c r="KFQ2998" s="357"/>
      <c r="KFR2998" s="81"/>
      <c r="KFS2998" s="173"/>
      <c r="KFT2998" s="725"/>
      <c r="KFU2998" s="137"/>
      <c r="KFV2998" s="580"/>
      <c r="KFW2998" s="537"/>
      <c r="KFX2998" s="562"/>
      <c r="KFY2998" s="357"/>
      <c r="KFZ2998" s="81"/>
      <c r="KGA2998" s="173"/>
      <c r="KGB2998" s="725"/>
      <c r="KGC2998" s="137"/>
      <c r="KGD2998" s="580"/>
      <c r="KGE2998" s="537"/>
      <c r="KGF2998" s="562"/>
      <c r="KGG2998" s="357"/>
      <c r="KGH2998" s="81"/>
      <c r="KGI2998" s="173"/>
      <c r="KGJ2998" s="725"/>
      <c r="KGK2998" s="137"/>
      <c r="KGL2998" s="580"/>
      <c r="KGM2998" s="537"/>
      <c r="KGN2998" s="562"/>
      <c r="KGO2998" s="357"/>
      <c r="KGP2998" s="81"/>
      <c r="KGQ2998" s="173"/>
      <c r="KGR2998" s="725"/>
      <c r="KGS2998" s="137"/>
      <c r="KGT2998" s="580"/>
      <c r="KGU2998" s="537"/>
      <c r="KGV2998" s="562"/>
      <c r="KGW2998" s="357"/>
      <c r="KGX2998" s="81"/>
      <c r="KGY2998" s="173"/>
      <c r="KGZ2998" s="725"/>
      <c r="KHA2998" s="137"/>
      <c r="KHB2998" s="580"/>
      <c r="KHC2998" s="537"/>
      <c r="KHD2998" s="562"/>
      <c r="KHE2998" s="357"/>
      <c r="KHF2998" s="81"/>
      <c r="KHG2998" s="173"/>
      <c r="KHH2998" s="725"/>
      <c r="KHI2998" s="137"/>
      <c r="KHJ2998" s="580"/>
      <c r="KHK2998" s="537"/>
      <c r="KHL2998" s="562"/>
      <c r="KHM2998" s="357"/>
      <c r="KHN2998" s="81"/>
      <c r="KHO2998" s="173"/>
      <c r="KHP2998" s="725"/>
      <c r="KHQ2998" s="137"/>
      <c r="KHR2998" s="580"/>
      <c r="KHS2998" s="537"/>
      <c r="KHT2998" s="562"/>
      <c r="KHU2998" s="357"/>
      <c r="KHV2998" s="81"/>
      <c r="KHW2998" s="173"/>
      <c r="KHX2998" s="725"/>
      <c r="KHY2998" s="137"/>
      <c r="KHZ2998" s="580"/>
      <c r="KIA2998" s="537"/>
      <c r="KIB2998" s="562"/>
      <c r="KIC2998" s="357"/>
      <c r="KID2998" s="81"/>
      <c r="KIE2998" s="173"/>
      <c r="KIF2998" s="725"/>
      <c r="KIG2998" s="137"/>
      <c r="KIH2998" s="580"/>
      <c r="KII2998" s="537"/>
      <c r="KIJ2998" s="562"/>
      <c r="KIK2998" s="357"/>
      <c r="KIL2998" s="81"/>
      <c r="KIM2998" s="173"/>
      <c r="KIN2998" s="725"/>
      <c r="KIO2998" s="137"/>
      <c r="KIP2998" s="580"/>
      <c r="KIQ2998" s="537"/>
      <c r="KIR2998" s="562"/>
      <c r="KIS2998" s="357"/>
      <c r="KIT2998" s="81"/>
      <c r="KIU2998" s="173"/>
      <c r="KIV2998" s="725"/>
      <c r="KIW2998" s="137"/>
      <c r="KIX2998" s="580"/>
      <c r="KIY2998" s="537"/>
      <c r="KIZ2998" s="562"/>
      <c r="KJA2998" s="357"/>
      <c r="KJB2998" s="81"/>
      <c r="KJC2998" s="173"/>
      <c r="KJD2998" s="725"/>
      <c r="KJE2998" s="137"/>
      <c r="KJF2998" s="580"/>
      <c r="KJG2998" s="537"/>
      <c r="KJH2998" s="562"/>
      <c r="KJI2998" s="357"/>
      <c r="KJJ2998" s="81"/>
      <c r="KJK2998" s="173"/>
      <c r="KJL2998" s="725"/>
      <c r="KJM2998" s="137"/>
      <c r="KJN2998" s="580"/>
      <c r="KJO2998" s="537"/>
      <c r="KJP2998" s="562"/>
      <c r="KJQ2998" s="357"/>
      <c r="KJR2998" s="81"/>
      <c r="KJS2998" s="173"/>
      <c r="KJT2998" s="725"/>
      <c r="KJU2998" s="137"/>
      <c r="KJV2998" s="580"/>
      <c r="KJW2998" s="537"/>
      <c r="KJX2998" s="562"/>
      <c r="KJY2998" s="357"/>
      <c r="KJZ2998" s="81"/>
      <c r="KKA2998" s="173"/>
      <c r="KKB2998" s="725"/>
      <c r="KKC2998" s="137"/>
      <c r="KKD2998" s="580"/>
      <c r="KKE2998" s="537"/>
      <c r="KKF2998" s="562"/>
      <c r="KKG2998" s="357"/>
      <c r="KKH2998" s="81"/>
      <c r="KKI2998" s="173"/>
      <c r="KKJ2998" s="725"/>
      <c r="KKK2998" s="137"/>
      <c r="KKL2998" s="580"/>
      <c r="KKM2998" s="537"/>
      <c r="KKN2998" s="562"/>
      <c r="KKO2998" s="357"/>
      <c r="KKP2998" s="81"/>
      <c r="KKQ2998" s="173"/>
      <c r="KKR2998" s="725"/>
      <c r="KKS2998" s="137"/>
      <c r="KKT2998" s="580"/>
      <c r="KKU2998" s="537"/>
      <c r="KKV2998" s="562"/>
      <c r="KKW2998" s="357"/>
      <c r="KKX2998" s="81"/>
      <c r="KKY2998" s="173"/>
      <c r="KKZ2998" s="725"/>
      <c r="KLA2998" s="137"/>
      <c r="KLB2998" s="580"/>
      <c r="KLC2998" s="537"/>
      <c r="KLD2998" s="562"/>
      <c r="KLE2998" s="357"/>
      <c r="KLF2998" s="81"/>
      <c r="KLG2998" s="173"/>
      <c r="KLH2998" s="725"/>
      <c r="KLI2998" s="137"/>
      <c r="KLJ2998" s="580"/>
      <c r="KLK2998" s="537"/>
      <c r="KLL2998" s="562"/>
      <c r="KLM2998" s="357"/>
      <c r="KLN2998" s="81"/>
      <c r="KLO2998" s="173"/>
      <c r="KLP2998" s="725"/>
      <c r="KLQ2998" s="137"/>
      <c r="KLR2998" s="580"/>
      <c r="KLS2998" s="537"/>
      <c r="KLT2998" s="562"/>
      <c r="KLU2998" s="357"/>
      <c r="KLV2998" s="81"/>
      <c r="KLW2998" s="173"/>
      <c r="KLX2998" s="725"/>
      <c r="KLY2998" s="137"/>
      <c r="KLZ2998" s="580"/>
      <c r="KMA2998" s="537"/>
      <c r="KMB2998" s="562"/>
      <c r="KMC2998" s="357"/>
      <c r="KMD2998" s="81"/>
      <c r="KME2998" s="173"/>
      <c r="KMF2998" s="725"/>
      <c r="KMG2998" s="137"/>
      <c r="KMH2998" s="580"/>
      <c r="KMI2998" s="537"/>
      <c r="KMJ2998" s="562"/>
      <c r="KMK2998" s="357"/>
      <c r="KML2998" s="81"/>
      <c r="KMM2998" s="173"/>
      <c r="KMN2998" s="725"/>
      <c r="KMO2998" s="137"/>
      <c r="KMP2998" s="580"/>
      <c r="KMQ2998" s="537"/>
      <c r="KMR2998" s="562"/>
      <c r="KMS2998" s="357"/>
      <c r="KMT2998" s="81"/>
      <c r="KMU2998" s="173"/>
      <c r="KMV2998" s="725"/>
      <c r="KMW2998" s="137"/>
      <c r="KMX2998" s="580"/>
      <c r="KMY2998" s="537"/>
      <c r="KMZ2998" s="562"/>
      <c r="KNA2998" s="357"/>
      <c r="KNB2998" s="81"/>
      <c r="KNC2998" s="173"/>
      <c r="KND2998" s="725"/>
      <c r="KNE2998" s="137"/>
      <c r="KNF2998" s="580"/>
      <c r="KNG2998" s="537"/>
      <c r="KNH2998" s="562"/>
      <c r="KNI2998" s="357"/>
      <c r="KNJ2998" s="81"/>
      <c r="KNK2998" s="173"/>
      <c r="KNL2998" s="725"/>
      <c r="KNM2998" s="137"/>
      <c r="KNN2998" s="580"/>
      <c r="KNO2998" s="537"/>
      <c r="KNP2998" s="562"/>
      <c r="KNQ2998" s="357"/>
      <c r="KNR2998" s="81"/>
      <c r="KNS2998" s="173"/>
      <c r="KNT2998" s="725"/>
      <c r="KNU2998" s="137"/>
      <c r="KNV2998" s="580"/>
      <c r="KNW2998" s="537"/>
      <c r="KNX2998" s="562"/>
      <c r="KNY2998" s="357"/>
      <c r="KNZ2998" s="81"/>
      <c r="KOA2998" s="173"/>
      <c r="KOB2998" s="725"/>
      <c r="KOC2998" s="137"/>
      <c r="KOD2998" s="580"/>
      <c r="KOE2998" s="537"/>
      <c r="KOF2998" s="562"/>
      <c r="KOG2998" s="357"/>
      <c r="KOH2998" s="81"/>
      <c r="KOI2998" s="173"/>
      <c r="KOJ2998" s="725"/>
      <c r="KOK2998" s="137"/>
      <c r="KOL2998" s="580"/>
      <c r="KOM2998" s="537"/>
      <c r="KON2998" s="562"/>
      <c r="KOO2998" s="357"/>
      <c r="KOP2998" s="81"/>
      <c r="KOQ2998" s="173"/>
      <c r="KOR2998" s="725"/>
      <c r="KOS2998" s="137"/>
      <c r="KOT2998" s="580"/>
      <c r="KOU2998" s="537"/>
      <c r="KOV2998" s="562"/>
      <c r="KOW2998" s="357"/>
      <c r="KOX2998" s="81"/>
      <c r="KOY2998" s="173"/>
      <c r="KOZ2998" s="725"/>
      <c r="KPA2998" s="137"/>
      <c r="KPB2998" s="580"/>
      <c r="KPC2998" s="537"/>
      <c r="KPD2998" s="562"/>
      <c r="KPE2998" s="357"/>
      <c r="KPF2998" s="81"/>
      <c r="KPG2998" s="173"/>
      <c r="KPH2998" s="725"/>
      <c r="KPI2998" s="137"/>
      <c r="KPJ2998" s="580"/>
      <c r="KPK2998" s="537"/>
      <c r="KPL2998" s="562"/>
      <c r="KPM2998" s="357"/>
      <c r="KPN2998" s="81"/>
      <c r="KPO2998" s="173"/>
      <c r="KPP2998" s="725"/>
      <c r="KPQ2998" s="137"/>
      <c r="KPR2998" s="580"/>
      <c r="KPS2998" s="537"/>
      <c r="KPT2998" s="562"/>
      <c r="KPU2998" s="357"/>
      <c r="KPV2998" s="81"/>
      <c r="KPW2998" s="173"/>
      <c r="KPX2998" s="725"/>
      <c r="KPY2998" s="137"/>
      <c r="KPZ2998" s="580"/>
      <c r="KQA2998" s="537"/>
      <c r="KQB2998" s="562"/>
      <c r="KQC2998" s="357"/>
      <c r="KQD2998" s="81"/>
      <c r="KQE2998" s="173"/>
      <c r="KQF2998" s="725"/>
      <c r="KQG2998" s="137"/>
      <c r="KQH2998" s="580"/>
      <c r="KQI2998" s="537"/>
      <c r="KQJ2998" s="562"/>
      <c r="KQK2998" s="357"/>
      <c r="KQL2998" s="81"/>
      <c r="KQM2998" s="173"/>
      <c r="KQN2998" s="725"/>
      <c r="KQO2998" s="137"/>
      <c r="KQP2998" s="580"/>
      <c r="KQQ2998" s="537"/>
      <c r="KQR2998" s="562"/>
      <c r="KQS2998" s="357"/>
      <c r="KQT2998" s="81"/>
      <c r="KQU2998" s="173"/>
      <c r="KQV2998" s="725"/>
      <c r="KQW2998" s="137"/>
      <c r="KQX2998" s="580"/>
      <c r="KQY2998" s="537"/>
      <c r="KQZ2998" s="562"/>
      <c r="KRA2998" s="357"/>
      <c r="KRB2998" s="81"/>
      <c r="KRC2998" s="173"/>
      <c r="KRD2998" s="725"/>
      <c r="KRE2998" s="137"/>
      <c r="KRF2998" s="580"/>
      <c r="KRG2998" s="537"/>
      <c r="KRH2998" s="562"/>
      <c r="KRI2998" s="357"/>
      <c r="KRJ2998" s="81"/>
      <c r="KRK2998" s="173"/>
      <c r="KRL2998" s="725"/>
      <c r="KRM2998" s="137"/>
      <c r="KRN2998" s="580"/>
      <c r="KRO2998" s="537"/>
      <c r="KRP2998" s="562"/>
      <c r="KRQ2998" s="357"/>
      <c r="KRR2998" s="81"/>
      <c r="KRS2998" s="173"/>
      <c r="KRT2998" s="725"/>
      <c r="KRU2998" s="137"/>
      <c r="KRV2998" s="580"/>
      <c r="KRW2998" s="537"/>
      <c r="KRX2998" s="562"/>
      <c r="KRY2998" s="357"/>
      <c r="KRZ2998" s="81"/>
      <c r="KSA2998" s="173"/>
      <c r="KSB2998" s="725"/>
      <c r="KSC2998" s="137"/>
      <c r="KSD2998" s="580"/>
      <c r="KSE2998" s="537"/>
      <c r="KSF2998" s="562"/>
      <c r="KSG2998" s="357"/>
      <c r="KSH2998" s="81"/>
      <c r="KSI2998" s="173"/>
      <c r="KSJ2998" s="725"/>
      <c r="KSK2998" s="137"/>
      <c r="KSL2998" s="580"/>
      <c r="KSM2998" s="537"/>
      <c r="KSN2998" s="562"/>
      <c r="KSO2998" s="357"/>
      <c r="KSP2998" s="81"/>
      <c r="KSQ2998" s="173"/>
      <c r="KSR2998" s="725"/>
      <c r="KSS2998" s="137"/>
      <c r="KST2998" s="580"/>
      <c r="KSU2998" s="537"/>
      <c r="KSV2998" s="562"/>
      <c r="KSW2998" s="357"/>
      <c r="KSX2998" s="81"/>
      <c r="KSY2998" s="173"/>
      <c r="KSZ2998" s="725"/>
      <c r="KTA2998" s="137"/>
      <c r="KTB2998" s="580"/>
      <c r="KTC2998" s="537"/>
      <c r="KTD2998" s="562"/>
      <c r="KTE2998" s="357"/>
      <c r="KTF2998" s="81"/>
      <c r="KTG2998" s="173"/>
      <c r="KTH2998" s="725"/>
      <c r="KTI2998" s="137"/>
      <c r="KTJ2998" s="580"/>
      <c r="KTK2998" s="537"/>
      <c r="KTL2998" s="562"/>
      <c r="KTM2998" s="357"/>
      <c r="KTN2998" s="81"/>
      <c r="KTO2998" s="173"/>
      <c r="KTP2998" s="725"/>
      <c r="KTQ2998" s="137"/>
      <c r="KTR2998" s="580"/>
      <c r="KTS2998" s="537"/>
      <c r="KTT2998" s="562"/>
      <c r="KTU2998" s="357"/>
      <c r="KTV2998" s="81"/>
      <c r="KTW2998" s="173"/>
      <c r="KTX2998" s="725"/>
      <c r="KTY2998" s="137"/>
      <c r="KTZ2998" s="580"/>
      <c r="KUA2998" s="537"/>
      <c r="KUB2998" s="562"/>
      <c r="KUC2998" s="357"/>
      <c r="KUD2998" s="81"/>
      <c r="KUE2998" s="173"/>
      <c r="KUF2998" s="725"/>
      <c r="KUG2998" s="137"/>
      <c r="KUH2998" s="580"/>
      <c r="KUI2998" s="537"/>
      <c r="KUJ2998" s="562"/>
      <c r="KUK2998" s="357"/>
      <c r="KUL2998" s="81"/>
      <c r="KUM2998" s="173"/>
      <c r="KUN2998" s="725"/>
      <c r="KUO2998" s="137"/>
      <c r="KUP2998" s="580"/>
      <c r="KUQ2998" s="537"/>
      <c r="KUR2998" s="562"/>
      <c r="KUS2998" s="357"/>
      <c r="KUT2998" s="81"/>
      <c r="KUU2998" s="173"/>
      <c r="KUV2998" s="725"/>
      <c r="KUW2998" s="137"/>
      <c r="KUX2998" s="580"/>
      <c r="KUY2998" s="537"/>
      <c r="KUZ2998" s="562"/>
      <c r="KVA2998" s="357"/>
      <c r="KVB2998" s="81"/>
      <c r="KVC2998" s="173"/>
      <c r="KVD2998" s="725"/>
      <c r="KVE2998" s="137"/>
      <c r="KVF2998" s="580"/>
      <c r="KVG2998" s="537"/>
      <c r="KVH2998" s="562"/>
      <c r="KVI2998" s="357"/>
      <c r="KVJ2998" s="81"/>
      <c r="KVK2998" s="173"/>
      <c r="KVL2998" s="725"/>
      <c r="KVM2998" s="137"/>
      <c r="KVN2998" s="580"/>
      <c r="KVO2998" s="537"/>
      <c r="KVP2998" s="562"/>
      <c r="KVQ2998" s="357"/>
      <c r="KVR2998" s="81"/>
      <c r="KVS2998" s="173"/>
      <c r="KVT2998" s="725"/>
      <c r="KVU2998" s="137"/>
      <c r="KVV2998" s="580"/>
      <c r="KVW2998" s="537"/>
      <c r="KVX2998" s="562"/>
      <c r="KVY2998" s="357"/>
      <c r="KVZ2998" s="81"/>
      <c r="KWA2998" s="173"/>
      <c r="KWB2998" s="725"/>
      <c r="KWC2998" s="137"/>
      <c r="KWD2998" s="580"/>
      <c r="KWE2998" s="537"/>
      <c r="KWF2998" s="562"/>
      <c r="KWG2998" s="357"/>
      <c r="KWH2998" s="81"/>
      <c r="KWI2998" s="173"/>
      <c r="KWJ2998" s="725"/>
      <c r="KWK2998" s="137"/>
      <c r="KWL2998" s="580"/>
      <c r="KWM2998" s="537"/>
      <c r="KWN2998" s="562"/>
      <c r="KWO2998" s="357"/>
      <c r="KWP2998" s="81"/>
      <c r="KWQ2998" s="173"/>
      <c r="KWR2998" s="725"/>
      <c r="KWS2998" s="137"/>
      <c r="KWT2998" s="580"/>
      <c r="KWU2998" s="537"/>
      <c r="KWV2998" s="562"/>
      <c r="KWW2998" s="357"/>
      <c r="KWX2998" s="81"/>
      <c r="KWY2998" s="173"/>
      <c r="KWZ2998" s="725"/>
      <c r="KXA2998" s="137"/>
      <c r="KXB2998" s="580"/>
      <c r="KXC2998" s="537"/>
      <c r="KXD2998" s="562"/>
      <c r="KXE2998" s="357"/>
      <c r="KXF2998" s="81"/>
      <c r="KXG2998" s="173"/>
      <c r="KXH2998" s="725"/>
      <c r="KXI2998" s="137"/>
      <c r="KXJ2998" s="580"/>
      <c r="KXK2998" s="537"/>
      <c r="KXL2998" s="562"/>
      <c r="KXM2998" s="357"/>
      <c r="KXN2998" s="81"/>
      <c r="KXO2998" s="173"/>
      <c r="KXP2998" s="725"/>
      <c r="KXQ2998" s="137"/>
      <c r="KXR2998" s="580"/>
      <c r="KXS2998" s="537"/>
      <c r="KXT2998" s="562"/>
      <c r="KXU2998" s="357"/>
      <c r="KXV2998" s="81"/>
      <c r="KXW2998" s="173"/>
      <c r="KXX2998" s="725"/>
      <c r="KXY2998" s="137"/>
      <c r="KXZ2998" s="580"/>
      <c r="KYA2998" s="537"/>
      <c r="KYB2998" s="562"/>
      <c r="KYC2998" s="357"/>
      <c r="KYD2998" s="81"/>
      <c r="KYE2998" s="173"/>
      <c r="KYF2998" s="725"/>
      <c r="KYG2998" s="137"/>
      <c r="KYH2998" s="580"/>
      <c r="KYI2998" s="537"/>
      <c r="KYJ2998" s="562"/>
      <c r="KYK2998" s="357"/>
      <c r="KYL2998" s="81"/>
      <c r="KYM2998" s="173"/>
      <c r="KYN2998" s="725"/>
      <c r="KYO2998" s="137"/>
      <c r="KYP2998" s="580"/>
      <c r="KYQ2998" s="537"/>
      <c r="KYR2998" s="562"/>
      <c r="KYS2998" s="357"/>
      <c r="KYT2998" s="81"/>
      <c r="KYU2998" s="173"/>
      <c r="KYV2998" s="725"/>
      <c r="KYW2998" s="137"/>
      <c r="KYX2998" s="580"/>
      <c r="KYY2998" s="537"/>
      <c r="KYZ2998" s="562"/>
      <c r="KZA2998" s="357"/>
      <c r="KZB2998" s="81"/>
      <c r="KZC2998" s="173"/>
      <c r="KZD2998" s="725"/>
      <c r="KZE2998" s="137"/>
      <c r="KZF2998" s="580"/>
      <c r="KZG2998" s="537"/>
      <c r="KZH2998" s="562"/>
      <c r="KZI2998" s="357"/>
      <c r="KZJ2998" s="81"/>
      <c r="KZK2998" s="173"/>
      <c r="KZL2998" s="725"/>
      <c r="KZM2998" s="137"/>
      <c r="KZN2998" s="580"/>
      <c r="KZO2998" s="537"/>
      <c r="KZP2998" s="562"/>
      <c r="KZQ2998" s="357"/>
      <c r="KZR2998" s="81"/>
      <c r="KZS2998" s="173"/>
      <c r="KZT2998" s="725"/>
      <c r="KZU2998" s="137"/>
      <c r="KZV2998" s="580"/>
      <c r="KZW2998" s="537"/>
      <c r="KZX2998" s="562"/>
      <c r="KZY2998" s="357"/>
      <c r="KZZ2998" s="81"/>
      <c r="LAA2998" s="173"/>
      <c r="LAB2998" s="725"/>
      <c r="LAC2998" s="137"/>
      <c r="LAD2998" s="580"/>
      <c r="LAE2998" s="537"/>
      <c r="LAF2998" s="562"/>
      <c r="LAG2998" s="357"/>
      <c r="LAH2998" s="81"/>
      <c r="LAI2998" s="173"/>
      <c r="LAJ2998" s="725"/>
      <c r="LAK2998" s="137"/>
      <c r="LAL2998" s="580"/>
      <c r="LAM2998" s="537"/>
      <c r="LAN2998" s="562"/>
      <c r="LAO2998" s="357"/>
      <c r="LAP2998" s="81"/>
      <c r="LAQ2998" s="173"/>
      <c r="LAR2998" s="725"/>
      <c r="LAS2998" s="137"/>
      <c r="LAT2998" s="580"/>
      <c r="LAU2998" s="537"/>
      <c r="LAV2998" s="562"/>
      <c r="LAW2998" s="357"/>
      <c r="LAX2998" s="81"/>
      <c r="LAY2998" s="173"/>
      <c r="LAZ2998" s="725"/>
      <c r="LBA2998" s="137"/>
      <c r="LBB2998" s="580"/>
      <c r="LBC2998" s="537"/>
      <c r="LBD2998" s="562"/>
      <c r="LBE2998" s="357"/>
      <c r="LBF2998" s="81"/>
      <c r="LBG2998" s="173"/>
      <c r="LBH2998" s="725"/>
      <c r="LBI2998" s="137"/>
      <c r="LBJ2998" s="580"/>
      <c r="LBK2998" s="537"/>
      <c r="LBL2998" s="562"/>
      <c r="LBM2998" s="357"/>
      <c r="LBN2998" s="81"/>
      <c r="LBO2998" s="173"/>
      <c r="LBP2998" s="725"/>
      <c r="LBQ2998" s="137"/>
      <c r="LBR2998" s="580"/>
      <c r="LBS2998" s="537"/>
      <c r="LBT2998" s="562"/>
      <c r="LBU2998" s="357"/>
      <c r="LBV2998" s="81"/>
      <c r="LBW2998" s="173"/>
      <c r="LBX2998" s="725"/>
      <c r="LBY2998" s="137"/>
      <c r="LBZ2998" s="580"/>
      <c r="LCA2998" s="537"/>
      <c r="LCB2998" s="562"/>
      <c r="LCC2998" s="357"/>
      <c r="LCD2998" s="81"/>
      <c r="LCE2998" s="173"/>
      <c r="LCF2998" s="725"/>
      <c r="LCG2998" s="137"/>
      <c r="LCH2998" s="580"/>
      <c r="LCI2998" s="537"/>
      <c r="LCJ2998" s="562"/>
      <c r="LCK2998" s="357"/>
      <c r="LCL2998" s="81"/>
      <c r="LCM2998" s="173"/>
      <c r="LCN2998" s="725"/>
      <c r="LCO2998" s="137"/>
      <c r="LCP2998" s="580"/>
      <c r="LCQ2998" s="537"/>
      <c r="LCR2998" s="562"/>
      <c r="LCS2998" s="357"/>
      <c r="LCT2998" s="81"/>
      <c r="LCU2998" s="173"/>
      <c r="LCV2998" s="725"/>
      <c r="LCW2998" s="137"/>
      <c r="LCX2998" s="580"/>
      <c r="LCY2998" s="537"/>
      <c r="LCZ2998" s="562"/>
      <c r="LDA2998" s="357"/>
      <c r="LDB2998" s="81"/>
      <c r="LDC2998" s="173"/>
      <c r="LDD2998" s="725"/>
      <c r="LDE2998" s="137"/>
      <c r="LDF2998" s="580"/>
      <c r="LDG2998" s="537"/>
      <c r="LDH2998" s="562"/>
      <c r="LDI2998" s="357"/>
      <c r="LDJ2998" s="81"/>
      <c r="LDK2998" s="173"/>
      <c r="LDL2998" s="725"/>
      <c r="LDM2998" s="137"/>
      <c r="LDN2998" s="580"/>
      <c r="LDO2998" s="537"/>
      <c r="LDP2998" s="562"/>
      <c r="LDQ2998" s="357"/>
      <c r="LDR2998" s="81"/>
      <c r="LDS2998" s="173"/>
      <c r="LDT2998" s="725"/>
      <c r="LDU2998" s="137"/>
      <c r="LDV2998" s="580"/>
      <c r="LDW2998" s="537"/>
      <c r="LDX2998" s="562"/>
      <c r="LDY2998" s="357"/>
      <c r="LDZ2998" s="81"/>
      <c r="LEA2998" s="173"/>
      <c r="LEB2998" s="725"/>
      <c r="LEC2998" s="137"/>
      <c r="LED2998" s="580"/>
      <c r="LEE2998" s="537"/>
      <c r="LEF2998" s="562"/>
      <c r="LEG2998" s="357"/>
      <c r="LEH2998" s="81"/>
      <c r="LEI2998" s="173"/>
      <c r="LEJ2998" s="725"/>
      <c r="LEK2998" s="137"/>
      <c r="LEL2998" s="580"/>
      <c r="LEM2998" s="537"/>
      <c r="LEN2998" s="562"/>
      <c r="LEO2998" s="357"/>
      <c r="LEP2998" s="81"/>
      <c r="LEQ2998" s="173"/>
      <c r="LER2998" s="725"/>
      <c r="LES2998" s="137"/>
      <c r="LET2998" s="580"/>
      <c r="LEU2998" s="537"/>
      <c r="LEV2998" s="562"/>
      <c r="LEW2998" s="357"/>
      <c r="LEX2998" s="81"/>
      <c r="LEY2998" s="173"/>
      <c r="LEZ2998" s="725"/>
      <c r="LFA2998" s="137"/>
      <c r="LFB2998" s="580"/>
      <c r="LFC2998" s="537"/>
      <c r="LFD2998" s="562"/>
      <c r="LFE2998" s="357"/>
      <c r="LFF2998" s="81"/>
      <c r="LFG2998" s="173"/>
      <c r="LFH2998" s="725"/>
      <c r="LFI2998" s="137"/>
      <c r="LFJ2998" s="580"/>
      <c r="LFK2998" s="537"/>
      <c r="LFL2998" s="562"/>
      <c r="LFM2998" s="357"/>
      <c r="LFN2998" s="81"/>
      <c r="LFO2998" s="173"/>
      <c r="LFP2998" s="725"/>
      <c r="LFQ2998" s="137"/>
      <c r="LFR2998" s="580"/>
      <c r="LFS2998" s="537"/>
      <c r="LFT2998" s="562"/>
      <c r="LFU2998" s="357"/>
      <c r="LFV2998" s="81"/>
      <c r="LFW2998" s="173"/>
      <c r="LFX2998" s="725"/>
      <c r="LFY2998" s="137"/>
      <c r="LFZ2998" s="580"/>
      <c r="LGA2998" s="537"/>
      <c r="LGB2998" s="562"/>
      <c r="LGC2998" s="357"/>
      <c r="LGD2998" s="81"/>
      <c r="LGE2998" s="173"/>
      <c r="LGF2998" s="725"/>
      <c r="LGG2998" s="137"/>
      <c r="LGH2998" s="580"/>
      <c r="LGI2998" s="537"/>
      <c r="LGJ2998" s="562"/>
      <c r="LGK2998" s="357"/>
      <c r="LGL2998" s="81"/>
      <c r="LGM2998" s="173"/>
      <c r="LGN2998" s="725"/>
      <c r="LGO2998" s="137"/>
      <c r="LGP2998" s="580"/>
      <c r="LGQ2998" s="537"/>
      <c r="LGR2998" s="562"/>
      <c r="LGS2998" s="357"/>
      <c r="LGT2998" s="81"/>
      <c r="LGU2998" s="173"/>
      <c r="LGV2998" s="725"/>
      <c r="LGW2998" s="137"/>
      <c r="LGX2998" s="580"/>
      <c r="LGY2998" s="537"/>
      <c r="LGZ2998" s="562"/>
      <c r="LHA2998" s="357"/>
      <c r="LHB2998" s="81"/>
      <c r="LHC2998" s="173"/>
      <c r="LHD2998" s="725"/>
      <c r="LHE2998" s="137"/>
      <c r="LHF2998" s="580"/>
      <c r="LHG2998" s="537"/>
      <c r="LHH2998" s="562"/>
      <c r="LHI2998" s="357"/>
      <c r="LHJ2998" s="81"/>
      <c r="LHK2998" s="173"/>
      <c r="LHL2998" s="725"/>
      <c r="LHM2998" s="137"/>
      <c r="LHN2998" s="580"/>
      <c r="LHO2998" s="537"/>
      <c r="LHP2998" s="562"/>
      <c r="LHQ2998" s="357"/>
      <c r="LHR2998" s="81"/>
      <c r="LHS2998" s="173"/>
      <c r="LHT2998" s="725"/>
      <c r="LHU2998" s="137"/>
      <c r="LHV2998" s="580"/>
      <c r="LHW2998" s="537"/>
      <c r="LHX2998" s="562"/>
      <c r="LHY2998" s="357"/>
      <c r="LHZ2998" s="81"/>
      <c r="LIA2998" s="173"/>
      <c r="LIB2998" s="725"/>
      <c r="LIC2998" s="137"/>
      <c r="LID2998" s="580"/>
      <c r="LIE2998" s="537"/>
      <c r="LIF2998" s="562"/>
      <c r="LIG2998" s="357"/>
      <c r="LIH2998" s="81"/>
      <c r="LII2998" s="173"/>
      <c r="LIJ2998" s="725"/>
      <c r="LIK2998" s="137"/>
      <c r="LIL2998" s="580"/>
      <c r="LIM2998" s="537"/>
      <c r="LIN2998" s="562"/>
      <c r="LIO2998" s="357"/>
      <c r="LIP2998" s="81"/>
      <c r="LIQ2998" s="173"/>
      <c r="LIR2998" s="725"/>
      <c r="LIS2998" s="137"/>
      <c r="LIT2998" s="580"/>
      <c r="LIU2998" s="537"/>
      <c r="LIV2998" s="562"/>
      <c r="LIW2998" s="357"/>
      <c r="LIX2998" s="81"/>
      <c r="LIY2998" s="173"/>
      <c r="LIZ2998" s="725"/>
      <c r="LJA2998" s="137"/>
      <c r="LJB2998" s="580"/>
      <c r="LJC2998" s="537"/>
      <c r="LJD2998" s="562"/>
      <c r="LJE2998" s="357"/>
      <c r="LJF2998" s="81"/>
      <c r="LJG2998" s="173"/>
      <c r="LJH2998" s="725"/>
      <c r="LJI2998" s="137"/>
      <c r="LJJ2998" s="580"/>
      <c r="LJK2998" s="537"/>
      <c r="LJL2998" s="562"/>
      <c r="LJM2998" s="357"/>
      <c r="LJN2998" s="81"/>
      <c r="LJO2998" s="173"/>
      <c r="LJP2998" s="725"/>
      <c r="LJQ2998" s="137"/>
      <c r="LJR2998" s="580"/>
      <c r="LJS2998" s="537"/>
      <c r="LJT2998" s="562"/>
      <c r="LJU2998" s="357"/>
      <c r="LJV2998" s="81"/>
      <c r="LJW2998" s="173"/>
      <c r="LJX2998" s="725"/>
      <c r="LJY2998" s="137"/>
      <c r="LJZ2998" s="580"/>
      <c r="LKA2998" s="537"/>
      <c r="LKB2998" s="562"/>
      <c r="LKC2998" s="357"/>
      <c r="LKD2998" s="81"/>
      <c r="LKE2998" s="173"/>
      <c r="LKF2998" s="725"/>
      <c r="LKG2998" s="137"/>
      <c r="LKH2998" s="580"/>
      <c r="LKI2998" s="537"/>
      <c r="LKJ2998" s="562"/>
      <c r="LKK2998" s="357"/>
      <c r="LKL2998" s="81"/>
      <c r="LKM2998" s="173"/>
      <c r="LKN2998" s="725"/>
      <c r="LKO2998" s="137"/>
      <c r="LKP2998" s="580"/>
      <c r="LKQ2998" s="537"/>
      <c r="LKR2998" s="562"/>
      <c r="LKS2998" s="357"/>
      <c r="LKT2998" s="81"/>
      <c r="LKU2998" s="173"/>
      <c r="LKV2998" s="725"/>
      <c r="LKW2998" s="137"/>
      <c r="LKX2998" s="580"/>
      <c r="LKY2998" s="537"/>
      <c r="LKZ2998" s="562"/>
      <c r="LLA2998" s="357"/>
      <c r="LLB2998" s="81"/>
      <c r="LLC2998" s="173"/>
      <c r="LLD2998" s="725"/>
      <c r="LLE2998" s="137"/>
      <c r="LLF2998" s="580"/>
      <c r="LLG2998" s="537"/>
      <c r="LLH2998" s="562"/>
      <c r="LLI2998" s="357"/>
      <c r="LLJ2998" s="81"/>
      <c r="LLK2998" s="173"/>
      <c r="LLL2998" s="725"/>
      <c r="LLM2998" s="137"/>
      <c r="LLN2998" s="580"/>
      <c r="LLO2998" s="537"/>
      <c r="LLP2998" s="562"/>
      <c r="LLQ2998" s="357"/>
      <c r="LLR2998" s="81"/>
      <c r="LLS2998" s="173"/>
      <c r="LLT2998" s="725"/>
      <c r="LLU2998" s="137"/>
      <c r="LLV2998" s="580"/>
      <c r="LLW2998" s="537"/>
      <c r="LLX2998" s="562"/>
      <c r="LLY2998" s="357"/>
      <c r="LLZ2998" s="81"/>
      <c r="LMA2998" s="173"/>
      <c r="LMB2998" s="725"/>
      <c r="LMC2998" s="137"/>
      <c r="LMD2998" s="580"/>
      <c r="LME2998" s="537"/>
      <c r="LMF2998" s="562"/>
      <c r="LMG2998" s="357"/>
      <c r="LMH2998" s="81"/>
      <c r="LMI2998" s="173"/>
      <c r="LMJ2998" s="725"/>
      <c r="LMK2998" s="137"/>
      <c r="LML2998" s="580"/>
      <c r="LMM2998" s="537"/>
      <c r="LMN2998" s="562"/>
      <c r="LMO2998" s="357"/>
      <c r="LMP2998" s="81"/>
      <c r="LMQ2998" s="173"/>
      <c r="LMR2998" s="725"/>
      <c r="LMS2998" s="137"/>
      <c r="LMT2998" s="580"/>
      <c r="LMU2998" s="537"/>
      <c r="LMV2998" s="562"/>
      <c r="LMW2998" s="357"/>
      <c r="LMX2998" s="81"/>
      <c r="LMY2998" s="173"/>
      <c r="LMZ2998" s="725"/>
      <c r="LNA2998" s="137"/>
      <c r="LNB2998" s="580"/>
      <c r="LNC2998" s="537"/>
      <c r="LND2998" s="562"/>
      <c r="LNE2998" s="357"/>
      <c r="LNF2998" s="81"/>
      <c r="LNG2998" s="173"/>
      <c r="LNH2998" s="725"/>
      <c r="LNI2998" s="137"/>
      <c r="LNJ2998" s="580"/>
      <c r="LNK2998" s="537"/>
      <c r="LNL2998" s="562"/>
      <c r="LNM2998" s="357"/>
      <c r="LNN2998" s="81"/>
      <c r="LNO2998" s="173"/>
      <c r="LNP2998" s="725"/>
      <c r="LNQ2998" s="137"/>
      <c r="LNR2998" s="580"/>
      <c r="LNS2998" s="537"/>
      <c r="LNT2998" s="562"/>
      <c r="LNU2998" s="357"/>
      <c r="LNV2998" s="81"/>
      <c r="LNW2998" s="173"/>
      <c r="LNX2998" s="725"/>
      <c r="LNY2998" s="137"/>
      <c r="LNZ2998" s="580"/>
      <c r="LOA2998" s="537"/>
      <c r="LOB2998" s="562"/>
      <c r="LOC2998" s="357"/>
      <c r="LOD2998" s="81"/>
      <c r="LOE2998" s="173"/>
      <c r="LOF2998" s="725"/>
      <c r="LOG2998" s="137"/>
      <c r="LOH2998" s="580"/>
      <c r="LOI2998" s="537"/>
      <c r="LOJ2998" s="562"/>
      <c r="LOK2998" s="357"/>
      <c r="LOL2998" s="81"/>
      <c r="LOM2998" s="173"/>
      <c r="LON2998" s="725"/>
      <c r="LOO2998" s="137"/>
      <c r="LOP2998" s="580"/>
      <c r="LOQ2998" s="537"/>
      <c r="LOR2998" s="562"/>
      <c r="LOS2998" s="357"/>
      <c r="LOT2998" s="81"/>
      <c r="LOU2998" s="173"/>
      <c r="LOV2998" s="725"/>
      <c r="LOW2998" s="137"/>
      <c r="LOX2998" s="580"/>
      <c r="LOY2998" s="537"/>
      <c r="LOZ2998" s="562"/>
      <c r="LPA2998" s="357"/>
      <c r="LPB2998" s="81"/>
      <c r="LPC2998" s="173"/>
      <c r="LPD2998" s="725"/>
      <c r="LPE2998" s="137"/>
      <c r="LPF2998" s="580"/>
      <c r="LPG2998" s="537"/>
      <c r="LPH2998" s="562"/>
      <c r="LPI2998" s="357"/>
      <c r="LPJ2998" s="81"/>
      <c r="LPK2998" s="173"/>
      <c r="LPL2998" s="725"/>
      <c r="LPM2998" s="137"/>
      <c r="LPN2998" s="580"/>
      <c r="LPO2998" s="537"/>
      <c r="LPP2998" s="562"/>
      <c r="LPQ2998" s="357"/>
      <c r="LPR2998" s="81"/>
      <c r="LPS2998" s="173"/>
      <c r="LPT2998" s="725"/>
      <c r="LPU2998" s="137"/>
      <c r="LPV2998" s="580"/>
      <c r="LPW2998" s="537"/>
      <c r="LPX2998" s="562"/>
      <c r="LPY2998" s="357"/>
      <c r="LPZ2998" s="81"/>
      <c r="LQA2998" s="173"/>
      <c r="LQB2998" s="725"/>
      <c r="LQC2998" s="137"/>
      <c r="LQD2998" s="580"/>
      <c r="LQE2998" s="537"/>
      <c r="LQF2998" s="562"/>
      <c r="LQG2998" s="357"/>
      <c r="LQH2998" s="81"/>
      <c r="LQI2998" s="173"/>
      <c r="LQJ2998" s="725"/>
      <c r="LQK2998" s="137"/>
      <c r="LQL2998" s="580"/>
      <c r="LQM2998" s="537"/>
      <c r="LQN2998" s="562"/>
      <c r="LQO2998" s="357"/>
      <c r="LQP2998" s="81"/>
      <c r="LQQ2998" s="173"/>
      <c r="LQR2998" s="725"/>
      <c r="LQS2998" s="137"/>
      <c r="LQT2998" s="580"/>
      <c r="LQU2998" s="537"/>
      <c r="LQV2998" s="562"/>
      <c r="LQW2998" s="357"/>
      <c r="LQX2998" s="81"/>
      <c r="LQY2998" s="173"/>
      <c r="LQZ2998" s="725"/>
      <c r="LRA2998" s="137"/>
      <c r="LRB2998" s="580"/>
      <c r="LRC2998" s="537"/>
      <c r="LRD2998" s="562"/>
      <c r="LRE2998" s="357"/>
      <c r="LRF2998" s="81"/>
      <c r="LRG2998" s="173"/>
      <c r="LRH2998" s="725"/>
      <c r="LRI2998" s="137"/>
      <c r="LRJ2998" s="580"/>
      <c r="LRK2998" s="537"/>
      <c r="LRL2998" s="562"/>
      <c r="LRM2998" s="357"/>
      <c r="LRN2998" s="81"/>
      <c r="LRO2998" s="173"/>
      <c r="LRP2998" s="725"/>
      <c r="LRQ2998" s="137"/>
      <c r="LRR2998" s="580"/>
      <c r="LRS2998" s="537"/>
      <c r="LRT2998" s="562"/>
      <c r="LRU2998" s="357"/>
      <c r="LRV2998" s="81"/>
      <c r="LRW2998" s="173"/>
      <c r="LRX2998" s="725"/>
      <c r="LRY2998" s="137"/>
      <c r="LRZ2998" s="580"/>
      <c r="LSA2998" s="537"/>
      <c r="LSB2998" s="562"/>
      <c r="LSC2998" s="357"/>
      <c r="LSD2998" s="81"/>
      <c r="LSE2998" s="173"/>
      <c r="LSF2998" s="725"/>
      <c r="LSG2998" s="137"/>
      <c r="LSH2998" s="580"/>
      <c r="LSI2998" s="537"/>
      <c r="LSJ2998" s="562"/>
      <c r="LSK2998" s="357"/>
      <c r="LSL2998" s="81"/>
      <c r="LSM2998" s="173"/>
      <c r="LSN2998" s="725"/>
      <c r="LSO2998" s="137"/>
      <c r="LSP2998" s="580"/>
      <c r="LSQ2998" s="537"/>
      <c r="LSR2998" s="562"/>
      <c r="LSS2998" s="357"/>
      <c r="LST2998" s="81"/>
      <c r="LSU2998" s="173"/>
      <c r="LSV2998" s="725"/>
      <c r="LSW2998" s="137"/>
      <c r="LSX2998" s="580"/>
      <c r="LSY2998" s="537"/>
      <c r="LSZ2998" s="562"/>
      <c r="LTA2998" s="357"/>
      <c r="LTB2998" s="81"/>
      <c r="LTC2998" s="173"/>
      <c r="LTD2998" s="725"/>
      <c r="LTE2998" s="137"/>
      <c r="LTF2998" s="580"/>
      <c r="LTG2998" s="537"/>
      <c r="LTH2998" s="562"/>
      <c r="LTI2998" s="357"/>
      <c r="LTJ2998" s="81"/>
      <c r="LTK2998" s="173"/>
      <c r="LTL2998" s="725"/>
      <c r="LTM2998" s="137"/>
      <c r="LTN2998" s="580"/>
      <c r="LTO2998" s="537"/>
      <c r="LTP2998" s="562"/>
      <c r="LTQ2998" s="357"/>
      <c r="LTR2998" s="81"/>
      <c r="LTS2998" s="173"/>
      <c r="LTT2998" s="725"/>
      <c r="LTU2998" s="137"/>
      <c r="LTV2998" s="580"/>
      <c r="LTW2998" s="537"/>
      <c r="LTX2998" s="562"/>
      <c r="LTY2998" s="357"/>
      <c r="LTZ2998" s="81"/>
      <c r="LUA2998" s="173"/>
      <c r="LUB2998" s="725"/>
      <c r="LUC2998" s="137"/>
      <c r="LUD2998" s="580"/>
      <c r="LUE2998" s="537"/>
      <c r="LUF2998" s="562"/>
      <c r="LUG2998" s="357"/>
      <c r="LUH2998" s="81"/>
      <c r="LUI2998" s="173"/>
      <c r="LUJ2998" s="725"/>
      <c r="LUK2998" s="137"/>
      <c r="LUL2998" s="580"/>
      <c r="LUM2998" s="537"/>
      <c r="LUN2998" s="562"/>
      <c r="LUO2998" s="357"/>
      <c r="LUP2998" s="81"/>
      <c r="LUQ2998" s="173"/>
      <c r="LUR2998" s="725"/>
      <c r="LUS2998" s="137"/>
      <c r="LUT2998" s="580"/>
      <c r="LUU2998" s="537"/>
      <c r="LUV2998" s="562"/>
      <c r="LUW2998" s="357"/>
      <c r="LUX2998" s="81"/>
      <c r="LUY2998" s="173"/>
      <c r="LUZ2998" s="725"/>
      <c r="LVA2998" s="137"/>
      <c r="LVB2998" s="580"/>
      <c r="LVC2998" s="537"/>
      <c r="LVD2998" s="562"/>
      <c r="LVE2998" s="357"/>
      <c r="LVF2998" s="81"/>
      <c r="LVG2998" s="173"/>
      <c r="LVH2998" s="725"/>
      <c r="LVI2998" s="137"/>
      <c r="LVJ2998" s="580"/>
      <c r="LVK2998" s="537"/>
      <c r="LVL2998" s="562"/>
      <c r="LVM2998" s="357"/>
      <c r="LVN2998" s="81"/>
      <c r="LVO2998" s="173"/>
      <c r="LVP2998" s="725"/>
      <c r="LVQ2998" s="137"/>
      <c r="LVR2998" s="580"/>
      <c r="LVS2998" s="537"/>
      <c r="LVT2998" s="562"/>
      <c r="LVU2998" s="357"/>
      <c r="LVV2998" s="81"/>
      <c r="LVW2998" s="173"/>
      <c r="LVX2998" s="725"/>
      <c r="LVY2998" s="137"/>
      <c r="LVZ2998" s="580"/>
      <c r="LWA2998" s="537"/>
      <c r="LWB2998" s="562"/>
      <c r="LWC2998" s="357"/>
      <c r="LWD2998" s="81"/>
      <c r="LWE2998" s="173"/>
      <c r="LWF2998" s="725"/>
      <c r="LWG2998" s="137"/>
      <c r="LWH2998" s="580"/>
      <c r="LWI2998" s="537"/>
      <c r="LWJ2998" s="562"/>
      <c r="LWK2998" s="357"/>
      <c r="LWL2998" s="81"/>
      <c r="LWM2998" s="173"/>
      <c r="LWN2998" s="725"/>
      <c r="LWO2998" s="137"/>
      <c r="LWP2998" s="580"/>
      <c r="LWQ2998" s="537"/>
      <c r="LWR2998" s="562"/>
      <c r="LWS2998" s="357"/>
      <c r="LWT2998" s="81"/>
      <c r="LWU2998" s="173"/>
      <c r="LWV2998" s="725"/>
      <c r="LWW2998" s="137"/>
      <c r="LWX2998" s="580"/>
      <c r="LWY2998" s="537"/>
      <c r="LWZ2998" s="562"/>
      <c r="LXA2998" s="357"/>
      <c r="LXB2998" s="81"/>
      <c r="LXC2998" s="173"/>
      <c r="LXD2998" s="725"/>
      <c r="LXE2998" s="137"/>
      <c r="LXF2998" s="580"/>
      <c r="LXG2998" s="537"/>
      <c r="LXH2998" s="562"/>
      <c r="LXI2998" s="357"/>
      <c r="LXJ2998" s="81"/>
      <c r="LXK2998" s="173"/>
      <c r="LXL2998" s="725"/>
      <c r="LXM2998" s="137"/>
      <c r="LXN2998" s="580"/>
      <c r="LXO2998" s="537"/>
      <c r="LXP2998" s="562"/>
      <c r="LXQ2998" s="357"/>
      <c r="LXR2998" s="81"/>
      <c r="LXS2998" s="173"/>
      <c r="LXT2998" s="725"/>
      <c r="LXU2998" s="137"/>
      <c r="LXV2998" s="580"/>
      <c r="LXW2998" s="537"/>
      <c r="LXX2998" s="562"/>
      <c r="LXY2998" s="357"/>
      <c r="LXZ2998" s="81"/>
      <c r="LYA2998" s="173"/>
      <c r="LYB2998" s="725"/>
      <c r="LYC2998" s="137"/>
      <c r="LYD2998" s="580"/>
      <c r="LYE2998" s="537"/>
      <c r="LYF2998" s="562"/>
      <c r="LYG2998" s="357"/>
      <c r="LYH2998" s="81"/>
      <c r="LYI2998" s="173"/>
      <c r="LYJ2998" s="725"/>
      <c r="LYK2998" s="137"/>
      <c r="LYL2998" s="580"/>
      <c r="LYM2998" s="537"/>
      <c r="LYN2998" s="562"/>
      <c r="LYO2998" s="357"/>
      <c r="LYP2998" s="81"/>
      <c r="LYQ2998" s="173"/>
      <c r="LYR2998" s="725"/>
      <c r="LYS2998" s="137"/>
      <c r="LYT2998" s="580"/>
      <c r="LYU2998" s="537"/>
      <c r="LYV2998" s="562"/>
      <c r="LYW2998" s="357"/>
      <c r="LYX2998" s="81"/>
      <c r="LYY2998" s="173"/>
      <c r="LYZ2998" s="725"/>
      <c r="LZA2998" s="137"/>
      <c r="LZB2998" s="580"/>
      <c r="LZC2998" s="537"/>
      <c r="LZD2998" s="562"/>
      <c r="LZE2998" s="357"/>
      <c r="LZF2998" s="81"/>
      <c r="LZG2998" s="173"/>
      <c r="LZH2998" s="725"/>
      <c r="LZI2998" s="137"/>
      <c r="LZJ2998" s="580"/>
      <c r="LZK2998" s="537"/>
      <c r="LZL2998" s="562"/>
      <c r="LZM2998" s="357"/>
      <c r="LZN2998" s="81"/>
      <c r="LZO2998" s="173"/>
      <c r="LZP2998" s="725"/>
      <c r="LZQ2998" s="137"/>
      <c r="LZR2998" s="580"/>
      <c r="LZS2998" s="537"/>
      <c r="LZT2998" s="562"/>
      <c r="LZU2998" s="357"/>
      <c r="LZV2998" s="81"/>
      <c r="LZW2998" s="173"/>
      <c r="LZX2998" s="725"/>
      <c r="LZY2998" s="137"/>
      <c r="LZZ2998" s="580"/>
      <c r="MAA2998" s="537"/>
      <c r="MAB2998" s="562"/>
      <c r="MAC2998" s="357"/>
      <c r="MAD2998" s="81"/>
      <c r="MAE2998" s="173"/>
      <c r="MAF2998" s="725"/>
      <c r="MAG2998" s="137"/>
      <c r="MAH2998" s="580"/>
      <c r="MAI2998" s="537"/>
      <c r="MAJ2998" s="562"/>
      <c r="MAK2998" s="357"/>
      <c r="MAL2998" s="81"/>
      <c r="MAM2998" s="173"/>
      <c r="MAN2998" s="725"/>
      <c r="MAO2998" s="137"/>
      <c r="MAP2998" s="580"/>
      <c r="MAQ2998" s="537"/>
      <c r="MAR2998" s="562"/>
      <c r="MAS2998" s="357"/>
      <c r="MAT2998" s="81"/>
      <c r="MAU2998" s="173"/>
      <c r="MAV2998" s="725"/>
      <c r="MAW2998" s="137"/>
      <c r="MAX2998" s="580"/>
      <c r="MAY2998" s="537"/>
      <c r="MAZ2998" s="562"/>
      <c r="MBA2998" s="357"/>
      <c r="MBB2998" s="81"/>
      <c r="MBC2998" s="173"/>
      <c r="MBD2998" s="725"/>
      <c r="MBE2998" s="137"/>
      <c r="MBF2998" s="580"/>
      <c r="MBG2998" s="537"/>
      <c r="MBH2998" s="562"/>
      <c r="MBI2998" s="357"/>
      <c r="MBJ2998" s="81"/>
      <c r="MBK2998" s="173"/>
      <c r="MBL2998" s="725"/>
      <c r="MBM2998" s="137"/>
      <c r="MBN2998" s="580"/>
      <c r="MBO2998" s="537"/>
      <c r="MBP2998" s="562"/>
      <c r="MBQ2998" s="357"/>
      <c r="MBR2998" s="81"/>
      <c r="MBS2998" s="173"/>
      <c r="MBT2998" s="725"/>
      <c r="MBU2998" s="137"/>
      <c r="MBV2998" s="580"/>
      <c r="MBW2998" s="537"/>
      <c r="MBX2998" s="562"/>
      <c r="MBY2998" s="357"/>
      <c r="MBZ2998" s="81"/>
      <c r="MCA2998" s="173"/>
      <c r="MCB2998" s="725"/>
      <c r="MCC2998" s="137"/>
      <c r="MCD2998" s="580"/>
      <c r="MCE2998" s="537"/>
      <c r="MCF2998" s="562"/>
      <c r="MCG2998" s="357"/>
      <c r="MCH2998" s="81"/>
      <c r="MCI2998" s="173"/>
      <c r="MCJ2998" s="725"/>
      <c r="MCK2998" s="137"/>
      <c r="MCL2998" s="580"/>
      <c r="MCM2998" s="537"/>
      <c r="MCN2998" s="562"/>
      <c r="MCO2998" s="357"/>
      <c r="MCP2998" s="81"/>
      <c r="MCQ2998" s="173"/>
      <c r="MCR2998" s="725"/>
      <c r="MCS2998" s="137"/>
      <c r="MCT2998" s="580"/>
      <c r="MCU2998" s="537"/>
      <c r="MCV2998" s="562"/>
      <c r="MCW2998" s="357"/>
      <c r="MCX2998" s="81"/>
      <c r="MCY2998" s="173"/>
      <c r="MCZ2998" s="725"/>
      <c r="MDA2998" s="137"/>
      <c r="MDB2998" s="580"/>
      <c r="MDC2998" s="537"/>
      <c r="MDD2998" s="562"/>
      <c r="MDE2998" s="357"/>
      <c r="MDF2998" s="81"/>
      <c r="MDG2998" s="173"/>
      <c r="MDH2998" s="725"/>
      <c r="MDI2998" s="137"/>
      <c r="MDJ2998" s="580"/>
      <c r="MDK2998" s="537"/>
      <c r="MDL2998" s="562"/>
      <c r="MDM2998" s="357"/>
      <c r="MDN2998" s="81"/>
      <c r="MDO2998" s="173"/>
      <c r="MDP2998" s="725"/>
      <c r="MDQ2998" s="137"/>
      <c r="MDR2998" s="580"/>
      <c r="MDS2998" s="537"/>
      <c r="MDT2998" s="562"/>
      <c r="MDU2998" s="357"/>
      <c r="MDV2998" s="81"/>
      <c r="MDW2998" s="173"/>
      <c r="MDX2998" s="725"/>
      <c r="MDY2998" s="137"/>
      <c r="MDZ2998" s="580"/>
      <c r="MEA2998" s="537"/>
      <c r="MEB2998" s="562"/>
      <c r="MEC2998" s="357"/>
      <c r="MED2998" s="81"/>
      <c r="MEE2998" s="173"/>
      <c r="MEF2998" s="725"/>
      <c r="MEG2998" s="137"/>
      <c r="MEH2998" s="580"/>
      <c r="MEI2998" s="537"/>
      <c r="MEJ2998" s="562"/>
      <c r="MEK2998" s="357"/>
      <c r="MEL2998" s="81"/>
      <c r="MEM2998" s="173"/>
      <c r="MEN2998" s="725"/>
      <c r="MEO2998" s="137"/>
      <c r="MEP2998" s="580"/>
      <c r="MEQ2998" s="537"/>
      <c r="MER2998" s="562"/>
      <c r="MES2998" s="357"/>
      <c r="MET2998" s="81"/>
      <c r="MEU2998" s="173"/>
      <c r="MEV2998" s="725"/>
      <c r="MEW2998" s="137"/>
      <c r="MEX2998" s="580"/>
      <c r="MEY2998" s="537"/>
      <c r="MEZ2998" s="562"/>
      <c r="MFA2998" s="357"/>
      <c r="MFB2998" s="81"/>
      <c r="MFC2998" s="173"/>
      <c r="MFD2998" s="725"/>
      <c r="MFE2998" s="137"/>
      <c r="MFF2998" s="580"/>
      <c r="MFG2998" s="537"/>
      <c r="MFH2998" s="562"/>
      <c r="MFI2998" s="357"/>
      <c r="MFJ2998" s="81"/>
      <c r="MFK2998" s="173"/>
      <c r="MFL2998" s="725"/>
      <c r="MFM2998" s="137"/>
      <c r="MFN2998" s="580"/>
      <c r="MFO2998" s="537"/>
      <c r="MFP2998" s="562"/>
      <c r="MFQ2998" s="357"/>
      <c r="MFR2998" s="81"/>
      <c r="MFS2998" s="173"/>
      <c r="MFT2998" s="725"/>
      <c r="MFU2998" s="137"/>
      <c r="MFV2998" s="580"/>
      <c r="MFW2998" s="537"/>
      <c r="MFX2998" s="562"/>
      <c r="MFY2998" s="357"/>
      <c r="MFZ2998" s="81"/>
      <c r="MGA2998" s="173"/>
      <c r="MGB2998" s="725"/>
      <c r="MGC2998" s="137"/>
      <c r="MGD2998" s="580"/>
      <c r="MGE2998" s="537"/>
      <c r="MGF2998" s="562"/>
      <c r="MGG2998" s="357"/>
      <c r="MGH2998" s="81"/>
      <c r="MGI2998" s="173"/>
      <c r="MGJ2998" s="725"/>
      <c r="MGK2998" s="137"/>
      <c r="MGL2998" s="580"/>
      <c r="MGM2998" s="537"/>
      <c r="MGN2998" s="562"/>
      <c r="MGO2998" s="357"/>
      <c r="MGP2998" s="81"/>
      <c r="MGQ2998" s="173"/>
      <c r="MGR2998" s="725"/>
      <c r="MGS2998" s="137"/>
      <c r="MGT2998" s="580"/>
      <c r="MGU2998" s="537"/>
      <c r="MGV2998" s="562"/>
      <c r="MGW2998" s="357"/>
      <c r="MGX2998" s="81"/>
      <c r="MGY2998" s="173"/>
      <c r="MGZ2998" s="725"/>
      <c r="MHA2998" s="137"/>
      <c r="MHB2998" s="580"/>
      <c r="MHC2998" s="537"/>
      <c r="MHD2998" s="562"/>
      <c r="MHE2998" s="357"/>
      <c r="MHF2998" s="81"/>
      <c r="MHG2998" s="173"/>
      <c r="MHH2998" s="725"/>
      <c r="MHI2998" s="137"/>
      <c r="MHJ2998" s="580"/>
      <c r="MHK2998" s="537"/>
      <c r="MHL2998" s="562"/>
      <c r="MHM2998" s="357"/>
      <c r="MHN2998" s="81"/>
      <c r="MHO2998" s="173"/>
      <c r="MHP2998" s="725"/>
      <c r="MHQ2998" s="137"/>
      <c r="MHR2998" s="580"/>
      <c r="MHS2998" s="537"/>
      <c r="MHT2998" s="562"/>
      <c r="MHU2998" s="357"/>
      <c r="MHV2998" s="81"/>
      <c r="MHW2998" s="173"/>
      <c r="MHX2998" s="725"/>
      <c r="MHY2998" s="137"/>
      <c r="MHZ2998" s="580"/>
      <c r="MIA2998" s="537"/>
      <c r="MIB2998" s="562"/>
      <c r="MIC2998" s="357"/>
      <c r="MID2998" s="81"/>
      <c r="MIE2998" s="173"/>
      <c r="MIF2998" s="725"/>
      <c r="MIG2998" s="137"/>
      <c r="MIH2998" s="580"/>
      <c r="MII2998" s="537"/>
      <c r="MIJ2998" s="562"/>
      <c r="MIK2998" s="357"/>
      <c r="MIL2998" s="81"/>
      <c r="MIM2998" s="173"/>
      <c r="MIN2998" s="725"/>
      <c r="MIO2998" s="137"/>
      <c r="MIP2998" s="580"/>
      <c r="MIQ2998" s="537"/>
      <c r="MIR2998" s="562"/>
      <c r="MIS2998" s="357"/>
      <c r="MIT2998" s="81"/>
      <c r="MIU2998" s="173"/>
      <c r="MIV2998" s="725"/>
      <c r="MIW2998" s="137"/>
      <c r="MIX2998" s="580"/>
      <c r="MIY2998" s="537"/>
      <c r="MIZ2998" s="562"/>
      <c r="MJA2998" s="357"/>
      <c r="MJB2998" s="81"/>
      <c r="MJC2998" s="173"/>
      <c r="MJD2998" s="725"/>
      <c r="MJE2998" s="137"/>
      <c r="MJF2998" s="580"/>
      <c r="MJG2998" s="537"/>
      <c r="MJH2998" s="562"/>
      <c r="MJI2998" s="357"/>
      <c r="MJJ2998" s="81"/>
      <c r="MJK2998" s="173"/>
      <c r="MJL2998" s="725"/>
      <c r="MJM2998" s="137"/>
      <c r="MJN2998" s="580"/>
      <c r="MJO2998" s="537"/>
      <c r="MJP2998" s="562"/>
      <c r="MJQ2998" s="357"/>
      <c r="MJR2998" s="81"/>
      <c r="MJS2998" s="173"/>
      <c r="MJT2998" s="725"/>
      <c r="MJU2998" s="137"/>
      <c r="MJV2998" s="580"/>
      <c r="MJW2998" s="537"/>
      <c r="MJX2998" s="562"/>
      <c r="MJY2998" s="357"/>
      <c r="MJZ2998" s="81"/>
      <c r="MKA2998" s="173"/>
      <c r="MKB2998" s="725"/>
      <c r="MKC2998" s="137"/>
      <c r="MKD2998" s="580"/>
      <c r="MKE2998" s="537"/>
      <c r="MKF2998" s="562"/>
      <c r="MKG2998" s="357"/>
      <c r="MKH2998" s="81"/>
      <c r="MKI2998" s="173"/>
      <c r="MKJ2998" s="725"/>
      <c r="MKK2998" s="137"/>
      <c r="MKL2998" s="580"/>
      <c r="MKM2998" s="537"/>
      <c r="MKN2998" s="562"/>
      <c r="MKO2998" s="357"/>
      <c r="MKP2998" s="81"/>
      <c r="MKQ2998" s="173"/>
      <c r="MKR2998" s="725"/>
      <c r="MKS2998" s="137"/>
      <c r="MKT2998" s="580"/>
      <c r="MKU2998" s="537"/>
      <c r="MKV2998" s="562"/>
      <c r="MKW2998" s="357"/>
      <c r="MKX2998" s="81"/>
      <c r="MKY2998" s="173"/>
      <c r="MKZ2998" s="725"/>
      <c r="MLA2998" s="137"/>
      <c r="MLB2998" s="580"/>
      <c r="MLC2998" s="537"/>
      <c r="MLD2998" s="562"/>
      <c r="MLE2998" s="357"/>
      <c r="MLF2998" s="81"/>
      <c r="MLG2998" s="173"/>
      <c r="MLH2998" s="725"/>
      <c r="MLI2998" s="137"/>
      <c r="MLJ2998" s="580"/>
      <c r="MLK2998" s="537"/>
      <c r="MLL2998" s="562"/>
      <c r="MLM2998" s="357"/>
      <c r="MLN2998" s="81"/>
      <c r="MLO2998" s="173"/>
      <c r="MLP2998" s="725"/>
      <c r="MLQ2998" s="137"/>
      <c r="MLR2998" s="580"/>
      <c r="MLS2998" s="537"/>
      <c r="MLT2998" s="562"/>
      <c r="MLU2998" s="357"/>
      <c r="MLV2998" s="81"/>
      <c r="MLW2998" s="173"/>
      <c r="MLX2998" s="725"/>
      <c r="MLY2998" s="137"/>
      <c r="MLZ2998" s="580"/>
      <c r="MMA2998" s="537"/>
      <c r="MMB2998" s="562"/>
      <c r="MMC2998" s="357"/>
      <c r="MMD2998" s="81"/>
      <c r="MME2998" s="173"/>
      <c r="MMF2998" s="725"/>
      <c r="MMG2998" s="137"/>
      <c r="MMH2998" s="580"/>
      <c r="MMI2998" s="537"/>
      <c r="MMJ2998" s="562"/>
      <c r="MMK2998" s="357"/>
      <c r="MML2998" s="81"/>
      <c r="MMM2998" s="173"/>
      <c r="MMN2998" s="725"/>
      <c r="MMO2998" s="137"/>
      <c r="MMP2998" s="580"/>
      <c r="MMQ2998" s="537"/>
      <c r="MMR2998" s="562"/>
      <c r="MMS2998" s="357"/>
      <c r="MMT2998" s="81"/>
      <c r="MMU2998" s="173"/>
      <c r="MMV2998" s="725"/>
      <c r="MMW2998" s="137"/>
      <c r="MMX2998" s="580"/>
      <c r="MMY2998" s="537"/>
      <c r="MMZ2998" s="562"/>
      <c r="MNA2998" s="357"/>
      <c r="MNB2998" s="81"/>
      <c r="MNC2998" s="173"/>
      <c r="MND2998" s="725"/>
      <c r="MNE2998" s="137"/>
      <c r="MNF2998" s="580"/>
      <c r="MNG2998" s="537"/>
      <c r="MNH2998" s="562"/>
      <c r="MNI2998" s="357"/>
      <c r="MNJ2998" s="81"/>
      <c r="MNK2998" s="173"/>
      <c r="MNL2998" s="725"/>
      <c r="MNM2998" s="137"/>
      <c r="MNN2998" s="580"/>
      <c r="MNO2998" s="537"/>
      <c r="MNP2998" s="562"/>
      <c r="MNQ2998" s="357"/>
      <c r="MNR2998" s="81"/>
      <c r="MNS2998" s="173"/>
      <c r="MNT2998" s="725"/>
      <c r="MNU2998" s="137"/>
      <c r="MNV2998" s="580"/>
      <c r="MNW2998" s="537"/>
      <c r="MNX2998" s="562"/>
      <c r="MNY2998" s="357"/>
      <c r="MNZ2998" s="81"/>
      <c r="MOA2998" s="173"/>
      <c r="MOB2998" s="725"/>
      <c r="MOC2998" s="137"/>
      <c r="MOD2998" s="580"/>
      <c r="MOE2998" s="537"/>
      <c r="MOF2998" s="562"/>
      <c r="MOG2998" s="357"/>
      <c r="MOH2998" s="81"/>
      <c r="MOI2998" s="173"/>
      <c r="MOJ2998" s="725"/>
      <c r="MOK2998" s="137"/>
      <c r="MOL2998" s="580"/>
      <c r="MOM2998" s="537"/>
      <c r="MON2998" s="562"/>
      <c r="MOO2998" s="357"/>
      <c r="MOP2998" s="81"/>
      <c r="MOQ2998" s="173"/>
      <c r="MOR2998" s="725"/>
      <c r="MOS2998" s="137"/>
      <c r="MOT2998" s="580"/>
      <c r="MOU2998" s="537"/>
      <c r="MOV2998" s="562"/>
      <c r="MOW2998" s="357"/>
      <c r="MOX2998" s="81"/>
      <c r="MOY2998" s="173"/>
      <c r="MOZ2998" s="725"/>
      <c r="MPA2998" s="137"/>
      <c r="MPB2998" s="580"/>
      <c r="MPC2998" s="537"/>
      <c r="MPD2998" s="562"/>
      <c r="MPE2998" s="357"/>
      <c r="MPF2998" s="81"/>
      <c r="MPG2998" s="173"/>
      <c r="MPH2998" s="725"/>
      <c r="MPI2998" s="137"/>
      <c r="MPJ2998" s="580"/>
      <c r="MPK2998" s="537"/>
      <c r="MPL2998" s="562"/>
      <c r="MPM2998" s="357"/>
      <c r="MPN2998" s="81"/>
      <c r="MPO2998" s="173"/>
      <c r="MPP2998" s="725"/>
      <c r="MPQ2998" s="137"/>
      <c r="MPR2998" s="580"/>
      <c r="MPS2998" s="537"/>
      <c r="MPT2998" s="562"/>
      <c r="MPU2998" s="357"/>
      <c r="MPV2998" s="81"/>
      <c r="MPW2998" s="173"/>
      <c r="MPX2998" s="725"/>
      <c r="MPY2998" s="137"/>
      <c r="MPZ2998" s="580"/>
      <c r="MQA2998" s="537"/>
      <c r="MQB2998" s="562"/>
      <c r="MQC2998" s="357"/>
      <c r="MQD2998" s="81"/>
      <c r="MQE2998" s="173"/>
      <c r="MQF2998" s="725"/>
      <c r="MQG2998" s="137"/>
      <c r="MQH2998" s="580"/>
      <c r="MQI2998" s="537"/>
      <c r="MQJ2998" s="562"/>
      <c r="MQK2998" s="357"/>
      <c r="MQL2998" s="81"/>
      <c r="MQM2998" s="173"/>
      <c r="MQN2998" s="725"/>
      <c r="MQO2998" s="137"/>
      <c r="MQP2998" s="580"/>
      <c r="MQQ2998" s="537"/>
      <c r="MQR2998" s="562"/>
      <c r="MQS2998" s="357"/>
      <c r="MQT2998" s="81"/>
      <c r="MQU2998" s="173"/>
      <c r="MQV2998" s="725"/>
      <c r="MQW2998" s="137"/>
      <c r="MQX2998" s="580"/>
      <c r="MQY2998" s="537"/>
      <c r="MQZ2998" s="562"/>
      <c r="MRA2998" s="357"/>
      <c r="MRB2998" s="81"/>
      <c r="MRC2998" s="173"/>
      <c r="MRD2998" s="725"/>
      <c r="MRE2998" s="137"/>
      <c r="MRF2998" s="580"/>
      <c r="MRG2998" s="537"/>
      <c r="MRH2998" s="562"/>
      <c r="MRI2998" s="357"/>
      <c r="MRJ2998" s="81"/>
      <c r="MRK2998" s="173"/>
      <c r="MRL2998" s="725"/>
      <c r="MRM2998" s="137"/>
      <c r="MRN2998" s="580"/>
      <c r="MRO2998" s="537"/>
      <c r="MRP2998" s="562"/>
      <c r="MRQ2998" s="357"/>
      <c r="MRR2998" s="81"/>
      <c r="MRS2998" s="173"/>
      <c r="MRT2998" s="725"/>
      <c r="MRU2998" s="137"/>
      <c r="MRV2998" s="580"/>
      <c r="MRW2998" s="537"/>
      <c r="MRX2998" s="562"/>
      <c r="MRY2998" s="357"/>
      <c r="MRZ2998" s="81"/>
      <c r="MSA2998" s="173"/>
      <c r="MSB2998" s="725"/>
      <c r="MSC2998" s="137"/>
      <c r="MSD2998" s="580"/>
      <c r="MSE2998" s="537"/>
      <c r="MSF2998" s="562"/>
      <c r="MSG2998" s="357"/>
      <c r="MSH2998" s="81"/>
      <c r="MSI2998" s="173"/>
      <c r="MSJ2998" s="725"/>
      <c r="MSK2998" s="137"/>
      <c r="MSL2998" s="580"/>
      <c r="MSM2998" s="537"/>
      <c r="MSN2998" s="562"/>
      <c r="MSO2998" s="357"/>
      <c r="MSP2998" s="81"/>
      <c r="MSQ2998" s="173"/>
      <c r="MSR2998" s="725"/>
      <c r="MSS2998" s="137"/>
      <c r="MST2998" s="580"/>
      <c r="MSU2998" s="537"/>
      <c r="MSV2998" s="562"/>
      <c r="MSW2998" s="357"/>
      <c r="MSX2998" s="81"/>
      <c r="MSY2998" s="173"/>
      <c r="MSZ2998" s="725"/>
      <c r="MTA2998" s="137"/>
      <c r="MTB2998" s="580"/>
      <c r="MTC2998" s="537"/>
      <c r="MTD2998" s="562"/>
      <c r="MTE2998" s="357"/>
      <c r="MTF2998" s="81"/>
      <c r="MTG2998" s="173"/>
      <c r="MTH2998" s="725"/>
      <c r="MTI2998" s="137"/>
      <c r="MTJ2998" s="580"/>
      <c r="MTK2998" s="537"/>
      <c r="MTL2998" s="562"/>
      <c r="MTM2998" s="357"/>
      <c r="MTN2998" s="81"/>
      <c r="MTO2998" s="173"/>
      <c r="MTP2998" s="725"/>
      <c r="MTQ2998" s="137"/>
      <c r="MTR2998" s="580"/>
      <c r="MTS2998" s="537"/>
      <c r="MTT2998" s="562"/>
      <c r="MTU2998" s="357"/>
      <c r="MTV2998" s="81"/>
      <c r="MTW2998" s="173"/>
      <c r="MTX2998" s="725"/>
      <c r="MTY2998" s="137"/>
      <c r="MTZ2998" s="580"/>
      <c r="MUA2998" s="537"/>
      <c r="MUB2998" s="562"/>
      <c r="MUC2998" s="357"/>
      <c r="MUD2998" s="81"/>
      <c r="MUE2998" s="173"/>
      <c r="MUF2998" s="725"/>
      <c r="MUG2998" s="137"/>
      <c r="MUH2998" s="580"/>
      <c r="MUI2998" s="537"/>
      <c r="MUJ2998" s="562"/>
      <c r="MUK2998" s="357"/>
      <c r="MUL2998" s="81"/>
      <c r="MUM2998" s="173"/>
      <c r="MUN2998" s="725"/>
      <c r="MUO2998" s="137"/>
      <c r="MUP2998" s="580"/>
      <c r="MUQ2998" s="537"/>
      <c r="MUR2998" s="562"/>
      <c r="MUS2998" s="357"/>
      <c r="MUT2998" s="81"/>
      <c r="MUU2998" s="173"/>
      <c r="MUV2998" s="725"/>
      <c r="MUW2998" s="137"/>
      <c r="MUX2998" s="580"/>
      <c r="MUY2998" s="537"/>
      <c r="MUZ2998" s="562"/>
      <c r="MVA2998" s="357"/>
      <c r="MVB2998" s="81"/>
      <c r="MVC2998" s="173"/>
      <c r="MVD2998" s="725"/>
      <c r="MVE2998" s="137"/>
      <c r="MVF2998" s="580"/>
      <c r="MVG2998" s="537"/>
      <c r="MVH2998" s="562"/>
      <c r="MVI2998" s="357"/>
      <c r="MVJ2998" s="81"/>
      <c r="MVK2998" s="173"/>
      <c r="MVL2998" s="725"/>
      <c r="MVM2998" s="137"/>
      <c r="MVN2998" s="580"/>
      <c r="MVO2998" s="537"/>
      <c r="MVP2998" s="562"/>
      <c r="MVQ2998" s="357"/>
      <c r="MVR2998" s="81"/>
      <c r="MVS2998" s="173"/>
      <c r="MVT2998" s="725"/>
      <c r="MVU2998" s="137"/>
      <c r="MVV2998" s="580"/>
      <c r="MVW2998" s="537"/>
      <c r="MVX2998" s="562"/>
      <c r="MVY2998" s="357"/>
      <c r="MVZ2998" s="81"/>
      <c r="MWA2998" s="173"/>
      <c r="MWB2998" s="725"/>
      <c r="MWC2998" s="137"/>
      <c r="MWD2998" s="580"/>
      <c r="MWE2998" s="537"/>
      <c r="MWF2998" s="562"/>
      <c r="MWG2998" s="357"/>
      <c r="MWH2998" s="81"/>
      <c r="MWI2998" s="173"/>
      <c r="MWJ2998" s="725"/>
      <c r="MWK2998" s="137"/>
      <c r="MWL2998" s="580"/>
      <c r="MWM2998" s="537"/>
      <c r="MWN2998" s="562"/>
      <c r="MWO2998" s="357"/>
      <c r="MWP2998" s="81"/>
      <c r="MWQ2998" s="173"/>
      <c r="MWR2998" s="725"/>
      <c r="MWS2998" s="137"/>
      <c r="MWT2998" s="580"/>
      <c r="MWU2998" s="537"/>
      <c r="MWV2998" s="562"/>
      <c r="MWW2998" s="357"/>
      <c r="MWX2998" s="81"/>
      <c r="MWY2998" s="173"/>
      <c r="MWZ2998" s="725"/>
      <c r="MXA2998" s="137"/>
      <c r="MXB2998" s="580"/>
      <c r="MXC2998" s="537"/>
      <c r="MXD2998" s="562"/>
      <c r="MXE2998" s="357"/>
      <c r="MXF2998" s="81"/>
      <c r="MXG2998" s="173"/>
      <c r="MXH2998" s="725"/>
      <c r="MXI2998" s="137"/>
      <c r="MXJ2998" s="580"/>
      <c r="MXK2998" s="537"/>
      <c r="MXL2998" s="562"/>
      <c r="MXM2998" s="357"/>
      <c r="MXN2998" s="81"/>
      <c r="MXO2998" s="173"/>
      <c r="MXP2998" s="725"/>
      <c r="MXQ2998" s="137"/>
      <c r="MXR2998" s="580"/>
      <c r="MXS2998" s="537"/>
      <c r="MXT2998" s="562"/>
      <c r="MXU2998" s="357"/>
      <c r="MXV2998" s="81"/>
      <c r="MXW2998" s="173"/>
      <c r="MXX2998" s="725"/>
      <c r="MXY2998" s="137"/>
      <c r="MXZ2998" s="580"/>
      <c r="MYA2998" s="537"/>
      <c r="MYB2998" s="562"/>
      <c r="MYC2998" s="357"/>
      <c r="MYD2998" s="81"/>
      <c r="MYE2998" s="173"/>
      <c r="MYF2998" s="725"/>
      <c r="MYG2998" s="137"/>
      <c r="MYH2998" s="580"/>
      <c r="MYI2998" s="537"/>
      <c r="MYJ2998" s="562"/>
      <c r="MYK2998" s="357"/>
      <c r="MYL2998" s="81"/>
      <c r="MYM2998" s="173"/>
      <c r="MYN2998" s="725"/>
      <c r="MYO2998" s="137"/>
      <c r="MYP2998" s="580"/>
      <c r="MYQ2998" s="537"/>
      <c r="MYR2998" s="562"/>
      <c r="MYS2998" s="357"/>
      <c r="MYT2998" s="81"/>
      <c r="MYU2998" s="173"/>
      <c r="MYV2998" s="725"/>
      <c r="MYW2998" s="137"/>
      <c r="MYX2998" s="580"/>
      <c r="MYY2998" s="537"/>
      <c r="MYZ2998" s="562"/>
      <c r="MZA2998" s="357"/>
      <c r="MZB2998" s="81"/>
      <c r="MZC2998" s="173"/>
      <c r="MZD2998" s="725"/>
      <c r="MZE2998" s="137"/>
      <c r="MZF2998" s="580"/>
      <c r="MZG2998" s="537"/>
      <c r="MZH2998" s="562"/>
      <c r="MZI2998" s="357"/>
      <c r="MZJ2998" s="81"/>
      <c r="MZK2998" s="173"/>
      <c r="MZL2998" s="725"/>
      <c r="MZM2998" s="137"/>
      <c r="MZN2998" s="580"/>
      <c r="MZO2998" s="537"/>
      <c r="MZP2998" s="562"/>
      <c r="MZQ2998" s="357"/>
      <c r="MZR2998" s="81"/>
      <c r="MZS2998" s="173"/>
      <c r="MZT2998" s="725"/>
      <c r="MZU2998" s="137"/>
      <c r="MZV2998" s="580"/>
      <c r="MZW2998" s="537"/>
      <c r="MZX2998" s="562"/>
      <c r="MZY2998" s="357"/>
      <c r="MZZ2998" s="81"/>
      <c r="NAA2998" s="173"/>
      <c r="NAB2998" s="725"/>
      <c r="NAC2998" s="137"/>
      <c r="NAD2998" s="580"/>
      <c r="NAE2998" s="537"/>
      <c r="NAF2998" s="562"/>
      <c r="NAG2998" s="357"/>
      <c r="NAH2998" s="81"/>
      <c r="NAI2998" s="173"/>
      <c r="NAJ2998" s="725"/>
      <c r="NAK2998" s="137"/>
      <c r="NAL2998" s="580"/>
      <c r="NAM2998" s="537"/>
      <c r="NAN2998" s="562"/>
      <c r="NAO2998" s="357"/>
      <c r="NAP2998" s="81"/>
      <c r="NAQ2998" s="173"/>
      <c r="NAR2998" s="725"/>
      <c r="NAS2998" s="137"/>
      <c r="NAT2998" s="580"/>
      <c r="NAU2998" s="537"/>
      <c r="NAV2998" s="562"/>
      <c r="NAW2998" s="357"/>
      <c r="NAX2998" s="81"/>
      <c r="NAY2998" s="173"/>
      <c r="NAZ2998" s="725"/>
      <c r="NBA2998" s="137"/>
      <c r="NBB2998" s="580"/>
      <c r="NBC2998" s="537"/>
      <c r="NBD2998" s="562"/>
      <c r="NBE2998" s="357"/>
      <c r="NBF2998" s="81"/>
      <c r="NBG2998" s="173"/>
      <c r="NBH2998" s="725"/>
      <c r="NBI2998" s="137"/>
      <c r="NBJ2998" s="580"/>
      <c r="NBK2998" s="537"/>
      <c r="NBL2998" s="562"/>
      <c r="NBM2998" s="357"/>
      <c r="NBN2998" s="81"/>
      <c r="NBO2998" s="173"/>
      <c r="NBP2998" s="725"/>
      <c r="NBQ2998" s="137"/>
      <c r="NBR2998" s="580"/>
      <c r="NBS2998" s="537"/>
      <c r="NBT2998" s="562"/>
      <c r="NBU2998" s="357"/>
      <c r="NBV2998" s="81"/>
      <c r="NBW2998" s="173"/>
      <c r="NBX2998" s="725"/>
      <c r="NBY2998" s="137"/>
      <c r="NBZ2998" s="580"/>
      <c r="NCA2998" s="537"/>
      <c r="NCB2998" s="562"/>
      <c r="NCC2998" s="357"/>
      <c r="NCD2998" s="81"/>
      <c r="NCE2998" s="173"/>
      <c r="NCF2998" s="725"/>
      <c r="NCG2998" s="137"/>
      <c r="NCH2998" s="580"/>
      <c r="NCI2998" s="537"/>
      <c r="NCJ2998" s="562"/>
      <c r="NCK2998" s="357"/>
      <c r="NCL2998" s="81"/>
      <c r="NCM2998" s="173"/>
      <c r="NCN2998" s="725"/>
      <c r="NCO2998" s="137"/>
      <c r="NCP2998" s="580"/>
      <c r="NCQ2998" s="537"/>
      <c r="NCR2998" s="562"/>
      <c r="NCS2998" s="357"/>
      <c r="NCT2998" s="81"/>
      <c r="NCU2998" s="173"/>
      <c r="NCV2998" s="725"/>
      <c r="NCW2998" s="137"/>
      <c r="NCX2998" s="580"/>
      <c r="NCY2998" s="537"/>
      <c r="NCZ2998" s="562"/>
      <c r="NDA2998" s="357"/>
      <c r="NDB2998" s="81"/>
      <c r="NDC2998" s="173"/>
      <c r="NDD2998" s="725"/>
      <c r="NDE2998" s="137"/>
      <c r="NDF2998" s="580"/>
      <c r="NDG2998" s="537"/>
      <c r="NDH2998" s="562"/>
      <c r="NDI2998" s="357"/>
      <c r="NDJ2998" s="81"/>
      <c r="NDK2998" s="173"/>
      <c r="NDL2998" s="725"/>
      <c r="NDM2998" s="137"/>
      <c r="NDN2998" s="580"/>
      <c r="NDO2998" s="537"/>
      <c r="NDP2998" s="562"/>
      <c r="NDQ2998" s="357"/>
      <c r="NDR2998" s="81"/>
      <c r="NDS2998" s="173"/>
      <c r="NDT2998" s="725"/>
      <c r="NDU2998" s="137"/>
      <c r="NDV2998" s="580"/>
      <c r="NDW2998" s="537"/>
      <c r="NDX2998" s="562"/>
      <c r="NDY2998" s="357"/>
      <c r="NDZ2998" s="81"/>
      <c r="NEA2998" s="173"/>
      <c r="NEB2998" s="725"/>
      <c r="NEC2998" s="137"/>
      <c r="NED2998" s="580"/>
      <c r="NEE2998" s="537"/>
      <c r="NEF2998" s="562"/>
      <c r="NEG2998" s="357"/>
      <c r="NEH2998" s="81"/>
      <c r="NEI2998" s="173"/>
      <c r="NEJ2998" s="725"/>
      <c r="NEK2998" s="137"/>
      <c r="NEL2998" s="580"/>
      <c r="NEM2998" s="537"/>
      <c r="NEN2998" s="562"/>
      <c r="NEO2998" s="357"/>
      <c r="NEP2998" s="81"/>
      <c r="NEQ2998" s="173"/>
      <c r="NER2998" s="725"/>
      <c r="NES2998" s="137"/>
      <c r="NET2998" s="580"/>
      <c r="NEU2998" s="537"/>
      <c r="NEV2998" s="562"/>
      <c r="NEW2998" s="357"/>
      <c r="NEX2998" s="81"/>
      <c r="NEY2998" s="173"/>
      <c r="NEZ2998" s="725"/>
      <c r="NFA2998" s="137"/>
      <c r="NFB2998" s="580"/>
      <c r="NFC2998" s="537"/>
      <c r="NFD2998" s="562"/>
      <c r="NFE2998" s="357"/>
      <c r="NFF2998" s="81"/>
      <c r="NFG2998" s="173"/>
      <c r="NFH2998" s="725"/>
      <c r="NFI2998" s="137"/>
      <c r="NFJ2998" s="580"/>
      <c r="NFK2998" s="537"/>
      <c r="NFL2998" s="562"/>
      <c r="NFM2998" s="357"/>
      <c r="NFN2998" s="81"/>
      <c r="NFO2998" s="173"/>
      <c r="NFP2998" s="725"/>
      <c r="NFQ2998" s="137"/>
      <c r="NFR2998" s="580"/>
      <c r="NFS2998" s="537"/>
      <c r="NFT2998" s="562"/>
      <c r="NFU2998" s="357"/>
      <c r="NFV2998" s="81"/>
      <c r="NFW2998" s="173"/>
      <c r="NFX2998" s="725"/>
      <c r="NFY2998" s="137"/>
      <c r="NFZ2998" s="580"/>
      <c r="NGA2998" s="537"/>
      <c r="NGB2998" s="562"/>
      <c r="NGC2998" s="357"/>
      <c r="NGD2998" s="81"/>
      <c r="NGE2998" s="173"/>
      <c r="NGF2998" s="725"/>
      <c r="NGG2998" s="137"/>
      <c r="NGH2998" s="580"/>
      <c r="NGI2998" s="537"/>
      <c r="NGJ2998" s="562"/>
      <c r="NGK2998" s="357"/>
      <c r="NGL2998" s="81"/>
      <c r="NGM2998" s="173"/>
      <c r="NGN2998" s="725"/>
      <c r="NGO2998" s="137"/>
      <c r="NGP2998" s="580"/>
      <c r="NGQ2998" s="537"/>
      <c r="NGR2998" s="562"/>
      <c r="NGS2998" s="357"/>
      <c r="NGT2998" s="81"/>
      <c r="NGU2998" s="173"/>
      <c r="NGV2998" s="725"/>
      <c r="NGW2998" s="137"/>
      <c r="NGX2998" s="580"/>
      <c r="NGY2998" s="537"/>
      <c r="NGZ2998" s="562"/>
      <c r="NHA2998" s="357"/>
      <c r="NHB2998" s="81"/>
      <c r="NHC2998" s="173"/>
      <c r="NHD2998" s="725"/>
      <c r="NHE2998" s="137"/>
      <c r="NHF2998" s="580"/>
      <c r="NHG2998" s="537"/>
      <c r="NHH2998" s="562"/>
      <c r="NHI2998" s="357"/>
      <c r="NHJ2998" s="81"/>
      <c r="NHK2998" s="173"/>
      <c r="NHL2998" s="725"/>
      <c r="NHM2998" s="137"/>
      <c r="NHN2998" s="580"/>
      <c r="NHO2998" s="537"/>
      <c r="NHP2998" s="562"/>
      <c r="NHQ2998" s="357"/>
      <c r="NHR2998" s="81"/>
      <c r="NHS2998" s="173"/>
      <c r="NHT2998" s="725"/>
      <c r="NHU2998" s="137"/>
      <c r="NHV2998" s="580"/>
      <c r="NHW2998" s="537"/>
      <c r="NHX2998" s="562"/>
      <c r="NHY2998" s="357"/>
      <c r="NHZ2998" s="81"/>
      <c r="NIA2998" s="173"/>
      <c r="NIB2998" s="725"/>
      <c r="NIC2998" s="137"/>
      <c r="NID2998" s="580"/>
      <c r="NIE2998" s="537"/>
      <c r="NIF2998" s="562"/>
      <c r="NIG2998" s="357"/>
      <c r="NIH2998" s="81"/>
      <c r="NII2998" s="173"/>
      <c r="NIJ2998" s="725"/>
      <c r="NIK2998" s="137"/>
      <c r="NIL2998" s="580"/>
      <c r="NIM2998" s="537"/>
      <c r="NIN2998" s="562"/>
      <c r="NIO2998" s="357"/>
      <c r="NIP2998" s="81"/>
      <c r="NIQ2998" s="173"/>
      <c r="NIR2998" s="725"/>
      <c r="NIS2998" s="137"/>
      <c r="NIT2998" s="580"/>
      <c r="NIU2998" s="537"/>
      <c r="NIV2998" s="562"/>
      <c r="NIW2998" s="357"/>
      <c r="NIX2998" s="81"/>
      <c r="NIY2998" s="173"/>
      <c r="NIZ2998" s="725"/>
      <c r="NJA2998" s="137"/>
      <c r="NJB2998" s="580"/>
      <c r="NJC2998" s="537"/>
      <c r="NJD2998" s="562"/>
      <c r="NJE2998" s="357"/>
      <c r="NJF2998" s="81"/>
      <c r="NJG2998" s="173"/>
      <c r="NJH2998" s="725"/>
      <c r="NJI2998" s="137"/>
      <c r="NJJ2998" s="580"/>
      <c r="NJK2998" s="537"/>
      <c r="NJL2998" s="562"/>
      <c r="NJM2998" s="357"/>
      <c r="NJN2998" s="81"/>
      <c r="NJO2998" s="173"/>
      <c r="NJP2998" s="725"/>
      <c r="NJQ2998" s="137"/>
      <c r="NJR2998" s="580"/>
      <c r="NJS2998" s="537"/>
      <c r="NJT2998" s="562"/>
      <c r="NJU2998" s="357"/>
      <c r="NJV2998" s="81"/>
      <c r="NJW2998" s="173"/>
      <c r="NJX2998" s="725"/>
      <c r="NJY2998" s="137"/>
      <c r="NJZ2998" s="580"/>
      <c r="NKA2998" s="537"/>
      <c r="NKB2998" s="562"/>
      <c r="NKC2998" s="357"/>
      <c r="NKD2998" s="81"/>
      <c r="NKE2998" s="173"/>
      <c r="NKF2998" s="725"/>
      <c r="NKG2998" s="137"/>
      <c r="NKH2998" s="580"/>
      <c r="NKI2998" s="537"/>
      <c r="NKJ2998" s="562"/>
      <c r="NKK2998" s="357"/>
      <c r="NKL2998" s="81"/>
      <c r="NKM2998" s="173"/>
      <c r="NKN2998" s="725"/>
      <c r="NKO2998" s="137"/>
      <c r="NKP2998" s="580"/>
      <c r="NKQ2998" s="537"/>
      <c r="NKR2998" s="562"/>
      <c r="NKS2998" s="357"/>
      <c r="NKT2998" s="81"/>
      <c r="NKU2998" s="173"/>
      <c r="NKV2998" s="725"/>
      <c r="NKW2998" s="137"/>
      <c r="NKX2998" s="580"/>
      <c r="NKY2998" s="537"/>
      <c r="NKZ2998" s="562"/>
      <c r="NLA2998" s="357"/>
      <c r="NLB2998" s="81"/>
      <c r="NLC2998" s="173"/>
      <c r="NLD2998" s="725"/>
      <c r="NLE2998" s="137"/>
      <c r="NLF2998" s="580"/>
      <c r="NLG2998" s="537"/>
      <c r="NLH2998" s="562"/>
      <c r="NLI2998" s="357"/>
      <c r="NLJ2998" s="81"/>
      <c r="NLK2998" s="173"/>
      <c r="NLL2998" s="725"/>
      <c r="NLM2998" s="137"/>
      <c r="NLN2998" s="580"/>
      <c r="NLO2998" s="537"/>
      <c r="NLP2998" s="562"/>
      <c r="NLQ2998" s="357"/>
      <c r="NLR2998" s="81"/>
      <c r="NLS2998" s="173"/>
      <c r="NLT2998" s="725"/>
      <c r="NLU2998" s="137"/>
      <c r="NLV2998" s="580"/>
      <c r="NLW2998" s="537"/>
      <c r="NLX2998" s="562"/>
      <c r="NLY2998" s="357"/>
      <c r="NLZ2998" s="81"/>
      <c r="NMA2998" s="173"/>
      <c r="NMB2998" s="725"/>
      <c r="NMC2998" s="137"/>
      <c r="NMD2998" s="580"/>
      <c r="NME2998" s="537"/>
      <c r="NMF2998" s="562"/>
      <c r="NMG2998" s="357"/>
      <c r="NMH2998" s="81"/>
      <c r="NMI2998" s="173"/>
      <c r="NMJ2998" s="725"/>
      <c r="NMK2998" s="137"/>
      <c r="NML2998" s="580"/>
      <c r="NMM2998" s="537"/>
      <c r="NMN2998" s="562"/>
      <c r="NMO2998" s="357"/>
      <c r="NMP2998" s="81"/>
      <c r="NMQ2998" s="173"/>
      <c r="NMR2998" s="725"/>
      <c r="NMS2998" s="137"/>
      <c r="NMT2998" s="580"/>
      <c r="NMU2998" s="537"/>
      <c r="NMV2998" s="562"/>
      <c r="NMW2998" s="357"/>
      <c r="NMX2998" s="81"/>
      <c r="NMY2998" s="173"/>
      <c r="NMZ2998" s="725"/>
      <c r="NNA2998" s="137"/>
      <c r="NNB2998" s="580"/>
      <c r="NNC2998" s="537"/>
      <c r="NND2998" s="562"/>
      <c r="NNE2998" s="357"/>
      <c r="NNF2998" s="81"/>
      <c r="NNG2998" s="173"/>
      <c r="NNH2998" s="725"/>
      <c r="NNI2998" s="137"/>
      <c r="NNJ2998" s="580"/>
      <c r="NNK2998" s="537"/>
      <c r="NNL2998" s="562"/>
      <c r="NNM2998" s="357"/>
      <c r="NNN2998" s="81"/>
      <c r="NNO2998" s="173"/>
      <c r="NNP2998" s="725"/>
      <c r="NNQ2998" s="137"/>
      <c r="NNR2998" s="580"/>
      <c r="NNS2998" s="537"/>
      <c r="NNT2998" s="562"/>
      <c r="NNU2998" s="357"/>
      <c r="NNV2998" s="81"/>
      <c r="NNW2998" s="173"/>
      <c r="NNX2998" s="725"/>
      <c r="NNY2998" s="137"/>
      <c r="NNZ2998" s="580"/>
      <c r="NOA2998" s="537"/>
      <c r="NOB2998" s="562"/>
      <c r="NOC2998" s="357"/>
      <c r="NOD2998" s="81"/>
      <c r="NOE2998" s="173"/>
      <c r="NOF2998" s="725"/>
      <c r="NOG2998" s="137"/>
      <c r="NOH2998" s="580"/>
      <c r="NOI2998" s="537"/>
      <c r="NOJ2998" s="562"/>
      <c r="NOK2998" s="357"/>
      <c r="NOL2998" s="81"/>
      <c r="NOM2998" s="173"/>
      <c r="NON2998" s="725"/>
      <c r="NOO2998" s="137"/>
      <c r="NOP2998" s="580"/>
      <c r="NOQ2998" s="537"/>
      <c r="NOR2998" s="562"/>
      <c r="NOS2998" s="357"/>
      <c r="NOT2998" s="81"/>
      <c r="NOU2998" s="173"/>
      <c r="NOV2998" s="725"/>
      <c r="NOW2998" s="137"/>
      <c r="NOX2998" s="580"/>
      <c r="NOY2998" s="537"/>
      <c r="NOZ2998" s="562"/>
      <c r="NPA2998" s="357"/>
      <c r="NPB2998" s="81"/>
      <c r="NPC2998" s="173"/>
      <c r="NPD2998" s="725"/>
      <c r="NPE2998" s="137"/>
      <c r="NPF2998" s="580"/>
      <c r="NPG2998" s="537"/>
      <c r="NPH2998" s="562"/>
      <c r="NPI2998" s="357"/>
      <c r="NPJ2998" s="81"/>
      <c r="NPK2998" s="173"/>
      <c r="NPL2998" s="725"/>
      <c r="NPM2998" s="137"/>
      <c r="NPN2998" s="580"/>
      <c r="NPO2998" s="537"/>
      <c r="NPP2998" s="562"/>
      <c r="NPQ2998" s="357"/>
      <c r="NPR2998" s="81"/>
      <c r="NPS2998" s="173"/>
      <c r="NPT2998" s="725"/>
      <c r="NPU2998" s="137"/>
      <c r="NPV2998" s="580"/>
      <c r="NPW2998" s="537"/>
      <c r="NPX2998" s="562"/>
      <c r="NPY2998" s="357"/>
      <c r="NPZ2998" s="81"/>
      <c r="NQA2998" s="173"/>
      <c r="NQB2998" s="725"/>
      <c r="NQC2998" s="137"/>
      <c r="NQD2998" s="580"/>
      <c r="NQE2998" s="537"/>
      <c r="NQF2998" s="562"/>
      <c r="NQG2998" s="357"/>
      <c r="NQH2998" s="81"/>
      <c r="NQI2998" s="173"/>
      <c r="NQJ2998" s="725"/>
      <c r="NQK2998" s="137"/>
      <c r="NQL2998" s="580"/>
      <c r="NQM2998" s="537"/>
      <c r="NQN2998" s="562"/>
      <c r="NQO2998" s="357"/>
      <c r="NQP2998" s="81"/>
      <c r="NQQ2998" s="173"/>
      <c r="NQR2998" s="725"/>
      <c r="NQS2998" s="137"/>
      <c r="NQT2998" s="580"/>
      <c r="NQU2998" s="537"/>
      <c r="NQV2998" s="562"/>
      <c r="NQW2998" s="357"/>
      <c r="NQX2998" s="81"/>
      <c r="NQY2998" s="173"/>
      <c r="NQZ2998" s="725"/>
      <c r="NRA2998" s="137"/>
      <c r="NRB2998" s="580"/>
      <c r="NRC2998" s="537"/>
      <c r="NRD2998" s="562"/>
      <c r="NRE2998" s="357"/>
      <c r="NRF2998" s="81"/>
      <c r="NRG2998" s="173"/>
      <c r="NRH2998" s="725"/>
      <c r="NRI2998" s="137"/>
      <c r="NRJ2998" s="580"/>
      <c r="NRK2998" s="537"/>
      <c r="NRL2998" s="562"/>
      <c r="NRM2998" s="357"/>
      <c r="NRN2998" s="81"/>
      <c r="NRO2998" s="173"/>
      <c r="NRP2998" s="725"/>
      <c r="NRQ2998" s="137"/>
      <c r="NRR2998" s="580"/>
      <c r="NRS2998" s="537"/>
      <c r="NRT2998" s="562"/>
      <c r="NRU2998" s="357"/>
      <c r="NRV2998" s="81"/>
      <c r="NRW2998" s="173"/>
      <c r="NRX2998" s="725"/>
      <c r="NRY2998" s="137"/>
      <c r="NRZ2998" s="580"/>
      <c r="NSA2998" s="537"/>
      <c r="NSB2998" s="562"/>
      <c r="NSC2998" s="357"/>
      <c r="NSD2998" s="81"/>
      <c r="NSE2998" s="173"/>
      <c r="NSF2998" s="725"/>
      <c r="NSG2998" s="137"/>
      <c r="NSH2998" s="580"/>
      <c r="NSI2998" s="537"/>
      <c r="NSJ2998" s="562"/>
      <c r="NSK2998" s="357"/>
      <c r="NSL2998" s="81"/>
      <c r="NSM2998" s="173"/>
      <c r="NSN2998" s="725"/>
      <c r="NSO2998" s="137"/>
      <c r="NSP2998" s="580"/>
      <c r="NSQ2998" s="537"/>
      <c r="NSR2998" s="562"/>
      <c r="NSS2998" s="357"/>
      <c r="NST2998" s="81"/>
      <c r="NSU2998" s="173"/>
      <c r="NSV2998" s="725"/>
      <c r="NSW2998" s="137"/>
      <c r="NSX2998" s="580"/>
      <c r="NSY2998" s="537"/>
      <c r="NSZ2998" s="562"/>
      <c r="NTA2998" s="357"/>
      <c r="NTB2998" s="81"/>
      <c r="NTC2998" s="173"/>
      <c r="NTD2998" s="725"/>
      <c r="NTE2998" s="137"/>
      <c r="NTF2998" s="580"/>
      <c r="NTG2998" s="537"/>
      <c r="NTH2998" s="562"/>
      <c r="NTI2998" s="357"/>
      <c r="NTJ2998" s="81"/>
      <c r="NTK2998" s="173"/>
      <c r="NTL2998" s="725"/>
      <c r="NTM2998" s="137"/>
      <c r="NTN2998" s="580"/>
      <c r="NTO2998" s="537"/>
      <c r="NTP2998" s="562"/>
      <c r="NTQ2998" s="357"/>
      <c r="NTR2998" s="81"/>
      <c r="NTS2998" s="173"/>
      <c r="NTT2998" s="725"/>
      <c r="NTU2998" s="137"/>
      <c r="NTV2998" s="580"/>
      <c r="NTW2998" s="537"/>
      <c r="NTX2998" s="562"/>
      <c r="NTY2998" s="357"/>
      <c r="NTZ2998" s="81"/>
      <c r="NUA2998" s="173"/>
      <c r="NUB2998" s="725"/>
      <c r="NUC2998" s="137"/>
      <c r="NUD2998" s="580"/>
      <c r="NUE2998" s="537"/>
      <c r="NUF2998" s="562"/>
      <c r="NUG2998" s="357"/>
      <c r="NUH2998" s="81"/>
      <c r="NUI2998" s="173"/>
      <c r="NUJ2998" s="725"/>
      <c r="NUK2998" s="137"/>
      <c r="NUL2998" s="580"/>
      <c r="NUM2998" s="537"/>
      <c r="NUN2998" s="562"/>
      <c r="NUO2998" s="357"/>
      <c r="NUP2998" s="81"/>
      <c r="NUQ2998" s="173"/>
      <c r="NUR2998" s="725"/>
      <c r="NUS2998" s="137"/>
      <c r="NUT2998" s="580"/>
      <c r="NUU2998" s="537"/>
      <c r="NUV2998" s="562"/>
      <c r="NUW2998" s="357"/>
      <c r="NUX2998" s="81"/>
      <c r="NUY2998" s="173"/>
      <c r="NUZ2998" s="725"/>
      <c r="NVA2998" s="137"/>
      <c r="NVB2998" s="580"/>
      <c r="NVC2998" s="537"/>
      <c r="NVD2998" s="562"/>
      <c r="NVE2998" s="357"/>
      <c r="NVF2998" s="81"/>
      <c r="NVG2998" s="173"/>
      <c r="NVH2998" s="725"/>
      <c r="NVI2998" s="137"/>
      <c r="NVJ2998" s="580"/>
      <c r="NVK2998" s="537"/>
      <c r="NVL2998" s="562"/>
      <c r="NVM2998" s="357"/>
      <c r="NVN2998" s="81"/>
      <c r="NVO2998" s="173"/>
      <c r="NVP2998" s="725"/>
      <c r="NVQ2998" s="137"/>
      <c r="NVR2998" s="580"/>
      <c r="NVS2998" s="537"/>
      <c r="NVT2998" s="562"/>
      <c r="NVU2998" s="357"/>
      <c r="NVV2998" s="81"/>
      <c r="NVW2998" s="173"/>
      <c r="NVX2998" s="725"/>
      <c r="NVY2998" s="137"/>
      <c r="NVZ2998" s="580"/>
      <c r="NWA2998" s="537"/>
      <c r="NWB2998" s="562"/>
      <c r="NWC2998" s="357"/>
      <c r="NWD2998" s="81"/>
      <c r="NWE2998" s="173"/>
      <c r="NWF2998" s="725"/>
      <c r="NWG2998" s="137"/>
      <c r="NWH2998" s="580"/>
      <c r="NWI2998" s="537"/>
      <c r="NWJ2998" s="562"/>
      <c r="NWK2998" s="357"/>
      <c r="NWL2998" s="81"/>
      <c r="NWM2998" s="173"/>
      <c r="NWN2998" s="725"/>
      <c r="NWO2998" s="137"/>
      <c r="NWP2998" s="580"/>
      <c r="NWQ2998" s="537"/>
      <c r="NWR2998" s="562"/>
      <c r="NWS2998" s="357"/>
      <c r="NWT2998" s="81"/>
      <c r="NWU2998" s="173"/>
      <c r="NWV2998" s="725"/>
      <c r="NWW2998" s="137"/>
      <c r="NWX2998" s="580"/>
      <c r="NWY2998" s="537"/>
      <c r="NWZ2998" s="562"/>
      <c r="NXA2998" s="357"/>
      <c r="NXB2998" s="81"/>
      <c r="NXC2998" s="173"/>
      <c r="NXD2998" s="725"/>
      <c r="NXE2998" s="137"/>
      <c r="NXF2998" s="580"/>
      <c r="NXG2998" s="537"/>
      <c r="NXH2998" s="562"/>
      <c r="NXI2998" s="357"/>
      <c r="NXJ2998" s="81"/>
      <c r="NXK2998" s="173"/>
      <c r="NXL2998" s="725"/>
      <c r="NXM2998" s="137"/>
      <c r="NXN2998" s="580"/>
      <c r="NXO2998" s="537"/>
      <c r="NXP2998" s="562"/>
      <c r="NXQ2998" s="357"/>
      <c r="NXR2998" s="81"/>
      <c r="NXS2998" s="173"/>
      <c r="NXT2998" s="725"/>
      <c r="NXU2998" s="137"/>
      <c r="NXV2998" s="580"/>
      <c r="NXW2998" s="537"/>
      <c r="NXX2998" s="562"/>
      <c r="NXY2998" s="357"/>
      <c r="NXZ2998" s="81"/>
      <c r="NYA2998" s="173"/>
      <c r="NYB2998" s="725"/>
      <c r="NYC2998" s="137"/>
      <c r="NYD2998" s="580"/>
      <c r="NYE2998" s="537"/>
      <c r="NYF2998" s="562"/>
      <c r="NYG2998" s="357"/>
      <c r="NYH2998" s="81"/>
      <c r="NYI2998" s="173"/>
      <c r="NYJ2998" s="725"/>
      <c r="NYK2998" s="137"/>
      <c r="NYL2998" s="580"/>
      <c r="NYM2998" s="537"/>
      <c r="NYN2998" s="562"/>
      <c r="NYO2998" s="357"/>
      <c r="NYP2998" s="81"/>
      <c r="NYQ2998" s="173"/>
      <c r="NYR2998" s="725"/>
      <c r="NYS2998" s="137"/>
      <c r="NYT2998" s="580"/>
      <c r="NYU2998" s="537"/>
      <c r="NYV2998" s="562"/>
      <c r="NYW2998" s="357"/>
      <c r="NYX2998" s="81"/>
      <c r="NYY2998" s="173"/>
      <c r="NYZ2998" s="725"/>
      <c r="NZA2998" s="137"/>
      <c r="NZB2998" s="580"/>
      <c r="NZC2998" s="537"/>
      <c r="NZD2998" s="562"/>
      <c r="NZE2998" s="357"/>
      <c r="NZF2998" s="81"/>
      <c r="NZG2998" s="173"/>
      <c r="NZH2998" s="725"/>
      <c r="NZI2998" s="137"/>
      <c r="NZJ2998" s="580"/>
      <c r="NZK2998" s="537"/>
      <c r="NZL2998" s="562"/>
      <c r="NZM2998" s="357"/>
      <c r="NZN2998" s="81"/>
      <c r="NZO2998" s="173"/>
      <c r="NZP2998" s="725"/>
      <c r="NZQ2998" s="137"/>
      <c r="NZR2998" s="580"/>
      <c r="NZS2998" s="537"/>
      <c r="NZT2998" s="562"/>
      <c r="NZU2998" s="357"/>
      <c r="NZV2998" s="81"/>
      <c r="NZW2998" s="173"/>
      <c r="NZX2998" s="725"/>
      <c r="NZY2998" s="137"/>
      <c r="NZZ2998" s="580"/>
      <c r="OAA2998" s="537"/>
      <c r="OAB2998" s="562"/>
      <c r="OAC2998" s="357"/>
      <c r="OAD2998" s="81"/>
      <c r="OAE2998" s="173"/>
      <c r="OAF2998" s="725"/>
      <c r="OAG2998" s="137"/>
      <c r="OAH2998" s="580"/>
      <c r="OAI2998" s="537"/>
      <c r="OAJ2998" s="562"/>
      <c r="OAK2998" s="357"/>
      <c r="OAL2998" s="81"/>
      <c r="OAM2998" s="173"/>
      <c r="OAN2998" s="725"/>
      <c r="OAO2998" s="137"/>
      <c r="OAP2998" s="580"/>
      <c r="OAQ2998" s="537"/>
      <c r="OAR2998" s="562"/>
      <c r="OAS2998" s="357"/>
      <c r="OAT2998" s="81"/>
      <c r="OAU2998" s="173"/>
      <c r="OAV2998" s="725"/>
      <c r="OAW2998" s="137"/>
      <c r="OAX2998" s="580"/>
      <c r="OAY2998" s="537"/>
      <c r="OAZ2998" s="562"/>
      <c r="OBA2998" s="357"/>
      <c r="OBB2998" s="81"/>
      <c r="OBC2998" s="173"/>
      <c r="OBD2998" s="725"/>
      <c r="OBE2998" s="137"/>
      <c r="OBF2998" s="580"/>
      <c r="OBG2998" s="537"/>
      <c r="OBH2998" s="562"/>
      <c r="OBI2998" s="357"/>
      <c r="OBJ2998" s="81"/>
      <c r="OBK2998" s="173"/>
      <c r="OBL2998" s="725"/>
      <c r="OBM2998" s="137"/>
      <c r="OBN2998" s="580"/>
      <c r="OBO2998" s="537"/>
      <c r="OBP2998" s="562"/>
      <c r="OBQ2998" s="357"/>
      <c r="OBR2998" s="81"/>
      <c r="OBS2998" s="173"/>
      <c r="OBT2998" s="725"/>
      <c r="OBU2998" s="137"/>
      <c r="OBV2998" s="580"/>
      <c r="OBW2998" s="537"/>
      <c r="OBX2998" s="562"/>
      <c r="OBY2998" s="357"/>
      <c r="OBZ2998" s="81"/>
      <c r="OCA2998" s="173"/>
      <c r="OCB2998" s="725"/>
      <c r="OCC2998" s="137"/>
      <c r="OCD2998" s="580"/>
      <c r="OCE2998" s="537"/>
      <c r="OCF2998" s="562"/>
      <c r="OCG2998" s="357"/>
      <c r="OCH2998" s="81"/>
      <c r="OCI2998" s="173"/>
      <c r="OCJ2998" s="725"/>
      <c r="OCK2998" s="137"/>
      <c r="OCL2998" s="580"/>
      <c r="OCM2998" s="537"/>
      <c r="OCN2998" s="562"/>
      <c r="OCO2998" s="357"/>
      <c r="OCP2998" s="81"/>
      <c r="OCQ2998" s="173"/>
      <c r="OCR2998" s="725"/>
      <c r="OCS2998" s="137"/>
      <c r="OCT2998" s="580"/>
      <c r="OCU2998" s="537"/>
      <c r="OCV2998" s="562"/>
      <c r="OCW2998" s="357"/>
      <c r="OCX2998" s="81"/>
      <c r="OCY2998" s="173"/>
      <c r="OCZ2998" s="725"/>
      <c r="ODA2998" s="137"/>
      <c r="ODB2998" s="580"/>
      <c r="ODC2998" s="537"/>
      <c r="ODD2998" s="562"/>
      <c r="ODE2998" s="357"/>
      <c r="ODF2998" s="81"/>
      <c r="ODG2998" s="173"/>
      <c r="ODH2998" s="725"/>
      <c r="ODI2998" s="137"/>
      <c r="ODJ2998" s="580"/>
      <c r="ODK2998" s="537"/>
      <c r="ODL2998" s="562"/>
      <c r="ODM2998" s="357"/>
      <c r="ODN2998" s="81"/>
      <c r="ODO2998" s="173"/>
      <c r="ODP2998" s="725"/>
      <c r="ODQ2998" s="137"/>
      <c r="ODR2998" s="580"/>
      <c r="ODS2998" s="537"/>
      <c r="ODT2998" s="562"/>
      <c r="ODU2998" s="357"/>
      <c r="ODV2998" s="81"/>
      <c r="ODW2998" s="173"/>
      <c r="ODX2998" s="725"/>
      <c r="ODY2998" s="137"/>
      <c r="ODZ2998" s="580"/>
      <c r="OEA2998" s="537"/>
      <c r="OEB2998" s="562"/>
      <c r="OEC2998" s="357"/>
      <c r="OED2998" s="81"/>
      <c r="OEE2998" s="173"/>
      <c r="OEF2998" s="725"/>
      <c r="OEG2998" s="137"/>
      <c r="OEH2998" s="580"/>
      <c r="OEI2998" s="537"/>
      <c r="OEJ2998" s="562"/>
      <c r="OEK2998" s="357"/>
      <c r="OEL2998" s="81"/>
      <c r="OEM2998" s="173"/>
      <c r="OEN2998" s="725"/>
      <c r="OEO2998" s="137"/>
      <c r="OEP2998" s="580"/>
      <c r="OEQ2998" s="537"/>
      <c r="OER2998" s="562"/>
      <c r="OES2998" s="357"/>
      <c r="OET2998" s="81"/>
      <c r="OEU2998" s="173"/>
      <c r="OEV2998" s="725"/>
      <c r="OEW2998" s="137"/>
      <c r="OEX2998" s="580"/>
      <c r="OEY2998" s="537"/>
      <c r="OEZ2998" s="562"/>
      <c r="OFA2998" s="357"/>
      <c r="OFB2998" s="81"/>
      <c r="OFC2998" s="173"/>
      <c r="OFD2998" s="725"/>
      <c r="OFE2998" s="137"/>
      <c r="OFF2998" s="580"/>
      <c r="OFG2998" s="537"/>
      <c r="OFH2998" s="562"/>
      <c r="OFI2998" s="357"/>
      <c r="OFJ2998" s="81"/>
      <c r="OFK2998" s="173"/>
      <c r="OFL2998" s="725"/>
      <c r="OFM2998" s="137"/>
      <c r="OFN2998" s="580"/>
      <c r="OFO2998" s="537"/>
      <c r="OFP2998" s="562"/>
      <c r="OFQ2998" s="357"/>
      <c r="OFR2998" s="81"/>
      <c r="OFS2998" s="173"/>
      <c r="OFT2998" s="725"/>
      <c r="OFU2998" s="137"/>
      <c r="OFV2998" s="580"/>
      <c r="OFW2998" s="537"/>
      <c r="OFX2998" s="562"/>
      <c r="OFY2998" s="357"/>
      <c r="OFZ2998" s="81"/>
      <c r="OGA2998" s="173"/>
      <c r="OGB2998" s="725"/>
      <c r="OGC2998" s="137"/>
      <c r="OGD2998" s="580"/>
      <c r="OGE2998" s="537"/>
      <c r="OGF2998" s="562"/>
      <c r="OGG2998" s="357"/>
      <c r="OGH2998" s="81"/>
      <c r="OGI2998" s="173"/>
      <c r="OGJ2998" s="725"/>
      <c r="OGK2998" s="137"/>
      <c r="OGL2998" s="580"/>
      <c r="OGM2998" s="537"/>
      <c r="OGN2998" s="562"/>
      <c r="OGO2998" s="357"/>
      <c r="OGP2998" s="81"/>
      <c r="OGQ2998" s="173"/>
      <c r="OGR2998" s="725"/>
      <c r="OGS2998" s="137"/>
      <c r="OGT2998" s="580"/>
      <c r="OGU2998" s="537"/>
      <c r="OGV2998" s="562"/>
      <c r="OGW2998" s="357"/>
      <c r="OGX2998" s="81"/>
      <c r="OGY2998" s="173"/>
      <c r="OGZ2998" s="725"/>
      <c r="OHA2998" s="137"/>
      <c r="OHB2998" s="580"/>
      <c r="OHC2998" s="537"/>
      <c r="OHD2998" s="562"/>
      <c r="OHE2998" s="357"/>
      <c r="OHF2998" s="81"/>
      <c r="OHG2998" s="173"/>
      <c r="OHH2998" s="725"/>
      <c r="OHI2998" s="137"/>
      <c r="OHJ2998" s="580"/>
      <c r="OHK2998" s="537"/>
      <c r="OHL2998" s="562"/>
      <c r="OHM2998" s="357"/>
      <c r="OHN2998" s="81"/>
      <c r="OHO2998" s="173"/>
      <c r="OHP2998" s="725"/>
      <c r="OHQ2998" s="137"/>
      <c r="OHR2998" s="580"/>
      <c r="OHS2998" s="537"/>
      <c r="OHT2998" s="562"/>
      <c r="OHU2998" s="357"/>
      <c r="OHV2998" s="81"/>
      <c r="OHW2998" s="173"/>
      <c r="OHX2998" s="725"/>
      <c r="OHY2998" s="137"/>
      <c r="OHZ2998" s="580"/>
      <c r="OIA2998" s="537"/>
      <c r="OIB2998" s="562"/>
      <c r="OIC2998" s="357"/>
      <c r="OID2998" s="81"/>
      <c r="OIE2998" s="173"/>
      <c r="OIF2998" s="725"/>
      <c r="OIG2998" s="137"/>
      <c r="OIH2998" s="580"/>
      <c r="OII2998" s="537"/>
      <c r="OIJ2998" s="562"/>
      <c r="OIK2998" s="357"/>
      <c r="OIL2998" s="81"/>
      <c r="OIM2998" s="173"/>
      <c r="OIN2998" s="725"/>
      <c r="OIO2998" s="137"/>
      <c r="OIP2998" s="580"/>
      <c r="OIQ2998" s="537"/>
      <c r="OIR2998" s="562"/>
      <c r="OIS2998" s="357"/>
      <c r="OIT2998" s="81"/>
      <c r="OIU2998" s="173"/>
      <c r="OIV2998" s="725"/>
      <c r="OIW2998" s="137"/>
      <c r="OIX2998" s="580"/>
      <c r="OIY2998" s="537"/>
      <c r="OIZ2998" s="562"/>
      <c r="OJA2998" s="357"/>
      <c r="OJB2998" s="81"/>
      <c r="OJC2998" s="173"/>
      <c r="OJD2998" s="725"/>
      <c r="OJE2998" s="137"/>
      <c r="OJF2998" s="580"/>
      <c r="OJG2998" s="537"/>
      <c r="OJH2998" s="562"/>
      <c r="OJI2998" s="357"/>
      <c r="OJJ2998" s="81"/>
      <c r="OJK2998" s="173"/>
      <c r="OJL2998" s="725"/>
      <c r="OJM2998" s="137"/>
      <c r="OJN2998" s="580"/>
      <c r="OJO2998" s="537"/>
      <c r="OJP2998" s="562"/>
      <c r="OJQ2998" s="357"/>
      <c r="OJR2998" s="81"/>
      <c r="OJS2998" s="173"/>
      <c r="OJT2998" s="725"/>
      <c r="OJU2998" s="137"/>
      <c r="OJV2998" s="580"/>
      <c r="OJW2998" s="537"/>
      <c r="OJX2998" s="562"/>
      <c r="OJY2998" s="357"/>
      <c r="OJZ2998" s="81"/>
      <c r="OKA2998" s="173"/>
      <c r="OKB2998" s="725"/>
      <c r="OKC2998" s="137"/>
      <c r="OKD2998" s="580"/>
      <c r="OKE2998" s="537"/>
      <c r="OKF2998" s="562"/>
      <c r="OKG2998" s="357"/>
      <c r="OKH2998" s="81"/>
      <c r="OKI2998" s="173"/>
      <c r="OKJ2998" s="725"/>
      <c r="OKK2998" s="137"/>
      <c r="OKL2998" s="580"/>
      <c r="OKM2998" s="537"/>
      <c r="OKN2998" s="562"/>
      <c r="OKO2998" s="357"/>
      <c r="OKP2998" s="81"/>
      <c r="OKQ2998" s="173"/>
      <c r="OKR2998" s="725"/>
      <c r="OKS2998" s="137"/>
      <c r="OKT2998" s="580"/>
      <c r="OKU2998" s="537"/>
      <c r="OKV2998" s="562"/>
      <c r="OKW2998" s="357"/>
      <c r="OKX2998" s="81"/>
      <c r="OKY2998" s="173"/>
      <c r="OKZ2998" s="725"/>
      <c r="OLA2998" s="137"/>
      <c r="OLB2998" s="580"/>
      <c r="OLC2998" s="537"/>
      <c r="OLD2998" s="562"/>
      <c r="OLE2998" s="357"/>
      <c r="OLF2998" s="81"/>
      <c r="OLG2998" s="173"/>
      <c r="OLH2998" s="725"/>
      <c r="OLI2998" s="137"/>
      <c r="OLJ2998" s="580"/>
      <c r="OLK2998" s="537"/>
      <c r="OLL2998" s="562"/>
      <c r="OLM2998" s="357"/>
      <c r="OLN2998" s="81"/>
      <c r="OLO2998" s="173"/>
      <c r="OLP2998" s="725"/>
      <c r="OLQ2998" s="137"/>
      <c r="OLR2998" s="580"/>
      <c r="OLS2998" s="537"/>
      <c r="OLT2998" s="562"/>
      <c r="OLU2998" s="357"/>
      <c r="OLV2998" s="81"/>
      <c r="OLW2998" s="173"/>
      <c r="OLX2998" s="725"/>
      <c r="OLY2998" s="137"/>
      <c r="OLZ2998" s="580"/>
      <c r="OMA2998" s="537"/>
      <c r="OMB2998" s="562"/>
      <c r="OMC2998" s="357"/>
      <c r="OMD2998" s="81"/>
      <c r="OME2998" s="173"/>
      <c r="OMF2998" s="725"/>
      <c r="OMG2998" s="137"/>
      <c r="OMH2998" s="580"/>
      <c r="OMI2998" s="537"/>
      <c r="OMJ2998" s="562"/>
      <c r="OMK2998" s="357"/>
      <c r="OML2998" s="81"/>
      <c r="OMM2998" s="173"/>
      <c r="OMN2998" s="725"/>
      <c r="OMO2998" s="137"/>
      <c r="OMP2998" s="580"/>
      <c r="OMQ2998" s="537"/>
      <c r="OMR2998" s="562"/>
      <c r="OMS2998" s="357"/>
      <c r="OMT2998" s="81"/>
      <c r="OMU2998" s="173"/>
      <c r="OMV2998" s="725"/>
      <c r="OMW2998" s="137"/>
      <c r="OMX2998" s="580"/>
      <c r="OMY2998" s="537"/>
      <c r="OMZ2998" s="562"/>
      <c r="ONA2998" s="357"/>
      <c r="ONB2998" s="81"/>
      <c r="ONC2998" s="173"/>
      <c r="OND2998" s="725"/>
      <c r="ONE2998" s="137"/>
      <c r="ONF2998" s="580"/>
      <c r="ONG2998" s="537"/>
      <c r="ONH2998" s="562"/>
      <c r="ONI2998" s="357"/>
      <c r="ONJ2998" s="81"/>
      <c r="ONK2998" s="173"/>
      <c r="ONL2998" s="725"/>
      <c r="ONM2998" s="137"/>
      <c r="ONN2998" s="580"/>
      <c r="ONO2998" s="537"/>
      <c r="ONP2998" s="562"/>
      <c r="ONQ2998" s="357"/>
      <c r="ONR2998" s="81"/>
      <c r="ONS2998" s="173"/>
      <c r="ONT2998" s="725"/>
      <c r="ONU2998" s="137"/>
      <c r="ONV2998" s="580"/>
      <c r="ONW2998" s="537"/>
      <c r="ONX2998" s="562"/>
      <c r="ONY2998" s="357"/>
      <c r="ONZ2998" s="81"/>
      <c r="OOA2998" s="173"/>
      <c r="OOB2998" s="725"/>
      <c r="OOC2998" s="137"/>
      <c r="OOD2998" s="580"/>
      <c r="OOE2998" s="537"/>
      <c r="OOF2998" s="562"/>
      <c r="OOG2998" s="357"/>
      <c r="OOH2998" s="81"/>
      <c r="OOI2998" s="173"/>
      <c r="OOJ2998" s="725"/>
      <c r="OOK2998" s="137"/>
      <c r="OOL2998" s="580"/>
      <c r="OOM2998" s="537"/>
      <c r="OON2998" s="562"/>
      <c r="OOO2998" s="357"/>
      <c r="OOP2998" s="81"/>
      <c r="OOQ2998" s="173"/>
      <c r="OOR2998" s="725"/>
      <c r="OOS2998" s="137"/>
      <c r="OOT2998" s="580"/>
      <c r="OOU2998" s="537"/>
      <c r="OOV2998" s="562"/>
      <c r="OOW2998" s="357"/>
      <c r="OOX2998" s="81"/>
      <c r="OOY2998" s="173"/>
      <c r="OOZ2998" s="725"/>
      <c r="OPA2998" s="137"/>
      <c r="OPB2998" s="580"/>
      <c r="OPC2998" s="537"/>
      <c r="OPD2998" s="562"/>
      <c r="OPE2998" s="357"/>
      <c r="OPF2998" s="81"/>
      <c r="OPG2998" s="173"/>
      <c r="OPH2998" s="725"/>
      <c r="OPI2998" s="137"/>
      <c r="OPJ2998" s="580"/>
      <c r="OPK2998" s="537"/>
      <c r="OPL2998" s="562"/>
      <c r="OPM2998" s="357"/>
      <c r="OPN2998" s="81"/>
      <c r="OPO2998" s="173"/>
      <c r="OPP2998" s="725"/>
      <c r="OPQ2998" s="137"/>
      <c r="OPR2998" s="580"/>
      <c r="OPS2998" s="537"/>
      <c r="OPT2998" s="562"/>
      <c r="OPU2998" s="357"/>
      <c r="OPV2998" s="81"/>
      <c r="OPW2998" s="173"/>
      <c r="OPX2998" s="725"/>
      <c r="OPY2998" s="137"/>
      <c r="OPZ2998" s="580"/>
      <c r="OQA2998" s="537"/>
      <c r="OQB2998" s="562"/>
      <c r="OQC2998" s="357"/>
      <c r="OQD2998" s="81"/>
      <c r="OQE2998" s="173"/>
      <c r="OQF2998" s="725"/>
      <c r="OQG2998" s="137"/>
      <c r="OQH2998" s="580"/>
      <c r="OQI2998" s="537"/>
      <c r="OQJ2998" s="562"/>
      <c r="OQK2998" s="357"/>
      <c r="OQL2998" s="81"/>
      <c r="OQM2998" s="173"/>
      <c r="OQN2998" s="725"/>
      <c r="OQO2998" s="137"/>
      <c r="OQP2998" s="580"/>
      <c r="OQQ2998" s="537"/>
      <c r="OQR2998" s="562"/>
      <c r="OQS2998" s="357"/>
      <c r="OQT2998" s="81"/>
      <c r="OQU2998" s="173"/>
      <c r="OQV2998" s="725"/>
      <c r="OQW2998" s="137"/>
      <c r="OQX2998" s="580"/>
      <c r="OQY2998" s="537"/>
      <c r="OQZ2998" s="562"/>
      <c r="ORA2998" s="357"/>
      <c r="ORB2998" s="81"/>
      <c r="ORC2998" s="173"/>
      <c r="ORD2998" s="725"/>
      <c r="ORE2998" s="137"/>
      <c r="ORF2998" s="580"/>
      <c r="ORG2998" s="537"/>
      <c r="ORH2998" s="562"/>
      <c r="ORI2998" s="357"/>
      <c r="ORJ2998" s="81"/>
      <c r="ORK2998" s="173"/>
      <c r="ORL2998" s="725"/>
      <c r="ORM2998" s="137"/>
      <c r="ORN2998" s="580"/>
      <c r="ORO2998" s="537"/>
      <c r="ORP2998" s="562"/>
      <c r="ORQ2998" s="357"/>
      <c r="ORR2998" s="81"/>
      <c r="ORS2998" s="173"/>
      <c r="ORT2998" s="725"/>
      <c r="ORU2998" s="137"/>
      <c r="ORV2998" s="580"/>
      <c r="ORW2998" s="537"/>
      <c r="ORX2998" s="562"/>
      <c r="ORY2998" s="357"/>
      <c r="ORZ2998" s="81"/>
      <c r="OSA2998" s="173"/>
      <c r="OSB2998" s="725"/>
      <c r="OSC2998" s="137"/>
      <c r="OSD2998" s="580"/>
      <c r="OSE2998" s="537"/>
      <c r="OSF2998" s="562"/>
      <c r="OSG2998" s="357"/>
      <c r="OSH2998" s="81"/>
      <c r="OSI2998" s="173"/>
      <c r="OSJ2998" s="725"/>
      <c r="OSK2998" s="137"/>
      <c r="OSL2998" s="580"/>
      <c r="OSM2998" s="537"/>
      <c r="OSN2998" s="562"/>
      <c r="OSO2998" s="357"/>
      <c r="OSP2998" s="81"/>
      <c r="OSQ2998" s="173"/>
      <c r="OSR2998" s="725"/>
      <c r="OSS2998" s="137"/>
      <c r="OST2998" s="580"/>
      <c r="OSU2998" s="537"/>
      <c r="OSV2998" s="562"/>
      <c r="OSW2998" s="357"/>
      <c r="OSX2998" s="81"/>
      <c r="OSY2998" s="173"/>
      <c r="OSZ2998" s="725"/>
      <c r="OTA2998" s="137"/>
      <c r="OTB2998" s="580"/>
      <c r="OTC2998" s="537"/>
      <c r="OTD2998" s="562"/>
      <c r="OTE2998" s="357"/>
      <c r="OTF2998" s="81"/>
      <c r="OTG2998" s="173"/>
      <c r="OTH2998" s="725"/>
      <c r="OTI2998" s="137"/>
      <c r="OTJ2998" s="580"/>
      <c r="OTK2998" s="537"/>
      <c r="OTL2998" s="562"/>
      <c r="OTM2998" s="357"/>
      <c r="OTN2998" s="81"/>
      <c r="OTO2998" s="173"/>
      <c r="OTP2998" s="725"/>
      <c r="OTQ2998" s="137"/>
      <c r="OTR2998" s="580"/>
      <c r="OTS2998" s="537"/>
      <c r="OTT2998" s="562"/>
      <c r="OTU2998" s="357"/>
      <c r="OTV2998" s="81"/>
      <c r="OTW2998" s="173"/>
      <c r="OTX2998" s="725"/>
      <c r="OTY2998" s="137"/>
      <c r="OTZ2998" s="580"/>
      <c r="OUA2998" s="537"/>
      <c r="OUB2998" s="562"/>
      <c r="OUC2998" s="357"/>
      <c r="OUD2998" s="81"/>
      <c r="OUE2998" s="173"/>
      <c r="OUF2998" s="725"/>
      <c r="OUG2998" s="137"/>
      <c r="OUH2998" s="580"/>
      <c r="OUI2998" s="537"/>
      <c r="OUJ2998" s="562"/>
      <c r="OUK2998" s="357"/>
      <c r="OUL2998" s="81"/>
      <c r="OUM2998" s="173"/>
      <c r="OUN2998" s="725"/>
      <c r="OUO2998" s="137"/>
      <c r="OUP2998" s="580"/>
      <c r="OUQ2998" s="537"/>
      <c r="OUR2998" s="562"/>
      <c r="OUS2998" s="357"/>
      <c r="OUT2998" s="81"/>
      <c r="OUU2998" s="173"/>
      <c r="OUV2998" s="725"/>
      <c r="OUW2998" s="137"/>
      <c r="OUX2998" s="580"/>
      <c r="OUY2998" s="537"/>
      <c r="OUZ2998" s="562"/>
      <c r="OVA2998" s="357"/>
      <c r="OVB2998" s="81"/>
      <c r="OVC2998" s="173"/>
      <c r="OVD2998" s="725"/>
      <c r="OVE2998" s="137"/>
      <c r="OVF2998" s="580"/>
      <c r="OVG2998" s="537"/>
      <c r="OVH2998" s="562"/>
      <c r="OVI2998" s="357"/>
      <c r="OVJ2998" s="81"/>
      <c r="OVK2998" s="173"/>
      <c r="OVL2998" s="725"/>
      <c r="OVM2998" s="137"/>
      <c r="OVN2998" s="580"/>
      <c r="OVO2998" s="537"/>
      <c r="OVP2998" s="562"/>
      <c r="OVQ2998" s="357"/>
      <c r="OVR2998" s="81"/>
      <c r="OVS2998" s="173"/>
      <c r="OVT2998" s="725"/>
      <c r="OVU2998" s="137"/>
      <c r="OVV2998" s="580"/>
      <c r="OVW2998" s="537"/>
      <c r="OVX2998" s="562"/>
      <c r="OVY2998" s="357"/>
      <c r="OVZ2998" s="81"/>
      <c r="OWA2998" s="173"/>
      <c r="OWB2998" s="725"/>
      <c r="OWC2998" s="137"/>
      <c r="OWD2998" s="580"/>
      <c r="OWE2998" s="537"/>
      <c r="OWF2998" s="562"/>
      <c r="OWG2998" s="357"/>
      <c r="OWH2998" s="81"/>
      <c r="OWI2998" s="173"/>
      <c r="OWJ2998" s="725"/>
      <c r="OWK2998" s="137"/>
      <c r="OWL2998" s="580"/>
      <c r="OWM2998" s="537"/>
      <c r="OWN2998" s="562"/>
      <c r="OWO2998" s="357"/>
      <c r="OWP2998" s="81"/>
      <c r="OWQ2998" s="173"/>
      <c r="OWR2998" s="725"/>
      <c r="OWS2998" s="137"/>
      <c r="OWT2998" s="580"/>
      <c r="OWU2998" s="537"/>
      <c r="OWV2998" s="562"/>
      <c r="OWW2998" s="357"/>
      <c r="OWX2998" s="81"/>
      <c r="OWY2998" s="173"/>
      <c r="OWZ2998" s="725"/>
      <c r="OXA2998" s="137"/>
      <c r="OXB2998" s="580"/>
      <c r="OXC2998" s="537"/>
      <c r="OXD2998" s="562"/>
      <c r="OXE2998" s="357"/>
      <c r="OXF2998" s="81"/>
      <c r="OXG2998" s="173"/>
      <c r="OXH2998" s="725"/>
      <c r="OXI2998" s="137"/>
      <c r="OXJ2998" s="580"/>
      <c r="OXK2998" s="537"/>
      <c r="OXL2998" s="562"/>
      <c r="OXM2998" s="357"/>
      <c r="OXN2998" s="81"/>
      <c r="OXO2998" s="173"/>
      <c r="OXP2998" s="725"/>
      <c r="OXQ2998" s="137"/>
      <c r="OXR2998" s="580"/>
      <c r="OXS2998" s="537"/>
      <c r="OXT2998" s="562"/>
      <c r="OXU2998" s="357"/>
      <c r="OXV2998" s="81"/>
      <c r="OXW2998" s="173"/>
      <c r="OXX2998" s="725"/>
      <c r="OXY2998" s="137"/>
      <c r="OXZ2998" s="580"/>
      <c r="OYA2998" s="537"/>
      <c r="OYB2998" s="562"/>
      <c r="OYC2998" s="357"/>
      <c r="OYD2998" s="81"/>
      <c r="OYE2998" s="173"/>
      <c r="OYF2998" s="725"/>
      <c r="OYG2998" s="137"/>
      <c r="OYH2998" s="580"/>
      <c r="OYI2998" s="537"/>
      <c r="OYJ2998" s="562"/>
      <c r="OYK2998" s="357"/>
      <c r="OYL2998" s="81"/>
      <c r="OYM2998" s="173"/>
      <c r="OYN2998" s="725"/>
      <c r="OYO2998" s="137"/>
      <c r="OYP2998" s="580"/>
      <c r="OYQ2998" s="537"/>
      <c r="OYR2998" s="562"/>
      <c r="OYS2998" s="357"/>
      <c r="OYT2998" s="81"/>
      <c r="OYU2998" s="173"/>
      <c r="OYV2998" s="725"/>
      <c r="OYW2998" s="137"/>
      <c r="OYX2998" s="580"/>
      <c r="OYY2998" s="537"/>
      <c r="OYZ2998" s="562"/>
      <c r="OZA2998" s="357"/>
      <c r="OZB2998" s="81"/>
      <c r="OZC2998" s="173"/>
      <c r="OZD2998" s="725"/>
      <c r="OZE2998" s="137"/>
      <c r="OZF2998" s="580"/>
      <c r="OZG2998" s="537"/>
      <c r="OZH2998" s="562"/>
      <c r="OZI2998" s="357"/>
      <c r="OZJ2998" s="81"/>
      <c r="OZK2998" s="173"/>
      <c r="OZL2998" s="725"/>
      <c r="OZM2998" s="137"/>
      <c r="OZN2998" s="580"/>
      <c r="OZO2998" s="537"/>
      <c r="OZP2998" s="562"/>
      <c r="OZQ2998" s="357"/>
      <c r="OZR2998" s="81"/>
      <c r="OZS2998" s="173"/>
      <c r="OZT2998" s="725"/>
      <c r="OZU2998" s="137"/>
      <c r="OZV2998" s="580"/>
      <c r="OZW2998" s="537"/>
      <c r="OZX2998" s="562"/>
      <c r="OZY2998" s="357"/>
      <c r="OZZ2998" s="81"/>
      <c r="PAA2998" s="173"/>
      <c r="PAB2998" s="725"/>
      <c r="PAC2998" s="137"/>
      <c r="PAD2998" s="580"/>
      <c r="PAE2998" s="537"/>
      <c r="PAF2998" s="562"/>
      <c r="PAG2998" s="357"/>
      <c r="PAH2998" s="81"/>
      <c r="PAI2998" s="173"/>
      <c r="PAJ2998" s="725"/>
      <c r="PAK2998" s="137"/>
      <c r="PAL2998" s="580"/>
      <c r="PAM2998" s="537"/>
      <c r="PAN2998" s="562"/>
      <c r="PAO2998" s="357"/>
      <c r="PAP2998" s="81"/>
      <c r="PAQ2998" s="173"/>
      <c r="PAR2998" s="725"/>
      <c r="PAS2998" s="137"/>
      <c r="PAT2998" s="580"/>
      <c r="PAU2998" s="537"/>
      <c r="PAV2998" s="562"/>
      <c r="PAW2998" s="357"/>
      <c r="PAX2998" s="81"/>
      <c r="PAY2998" s="173"/>
      <c r="PAZ2998" s="725"/>
      <c r="PBA2998" s="137"/>
      <c r="PBB2998" s="580"/>
      <c r="PBC2998" s="537"/>
      <c r="PBD2998" s="562"/>
      <c r="PBE2998" s="357"/>
      <c r="PBF2998" s="81"/>
      <c r="PBG2998" s="173"/>
      <c r="PBH2998" s="725"/>
      <c r="PBI2998" s="137"/>
      <c r="PBJ2998" s="580"/>
      <c r="PBK2998" s="537"/>
      <c r="PBL2998" s="562"/>
      <c r="PBM2998" s="357"/>
      <c r="PBN2998" s="81"/>
      <c r="PBO2998" s="173"/>
      <c r="PBP2998" s="725"/>
      <c r="PBQ2998" s="137"/>
      <c r="PBR2998" s="580"/>
      <c r="PBS2998" s="537"/>
      <c r="PBT2998" s="562"/>
      <c r="PBU2998" s="357"/>
      <c r="PBV2998" s="81"/>
      <c r="PBW2998" s="173"/>
      <c r="PBX2998" s="725"/>
      <c r="PBY2998" s="137"/>
      <c r="PBZ2998" s="580"/>
      <c r="PCA2998" s="537"/>
      <c r="PCB2998" s="562"/>
      <c r="PCC2998" s="357"/>
      <c r="PCD2998" s="81"/>
      <c r="PCE2998" s="173"/>
      <c r="PCF2998" s="725"/>
      <c r="PCG2998" s="137"/>
      <c r="PCH2998" s="580"/>
      <c r="PCI2998" s="537"/>
      <c r="PCJ2998" s="562"/>
      <c r="PCK2998" s="357"/>
      <c r="PCL2998" s="81"/>
      <c r="PCM2998" s="173"/>
      <c r="PCN2998" s="725"/>
      <c r="PCO2998" s="137"/>
      <c r="PCP2998" s="580"/>
      <c r="PCQ2998" s="537"/>
      <c r="PCR2998" s="562"/>
      <c r="PCS2998" s="357"/>
      <c r="PCT2998" s="81"/>
      <c r="PCU2998" s="173"/>
      <c r="PCV2998" s="725"/>
      <c r="PCW2998" s="137"/>
      <c r="PCX2998" s="580"/>
      <c r="PCY2998" s="537"/>
      <c r="PCZ2998" s="562"/>
      <c r="PDA2998" s="357"/>
      <c r="PDB2998" s="81"/>
      <c r="PDC2998" s="173"/>
      <c r="PDD2998" s="725"/>
      <c r="PDE2998" s="137"/>
      <c r="PDF2998" s="580"/>
      <c r="PDG2998" s="537"/>
      <c r="PDH2998" s="562"/>
      <c r="PDI2998" s="357"/>
      <c r="PDJ2998" s="81"/>
      <c r="PDK2998" s="173"/>
      <c r="PDL2998" s="725"/>
      <c r="PDM2998" s="137"/>
      <c r="PDN2998" s="580"/>
      <c r="PDO2998" s="537"/>
      <c r="PDP2998" s="562"/>
      <c r="PDQ2998" s="357"/>
      <c r="PDR2998" s="81"/>
      <c r="PDS2998" s="173"/>
      <c r="PDT2998" s="725"/>
      <c r="PDU2998" s="137"/>
      <c r="PDV2998" s="580"/>
      <c r="PDW2998" s="537"/>
      <c r="PDX2998" s="562"/>
      <c r="PDY2998" s="357"/>
      <c r="PDZ2998" s="81"/>
      <c r="PEA2998" s="173"/>
      <c r="PEB2998" s="725"/>
      <c r="PEC2998" s="137"/>
      <c r="PED2998" s="580"/>
      <c r="PEE2998" s="537"/>
      <c r="PEF2998" s="562"/>
      <c r="PEG2998" s="357"/>
      <c r="PEH2998" s="81"/>
      <c r="PEI2998" s="173"/>
      <c r="PEJ2998" s="725"/>
      <c r="PEK2998" s="137"/>
      <c r="PEL2998" s="580"/>
      <c r="PEM2998" s="537"/>
      <c r="PEN2998" s="562"/>
      <c r="PEO2998" s="357"/>
      <c r="PEP2998" s="81"/>
      <c r="PEQ2998" s="173"/>
      <c r="PER2998" s="725"/>
      <c r="PES2998" s="137"/>
      <c r="PET2998" s="580"/>
      <c r="PEU2998" s="537"/>
      <c r="PEV2998" s="562"/>
      <c r="PEW2998" s="357"/>
      <c r="PEX2998" s="81"/>
      <c r="PEY2998" s="173"/>
      <c r="PEZ2998" s="725"/>
      <c r="PFA2998" s="137"/>
      <c r="PFB2998" s="580"/>
      <c r="PFC2998" s="537"/>
      <c r="PFD2998" s="562"/>
      <c r="PFE2998" s="357"/>
      <c r="PFF2998" s="81"/>
      <c r="PFG2998" s="173"/>
      <c r="PFH2998" s="725"/>
      <c r="PFI2998" s="137"/>
      <c r="PFJ2998" s="580"/>
      <c r="PFK2998" s="537"/>
      <c r="PFL2998" s="562"/>
      <c r="PFM2998" s="357"/>
      <c r="PFN2998" s="81"/>
      <c r="PFO2998" s="173"/>
      <c r="PFP2998" s="725"/>
      <c r="PFQ2998" s="137"/>
      <c r="PFR2998" s="580"/>
      <c r="PFS2998" s="537"/>
      <c r="PFT2998" s="562"/>
      <c r="PFU2998" s="357"/>
      <c r="PFV2998" s="81"/>
      <c r="PFW2998" s="173"/>
      <c r="PFX2998" s="725"/>
      <c r="PFY2998" s="137"/>
      <c r="PFZ2998" s="580"/>
      <c r="PGA2998" s="537"/>
      <c r="PGB2998" s="562"/>
      <c r="PGC2998" s="357"/>
      <c r="PGD2998" s="81"/>
      <c r="PGE2998" s="173"/>
      <c r="PGF2998" s="725"/>
      <c r="PGG2998" s="137"/>
      <c r="PGH2998" s="580"/>
      <c r="PGI2998" s="537"/>
      <c r="PGJ2998" s="562"/>
      <c r="PGK2998" s="357"/>
      <c r="PGL2998" s="81"/>
      <c r="PGM2998" s="173"/>
      <c r="PGN2998" s="725"/>
      <c r="PGO2998" s="137"/>
      <c r="PGP2998" s="580"/>
      <c r="PGQ2998" s="537"/>
      <c r="PGR2998" s="562"/>
      <c r="PGS2998" s="357"/>
      <c r="PGT2998" s="81"/>
      <c r="PGU2998" s="173"/>
      <c r="PGV2998" s="725"/>
      <c r="PGW2998" s="137"/>
      <c r="PGX2998" s="580"/>
      <c r="PGY2998" s="537"/>
      <c r="PGZ2998" s="562"/>
      <c r="PHA2998" s="357"/>
      <c r="PHB2998" s="81"/>
      <c r="PHC2998" s="173"/>
      <c r="PHD2998" s="725"/>
      <c r="PHE2998" s="137"/>
      <c r="PHF2998" s="580"/>
      <c r="PHG2998" s="537"/>
      <c r="PHH2998" s="562"/>
      <c r="PHI2998" s="357"/>
      <c r="PHJ2998" s="81"/>
      <c r="PHK2998" s="173"/>
      <c r="PHL2998" s="725"/>
      <c r="PHM2998" s="137"/>
      <c r="PHN2998" s="580"/>
      <c r="PHO2998" s="537"/>
      <c r="PHP2998" s="562"/>
      <c r="PHQ2998" s="357"/>
      <c r="PHR2998" s="81"/>
      <c r="PHS2998" s="173"/>
      <c r="PHT2998" s="725"/>
      <c r="PHU2998" s="137"/>
      <c r="PHV2998" s="580"/>
      <c r="PHW2998" s="537"/>
      <c r="PHX2998" s="562"/>
      <c r="PHY2998" s="357"/>
      <c r="PHZ2998" s="81"/>
      <c r="PIA2998" s="173"/>
      <c r="PIB2998" s="725"/>
      <c r="PIC2998" s="137"/>
      <c r="PID2998" s="580"/>
      <c r="PIE2998" s="537"/>
      <c r="PIF2998" s="562"/>
      <c r="PIG2998" s="357"/>
      <c r="PIH2998" s="81"/>
      <c r="PII2998" s="173"/>
      <c r="PIJ2998" s="725"/>
      <c r="PIK2998" s="137"/>
      <c r="PIL2998" s="580"/>
      <c r="PIM2998" s="537"/>
      <c r="PIN2998" s="562"/>
      <c r="PIO2998" s="357"/>
      <c r="PIP2998" s="81"/>
      <c r="PIQ2998" s="173"/>
      <c r="PIR2998" s="725"/>
      <c r="PIS2998" s="137"/>
      <c r="PIT2998" s="580"/>
      <c r="PIU2998" s="537"/>
      <c r="PIV2998" s="562"/>
      <c r="PIW2998" s="357"/>
      <c r="PIX2998" s="81"/>
      <c r="PIY2998" s="173"/>
      <c r="PIZ2998" s="725"/>
      <c r="PJA2998" s="137"/>
      <c r="PJB2998" s="580"/>
      <c r="PJC2998" s="537"/>
      <c r="PJD2998" s="562"/>
      <c r="PJE2998" s="357"/>
      <c r="PJF2998" s="81"/>
      <c r="PJG2998" s="173"/>
      <c r="PJH2998" s="725"/>
      <c r="PJI2998" s="137"/>
      <c r="PJJ2998" s="580"/>
      <c r="PJK2998" s="537"/>
      <c r="PJL2998" s="562"/>
      <c r="PJM2998" s="357"/>
      <c r="PJN2998" s="81"/>
      <c r="PJO2998" s="173"/>
      <c r="PJP2998" s="725"/>
      <c r="PJQ2998" s="137"/>
      <c r="PJR2998" s="580"/>
      <c r="PJS2998" s="537"/>
      <c r="PJT2998" s="562"/>
      <c r="PJU2998" s="357"/>
      <c r="PJV2998" s="81"/>
      <c r="PJW2998" s="173"/>
      <c r="PJX2998" s="725"/>
      <c r="PJY2998" s="137"/>
      <c r="PJZ2998" s="580"/>
      <c r="PKA2998" s="537"/>
      <c r="PKB2998" s="562"/>
      <c r="PKC2998" s="357"/>
      <c r="PKD2998" s="81"/>
      <c r="PKE2998" s="173"/>
      <c r="PKF2998" s="725"/>
      <c r="PKG2998" s="137"/>
      <c r="PKH2998" s="580"/>
      <c r="PKI2998" s="537"/>
      <c r="PKJ2998" s="562"/>
      <c r="PKK2998" s="357"/>
      <c r="PKL2998" s="81"/>
      <c r="PKM2998" s="173"/>
      <c r="PKN2998" s="725"/>
      <c r="PKO2998" s="137"/>
      <c r="PKP2998" s="580"/>
      <c r="PKQ2998" s="537"/>
      <c r="PKR2998" s="562"/>
      <c r="PKS2998" s="357"/>
      <c r="PKT2998" s="81"/>
      <c r="PKU2998" s="173"/>
      <c r="PKV2998" s="725"/>
      <c r="PKW2998" s="137"/>
      <c r="PKX2998" s="580"/>
      <c r="PKY2998" s="537"/>
      <c r="PKZ2998" s="562"/>
      <c r="PLA2998" s="357"/>
      <c r="PLB2998" s="81"/>
      <c r="PLC2998" s="173"/>
      <c r="PLD2998" s="725"/>
      <c r="PLE2998" s="137"/>
      <c r="PLF2998" s="580"/>
      <c r="PLG2998" s="537"/>
      <c r="PLH2998" s="562"/>
      <c r="PLI2998" s="357"/>
      <c r="PLJ2998" s="81"/>
      <c r="PLK2998" s="173"/>
      <c r="PLL2998" s="725"/>
      <c r="PLM2998" s="137"/>
      <c r="PLN2998" s="580"/>
      <c r="PLO2998" s="537"/>
      <c r="PLP2998" s="562"/>
      <c r="PLQ2998" s="357"/>
      <c r="PLR2998" s="81"/>
      <c r="PLS2998" s="173"/>
      <c r="PLT2998" s="725"/>
      <c r="PLU2998" s="137"/>
      <c r="PLV2998" s="580"/>
      <c r="PLW2998" s="537"/>
      <c r="PLX2998" s="562"/>
      <c r="PLY2998" s="357"/>
      <c r="PLZ2998" s="81"/>
      <c r="PMA2998" s="173"/>
      <c r="PMB2998" s="725"/>
      <c r="PMC2998" s="137"/>
      <c r="PMD2998" s="580"/>
      <c r="PME2998" s="537"/>
      <c r="PMF2998" s="562"/>
      <c r="PMG2998" s="357"/>
      <c r="PMH2998" s="81"/>
      <c r="PMI2998" s="173"/>
      <c r="PMJ2998" s="725"/>
      <c r="PMK2998" s="137"/>
      <c r="PML2998" s="580"/>
      <c r="PMM2998" s="537"/>
      <c r="PMN2998" s="562"/>
      <c r="PMO2998" s="357"/>
      <c r="PMP2998" s="81"/>
      <c r="PMQ2998" s="173"/>
      <c r="PMR2998" s="725"/>
      <c r="PMS2998" s="137"/>
      <c r="PMT2998" s="580"/>
      <c r="PMU2998" s="537"/>
      <c r="PMV2998" s="562"/>
      <c r="PMW2998" s="357"/>
      <c r="PMX2998" s="81"/>
      <c r="PMY2998" s="173"/>
      <c r="PMZ2998" s="725"/>
      <c r="PNA2998" s="137"/>
      <c r="PNB2998" s="580"/>
      <c r="PNC2998" s="537"/>
      <c r="PND2998" s="562"/>
      <c r="PNE2998" s="357"/>
      <c r="PNF2998" s="81"/>
      <c r="PNG2998" s="173"/>
      <c r="PNH2998" s="725"/>
      <c r="PNI2998" s="137"/>
      <c r="PNJ2998" s="580"/>
      <c r="PNK2998" s="537"/>
      <c r="PNL2998" s="562"/>
      <c r="PNM2998" s="357"/>
      <c r="PNN2998" s="81"/>
      <c r="PNO2998" s="173"/>
      <c r="PNP2998" s="725"/>
      <c r="PNQ2998" s="137"/>
      <c r="PNR2998" s="580"/>
      <c r="PNS2998" s="537"/>
      <c r="PNT2998" s="562"/>
      <c r="PNU2998" s="357"/>
      <c r="PNV2998" s="81"/>
      <c r="PNW2998" s="173"/>
      <c r="PNX2998" s="725"/>
      <c r="PNY2998" s="137"/>
      <c r="PNZ2998" s="580"/>
      <c r="POA2998" s="537"/>
      <c r="POB2998" s="562"/>
      <c r="POC2998" s="357"/>
      <c r="POD2998" s="81"/>
      <c r="POE2998" s="173"/>
      <c r="POF2998" s="725"/>
      <c r="POG2998" s="137"/>
      <c r="POH2998" s="580"/>
      <c r="POI2998" s="537"/>
      <c r="POJ2998" s="562"/>
      <c r="POK2998" s="357"/>
      <c r="POL2998" s="81"/>
      <c r="POM2998" s="173"/>
      <c r="PON2998" s="725"/>
      <c r="POO2998" s="137"/>
      <c r="POP2998" s="580"/>
      <c r="POQ2998" s="537"/>
      <c r="POR2998" s="562"/>
      <c r="POS2998" s="357"/>
      <c r="POT2998" s="81"/>
      <c r="POU2998" s="173"/>
      <c r="POV2998" s="725"/>
      <c r="POW2998" s="137"/>
      <c r="POX2998" s="580"/>
      <c r="POY2998" s="537"/>
      <c r="POZ2998" s="562"/>
      <c r="PPA2998" s="357"/>
      <c r="PPB2998" s="81"/>
      <c r="PPC2998" s="173"/>
      <c r="PPD2998" s="725"/>
      <c r="PPE2998" s="137"/>
      <c r="PPF2998" s="580"/>
      <c r="PPG2998" s="537"/>
      <c r="PPH2998" s="562"/>
      <c r="PPI2998" s="357"/>
      <c r="PPJ2998" s="81"/>
      <c r="PPK2998" s="173"/>
      <c r="PPL2998" s="725"/>
      <c r="PPM2998" s="137"/>
      <c r="PPN2998" s="580"/>
      <c r="PPO2998" s="537"/>
      <c r="PPP2998" s="562"/>
      <c r="PPQ2998" s="357"/>
      <c r="PPR2998" s="81"/>
      <c r="PPS2998" s="173"/>
      <c r="PPT2998" s="725"/>
      <c r="PPU2998" s="137"/>
      <c r="PPV2998" s="580"/>
      <c r="PPW2998" s="537"/>
      <c r="PPX2998" s="562"/>
      <c r="PPY2998" s="357"/>
      <c r="PPZ2998" s="81"/>
      <c r="PQA2998" s="173"/>
      <c r="PQB2998" s="725"/>
      <c r="PQC2998" s="137"/>
      <c r="PQD2998" s="580"/>
      <c r="PQE2998" s="537"/>
      <c r="PQF2998" s="562"/>
      <c r="PQG2998" s="357"/>
      <c r="PQH2998" s="81"/>
      <c r="PQI2998" s="173"/>
      <c r="PQJ2998" s="725"/>
      <c r="PQK2998" s="137"/>
      <c r="PQL2998" s="580"/>
      <c r="PQM2998" s="537"/>
      <c r="PQN2998" s="562"/>
      <c r="PQO2998" s="357"/>
      <c r="PQP2998" s="81"/>
      <c r="PQQ2998" s="173"/>
      <c r="PQR2998" s="725"/>
      <c r="PQS2998" s="137"/>
      <c r="PQT2998" s="580"/>
      <c r="PQU2998" s="537"/>
      <c r="PQV2998" s="562"/>
      <c r="PQW2998" s="357"/>
      <c r="PQX2998" s="81"/>
      <c r="PQY2998" s="173"/>
      <c r="PQZ2998" s="725"/>
      <c r="PRA2998" s="137"/>
      <c r="PRB2998" s="580"/>
      <c r="PRC2998" s="537"/>
      <c r="PRD2998" s="562"/>
      <c r="PRE2998" s="357"/>
      <c r="PRF2998" s="81"/>
      <c r="PRG2998" s="173"/>
      <c r="PRH2998" s="725"/>
      <c r="PRI2998" s="137"/>
      <c r="PRJ2998" s="580"/>
      <c r="PRK2998" s="537"/>
      <c r="PRL2998" s="562"/>
      <c r="PRM2998" s="357"/>
      <c r="PRN2998" s="81"/>
      <c r="PRO2998" s="173"/>
      <c r="PRP2998" s="725"/>
      <c r="PRQ2998" s="137"/>
      <c r="PRR2998" s="580"/>
      <c r="PRS2998" s="537"/>
      <c r="PRT2998" s="562"/>
      <c r="PRU2998" s="357"/>
      <c r="PRV2998" s="81"/>
      <c r="PRW2998" s="173"/>
      <c r="PRX2998" s="725"/>
      <c r="PRY2998" s="137"/>
      <c r="PRZ2998" s="580"/>
      <c r="PSA2998" s="537"/>
      <c r="PSB2998" s="562"/>
      <c r="PSC2998" s="357"/>
      <c r="PSD2998" s="81"/>
      <c r="PSE2998" s="173"/>
      <c r="PSF2998" s="725"/>
      <c r="PSG2998" s="137"/>
      <c r="PSH2998" s="580"/>
      <c r="PSI2998" s="537"/>
      <c r="PSJ2998" s="562"/>
      <c r="PSK2998" s="357"/>
      <c r="PSL2998" s="81"/>
      <c r="PSM2998" s="173"/>
      <c r="PSN2998" s="725"/>
      <c r="PSO2998" s="137"/>
      <c r="PSP2998" s="580"/>
      <c r="PSQ2998" s="537"/>
      <c r="PSR2998" s="562"/>
      <c r="PSS2998" s="357"/>
      <c r="PST2998" s="81"/>
      <c r="PSU2998" s="173"/>
      <c r="PSV2998" s="725"/>
      <c r="PSW2998" s="137"/>
      <c r="PSX2998" s="580"/>
      <c r="PSY2998" s="537"/>
      <c r="PSZ2998" s="562"/>
      <c r="PTA2998" s="357"/>
      <c r="PTB2998" s="81"/>
      <c r="PTC2998" s="173"/>
      <c r="PTD2998" s="725"/>
      <c r="PTE2998" s="137"/>
      <c r="PTF2998" s="580"/>
      <c r="PTG2998" s="537"/>
      <c r="PTH2998" s="562"/>
      <c r="PTI2998" s="357"/>
      <c r="PTJ2998" s="81"/>
      <c r="PTK2998" s="173"/>
      <c r="PTL2998" s="725"/>
      <c r="PTM2998" s="137"/>
      <c r="PTN2998" s="580"/>
      <c r="PTO2998" s="537"/>
      <c r="PTP2998" s="562"/>
      <c r="PTQ2998" s="357"/>
      <c r="PTR2998" s="81"/>
      <c r="PTS2998" s="173"/>
      <c r="PTT2998" s="725"/>
      <c r="PTU2998" s="137"/>
      <c r="PTV2998" s="580"/>
      <c r="PTW2998" s="537"/>
      <c r="PTX2998" s="562"/>
      <c r="PTY2998" s="357"/>
      <c r="PTZ2998" s="81"/>
      <c r="PUA2998" s="173"/>
      <c r="PUB2998" s="725"/>
      <c r="PUC2998" s="137"/>
      <c r="PUD2998" s="580"/>
      <c r="PUE2998" s="537"/>
      <c r="PUF2998" s="562"/>
      <c r="PUG2998" s="357"/>
      <c r="PUH2998" s="81"/>
      <c r="PUI2998" s="173"/>
      <c r="PUJ2998" s="725"/>
      <c r="PUK2998" s="137"/>
      <c r="PUL2998" s="580"/>
      <c r="PUM2998" s="537"/>
      <c r="PUN2998" s="562"/>
      <c r="PUO2998" s="357"/>
      <c r="PUP2998" s="81"/>
      <c r="PUQ2998" s="173"/>
      <c r="PUR2998" s="725"/>
      <c r="PUS2998" s="137"/>
      <c r="PUT2998" s="580"/>
      <c r="PUU2998" s="537"/>
      <c r="PUV2998" s="562"/>
      <c r="PUW2998" s="357"/>
      <c r="PUX2998" s="81"/>
      <c r="PUY2998" s="173"/>
      <c r="PUZ2998" s="725"/>
      <c r="PVA2998" s="137"/>
      <c r="PVB2998" s="580"/>
      <c r="PVC2998" s="537"/>
      <c r="PVD2998" s="562"/>
      <c r="PVE2998" s="357"/>
      <c r="PVF2998" s="81"/>
      <c r="PVG2998" s="173"/>
      <c r="PVH2998" s="725"/>
      <c r="PVI2998" s="137"/>
      <c r="PVJ2998" s="580"/>
      <c r="PVK2998" s="537"/>
      <c r="PVL2998" s="562"/>
      <c r="PVM2998" s="357"/>
      <c r="PVN2998" s="81"/>
      <c r="PVO2998" s="173"/>
      <c r="PVP2998" s="725"/>
      <c r="PVQ2998" s="137"/>
      <c r="PVR2998" s="580"/>
      <c r="PVS2998" s="537"/>
      <c r="PVT2998" s="562"/>
      <c r="PVU2998" s="357"/>
      <c r="PVV2998" s="81"/>
      <c r="PVW2998" s="173"/>
      <c r="PVX2998" s="725"/>
      <c r="PVY2998" s="137"/>
      <c r="PVZ2998" s="580"/>
      <c r="PWA2998" s="537"/>
      <c r="PWB2998" s="562"/>
      <c r="PWC2998" s="357"/>
      <c r="PWD2998" s="81"/>
      <c r="PWE2998" s="173"/>
      <c r="PWF2998" s="725"/>
      <c r="PWG2998" s="137"/>
      <c r="PWH2998" s="580"/>
      <c r="PWI2998" s="537"/>
      <c r="PWJ2998" s="562"/>
      <c r="PWK2998" s="357"/>
      <c r="PWL2998" s="81"/>
      <c r="PWM2998" s="173"/>
      <c r="PWN2998" s="725"/>
      <c r="PWO2998" s="137"/>
      <c r="PWP2998" s="580"/>
      <c r="PWQ2998" s="537"/>
      <c r="PWR2998" s="562"/>
      <c r="PWS2998" s="357"/>
      <c r="PWT2998" s="81"/>
      <c r="PWU2998" s="173"/>
      <c r="PWV2998" s="725"/>
      <c r="PWW2998" s="137"/>
      <c r="PWX2998" s="580"/>
      <c r="PWY2998" s="537"/>
      <c r="PWZ2998" s="562"/>
      <c r="PXA2998" s="357"/>
      <c r="PXB2998" s="81"/>
      <c r="PXC2998" s="173"/>
      <c r="PXD2998" s="725"/>
      <c r="PXE2998" s="137"/>
      <c r="PXF2998" s="580"/>
      <c r="PXG2998" s="537"/>
      <c r="PXH2998" s="562"/>
      <c r="PXI2998" s="357"/>
      <c r="PXJ2998" s="81"/>
      <c r="PXK2998" s="173"/>
      <c r="PXL2998" s="725"/>
      <c r="PXM2998" s="137"/>
      <c r="PXN2998" s="580"/>
      <c r="PXO2998" s="537"/>
      <c r="PXP2998" s="562"/>
      <c r="PXQ2998" s="357"/>
      <c r="PXR2998" s="81"/>
      <c r="PXS2998" s="173"/>
      <c r="PXT2998" s="725"/>
      <c r="PXU2998" s="137"/>
      <c r="PXV2998" s="580"/>
      <c r="PXW2998" s="537"/>
      <c r="PXX2998" s="562"/>
      <c r="PXY2998" s="357"/>
      <c r="PXZ2998" s="81"/>
      <c r="PYA2998" s="173"/>
      <c r="PYB2998" s="725"/>
      <c r="PYC2998" s="137"/>
      <c r="PYD2998" s="580"/>
      <c r="PYE2998" s="537"/>
      <c r="PYF2998" s="562"/>
      <c r="PYG2998" s="357"/>
      <c r="PYH2998" s="81"/>
      <c r="PYI2998" s="173"/>
      <c r="PYJ2998" s="725"/>
      <c r="PYK2998" s="137"/>
      <c r="PYL2998" s="580"/>
      <c r="PYM2998" s="537"/>
      <c r="PYN2998" s="562"/>
      <c r="PYO2998" s="357"/>
      <c r="PYP2998" s="81"/>
      <c r="PYQ2998" s="173"/>
      <c r="PYR2998" s="725"/>
      <c r="PYS2998" s="137"/>
      <c r="PYT2998" s="580"/>
      <c r="PYU2998" s="537"/>
      <c r="PYV2998" s="562"/>
      <c r="PYW2998" s="357"/>
      <c r="PYX2998" s="81"/>
      <c r="PYY2998" s="173"/>
      <c r="PYZ2998" s="725"/>
      <c r="PZA2998" s="137"/>
      <c r="PZB2998" s="580"/>
      <c r="PZC2998" s="537"/>
      <c r="PZD2998" s="562"/>
      <c r="PZE2998" s="357"/>
      <c r="PZF2998" s="81"/>
      <c r="PZG2998" s="173"/>
      <c r="PZH2998" s="725"/>
      <c r="PZI2998" s="137"/>
      <c r="PZJ2998" s="580"/>
      <c r="PZK2998" s="537"/>
      <c r="PZL2998" s="562"/>
      <c r="PZM2998" s="357"/>
      <c r="PZN2998" s="81"/>
      <c r="PZO2998" s="173"/>
      <c r="PZP2998" s="725"/>
      <c r="PZQ2998" s="137"/>
      <c r="PZR2998" s="580"/>
      <c r="PZS2998" s="537"/>
      <c r="PZT2998" s="562"/>
      <c r="PZU2998" s="357"/>
      <c r="PZV2998" s="81"/>
      <c r="PZW2998" s="173"/>
      <c r="PZX2998" s="725"/>
      <c r="PZY2998" s="137"/>
      <c r="PZZ2998" s="580"/>
      <c r="QAA2998" s="537"/>
      <c r="QAB2998" s="562"/>
      <c r="QAC2998" s="357"/>
      <c r="QAD2998" s="81"/>
      <c r="QAE2998" s="173"/>
      <c r="QAF2998" s="725"/>
      <c r="QAG2998" s="137"/>
      <c r="QAH2998" s="580"/>
      <c r="QAI2998" s="537"/>
      <c r="QAJ2998" s="562"/>
      <c r="QAK2998" s="357"/>
      <c r="QAL2998" s="81"/>
      <c r="QAM2998" s="173"/>
      <c r="QAN2998" s="725"/>
      <c r="QAO2998" s="137"/>
      <c r="QAP2998" s="580"/>
      <c r="QAQ2998" s="537"/>
      <c r="QAR2998" s="562"/>
      <c r="QAS2998" s="357"/>
      <c r="QAT2998" s="81"/>
      <c r="QAU2998" s="173"/>
      <c r="QAV2998" s="725"/>
      <c r="QAW2998" s="137"/>
      <c r="QAX2998" s="580"/>
      <c r="QAY2998" s="537"/>
      <c r="QAZ2998" s="562"/>
      <c r="QBA2998" s="357"/>
      <c r="QBB2998" s="81"/>
      <c r="QBC2998" s="173"/>
      <c r="QBD2998" s="725"/>
      <c r="QBE2998" s="137"/>
      <c r="QBF2998" s="580"/>
      <c r="QBG2998" s="537"/>
      <c r="QBH2998" s="562"/>
      <c r="QBI2998" s="357"/>
      <c r="QBJ2998" s="81"/>
      <c r="QBK2998" s="173"/>
      <c r="QBL2998" s="725"/>
      <c r="QBM2998" s="137"/>
      <c r="QBN2998" s="580"/>
      <c r="QBO2998" s="537"/>
      <c r="QBP2998" s="562"/>
      <c r="QBQ2998" s="357"/>
      <c r="QBR2998" s="81"/>
      <c r="QBS2998" s="173"/>
      <c r="QBT2998" s="725"/>
      <c r="QBU2998" s="137"/>
      <c r="QBV2998" s="580"/>
      <c r="QBW2998" s="537"/>
      <c r="QBX2998" s="562"/>
      <c r="QBY2998" s="357"/>
      <c r="QBZ2998" s="81"/>
      <c r="QCA2998" s="173"/>
      <c r="QCB2998" s="725"/>
      <c r="QCC2998" s="137"/>
      <c r="QCD2998" s="580"/>
      <c r="QCE2998" s="537"/>
      <c r="QCF2998" s="562"/>
      <c r="QCG2998" s="357"/>
      <c r="QCH2998" s="81"/>
      <c r="QCI2998" s="173"/>
      <c r="QCJ2998" s="725"/>
      <c r="QCK2998" s="137"/>
      <c r="QCL2998" s="580"/>
      <c r="QCM2998" s="537"/>
      <c r="QCN2998" s="562"/>
      <c r="QCO2998" s="357"/>
      <c r="QCP2998" s="81"/>
      <c r="QCQ2998" s="173"/>
      <c r="QCR2998" s="725"/>
      <c r="QCS2998" s="137"/>
      <c r="QCT2998" s="580"/>
      <c r="QCU2998" s="537"/>
      <c r="QCV2998" s="562"/>
      <c r="QCW2998" s="357"/>
      <c r="QCX2998" s="81"/>
      <c r="QCY2998" s="173"/>
      <c r="QCZ2998" s="725"/>
      <c r="QDA2998" s="137"/>
      <c r="QDB2998" s="580"/>
      <c r="QDC2998" s="537"/>
      <c r="QDD2998" s="562"/>
      <c r="QDE2998" s="357"/>
      <c r="QDF2998" s="81"/>
      <c r="QDG2998" s="173"/>
      <c r="QDH2998" s="725"/>
      <c r="QDI2998" s="137"/>
      <c r="QDJ2998" s="580"/>
      <c r="QDK2998" s="537"/>
      <c r="QDL2998" s="562"/>
      <c r="QDM2998" s="357"/>
      <c r="QDN2998" s="81"/>
      <c r="QDO2998" s="173"/>
      <c r="QDP2998" s="725"/>
      <c r="QDQ2998" s="137"/>
      <c r="QDR2998" s="580"/>
      <c r="QDS2998" s="537"/>
      <c r="QDT2998" s="562"/>
      <c r="QDU2998" s="357"/>
      <c r="QDV2998" s="81"/>
      <c r="QDW2998" s="173"/>
      <c r="QDX2998" s="725"/>
      <c r="QDY2998" s="137"/>
      <c r="QDZ2998" s="580"/>
      <c r="QEA2998" s="537"/>
      <c r="QEB2998" s="562"/>
      <c r="QEC2998" s="357"/>
      <c r="QED2998" s="81"/>
      <c r="QEE2998" s="173"/>
      <c r="QEF2998" s="725"/>
      <c r="QEG2998" s="137"/>
      <c r="QEH2998" s="580"/>
      <c r="QEI2998" s="537"/>
      <c r="QEJ2998" s="562"/>
      <c r="QEK2998" s="357"/>
      <c r="QEL2998" s="81"/>
      <c r="QEM2998" s="173"/>
      <c r="QEN2998" s="725"/>
      <c r="QEO2998" s="137"/>
      <c r="QEP2998" s="580"/>
      <c r="QEQ2998" s="537"/>
      <c r="QER2998" s="562"/>
      <c r="QES2998" s="357"/>
      <c r="QET2998" s="81"/>
      <c r="QEU2998" s="173"/>
      <c r="QEV2998" s="725"/>
      <c r="QEW2998" s="137"/>
      <c r="QEX2998" s="580"/>
      <c r="QEY2998" s="537"/>
      <c r="QEZ2998" s="562"/>
      <c r="QFA2998" s="357"/>
      <c r="QFB2998" s="81"/>
      <c r="QFC2998" s="173"/>
      <c r="QFD2998" s="725"/>
      <c r="QFE2998" s="137"/>
      <c r="QFF2998" s="580"/>
      <c r="QFG2998" s="537"/>
      <c r="QFH2998" s="562"/>
      <c r="QFI2998" s="357"/>
      <c r="QFJ2998" s="81"/>
      <c r="QFK2998" s="173"/>
      <c r="QFL2998" s="725"/>
      <c r="QFM2998" s="137"/>
      <c r="QFN2998" s="580"/>
      <c r="QFO2998" s="537"/>
      <c r="QFP2998" s="562"/>
      <c r="QFQ2998" s="357"/>
      <c r="QFR2998" s="81"/>
      <c r="QFS2998" s="173"/>
      <c r="QFT2998" s="725"/>
      <c r="QFU2998" s="137"/>
      <c r="QFV2998" s="580"/>
      <c r="QFW2998" s="537"/>
      <c r="QFX2998" s="562"/>
      <c r="QFY2998" s="357"/>
      <c r="QFZ2998" s="81"/>
      <c r="QGA2998" s="173"/>
      <c r="QGB2998" s="725"/>
      <c r="QGC2998" s="137"/>
      <c r="QGD2998" s="580"/>
      <c r="QGE2998" s="537"/>
      <c r="QGF2998" s="562"/>
      <c r="QGG2998" s="357"/>
      <c r="QGH2998" s="81"/>
      <c r="QGI2998" s="173"/>
      <c r="QGJ2998" s="725"/>
      <c r="QGK2998" s="137"/>
      <c r="QGL2998" s="580"/>
      <c r="QGM2998" s="537"/>
      <c r="QGN2998" s="562"/>
      <c r="QGO2998" s="357"/>
      <c r="QGP2998" s="81"/>
      <c r="QGQ2998" s="173"/>
      <c r="QGR2998" s="725"/>
      <c r="QGS2998" s="137"/>
      <c r="QGT2998" s="580"/>
      <c r="QGU2998" s="537"/>
      <c r="QGV2998" s="562"/>
      <c r="QGW2998" s="357"/>
      <c r="QGX2998" s="81"/>
      <c r="QGY2998" s="173"/>
      <c r="QGZ2998" s="725"/>
      <c r="QHA2998" s="137"/>
      <c r="QHB2998" s="580"/>
      <c r="QHC2998" s="537"/>
      <c r="QHD2998" s="562"/>
      <c r="QHE2998" s="357"/>
      <c r="QHF2998" s="81"/>
      <c r="QHG2998" s="173"/>
      <c r="QHH2998" s="725"/>
      <c r="QHI2998" s="137"/>
      <c r="QHJ2998" s="580"/>
      <c r="QHK2998" s="537"/>
      <c r="QHL2998" s="562"/>
      <c r="QHM2998" s="357"/>
      <c r="QHN2998" s="81"/>
      <c r="QHO2998" s="173"/>
      <c r="QHP2998" s="725"/>
      <c r="QHQ2998" s="137"/>
      <c r="QHR2998" s="580"/>
      <c r="QHS2998" s="537"/>
      <c r="QHT2998" s="562"/>
      <c r="QHU2998" s="357"/>
      <c r="QHV2998" s="81"/>
      <c r="QHW2998" s="173"/>
      <c r="QHX2998" s="725"/>
      <c r="QHY2998" s="137"/>
      <c r="QHZ2998" s="580"/>
      <c r="QIA2998" s="537"/>
      <c r="QIB2998" s="562"/>
      <c r="QIC2998" s="357"/>
      <c r="QID2998" s="81"/>
      <c r="QIE2998" s="173"/>
      <c r="QIF2998" s="725"/>
      <c r="QIG2998" s="137"/>
      <c r="QIH2998" s="580"/>
      <c r="QII2998" s="537"/>
      <c r="QIJ2998" s="562"/>
      <c r="QIK2998" s="357"/>
      <c r="QIL2998" s="81"/>
      <c r="QIM2998" s="173"/>
      <c r="QIN2998" s="725"/>
      <c r="QIO2998" s="137"/>
      <c r="QIP2998" s="580"/>
      <c r="QIQ2998" s="537"/>
      <c r="QIR2998" s="562"/>
      <c r="QIS2998" s="357"/>
      <c r="QIT2998" s="81"/>
      <c r="QIU2998" s="173"/>
      <c r="QIV2998" s="725"/>
      <c r="QIW2998" s="137"/>
      <c r="QIX2998" s="580"/>
      <c r="QIY2998" s="537"/>
      <c r="QIZ2998" s="562"/>
      <c r="QJA2998" s="357"/>
      <c r="QJB2998" s="81"/>
      <c r="QJC2998" s="173"/>
      <c r="QJD2998" s="725"/>
      <c r="QJE2998" s="137"/>
      <c r="QJF2998" s="580"/>
      <c r="QJG2998" s="537"/>
      <c r="QJH2998" s="562"/>
      <c r="QJI2998" s="357"/>
      <c r="QJJ2998" s="81"/>
      <c r="QJK2998" s="173"/>
      <c r="QJL2998" s="725"/>
      <c r="QJM2998" s="137"/>
      <c r="QJN2998" s="580"/>
      <c r="QJO2998" s="537"/>
      <c r="QJP2998" s="562"/>
      <c r="QJQ2998" s="357"/>
      <c r="QJR2998" s="81"/>
      <c r="QJS2998" s="173"/>
      <c r="QJT2998" s="725"/>
      <c r="QJU2998" s="137"/>
      <c r="QJV2998" s="580"/>
      <c r="QJW2998" s="537"/>
      <c r="QJX2998" s="562"/>
      <c r="QJY2998" s="357"/>
      <c r="QJZ2998" s="81"/>
      <c r="QKA2998" s="173"/>
      <c r="QKB2998" s="725"/>
      <c r="QKC2998" s="137"/>
      <c r="QKD2998" s="580"/>
      <c r="QKE2998" s="537"/>
      <c r="QKF2998" s="562"/>
      <c r="QKG2998" s="357"/>
      <c r="QKH2998" s="81"/>
      <c r="QKI2998" s="173"/>
      <c r="QKJ2998" s="725"/>
      <c r="QKK2998" s="137"/>
      <c r="QKL2998" s="580"/>
      <c r="QKM2998" s="537"/>
      <c r="QKN2998" s="562"/>
      <c r="QKO2998" s="357"/>
      <c r="QKP2998" s="81"/>
      <c r="QKQ2998" s="173"/>
      <c r="QKR2998" s="725"/>
      <c r="QKS2998" s="137"/>
      <c r="QKT2998" s="580"/>
      <c r="QKU2998" s="537"/>
      <c r="QKV2998" s="562"/>
      <c r="QKW2998" s="357"/>
      <c r="QKX2998" s="81"/>
      <c r="QKY2998" s="173"/>
      <c r="QKZ2998" s="725"/>
      <c r="QLA2998" s="137"/>
      <c r="QLB2998" s="580"/>
      <c r="QLC2998" s="537"/>
      <c r="QLD2998" s="562"/>
      <c r="QLE2998" s="357"/>
      <c r="QLF2998" s="81"/>
      <c r="QLG2998" s="173"/>
      <c r="QLH2998" s="725"/>
      <c r="QLI2998" s="137"/>
      <c r="QLJ2998" s="580"/>
      <c r="QLK2998" s="537"/>
      <c r="QLL2998" s="562"/>
      <c r="QLM2998" s="357"/>
      <c r="QLN2998" s="81"/>
      <c r="QLO2998" s="173"/>
      <c r="QLP2998" s="725"/>
      <c r="QLQ2998" s="137"/>
      <c r="QLR2998" s="580"/>
      <c r="QLS2998" s="537"/>
      <c r="QLT2998" s="562"/>
      <c r="QLU2998" s="357"/>
      <c r="QLV2998" s="81"/>
      <c r="QLW2998" s="173"/>
      <c r="QLX2998" s="725"/>
      <c r="QLY2998" s="137"/>
      <c r="QLZ2998" s="580"/>
      <c r="QMA2998" s="537"/>
      <c r="QMB2998" s="562"/>
      <c r="QMC2998" s="357"/>
      <c r="QMD2998" s="81"/>
      <c r="QME2998" s="173"/>
      <c r="QMF2998" s="725"/>
      <c r="QMG2998" s="137"/>
      <c r="QMH2998" s="580"/>
      <c r="QMI2998" s="537"/>
      <c r="QMJ2998" s="562"/>
      <c r="QMK2998" s="357"/>
      <c r="QML2998" s="81"/>
      <c r="QMM2998" s="173"/>
      <c r="QMN2998" s="725"/>
      <c r="QMO2998" s="137"/>
      <c r="QMP2998" s="580"/>
      <c r="QMQ2998" s="537"/>
      <c r="QMR2998" s="562"/>
      <c r="QMS2998" s="357"/>
      <c r="QMT2998" s="81"/>
      <c r="QMU2998" s="173"/>
      <c r="QMV2998" s="725"/>
      <c r="QMW2998" s="137"/>
      <c r="QMX2998" s="580"/>
      <c r="QMY2998" s="537"/>
      <c r="QMZ2998" s="562"/>
      <c r="QNA2998" s="357"/>
      <c r="QNB2998" s="81"/>
      <c r="QNC2998" s="173"/>
      <c r="QND2998" s="725"/>
      <c r="QNE2998" s="137"/>
      <c r="QNF2998" s="580"/>
      <c r="QNG2998" s="537"/>
      <c r="QNH2998" s="562"/>
      <c r="QNI2998" s="357"/>
      <c r="QNJ2998" s="81"/>
      <c r="QNK2998" s="173"/>
      <c r="QNL2998" s="725"/>
      <c r="QNM2998" s="137"/>
      <c r="QNN2998" s="580"/>
      <c r="QNO2998" s="537"/>
      <c r="QNP2998" s="562"/>
      <c r="QNQ2998" s="357"/>
      <c r="QNR2998" s="81"/>
      <c r="QNS2998" s="173"/>
      <c r="QNT2998" s="725"/>
      <c r="QNU2998" s="137"/>
      <c r="QNV2998" s="580"/>
      <c r="QNW2998" s="537"/>
      <c r="QNX2998" s="562"/>
      <c r="QNY2998" s="357"/>
      <c r="QNZ2998" s="81"/>
      <c r="QOA2998" s="173"/>
      <c r="QOB2998" s="725"/>
      <c r="QOC2998" s="137"/>
      <c r="QOD2998" s="580"/>
      <c r="QOE2998" s="537"/>
      <c r="QOF2998" s="562"/>
      <c r="QOG2998" s="357"/>
      <c r="QOH2998" s="81"/>
      <c r="QOI2998" s="173"/>
      <c r="QOJ2998" s="725"/>
      <c r="QOK2998" s="137"/>
      <c r="QOL2998" s="580"/>
      <c r="QOM2998" s="537"/>
      <c r="QON2998" s="562"/>
      <c r="QOO2998" s="357"/>
      <c r="QOP2998" s="81"/>
      <c r="QOQ2998" s="173"/>
      <c r="QOR2998" s="725"/>
      <c r="QOS2998" s="137"/>
      <c r="QOT2998" s="580"/>
      <c r="QOU2998" s="537"/>
      <c r="QOV2998" s="562"/>
      <c r="QOW2998" s="357"/>
      <c r="QOX2998" s="81"/>
      <c r="QOY2998" s="173"/>
      <c r="QOZ2998" s="725"/>
      <c r="QPA2998" s="137"/>
      <c r="QPB2998" s="580"/>
      <c r="QPC2998" s="537"/>
      <c r="QPD2998" s="562"/>
      <c r="QPE2998" s="357"/>
      <c r="QPF2998" s="81"/>
      <c r="QPG2998" s="173"/>
      <c r="QPH2998" s="725"/>
      <c r="QPI2998" s="137"/>
      <c r="QPJ2998" s="580"/>
      <c r="QPK2998" s="537"/>
      <c r="QPL2998" s="562"/>
      <c r="QPM2998" s="357"/>
      <c r="QPN2998" s="81"/>
      <c r="QPO2998" s="173"/>
      <c r="QPP2998" s="725"/>
      <c r="QPQ2998" s="137"/>
      <c r="QPR2998" s="580"/>
      <c r="QPS2998" s="537"/>
      <c r="QPT2998" s="562"/>
      <c r="QPU2998" s="357"/>
      <c r="QPV2998" s="81"/>
      <c r="QPW2998" s="173"/>
      <c r="QPX2998" s="725"/>
      <c r="QPY2998" s="137"/>
      <c r="QPZ2998" s="580"/>
      <c r="QQA2998" s="537"/>
      <c r="QQB2998" s="562"/>
      <c r="QQC2998" s="357"/>
      <c r="QQD2998" s="81"/>
      <c r="QQE2998" s="173"/>
      <c r="QQF2998" s="725"/>
      <c r="QQG2998" s="137"/>
      <c r="QQH2998" s="580"/>
      <c r="QQI2998" s="537"/>
      <c r="QQJ2998" s="562"/>
      <c r="QQK2998" s="357"/>
      <c r="QQL2998" s="81"/>
      <c r="QQM2998" s="173"/>
      <c r="QQN2998" s="725"/>
      <c r="QQO2998" s="137"/>
      <c r="QQP2998" s="580"/>
      <c r="QQQ2998" s="537"/>
      <c r="QQR2998" s="562"/>
      <c r="QQS2998" s="357"/>
      <c r="QQT2998" s="81"/>
      <c r="QQU2998" s="173"/>
      <c r="QQV2998" s="725"/>
      <c r="QQW2998" s="137"/>
      <c r="QQX2998" s="580"/>
      <c r="QQY2998" s="537"/>
      <c r="QQZ2998" s="562"/>
      <c r="QRA2998" s="357"/>
      <c r="QRB2998" s="81"/>
      <c r="QRC2998" s="173"/>
      <c r="QRD2998" s="725"/>
      <c r="QRE2998" s="137"/>
      <c r="QRF2998" s="580"/>
      <c r="QRG2998" s="537"/>
      <c r="QRH2998" s="562"/>
      <c r="QRI2998" s="357"/>
      <c r="QRJ2998" s="81"/>
      <c r="QRK2998" s="173"/>
      <c r="QRL2998" s="725"/>
      <c r="QRM2998" s="137"/>
      <c r="QRN2998" s="580"/>
      <c r="QRO2998" s="537"/>
      <c r="QRP2998" s="562"/>
      <c r="QRQ2998" s="357"/>
      <c r="QRR2998" s="81"/>
      <c r="QRS2998" s="173"/>
      <c r="QRT2998" s="725"/>
      <c r="QRU2998" s="137"/>
      <c r="QRV2998" s="580"/>
      <c r="QRW2998" s="537"/>
      <c r="QRX2998" s="562"/>
      <c r="QRY2998" s="357"/>
      <c r="QRZ2998" s="81"/>
      <c r="QSA2998" s="173"/>
      <c r="QSB2998" s="725"/>
      <c r="QSC2998" s="137"/>
      <c r="QSD2998" s="580"/>
      <c r="QSE2998" s="537"/>
      <c r="QSF2998" s="562"/>
      <c r="QSG2998" s="357"/>
      <c r="QSH2998" s="81"/>
      <c r="QSI2998" s="173"/>
      <c r="QSJ2998" s="725"/>
      <c r="QSK2998" s="137"/>
      <c r="QSL2998" s="580"/>
      <c r="QSM2998" s="537"/>
      <c r="QSN2998" s="562"/>
      <c r="QSO2998" s="357"/>
      <c r="QSP2998" s="81"/>
      <c r="QSQ2998" s="173"/>
      <c r="QSR2998" s="725"/>
      <c r="QSS2998" s="137"/>
      <c r="QST2998" s="580"/>
      <c r="QSU2998" s="537"/>
      <c r="QSV2998" s="562"/>
      <c r="QSW2998" s="357"/>
      <c r="QSX2998" s="81"/>
      <c r="QSY2998" s="173"/>
      <c r="QSZ2998" s="725"/>
      <c r="QTA2998" s="137"/>
      <c r="QTB2998" s="580"/>
      <c r="QTC2998" s="537"/>
      <c r="QTD2998" s="562"/>
      <c r="QTE2998" s="357"/>
      <c r="QTF2998" s="81"/>
      <c r="QTG2998" s="173"/>
      <c r="QTH2998" s="725"/>
      <c r="QTI2998" s="137"/>
      <c r="QTJ2998" s="580"/>
      <c r="QTK2998" s="537"/>
      <c r="QTL2998" s="562"/>
      <c r="QTM2998" s="357"/>
      <c r="QTN2998" s="81"/>
      <c r="QTO2998" s="173"/>
      <c r="QTP2998" s="725"/>
      <c r="QTQ2998" s="137"/>
      <c r="QTR2998" s="580"/>
      <c r="QTS2998" s="537"/>
      <c r="QTT2998" s="562"/>
      <c r="QTU2998" s="357"/>
      <c r="QTV2998" s="81"/>
      <c r="QTW2998" s="173"/>
      <c r="QTX2998" s="725"/>
      <c r="QTY2998" s="137"/>
      <c r="QTZ2998" s="580"/>
      <c r="QUA2998" s="537"/>
      <c r="QUB2998" s="562"/>
      <c r="QUC2998" s="357"/>
      <c r="QUD2998" s="81"/>
      <c r="QUE2998" s="173"/>
      <c r="QUF2998" s="725"/>
      <c r="QUG2998" s="137"/>
      <c r="QUH2998" s="580"/>
      <c r="QUI2998" s="537"/>
      <c r="QUJ2998" s="562"/>
      <c r="QUK2998" s="357"/>
      <c r="QUL2998" s="81"/>
      <c r="QUM2998" s="173"/>
      <c r="QUN2998" s="725"/>
      <c r="QUO2998" s="137"/>
      <c r="QUP2998" s="580"/>
      <c r="QUQ2998" s="537"/>
      <c r="QUR2998" s="562"/>
      <c r="QUS2998" s="357"/>
      <c r="QUT2998" s="81"/>
      <c r="QUU2998" s="173"/>
      <c r="QUV2998" s="725"/>
      <c r="QUW2998" s="137"/>
      <c r="QUX2998" s="580"/>
      <c r="QUY2998" s="537"/>
      <c r="QUZ2998" s="562"/>
      <c r="QVA2998" s="357"/>
      <c r="QVB2998" s="81"/>
      <c r="QVC2998" s="173"/>
      <c r="QVD2998" s="725"/>
      <c r="QVE2998" s="137"/>
      <c r="QVF2998" s="580"/>
      <c r="QVG2998" s="537"/>
      <c r="QVH2998" s="562"/>
      <c r="QVI2998" s="357"/>
      <c r="QVJ2998" s="81"/>
      <c r="QVK2998" s="173"/>
      <c r="QVL2998" s="725"/>
      <c r="QVM2998" s="137"/>
      <c r="QVN2998" s="580"/>
      <c r="QVO2998" s="537"/>
      <c r="QVP2998" s="562"/>
      <c r="QVQ2998" s="357"/>
      <c r="QVR2998" s="81"/>
      <c r="QVS2998" s="173"/>
      <c r="QVT2998" s="725"/>
      <c r="QVU2998" s="137"/>
      <c r="QVV2998" s="580"/>
      <c r="QVW2998" s="537"/>
      <c r="QVX2998" s="562"/>
      <c r="QVY2998" s="357"/>
      <c r="QVZ2998" s="81"/>
      <c r="QWA2998" s="173"/>
      <c r="QWB2998" s="725"/>
      <c r="QWC2998" s="137"/>
      <c r="QWD2998" s="580"/>
      <c r="QWE2998" s="537"/>
      <c r="QWF2998" s="562"/>
      <c r="QWG2998" s="357"/>
      <c r="QWH2998" s="81"/>
      <c r="QWI2998" s="173"/>
      <c r="QWJ2998" s="725"/>
      <c r="QWK2998" s="137"/>
      <c r="QWL2998" s="580"/>
      <c r="QWM2998" s="537"/>
      <c r="QWN2998" s="562"/>
      <c r="QWO2998" s="357"/>
      <c r="QWP2998" s="81"/>
      <c r="QWQ2998" s="173"/>
      <c r="QWR2998" s="725"/>
      <c r="QWS2998" s="137"/>
      <c r="QWT2998" s="580"/>
      <c r="QWU2998" s="537"/>
      <c r="QWV2998" s="562"/>
      <c r="QWW2998" s="357"/>
      <c r="QWX2998" s="81"/>
      <c r="QWY2998" s="173"/>
      <c r="QWZ2998" s="725"/>
      <c r="QXA2998" s="137"/>
      <c r="QXB2998" s="580"/>
      <c r="QXC2998" s="537"/>
      <c r="QXD2998" s="562"/>
      <c r="QXE2998" s="357"/>
      <c r="QXF2998" s="81"/>
      <c r="QXG2998" s="173"/>
      <c r="QXH2998" s="725"/>
      <c r="QXI2998" s="137"/>
      <c r="QXJ2998" s="580"/>
      <c r="QXK2998" s="537"/>
      <c r="QXL2998" s="562"/>
      <c r="QXM2998" s="357"/>
      <c r="QXN2998" s="81"/>
      <c r="QXO2998" s="173"/>
      <c r="QXP2998" s="725"/>
      <c r="QXQ2998" s="137"/>
      <c r="QXR2998" s="580"/>
      <c r="QXS2998" s="537"/>
      <c r="QXT2998" s="562"/>
      <c r="QXU2998" s="357"/>
      <c r="QXV2998" s="81"/>
      <c r="QXW2998" s="173"/>
      <c r="QXX2998" s="725"/>
      <c r="QXY2998" s="137"/>
      <c r="QXZ2998" s="580"/>
      <c r="QYA2998" s="537"/>
      <c r="QYB2998" s="562"/>
      <c r="QYC2998" s="357"/>
      <c r="QYD2998" s="81"/>
      <c r="QYE2998" s="173"/>
      <c r="QYF2998" s="725"/>
      <c r="QYG2998" s="137"/>
      <c r="QYH2998" s="580"/>
      <c r="QYI2998" s="537"/>
      <c r="QYJ2998" s="562"/>
      <c r="QYK2998" s="357"/>
      <c r="QYL2998" s="81"/>
      <c r="QYM2998" s="173"/>
      <c r="QYN2998" s="725"/>
      <c r="QYO2998" s="137"/>
      <c r="QYP2998" s="580"/>
      <c r="QYQ2998" s="537"/>
      <c r="QYR2998" s="562"/>
      <c r="QYS2998" s="357"/>
      <c r="QYT2998" s="81"/>
      <c r="QYU2998" s="173"/>
      <c r="QYV2998" s="725"/>
      <c r="QYW2998" s="137"/>
      <c r="QYX2998" s="580"/>
      <c r="QYY2998" s="537"/>
      <c r="QYZ2998" s="562"/>
      <c r="QZA2998" s="357"/>
      <c r="QZB2998" s="81"/>
      <c r="QZC2998" s="173"/>
      <c r="QZD2998" s="725"/>
      <c r="QZE2998" s="137"/>
      <c r="QZF2998" s="580"/>
      <c r="QZG2998" s="537"/>
      <c r="QZH2998" s="562"/>
      <c r="QZI2998" s="357"/>
      <c r="QZJ2998" s="81"/>
      <c r="QZK2998" s="173"/>
      <c r="QZL2998" s="725"/>
      <c r="QZM2998" s="137"/>
      <c r="QZN2998" s="580"/>
      <c r="QZO2998" s="537"/>
      <c r="QZP2998" s="562"/>
      <c r="QZQ2998" s="357"/>
      <c r="QZR2998" s="81"/>
      <c r="QZS2998" s="173"/>
      <c r="QZT2998" s="725"/>
      <c r="QZU2998" s="137"/>
      <c r="QZV2998" s="580"/>
      <c r="QZW2998" s="537"/>
      <c r="QZX2998" s="562"/>
      <c r="QZY2998" s="357"/>
      <c r="QZZ2998" s="81"/>
      <c r="RAA2998" s="173"/>
      <c r="RAB2998" s="725"/>
      <c r="RAC2998" s="137"/>
      <c r="RAD2998" s="580"/>
      <c r="RAE2998" s="537"/>
      <c r="RAF2998" s="562"/>
      <c r="RAG2998" s="357"/>
      <c r="RAH2998" s="81"/>
      <c r="RAI2998" s="173"/>
      <c r="RAJ2998" s="725"/>
      <c r="RAK2998" s="137"/>
      <c r="RAL2998" s="580"/>
      <c r="RAM2998" s="537"/>
      <c r="RAN2998" s="562"/>
      <c r="RAO2998" s="357"/>
      <c r="RAP2998" s="81"/>
      <c r="RAQ2998" s="173"/>
      <c r="RAR2998" s="725"/>
      <c r="RAS2998" s="137"/>
      <c r="RAT2998" s="580"/>
      <c r="RAU2998" s="537"/>
      <c r="RAV2998" s="562"/>
      <c r="RAW2998" s="357"/>
      <c r="RAX2998" s="81"/>
      <c r="RAY2998" s="173"/>
      <c r="RAZ2998" s="725"/>
      <c r="RBA2998" s="137"/>
      <c r="RBB2998" s="580"/>
      <c r="RBC2998" s="537"/>
      <c r="RBD2998" s="562"/>
      <c r="RBE2998" s="357"/>
      <c r="RBF2998" s="81"/>
      <c r="RBG2998" s="173"/>
      <c r="RBH2998" s="725"/>
      <c r="RBI2998" s="137"/>
      <c r="RBJ2998" s="580"/>
      <c r="RBK2998" s="537"/>
      <c r="RBL2998" s="562"/>
      <c r="RBM2998" s="357"/>
      <c r="RBN2998" s="81"/>
      <c r="RBO2998" s="173"/>
      <c r="RBP2998" s="725"/>
      <c r="RBQ2998" s="137"/>
      <c r="RBR2998" s="580"/>
      <c r="RBS2998" s="537"/>
      <c r="RBT2998" s="562"/>
      <c r="RBU2998" s="357"/>
      <c r="RBV2998" s="81"/>
      <c r="RBW2998" s="173"/>
      <c r="RBX2998" s="725"/>
      <c r="RBY2998" s="137"/>
      <c r="RBZ2998" s="580"/>
      <c r="RCA2998" s="537"/>
      <c r="RCB2998" s="562"/>
      <c r="RCC2998" s="357"/>
      <c r="RCD2998" s="81"/>
      <c r="RCE2998" s="173"/>
      <c r="RCF2998" s="725"/>
      <c r="RCG2998" s="137"/>
      <c r="RCH2998" s="580"/>
      <c r="RCI2998" s="537"/>
      <c r="RCJ2998" s="562"/>
      <c r="RCK2998" s="357"/>
      <c r="RCL2998" s="81"/>
      <c r="RCM2998" s="173"/>
      <c r="RCN2998" s="725"/>
      <c r="RCO2998" s="137"/>
      <c r="RCP2998" s="580"/>
      <c r="RCQ2998" s="537"/>
      <c r="RCR2998" s="562"/>
      <c r="RCS2998" s="357"/>
      <c r="RCT2998" s="81"/>
      <c r="RCU2998" s="173"/>
      <c r="RCV2998" s="725"/>
      <c r="RCW2998" s="137"/>
      <c r="RCX2998" s="580"/>
      <c r="RCY2998" s="537"/>
      <c r="RCZ2998" s="562"/>
      <c r="RDA2998" s="357"/>
      <c r="RDB2998" s="81"/>
      <c r="RDC2998" s="173"/>
      <c r="RDD2998" s="725"/>
      <c r="RDE2998" s="137"/>
      <c r="RDF2998" s="580"/>
      <c r="RDG2998" s="537"/>
      <c r="RDH2998" s="562"/>
      <c r="RDI2998" s="357"/>
      <c r="RDJ2998" s="81"/>
      <c r="RDK2998" s="173"/>
      <c r="RDL2998" s="725"/>
      <c r="RDM2998" s="137"/>
      <c r="RDN2998" s="580"/>
      <c r="RDO2998" s="537"/>
      <c r="RDP2998" s="562"/>
      <c r="RDQ2998" s="357"/>
      <c r="RDR2998" s="81"/>
      <c r="RDS2998" s="173"/>
      <c r="RDT2998" s="725"/>
      <c r="RDU2998" s="137"/>
      <c r="RDV2998" s="580"/>
      <c r="RDW2998" s="537"/>
      <c r="RDX2998" s="562"/>
      <c r="RDY2998" s="357"/>
      <c r="RDZ2998" s="81"/>
      <c r="REA2998" s="173"/>
      <c r="REB2998" s="725"/>
      <c r="REC2998" s="137"/>
      <c r="RED2998" s="580"/>
      <c r="REE2998" s="537"/>
      <c r="REF2998" s="562"/>
      <c r="REG2998" s="357"/>
      <c r="REH2998" s="81"/>
      <c r="REI2998" s="173"/>
      <c r="REJ2998" s="725"/>
      <c r="REK2998" s="137"/>
      <c r="REL2998" s="580"/>
      <c r="REM2998" s="537"/>
      <c r="REN2998" s="562"/>
      <c r="REO2998" s="357"/>
      <c r="REP2998" s="81"/>
      <c r="REQ2998" s="173"/>
      <c r="RER2998" s="725"/>
      <c r="RES2998" s="137"/>
      <c r="RET2998" s="580"/>
      <c r="REU2998" s="537"/>
      <c r="REV2998" s="562"/>
      <c r="REW2998" s="357"/>
      <c r="REX2998" s="81"/>
      <c r="REY2998" s="173"/>
      <c r="REZ2998" s="725"/>
      <c r="RFA2998" s="137"/>
      <c r="RFB2998" s="580"/>
      <c r="RFC2998" s="537"/>
      <c r="RFD2998" s="562"/>
      <c r="RFE2998" s="357"/>
      <c r="RFF2998" s="81"/>
      <c r="RFG2998" s="173"/>
      <c r="RFH2998" s="725"/>
      <c r="RFI2998" s="137"/>
      <c r="RFJ2998" s="580"/>
      <c r="RFK2998" s="537"/>
      <c r="RFL2998" s="562"/>
      <c r="RFM2998" s="357"/>
      <c r="RFN2998" s="81"/>
      <c r="RFO2998" s="173"/>
      <c r="RFP2998" s="725"/>
      <c r="RFQ2998" s="137"/>
      <c r="RFR2998" s="580"/>
      <c r="RFS2998" s="537"/>
      <c r="RFT2998" s="562"/>
      <c r="RFU2998" s="357"/>
      <c r="RFV2998" s="81"/>
      <c r="RFW2998" s="173"/>
      <c r="RFX2998" s="725"/>
      <c r="RFY2998" s="137"/>
      <c r="RFZ2998" s="580"/>
      <c r="RGA2998" s="537"/>
      <c r="RGB2998" s="562"/>
      <c r="RGC2998" s="357"/>
      <c r="RGD2998" s="81"/>
      <c r="RGE2998" s="173"/>
      <c r="RGF2998" s="725"/>
      <c r="RGG2998" s="137"/>
      <c r="RGH2998" s="580"/>
      <c r="RGI2998" s="537"/>
      <c r="RGJ2998" s="562"/>
      <c r="RGK2998" s="357"/>
      <c r="RGL2998" s="81"/>
      <c r="RGM2998" s="173"/>
      <c r="RGN2998" s="725"/>
      <c r="RGO2998" s="137"/>
      <c r="RGP2998" s="580"/>
      <c r="RGQ2998" s="537"/>
      <c r="RGR2998" s="562"/>
      <c r="RGS2998" s="357"/>
      <c r="RGT2998" s="81"/>
      <c r="RGU2998" s="173"/>
      <c r="RGV2998" s="725"/>
      <c r="RGW2998" s="137"/>
      <c r="RGX2998" s="580"/>
      <c r="RGY2998" s="537"/>
      <c r="RGZ2998" s="562"/>
      <c r="RHA2998" s="357"/>
      <c r="RHB2998" s="81"/>
      <c r="RHC2998" s="173"/>
      <c r="RHD2998" s="725"/>
      <c r="RHE2998" s="137"/>
      <c r="RHF2998" s="580"/>
      <c r="RHG2998" s="537"/>
      <c r="RHH2998" s="562"/>
      <c r="RHI2998" s="357"/>
      <c r="RHJ2998" s="81"/>
      <c r="RHK2998" s="173"/>
      <c r="RHL2998" s="725"/>
      <c r="RHM2998" s="137"/>
      <c r="RHN2998" s="580"/>
      <c r="RHO2998" s="537"/>
      <c r="RHP2998" s="562"/>
      <c r="RHQ2998" s="357"/>
      <c r="RHR2998" s="81"/>
      <c r="RHS2998" s="173"/>
      <c r="RHT2998" s="725"/>
      <c r="RHU2998" s="137"/>
      <c r="RHV2998" s="580"/>
      <c r="RHW2998" s="537"/>
      <c r="RHX2998" s="562"/>
      <c r="RHY2998" s="357"/>
      <c r="RHZ2998" s="81"/>
      <c r="RIA2998" s="173"/>
      <c r="RIB2998" s="725"/>
      <c r="RIC2998" s="137"/>
      <c r="RID2998" s="580"/>
      <c r="RIE2998" s="537"/>
      <c r="RIF2998" s="562"/>
      <c r="RIG2998" s="357"/>
      <c r="RIH2998" s="81"/>
      <c r="RII2998" s="173"/>
      <c r="RIJ2998" s="725"/>
      <c r="RIK2998" s="137"/>
      <c r="RIL2998" s="580"/>
      <c r="RIM2998" s="537"/>
      <c r="RIN2998" s="562"/>
      <c r="RIO2998" s="357"/>
      <c r="RIP2998" s="81"/>
      <c r="RIQ2998" s="173"/>
      <c r="RIR2998" s="725"/>
      <c r="RIS2998" s="137"/>
      <c r="RIT2998" s="580"/>
      <c r="RIU2998" s="537"/>
      <c r="RIV2998" s="562"/>
      <c r="RIW2998" s="357"/>
      <c r="RIX2998" s="81"/>
      <c r="RIY2998" s="173"/>
      <c r="RIZ2998" s="725"/>
      <c r="RJA2998" s="137"/>
      <c r="RJB2998" s="580"/>
      <c r="RJC2998" s="537"/>
      <c r="RJD2998" s="562"/>
      <c r="RJE2998" s="357"/>
      <c r="RJF2998" s="81"/>
      <c r="RJG2998" s="173"/>
      <c r="RJH2998" s="725"/>
      <c r="RJI2998" s="137"/>
      <c r="RJJ2998" s="580"/>
      <c r="RJK2998" s="537"/>
      <c r="RJL2998" s="562"/>
      <c r="RJM2998" s="357"/>
      <c r="RJN2998" s="81"/>
      <c r="RJO2998" s="173"/>
      <c r="RJP2998" s="725"/>
      <c r="RJQ2998" s="137"/>
      <c r="RJR2998" s="580"/>
      <c r="RJS2998" s="537"/>
      <c r="RJT2998" s="562"/>
      <c r="RJU2998" s="357"/>
      <c r="RJV2998" s="81"/>
      <c r="RJW2998" s="173"/>
      <c r="RJX2998" s="725"/>
      <c r="RJY2998" s="137"/>
      <c r="RJZ2998" s="580"/>
      <c r="RKA2998" s="537"/>
      <c r="RKB2998" s="562"/>
      <c r="RKC2998" s="357"/>
      <c r="RKD2998" s="81"/>
      <c r="RKE2998" s="173"/>
      <c r="RKF2998" s="725"/>
      <c r="RKG2998" s="137"/>
      <c r="RKH2998" s="580"/>
      <c r="RKI2998" s="537"/>
      <c r="RKJ2998" s="562"/>
      <c r="RKK2998" s="357"/>
      <c r="RKL2998" s="81"/>
      <c r="RKM2998" s="173"/>
      <c r="RKN2998" s="725"/>
      <c r="RKO2998" s="137"/>
      <c r="RKP2998" s="580"/>
      <c r="RKQ2998" s="537"/>
      <c r="RKR2998" s="562"/>
      <c r="RKS2998" s="357"/>
      <c r="RKT2998" s="81"/>
      <c r="RKU2998" s="173"/>
      <c r="RKV2998" s="725"/>
      <c r="RKW2998" s="137"/>
      <c r="RKX2998" s="580"/>
      <c r="RKY2998" s="537"/>
      <c r="RKZ2998" s="562"/>
      <c r="RLA2998" s="357"/>
      <c r="RLB2998" s="81"/>
      <c r="RLC2998" s="173"/>
      <c r="RLD2998" s="725"/>
      <c r="RLE2998" s="137"/>
      <c r="RLF2998" s="580"/>
      <c r="RLG2998" s="537"/>
      <c r="RLH2998" s="562"/>
      <c r="RLI2998" s="357"/>
      <c r="RLJ2998" s="81"/>
      <c r="RLK2998" s="173"/>
      <c r="RLL2998" s="725"/>
      <c r="RLM2998" s="137"/>
      <c r="RLN2998" s="580"/>
      <c r="RLO2998" s="537"/>
      <c r="RLP2998" s="562"/>
      <c r="RLQ2998" s="357"/>
      <c r="RLR2998" s="81"/>
      <c r="RLS2998" s="173"/>
      <c r="RLT2998" s="725"/>
      <c r="RLU2998" s="137"/>
      <c r="RLV2998" s="580"/>
      <c r="RLW2998" s="537"/>
      <c r="RLX2998" s="562"/>
      <c r="RLY2998" s="357"/>
      <c r="RLZ2998" s="81"/>
      <c r="RMA2998" s="173"/>
      <c r="RMB2998" s="725"/>
      <c r="RMC2998" s="137"/>
      <c r="RMD2998" s="580"/>
      <c r="RME2998" s="537"/>
      <c r="RMF2998" s="562"/>
      <c r="RMG2998" s="357"/>
      <c r="RMH2998" s="81"/>
      <c r="RMI2998" s="173"/>
      <c r="RMJ2998" s="725"/>
      <c r="RMK2998" s="137"/>
      <c r="RML2998" s="580"/>
      <c r="RMM2998" s="537"/>
      <c r="RMN2998" s="562"/>
      <c r="RMO2998" s="357"/>
      <c r="RMP2998" s="81"/>
      <c r="RMQ2998" s="173"/>
      <c r="RMR2998" s="725"/>
      <c r="RMS2998" s="137"/>
      <c r="RMT2998" s="580"/>
      <c r="RMU2998" s="537"/>
      <c r="RMV2998" s="562"/>
      <c r="RMW2998" s="357"/>
      <c r="RMX2998" s="81"/>
      <c r="RMY2998" s="173"/>
      <c r="RMZ2998" s="725"/>
      <c r="RNA2998" s="137"/>
      <c r="RNB2998" s="580"/>
      <c r="RNC2998" s="537"/>
      <c r="RND2998" s="562"/>
      <c r="RNE2998" s="357"/>
      <c r="RNF2998" s="81"/>
      <c r="RNG2998" s="173"/>
      <c r="RNH2998" s="725"/>
      <c r="RNI2998" s="137"/>
      <c r="RNJ2998" s="580"/>
      <c r="RNK2998" s="537"/>
      <c r="RNL2998" s="562"/>
      <c r="RNM2998" s="357"/>
      <c r="RNN2998" s="81"/>
      <c r="RNO2998" s="173"/>
      <c r="RNP2998" s="725"/>
      <c r="RNQ2998" s="137"/>
      <c r="RNR2998" s="580"/>
      <c r="RNS2998" s="537"/>
      <c r="RNT2998" s="562"/>
      <c r="RNU2998" s="357"/>
      <c r="RNV2998" s="81"/>
      <c r="RNW2998" s="173"/>
      <c r="RNX2998" s="725"/>
      <c r="RNY2998" s="137"/>
      <c r="RNZ2998" s="580"/>
      <c r="ROA2998" s="537"/>
      <c r="ROB2998" s="562"/>
      <c r="ROC2998" s="357"/>
      <c r="ROD2998" s="81"/>
      <c r="ROE2998" s="173"/>
      <c r="ROF2998" s="725"/>
      <c r="ROG2998" s="137"/>
      <c r="ROH2998" s="580"/>
      <c r="ROI2998" s="537"/>
      <c r="ROJ2998" s="562"/>
      <c r="ROK2998" s="357"/>
      <c r="ROL2998" s="81"/>
      <c r="ROM2998" s="173"/>
      <c r="RON2998" s="725"/>
      <c r="ROO2998" s="137"/>
      <c r="ROP2998" s="580"/>
      <c r="ROQ2998" s="537"/>
      <c r="ROR2998" s="562"/>
      <c r="ROS2998" s="357"/>
      <c r="ROT2998" s="81"/>
      <c r="ROU2998" s="173"/>
      <c r="ROV2998" s="725"/>
      <c r="ROW2998" s="137"/>
      <c r="ROX2998" s="580"/>
      <c r="ROY2998" s="537"/>
      <c r="ROZ2998" s="562"/>
      <c r="RPA2998" s="357"/>
      <c r="RPB2998" s="81"/>
      <c r="RPC2998" s="173"/>
      <c r="RPD2998" s="725"/>
      <c r="RPE2998" s="137"/>
      <c r="RPF2998" s="580"/>
      <c r="RPG2998" s="537"/>
      <c r="RPH2998" s="562"/>
      <c r="RPI2998" s="357"/>
      <c r="RPJ2998" s="81"/>
      <c r="RPK2998" s="173"/>
      <c r="RPL2998" s="725"/>
      <c r="RPM2998" s="137"/>
      <c r="RPN2998" s="580"/>
      <c r="RPO2998" s="537"/>
      <c r="RPP2998" s="562"/>
      <c r="RPQ2998" s="357"/>
      <c r="RPR2998" s="81"/>
      <c r="RPS2998" s="173"/>
      <c r="RPT2998" s="725"/>
      <c r="RPU2998" s="137"/>
      <c r="RPV2998" s="580"/>
      <c r="RPW2998" s="537"/>
      <c r="RPX2998" s="562"/>
      <c r="RPY2998" s="357"/>
      <c r="RPZ2998" s="81"/>
      <c r="RQA2998" s="173"/>
      <c r="RQB2998" s="725"/>
      <c r="RQC2998" s="137"/>
      <c r="RQD2998" s="580"/>
      <c r="RQE2998" s="537"/>
      <c r="RQF2998" s="562"/>
      <c r="RQG2998" s="357"/>
      <c r="RQH2998" s="81"/>
      <c r="RQI2998" s="173"/>
      <c r="RQJ2998" s="725"/>
      <c r="RQK2998" s="137"/>
      <c r="RQL2998" s="580"/>
      <c r="RQM2998" s="537"/>
      <c r="RQN2998" s="562"/>
      <c r="RQO2998" s="357"/>
      <c r="RQP2998" s="81"/>
      <c r="RQQ2998" s="173"/>
      <c r="RQR2998" s="725"/>
      <c r="RQS2998" s="137"/>
      <c r="RQT2998" s="580"/>
      <c r="RQU2998" s="537"/>
      <c r="RQV2998" s="562"/>
      <c r="RQW2998" s="357"/>
      <c r="RQX2998" s="81"/>
      <c r="RQY2998" s="173"/>
      <c r="RQZ2998" s="725"/>
      <c r="RRA2998" s="137"/>
      <c r="RRB2998" s="580"/>
      <c r="RRC2998" s="537"/>
      <c r="RRD2998" s="562"/>
      <c r="RRE2998" s="357"/>
      <c r="RRF2998" s="81"/>
      <c r="RRG2998" s="173"/>
      <c r="RRH2998" s="725"/>
      <c r="RRI2998" s="137"/>
      <c r="RRJ2998" s="580"/>
      <c r="RRK2998" s="537"/>
      <c r="RRL2998" s="562"/>
      <c r="RRM2998" s="357"/>
      <c r="RRN2998" s="81"/>
      <c r="RRO2998" s="173"/>
      <c r="RRP2998" s="725"/>
      <c r="RRQ2998" s="137"/>
      <c r="RRR2998" s="580"/>
      <c r="RRS2998" s="537"/>
      <c r="RRT2998" s="562"/>
      <c r="RRU2998" s="357"/>
      <c r="RRV2998" s="81"/>
      <c r="RRW2998" s="173"/>
      <c r="RRX2998" s="725"/>
      <c r="RRY2998" s="137"/>
      <c r="RRZ2998" s="580"/>
      <c r="RSA2998" s="537"/>
      <c r="RSB2998" s="562"/>
      <c r="RSC2998" s="357"/>
      <c r="RSD2998" s="81"/>
      <c r="RSE2998" s="173"/>
      <c r="RSF2998" s="725"/>
      <c r="RSG2998" s="137"/>
      <c r="RSH2998" s="580"/>
      <c r="RSI2998" s="537"/>
      <c r="RSJ2998" s="562"/>
      <c r="RSK2998" s="357"/>
      <c r="RSL2998" s="81"/>
      <c r="RSM2998" s="173"/>
      <c r="RSN2998" s="725"/>
      <c r="RSO2998" s="137"/>
      <c r="RSP2998" s="580"/>
      <c r="RSQ2998" s="537"/>
      <c r="RSR2998" s="562"/>
      <c r="RSS2998" s="357"/>
      <c r="RST2998" s="81"/>
      <c r="RSU2998" s="173"/>
      <c r="RSV2998" s="725"/>
      <c r="RSW2998" s="137"/>
      <c r="RSX2998" s="580"/>
      <c r="RSY2998" s="537"/>
      <c r="RSZ2998" s="562"/>
      <c r="RTA2998" s="357"/>
      <c r="RTB2998" s="81"/>
      <c r="RTC2998" s="173"/>
      <c r="RTD2998" s="725"/>
      <c r="RTE2998" s="137"/>
      <c r="RTF2998" s="580"/>
      <c r="RTG2998" s="537"/>
      <c r="RTH2998" s="562"/>
      <c r="RTI2998" s="357"/>
      <c r="RTJ2998" s="81"/>
      <c r="RTK2998" s="173"/>
      <c r="RTL2998" s="725"/>
      <c r="RTM2998" s="137"/>
      <c r="RTN2998" s="580"/>
      <c r="RTO2998" s="537"/>
      <c r="RTP2998" s="562"/>
      <c r="RTQ2998" s="357"/>
      <c r="RTR2998" s="81"/>
      <c r="RTS2998" s="173"/>
      <c r="RTT2998" s="725"/>
      <c r="RTU2998" s="137"/>
      <c r="RTV2998" s="580"/>
      <c r="RTW2998" s="537"/>
      <c r="RTX2998" s="562"/>
      <c r="RTY2998" s="357"/>
      <c r="RTZ2998" s="81"/>
      <c r="RUA2998" s="173"/>
      <c r="RUB2998" s="725"/>
      <c r="RUC2998" s="137"/>
      <c r="RUD2998" s="580"/>
      <c r="RUE2998" s="537"/>
      <c r="RUF2998" s="562"/>
      <c r="RUG2998" s="357"/>
      <c r="RUH2998" s="81"/>
      <c r="RUI2998" s="173"/>
      <c r="RUJ2998" s="725"/>
      <c r="RUK2998" s="137"/>
      <c r="RUL2998" s="580"/>
      <c r="RUM2998" s="537"/>
      <c r="RUN2998" s="562"/>
      <c r="RUO2998" s="357"/>
      <c r="RUP2998" s="81"/>
      <c r="RUQ2998" s="173"/>
      <c r="RUR2998" s="725"/>
      <c r="RUS2998" s="137"/>
      <c r="RUT2998" s="580"/>
      <c r="RUU2998" s="537"/>
      <c r="RUV2998" s="562"/>
      <c r="RUW2998" s="357"/>
      <c r="RUX2998" s="81"/>
      <c r="RUY2998" s="173"/>
      <c r="RUZ2998" s="725"/>
      <c r="RVA2998" s="137"/>
      <c r="RVB2998" s="580"/>
      <c r="RVC2998" s="537"/>
      <c r="RVD2998" s="562"/>
      <c r="RVE2998" s="357"/>
      <c r="RVF2998" s="81"/>
      <c r="RVG2998" s="173"/>
      <c r="RVH2998" s="725"/>
      <c r="RVI2998" s="137"/>
      <c r="RVJ2998" s="580"/>
      <c r="RVK2998" s="537"/>
      <c r="RVL2998" s="562"/>
      <c r="RVM2998" s="357"/>
      <c r="RVN2998" s="81"/>
      <c r="RVO2998" s="173"/>
      <c r="RVP2998" s="725"/>
      <c r="RVQ2998" s="137"/>
      <c r="RVR2998" s="580"/>
      <c r="RVS2998" s="537"/>
      <c r="RVT2998" s="562"/>
      <c r="RVU2998" s="357"/>
      <c r="RVV2998" s="81"/>
      <c r="RVW2998" s="173"/>
      <c r="RVX2998" s="725"/>
      <c r="RVY2998" s="137"/>
      <c r="RVZ2998" s="580"/>
      <c r="RWA2998" s="537"/>
      <c r="RWB2998" s="562"/>
      <c r="RWC2998" s="357"/>
      <c r="RWD2998" s="81"/>
      <c r="RWE2998" s="173"/>
      <c r="RWF2998" s="725"/>
      <c r="RWG2998" s="137"/>
      <c r="RWH2998" s="580"/>
      <c r="RWI2998" s="537"/>
      <c r="RWJ2998" s="562"/>
      <c r="RWK2998" s="357"/>
      <c r="RWL2998" s="81"/>
      <c r="RWM2998" s="173"/>
      <c r="RWN2998" s="725"/>
      <c r="RWO2998" s="137"/>
      <c r="RWP2998" s="580"/>
      <c r="RWQ2998" s="537"/>
      <c r="RWR2998" s="562"/>
      <c r="RWS2998" s="357"/>
      <c r="RWT2998" s="81"/>
      <c r="RWU2998" s="173"/>
      <c r="RWV2998" s="725"/>
      <c r="RWW2998" s="137"/>
      <c r="RWX2998" s="580"/>
      <c r="RWY2998" s="537"/>
      <c r="RWZ2998" s="562"/>
      <c r="RXA2998" s="357"/>
      <c r="RXB2998" s="81"/>
      <c r="RXC2998" s="173"/>
      <c r="RXD2998" s="725"/>
      <c r="RXE2998" s="137"/>
      <c r="RXF2998" s="580"/>
      <c r="RXG2998" s="537"/>
      <c r="RXH2998" s="562"/>
      <c r="RXI2998" s="357"/>
      <c r="RXJ2998" s="81"/>
      <c r="RXK2998" s="173"/>
      <c r="RXL2998" s="725"/>
      <c r="RXM2998" s="137"/>
      <c r="RXN2998" s="580"/>
      <c r="RXO2998" s="537"/>
      <c r="RXP2998" s="562"/>
      <c r="RXQ2998" s="357"/>
      <c r="RXR2998" s="81"/>
      <c r="RXS2998" s="173"/>
      <c r="RXT2998" s="725"/>
      <c r="RXU2998" s="137"/>
      <c r="RXV2998" s="580"/>
      <c r="RXW2998" s="537"/>
      <c r="RXX2998" s="562"/>
      <c r="RXY2998" s="357"/>
      <c r="RXZ2998" s="81"/>
      <c r="RYA2998" s="173"/>
      <c r="RYB2998" s="725"/>
      <c r="RYC2998" s="137"/>
      <c r="RYD2998" s="580"/>
      <c r="RYE2998" s="537"/>
      <c r="RYF2998" s="562"/>
      <c r="RYG2998" s="357"/>
      <c r="RYH2998" s="81"/>
      <c r="RYI2998" s="173"/>
      <c r="RYJ2998" s="725"/>
      <c r="RYK2998" s="137"/>
      <c r="RYL2998" s="580"/>
      <c r="RYM2998" s="537"/>
      <c r="RYN2998" s="562"/>
      <c r="RYO2998" s="357"/>
      <c r="RYP2998" s="81"/>
      <c r="RYQ2998" s="173"/>
      <c r="RYR2998" s="725"/>
      <c r="RYS2998" s="137"/>
      <c r="RYT2998" s="580"/>
      <c r="RYU2998" s="537"/>
      <c r="RYV2998" s="562"/>
      <c r="RYW2998" s="357"/>
      <c r="RYX2998" s="81"/>
      <c r="RYY2998" s="173"/>
      <c r="RYZ2998" s="725"/>
      <c r="RZA2998" s="137"/>
      <c r="RZB2998" s="580"/>
      <c r="RZC2998" s="537"/>
      <c r="RZD2998" s="562"/>
      <c r="RZE2998" s="357"/>
      <c r="RZF2998" s="81"/>
      <c r="RZG2998" s="173"/>
      <c r="RZH2998" s="725"/>
      <c r="RZI2998" s="137"/>
      <c r="RZJ2998" s="580"/>
      <c r="RZK2998" s="537"/>
      <c r="RZL2998" s="562"/>
      <c r="RZM2998" s="357"/>
      <c r="RZN2998" s="81"/>
      <c r="RZO2998" s="173"/>
      <c r="RZP2998" s="725"/>
      <c r="RZQ2998" s="137"/>
      <c r="RZR2998" s="580"/>
      <c r="RZS2998" s="537"/>
      <c r="RZT2998" s="562"/>
      <c r="RZU2998" s="357"/>
      <c r="RZV2998" s="81"/>
      <c r="RZW2998" s="173"/>
      <c r="RZX2998" s="725"/>
      <c r="RZY2998" s="137"/>
      <c r="RZZ2998" s="580"/>
      <c r="SAA2998" s="537"/>
      <c r="SAB2998" s="562"/>
      <c r="SAC2998" s="357"/>
      <c r="SAD2998" s="81"/>
      <c r="SAE2998" s="173"/>
      <c r="SAF2998" s="725"/>
      <c r="SAG2998" s="137"/>
      <c r="SAH2998" s="580"/>
      <c r="SAI2998" s="537"/>
      <c r="SAJ2998" s="562"/>
      <c r="SAK2998" s="357"/>
      <c r="SAL2998" s="81"/>
      <c r="SAM2998" s="173"/>
      <c r="SAN2998" s="725"/>
      <c r="SAO2998" s="137"/>
      <c r="SAP2998" s="580"/>
      <c r="SAQ2998" s="537"/>
      <c r="SAR2998" s="562"/>
      <c r="SAS2998" s="357"/>
      <c r="SAT2998" s="81"/>
      <c r="SAU2998" s="173"/>
      <c r="SAV2998" s="725"/>
      <c r="SAW2998" s="137"/>
      <c r="SAX2998" s="580"/>
      <c r="SAY2998" s="537"/>
      <c r="SAZ2998" s="562"/>
      <c r="SBA2998" s="357"/>
      <c r="SBB2998" s="81"/>
      <c r="SBC2998" s="173"/>
      <c r="SBD2998" s="725"/>
      <c r="SBE2998" s="137"/>
      <c r="SBF2998" s="580"/>
      <c r="SBG2998" s="537"/>
      <c r="SBH2998" s="562"/>
      <c r="SBI2998" s="357"/>
      <c r="SBJ2998" s="81"/>
      <c r="SBK2998" s="173"/>
      <c r="SBL2998" s="725"/>
      <c r="SBM2998" s="137"/>
      <c r="SBN2998" s="580"/>
      <c r="SBO2998" s="537"/>
      <c r="SBP2998" s="562"/>
      <c r="SBQ2998" s="357"/>
      <c r="SBR2998" s="81"/>
      <c r="SBS2998" s="173"/>
      <c r="SBT2998" s="725"/>
      <c r="SBU2998" s="137"/>
      <c r="SBV2998" s="580"/>
      <c r="SBW2998" s="537"/>
      <c r="SBX2998" s="562"/>
      <c r="SBY2998" s="357"/>
      <c r="SBZ2998" s="81"/>
      <c r="SCA2998" s="173"/>
      <c r="SCB2998" s="725"/>
      <c r="SCC2998" s="137"/>
      <c r="SCD2998" s="580"/>
      <c r="SCE2998" s="537"/>
      <c r="SCF2998" s="562"/>
      <c r="SCG2998" s="357"/>
      <c r="SCH2998" s="81"/>
      <c r="SCI2998" s="173"/>
      <c r="SCJ2998" s="725"/>
      <c r="SCK2998" s="137"/>
      <c r="SCL2998" s="580"/>
      <c r="SCM2998" s="537"/>
      <c r="SCN2998" s="562"/>
      <c r="SCO2998" s="357"/>
      <c r="SCP2998" s="81"/>
      <c r="SCQ2998" s="173"/>
      <c r="SCR2998" s="725"/>
      <c r="SCS2998" s="137"/>
      <c r="SCT2998" s="580"/>
      <c r="SCU2998" s="537"/>
      <c r="SCV2998" s="562"/>
      <c r="SCW2998" s="357"/>
      <c r="SCX2998" s="81"/>
      <c r="SCY2998" s="173"/>
      <c r="SCZ2998" s="725"/>
      <c r="SDA2998" s="137"/>
      <c r="SDB2998" s="580"/>
      <c r="SDC2998" s="537"/>
      <c r="SDD2998" s="562"/>
      <c r="SDE2998" s="357"/>
      <c r="SDF2998" s="81"/>
      <c r="SDG2998" s="173"/>
      <c r="SDH2998" s="725"/>
      <c r="SDI2998" s="137"/>
      <c r="SDJ2998" s="580"/>
      <c r="SDK2998" s="537"/>
      <c r="SDL2998" s="562"/>
      <c r="SDM2998" s="357"/>
      <c r="SDN2998" s="81"/>
      <c r="SDO2998" s="173"/>
      <c r="SDP2998" s="725"/>
      <c r="SDQ2998" s="137"/>
      <c r="SDR2998" s="580"/>
      <c r="SDS2998" s="537"/>
      <c r="SDT2998" s="562"/>
      <c r="SDU2998" s="357"/>
      <c r="SDV2998" s="81"/>
      <c r="SDW2998" s="173"/>
      <c r="SDX2998" s="725"/>
      <c r="SDY2998" s="137"/>
      <c r="SDZ2998" s="580"/>
      <c r="SEA2998" s="537"/>
      <c r="SEB2998" s="562"/>
      <c r="SEC2998" s="357"/>
      <c r="SED2998" s="81"/>
      <c r="SEE2998" s="173"/>
      <c r="SEF2998" s="725"/>
      <c r="SEG2998" s="137"/>
      <c r="SEH2998" s="580"/>
      <c r="SEI2998" s="537"/>
      <c r="SEJ2998" s="562"/>
      <c r="SEK2998" s="357"/>
      <c r="SEL2998" s="81"/>
      <c r="SEM2998" s="173"/>
      <c r="SEN2998" s="725"/>
      <c r="SEO2998" s="137"/>
      <c r="SEP2998" s="580"/>
      <c r="SEQ2998" s="537"/>
      <c r="SER2998" s="562"/>
      <c r="SES2998" s="357"/>
      <c r="SET2998" s="81"/>
      <c r="SEU2998" s="173"/>
      <c r="SEV2998" s="725"/>
      <c r="SEW2998" s="137"/>
      <c r="SEX2998" s="580"/>
      <c r="SEY2998" s="537"/>
      <c r="SEZ2998" s="562"/>
      <c r="SFA2998" s="357"/>
      <c r="SFB2998" s="81"/>
      <c r="SFC2998" s="173"/>
      <c r="SFD2998" s="725"/>
      <c r="SFE2998" s="137"/>
      <c r="SFF2998" s="580"/>
      <c r="SFG2998" s="537"/>
      <c r="SFH2998" s="562"/>
      <c r="SFI2998" s="357"/>
      <c r="SFJ2998" s="81"/>
      <c r="SFK2998" s="173"/>
      <c r="SFL2998" s="725"/>
      <c r="SFM2998" s="137"/>
      <c r="SFN2998" s="580"/>
      <c r="SFO2998" s="537"/>
      <c r="SFP2998" s="562"/>
      <c r="SFQ2998" s="357"/>
      <c r="SFR2998" s="81"/>
      <c r="SFS2998" s="173"/>
      <c r="SFT2998" s="725"/>
      <c r="SFU2998" s="137"/>
      <c r="SFV2998" s="580"/>
      <c r="SFW2998" s="537"/>
      <c r="SFX2998" s="562"/>
      <c r="SFY2998" s="357"/>
      <c r="SFZ2998" s="81"/>
      <c r="SGA2998" s="173"/>
      <c r="SGB2998" s="725"/>
      <c r="SGC2998" s="137"/>
      <c r="SGD2998" s="580"/>
      <c r="SGE2998" s="537"/>
      <c r="SGF2998" s="562"/>
      <c r="SGG2998" s="357"/>
      <c r="SGH2998" s="81"/>
      <c r="SGI2998" s="173"/>
      <c r="SGJ2998" s="725"/>
      <c r="SGK2998" s="137"/>
      <c r="SGL2998" s="580"/>
      <c r="SGM2998" s="537"/>
      <c r="SGN2998" s="562"/>
      <c r="SGO2998" s="357"/>
      <c r="SGP2998" s="81"/>
      <c r="SGQ2998" s="173"/>
      <c r="SGR2998" s="725"/>
      <c r="SGS2998" s="137"/>
      <c r="SGT2998" s="580"/>
      <c r="SGU2998" s="537"/>
      <c r="SGV2998" s="562"/>
      <c r="SGW2998" s="357"/>
      <c r="SGX2998" s="81"/>
      <c r="SGY2998" s="173"/>
      <c r="SGZ2998" s="725"/>
      <c r="SHA2998" s="137"/>
      <c r="SHB2998" s="580"/>
      <c r="SHC2998" s="537"/>
      <c r="SHD2998" s="562"/>
      <c r="SHE2998" s="357"/>
      <c r="SHF2998" s="81"/>
      <c r="SHG2998" s="173"/>
      <c r="SHH2998" s="725"/>
      <c r="SHI2998" s="137"/>
      <c r="SHJ2998" s="580"/>
      <c r="SHK2998" s="537"/>
      <c r="SHL2998" s="562"/>
      <c r="SHM2998" s="357"/>
      <c r="SHN2998" s="81"/>
      <c r="SHO2998" s="173"/>
      <c r="SHP2998" s="725"/>
      <c r="SHQ2998" s="137"/>
      <c r="SHR2998" s="580"/>
      <c r="SHS2998" s="537"/>
      <c r="SHT2998" s="562"/>
      <c r="SHU2998" s="357"/>
      <c r="SHV2998" s="81"/>
      <c r="SHW2998" s="173"/>
      <c r="SHX2998" s="725"/>
      <c r="SHY2998" s="137"/>
      <c r="SHZ2998" s="580"/>
      <c r="SIA2998" s="537"/>
      <c r="SIB2998" s="562"/>
      <c r="SIC2998" s="357"/>
      <c r="SID2998" s="81"/>
      <c r="SIE2998" s="173"/>
      <c r="SIF2998" s="725"/>
      <c r="SIG2998" s="137"/>
      <c r="SIH2998" s="580"/>
      <c r="SII2998" s="537"/>
      <c r="SIJ2998" s="562"/>
      <c r="SIK2998" s="357"/>
      <c r="SIL2998" s="81"/>
      <c r="SIM2998" s="173"/>
      <c r="SIN2998" s="725"/>
      <c r="SIO2998" s="137"/>
      <c r="SIP2998" s="580"/>
      <c r="SIQ2998" s="537"/>
      <c r="SIR2998" s="562"/>
      <c r="SIS2998" s="357"/>
      <c r="SIT2998" s="81"/>
      <c r="SIU2998" s="173"/>
      <c r="SIV2998" s="725"/>
      <c r="SIW2998" s="137"/>
      <c r="SIX2998" s="580"/>
      <c r="SIY2998" s="537"/>
      <c r="SIZ2998" s="562"/>
      <c r="SJA2998" s="357"/>
      <c r="SJB2998" s="81"/>
      <c r="SJC2998" s="173"/>
      <c r="SJD2998" s="725"/>
      <c r="SJE2998" s="137"/>
      <c r="SJF2998" s="580"/>
      <c r="SJG2998" s="537"/>
      <c r="SJH2998" s="562"/>
      <c r="SJI2998" s="357"/>
      <c r="SJJ2998" s="81"/>
      <c r="SJK2998" s="173"/>
      <c r="SJL2998" s="725"/>
      <c r="SJM2998" s="137"/>
      <c r="SJN2998" s="580"/>
      <c r="SJO2998" s="537"/>
      <c r="SJP2998" s="562"/>
      <c r="SJQ2998" s="357"/>
      <c r="SJR2998" s="81"/>
      <c r="SJS2998" s="173"/>
      <c r="SJT2998" s="725"/>
      <c r="SJU2998" s="137"/>
      <c r="SJV2998" s="580"/>
      <c r="SJW2998" s="537"/>
      <c r="SJX2998" s="562"/>
      <c r="SJY2998" s="357"/>
      <c r="SJZ2998" s="81"/>
      <c r="SKA2998" s="173"/>
      <c r="SKB2998" s="725"/>
      <c r="SKC2998" s="137"/>
      <c r="SKD2998" s="580"/>
      <c r="SKE2998" s="537"/>
      <c r="SKF2998" s="562"/>
      <c r="SKG2998" s="357"/>
      <c r="SKH2998" s="81"/>
      <c r="SKI2998" s="173"/>
      <c r="SKJ2998" s="725"/>
      <c r="SKK2998" s="137"/>
      <c r="SKL2998" s="580"/>
      <c r="SKM2998" s="537"/>
      <c r="SKN2998" s="562"/>
      <c r="SKO2998" s="357"/>
      <c r="SKP2998" s="81"/>
      <c r="SKQ2998" s="173"/>
      <c r="SKR2998" s="725"/>
      <c r="SKS2998" s="137"/>
      <c r="SKT2998" s="580"/>
      <c r="SKU2998" s="537"/>
      <c r="SKV2998" s="562"/>
      <c r="SKW2998" s="357"/>
      <c r="SKX2998" s="81"/>
      <c r="SKY2998" s="173"/>
      <c r="SKZ2998" s="725"/>
      <c r="SLA2998" s="137"/>
      <c r="SLB2998" s="580"/>
      <c r="SLC2998" s="537"/>
      <c r="SLD2998" s="562"/>
      <c r="SLE2998" s="357"/>
      <c r="SLF2998" s="81"/>
      <c r="SLG2998" s="173"/>
      <c r="SLH2998" s="725"/>
      <c r="SLI2998" s="137"/>
      <c r="SLJ2998" s="580"/>
      <c r="SLK2998" s="537"/>
      <c r="SLL2998" s="562"/>
      <c r="SLM2998" s="357"/>
      <c r="SLN2998" s="81"/>
      <c r="SLO2998" s="173"/>
      <c r="SLP2998" s="725"/>
      <c r="SLQ2998" s="137"/>
      <c r="SLR2998" s="580"/>
      <c r="SLS2998" s="537"/>
      <c r="SLT2998" s="562"/>
      <c r="SLU2998" s="357"/>
      <c r="SLV2998" s="81"/>
      <c r="SLW2998" s="173"/>
      <c r="SLX2998" s="725"/>
      <c r="SLY2998" s="137"/>
      <c r="SLZ2998" s="580"/>
      <c r="SMA2998" s="537"/>
      <c r="SMB2998" s="562"/>
      <c r="SMC2998" s="357"/>
      <c r="SMD2998" s="81"/>
      <c r="SME2998" s="173"/>
      <c r="SMF2998" s="725"/>
      <c r="SMG2998" s="137"/>
      <c r="SMH2998" s="580"/>
      <c r="SMI2998" s="537"/>
      <c r="SMJ2998" s="562"/>
      <c r="SMK2998" s="357"/>
      <c r="SML2998" s="81"/>
      <c r="SMM2998" s="173"/>
      <c r="SMN2998" s="725"/>
      <c r="SMO2998" s="137"/>
      <c r="SMP2998" s="580"/>
      <c r="SMQ2998" s="537"/>
      <c r="SMR2998" s="562"/>
      <c r="SMS2998" s="357"/>
      <c r="SMT2998" s="81"/>
      <c r="SMU2998" s="173"/>
      <c r="SMV2998" s="725"/>
      <c r="SMW2998" s="137"/>
      <c r="SMX2998" s="580"/>
      <c r="SMY2998" s="537"/>
      <c r="SMZ2998" s="562"/>
      <c r="SNA2998" s="357"/>
      <c r="SNB2998" s="81"/>
      <c r="SNC2998" s="173"/>
      <c r="SND2998" s="725"/>
      <c r="SNE2998" s="137"/>
      <c r="SNF2998" s="580"/>
      <c r="SNG2998" s="537"/>
      <c r="SNH2998" s="562"/>
      <c r="SNI2998" s="357"/>
      <c r="SNJ2998" s="81"/>
      <c r="SNK2998" s="173"/>
      <c r="SNL2998" s="725"/>
      <c r="SNM2998" s="137"/>
      <c r="SNN2998" s="580"/>
      <c r="SNO2998" s="537"/>
      <c r="SNP2998" s="562"/>
      <c r="SNQ2998" s="357"/>
      <c r="SNR2998" s="81"/>
      <c r="SNS2998" s="173"/>
      <c r="SNT2998" s="725"/>
      <c r="SNU2998" s="137"/>
      <c r="SNV2998" s="580"/>
      <c r="SNW2998" s="537"/>
      <c r="SNX2998" s="562"/>
      <c r="SNY2998" s="357"/>
      <c r="SNZ2998" s="81"/>
      <c r="SOA2998" s="173"/>
      <c r="SOB2998" s="725"/>
      <c r="SOC2998" s="137"/>
      <c r="SOD2998" s="580"/>
      <c r="SOE2998" s="537"/>
      <c r="SOF2998" s="562"/>
      <c r="SOG2998" s="357"/>
      <c r="SOH2998" s="81"/>
      <c r="SOI2998" s="173"/>
      <c r="SOJ2998" s="725"/>
      <c r="SOK2998" s="137"/>
      <c r="SOL2998" s="580"/>
      <c r="SOM2998" s="537"/>
      <c r="SON2998" s="562"/>
      <c r="SOO2998" s="357"/>
      <c r="SOP2998" s="81"/>
      <c r="SOQ2998" s="173"/>
      <c r="SOR2998" s="725"/>
      <c r="SOS2998" s="137"/>
      <c r="SOT2998" s="580"/>
      <c r="SOU2998" s="537"/>
      <c r="SOV2998" s="562"/>
      <c r="SOW2998" s="357"/>
      <c r="SOX2998" s="81"/>
      <c r="SOY2998" s="173"/>
      <c r="SOZ2998" s="725"/>
      <c r="SPA2998" s="137"/>
      <c r="SPB2998" s="580"/>
      <c r="SPC2998" s="537"/>
      <c r="SPD2998" s="562"/>
      <c r="SPE2998" s="357"/>
      <c r="SPF2998" s="81"/>
      <c r="SPG2998" s="173"/>
      <c r="SPH2998" s="725"/>
      <c r="SPI2998" s="137"/>
      <c r="SPJ2998" s="580"/>
      <c r="SPK2998" s="537"/>
      <c r="SPL2998" s="562"/>
      <c r="SPM2998" s="357"/>
      <c r="SPN2998" s="81"/>
      <c r="SPO2998" s="173"/>
      <c r="SPP2998" s="725"/>
      <c r="SPQ2998" s="137"/>
      <c r="SPR2998" s="580"/>
      <c r="SPS2998" s="537"/>
      <c r="SPT2998" s="562"/>
      <c r="SPU2998" s="357"/>
      <c r="SPV2998" s="81"/>
      <c r="SPW2998" s="173"/>
      <c r="SPX2998" s="725"/>
      <c r="SPY2998" s="137"/>
      <c r="SPZ2998" s="580"/>
      <c r="SQA2998" s="537"/>
      <c r="SQB2998" s="562"/>
      <c r="SQC2998" s="357"/>
      <c r="SQD2998" s="81"/>
      <c r="SQE2998" s="173"/>
      <c r="SQF2998" s="725"/>
      <c r="SQG2998" s="137"/>
      <c r="SQH2998" s="580"/>
      <c r="SQI2998" s="537"/>
      <c r="SQJ2998" s="562"/>
      <c r="SQK2998" s="357"/>
      <c r="SQL2998" s="81"/>
      <c r="SQM2998" s="173"/>
      <c r="SQN2998" s="725"/>
      <c r="SQO2998" s="137"/>
      <c r="SQP2998" s="580"/>
      <c r="SQQ2998" s="537"/>
      <c r="SQR2998" s="562"/>
      <c r="SQS2998" s="357"/>
      <c r="SQT2998" s="81"/>
      <c r="SQU2998" s="173"/>
      <c r="SQV2998" s="725"/>
      <c r="SQW2998" s="137"/>
      <c r="SQX2998" s="580"/>
      <c r="SQY2998" s="537"/>
      <c r="SQZ2998" s="562"/>
      <c r="SRA2998" s="357"/>
      <c r="SRB2998" s="81"/>
      <c r="SRC2998" s="173"/>
      <c r="SRD2998" s="725"/>
      <c r="SRE2998" s="137"/>
      <c r="SRF2998" s="580"/>
      <c r="SRG2998" s="537"/>
      <c r="SRH2998" s="562"/>
      <c r="SRI2998" s="357"/>
      <c r="SRJ2998" s="81"/>
      <c r="SRK2998" s="173"/>
      <c r="SRL2998" s="725"/>
      <c r="SRM2998" s="137"/>
      <c r="SRN2998" s="580"/>
      <c r="SRO2998" s="537"/>
      <c r="SRP2998" s="562"/>
      <c r="SRQ2998" s="357"/>
      <c r="SRR2998" s="81"/>
      <c r="SRS2998" s="173"/>
      <c r="SRT2998" s="725"/>
      <c r="SRU2998" s="137"/>
      <c r="SRV2998" s="580"/>
      <c r="SRW2998" s="537"/>
      <c r="SRX2998" s="562"/>
      <c r="SRY2998" s="357"/>
      <c r="SRZ2998" s="81"/>
      <c r="SSA2998" s="173"/>
      <c r="SSB2998" s="725"/>
      <c r="SSC2998" s="137"/>
      <c r="SSD2998" s="580"/>
      <c r="SSE2998" s="537"/>
      <c r="SSF2998" s="562"/>
      <c r="SSG2998" s="357"/>
      <c r="SSH2998" s="81"/>
      <c r="SSI2998" s="173"/>
      <c r="SSJ2998" s="725"/>
      <c r="SSK2998" s="137"/>
      <c r="SSL2998" s="580"/>
      <c r="SSM2998" s="537"/>
      <c r="SSN2998" s="562"/>
      <c r="SSO2998" s="357"/>
      <c r="SSP2998" s="81"/>
      <c r="SSQ2998" s="173"/>
      <c r="SSR2998" s="725"/>
      <c r="SSS2998" s="137"/>
      <c r="SST2998" s="580"/>
      <c r="SSU2998" s="537"/>
      <c r="SSV2998" s="562"/>
      <c r="SSW2998" s="357"/>
      <c r="SSX2998" s="81"/>
      <c r="SSY2998" s="173"/>
      <c r="SSZ2998" s="725"/>
      <c r="STA2998" s="137"/>
      <c r="STB2998" s="580"/>
      <c r="STC2998" s="537"/>
      <c r="STD2998" s="562"/>
      <c r="STE2998" s="357"/>
      <c r="STF2998" s="81"/>
      <c r="STG2998" s="173"/>
      <c r="STH2998" s="725"/>
      <c r="STI2998" s="137"/>
      <c r="STJ2998" s="580"/>
      <c r="STK2998" s="537"/>
      <c r="STL2998" s="562"/>
      <c r="STM2998" s="357"/>
      <c r="STN2998" s="81"/>
      <c r="STO2998" s="173"/>
      <c r="STP2998" s="725"/>
      <c r="STQ2998" s="137"/>
      <c r="STR2998" s="580"/>
      <c r="STS2998" s="537"/>
      <c r="STT2998" s="562"/>
      <c r="STU2998" s="357"/>
      <c r="STV2998" s="81"/>
      <c r="STW2998" s="173"/>
      <c r="STX2998" s="725"/>
      <c r="STY2998" s="137"/>
      <c r="STZ2998" s="580"/>
      <c r="SUA2998" s="537"/>
      <c r="SUB2998" s="562"/>
      <c r="SUC2998" s="357"/>
      <c r="SUD2998" s="81"/>
      <c r="SUE2998" s="173"/>
      <c r="SUF2998" s="725"/>
      <c r="SUG2998" s="137"/>
      <c r="SUH2998" s="580"/>
      <c r="SUI2998" s="537"/>
      <c r="SUJ2998" s="562"/>
      <c r="SUK2998" s="357"/>
      <c r="SUL2998" s="81"/>
      <c r="SUM2998" s="173"/>
      <c r="SUN2998" s="725"/>
      <c r="SUO2998" s="137"/>
      <c r="SUP2998" s="580"/>
      <c r="SUQ2998" s="537"/>
      <c r="SUR2998" s="562"/>
      <c r="SUS2998" s="357"/>
      <c r="SUT2998" s="81"/>
      <c r="SUU2998" s="173"/>
      <c r="SUV2998" s="725"/>
      <c r="SUW2998" s="137"/>
      <c r="SUX2998" s="580"/>
      <c r="SUY2998" s="537"/>
      <c r="SUZ2998" s="562"/>
      <c r="SVA2998" s="357"/>
      <c r="SVB2998" s="81"/>
      <c r="SVC2998" s="173"/>
      <c r="SVD2998" s="725"/>
      <c r="SVE2998" s="137"/>
      <c r="SVF2998" s="580"/>
      <c r="SVG2998" s="537"/>
      <c r="SVH2998" s="562"/>
      <c r="SVI2998" s="357"/>
      <c r="SVJ2998" s="81"/>
      <c r="SVK2998" s="173"/>
      <c r="SVL2998" s="725"/>
      <c r="SVM2998" s="137"/>
      <c r="SVN2998" s="580"/>
      <c r="SVO2998" s="537"/>
      <c r="SVP2998" s="562"/>
      <c r="SVQ2998" s="357"/>
      <c r="SVR2998" s="81"/>
      <c r="SVS2998" s="173"/>
      <c r="SVT2998" s="725"/>
      <c r="SVU2998" s="137"/>
      <c r="SVV2998" s="580"/>
      <c r="SVW2998" s="537"/>
      <c r="SVX2998" s="562"/>
      <c r="SVY2998" s="357"/>
      <c r="SVZ2998" s="81"/>
      <c r="SWA2998" s="173"/>
      <c r="SWB2998" s="725"/>
      <c r="SWC2998" s="137"/>
      <c r="SWD2998" s="580"/>
      <c r="SWE2998" s="537"/>
      <c r="SWF2998" s="562"/>
      <c r="SWG2998" s="357"/>
      <c r="SWH2998" s="81"/>
      <c r="SWI2998" s="173"/>
      <c r="SWJ2998" s="725"/>
      <c r="SWK2998" s="137"/>
      <c r="SWL2998" s="580"/>
      <c r="SWM2998" s="537"/>
      <c r="SWN2998" s="562"/>
      <c r="SWO2998" s="357"/>
      <c r="SWP2998" s="81"/>
      <c r="SWQ2998" s="173"/>
      <c r="SWR2998" s="725"/>
      <c r="SWS2998" s="137"/>
      <c r="SWT2998" s="580"/>
      <c r="SWU2998" s="537"/>
      <c r="SWV2998" s="562"/>
      <c r="SWW2998" s="357"/>
      <c r="SWX2998" s="81"/>
      <c r="SWY2998" s="173"/>
      <c r="SWZ2998" s="725"/>
      <c r="SXA2998" s="137"/>
      <c r="SXB2998" s="580"/>
      <c r="SXC2998" s="537"/>
      <c r="SXD2998" s="562"/>
      <c r="SXE2998" s="357"/>
      <c r="SXF2998" s="81"/>
      <c r="SXG2998" s="173"/>
      <c r="SXH2998" s="725"/>
      <c r="SXI2998" s="137"/>
      <c r="SXJ2998" s="580"/>
      <c r="SXK2998" s="537"/>
      <c r="SXL2998" s="562"/>
      <c r="SXM2998" s="357"/>
      <c r="SXN2998" s="81"/>
      <c r="SXO2998" s="173"/>
      <c r="SXP2998" s="725"/>
      <c r="SXQ2998" s="137"/>
      <c r="SXR2998" s="580"/>
      <c r="SXS2998" s="537"/>
      <c r="SXT2998" s="562"/>
      <c r="SXU2998" s="357"/>
      <c r="SXV2998" s="81"/>
      <c r="SXW2998" s="173"/>
      <c r="SXX2998" s="725"/>
      <c r="SXY2998" s="137"/>
      <c r="SXZ2998" s="580"/>
      <c r="SYA2998" s="537"/>
      <c r="SYB2998" s="562"/>
      <c r="SYC2998" s="357"/>
      <c r="SYD2998" s="81"/>
      <c r="SYE2998" s="173"/>
      <c r="SYF2998" s="725"/>
      <c r="SYG2998" s="137"/>
      <c r="SYH2998" s="580"/>
      <c r="SYI2998" s="537"/>
      <c r="SYJ2998" s="562"/>
      <c r="SYK2998" s="357"/>
      <c r="SYL2998" s="81"/>
      <c r="SYM2998" s="173"/>
      <c r="SYN2998" s="725"/>
      <c r="SYO2998" s="137"/>
      <c r="SYP2998" s="580"/>
      <c r="SYQ2998" s="537"/>
      <c r="SYR2998" s="562"/>
      <c r="SYS2998" s="357"/>
      <c r="SYT2998" s="81"/>
      <c r="SYU2998" s="173"/>
      <c r="SYV2998" s="725"/>
      <c r="SYW2998" s="137"/>
      <c r="SYX2998" s="580"/>
      <c r="SYY2998" s="537"/>
      <c r="SYZ2998" s="562"/>
      <c r="SZA2998" s="357"/>
      <c r="SZB2998" s="81"/>
      <c r="SZC2998" s="173"/>
      <c r="SZD2998" s="725"/>
      <c r="SZE2998" s="137"/>
      <c r="SZF2998" s="580"/>
      <c r="SZG2998" s="537"/>
      <c r="SZH2998" s="562"/>
      <c r="SZI2998" s="357"/>
      <c r="SZJ2998" s="81"/>
      <c r="SZK2998" s="173"/>
      <c r="SZL2998" s="725"/>
      <c r="SZM2998" s="137"/>
      <c r="SZN2998" s="580"/>
      <c r="SZO2998" s="537"/>
      <c r="SZP2998" s="562"/>
      <c r="SZQ2998" s="357"/>
      <c r="SZR2998" s="81"/>
      <c r="SZS2998" s="173"/>
      <c r="SZT2998" s="725"/>
      <c r="SZU2998" s="137"/>
      <c r="SZV2998" s="580"/>
      <c r="SZW2998" s="537"/>
      <c r="SZX2998" s="562"/>
      <c r="SZY2998" s="357"/>
      <c r="SZZ2998" s="81"/>
      <c r="TAA2998" s="173"/>
      <c r="TAB2998" s="725"/>
      <c r="TAC2998" s="137"/>
      <c r="TAD2998" s="580"/>
      <c r="TAE2998" s="537"/>
      <c r="TAF2998" s="562"/>
      <c r="TAG2998" s="357"/>
      <c r="TAH2998" s="81"/>
      <c r="TAI2998" s="173"/>
      <c r="TAJ2998" s="725"/>
      <c r="TAK2998" s="137"/>
      <c r="TAL2998" s="580"/>
      <c r="TAM2998" s="537"/>
      <c r="TAN2998" s="562"/>
      <c r="TAO2998" s="357"/>
      <c r="TAP2998" s="81"/>
      <c r="TAQ2998" s="173"/>
      <c r="TAR2998" s="725"/>
      <c r="TAS2998" s="137"/>
      <c r="TAT2998" s="580"/>
      <c r="TAU2998" s="537"/>
      <c r="TAV2998" s="562"/>
      <c r="TAW2998" s="357"/>
      <c r="TAX2998" s="81"/>
      <c r="TAY2998" s="173"/>
      <c r="TAZ2998" s="725"/>
      <c r="TBA2998" s="137"/>
      <c r="TBB2998" s="580"/>
      <c r="TBC2998" s="537"/>
      <c r="TBD2998" s="562"/>
      <c r="TBE2998" s="357"/>
      <c r="TBF2998" s="81"/>
      <c r="TBG2998" s="173"/>
      <c r="TBH2998" s="725"/>
      <c r="TBI2998" s="137"/>
      <c r="TBJ2998" s="580"/>
      <c r="TBK2998" s="537"/>
      <c r="TBL2998" s="562"/>
      <c r="TBM2998" s="357"/>
      <c r="TBN2998" s="81"/>
      <c r="TBO2998" s="173"/>
      <c r="TBP2998" s="725"/>
      <c r="TBQ2998" s="137"/>
      <c r="TBR2998" s="580"/>
      <c r="TBS2998" s="537"/>
      <c r="TBT2998" s="562"/>
      <c r="TBU2998" s="357"/>
      <c r="TBV2998" s="81"/>
      <c r="TBW2998" s="173"/>
      <c r="TBX2998" s="725"/>
      <c r="TBY2998" s="137"/>
      <c r="TBZ2998" s="580"/>
      <c r="TCA2998" s="537"/>
      <c r="TCB2998" s="562"/>
      <c r="TCC2998" s="357"/>
      <c r="TCD2998" s="81"/>
      <c r="TCE2998" s="173"/>
      <c r="TCF2998" s="725"/>
      <c r="TCG2998" s="137"/>
      <c r="TCH2998" s="580"/>
      <c r="TCI2998" s="537"/>
      <c r="TCJ2998" s="562"/>
      <c r="TCK2998" s="357"/>
      <c r="TCL2998" s="81"/>
      <c r="TCM2998" s="173"/>
      <c r="TCN2998" s="725"/>
      <c r="TCO2998" s="137"/>
      <c r="TCP2998" s="580"/>
      <c r="TCQ2998" s="537"/>
      <c r="TCR2998" s="562"/>
      <c r="TCS2998" s="357"/>
      <c r="TCT2998" s="81"/>
      <c r="TCU2998" s="173"/>
      <c r="TCV2998" s="725"/>
      <c r="TCW2998" s="137"/>
      <c r="TCX2998" s="580"/>
      <c r="TCY2998" s="537"/>
      <c r="TCZ2998" s="562"/>
      <c r="TDA2998" s="357"/>
      <c r="TDB2998" s="81"/>
      <c r="TDC2998" s="173"/>
      <c r="TDD2998" s="725"/>
      <c r="TDE2998" s="137"/>
      <c r="TDF2998" s="580"/>
      <c r="TDG2998" s="537"/>
      <c r="TDH2998" s="562"/>
      <c r="TDI2998" s="357"/>
      <c r="TDJ2998" s="81"/>
      <c r="TDK2998" s="173"/>
      <c r="TDL2998" s="725"/>
      <c r="TDM2998" s="137"/>
      <c r="TDN2998" s="580"/>
      <c r="TDO2998" s="537"/>
      <c r="TDP2998" s="562"/>
      <c r="TDQ2998" s="357"/>
      <c r="TDR2998" s="81"/>
      <c r="TDS2998" s="173"/>
      <c r="TDT2998" s="725"/>
      <c r="TDU2998" s="137"/>
      <c r="TDV2998" s="580"/>
      <c r="TDW2998" s="537"/>
      <c r="TDX2998" s="562"/>
      <c r="TDY2998" s="357"/>
      <c r="TDZ2998" s="81"/>
      <c r="TEA2998" s="173"/>
      <c r="TEB2998" s="725"/>
      <c r="TEC2998" s="137"/>
      <c r="TED2998" s="580"/>
      <c r="TEE2998" s="537"/>
      <c r="TEF2998" s="562"/>
      <c r="TEG2998" s="357"/>
      <c r="TEH2998" s="81"/>
      <c r="TEI2998" s="173"/>
      <c r="TEJ2998" s="725"/>
      <c r="TEK2998" s="137"/>
      <c r="TEL2998" s="580"/>
      <c r="TEM2998" s="537"/>
      <c r="TEN2998" s="562"/>
      <c r="TEO2998" s="357"/>
      <c r="TEP2998" s="81"/>
      <c r="TEQ2998" s="173"/>
      <c r="TER2998" s="725"/>
      <c r="TES2998" s="137"/>
      <c r="TET2998" s="580"/>
      <c r="TEU2998" s="537"/>
      <c r="TEV2998" s="562"/>
      <c r="TEW2998" s="357"/>
      <c r="TEX2998" s="81"/>
      <c r="TEY2998" s="173"/>
      <c r="TEZ2998" s="725"/>
      <c r="TFA2998" s="137"/>
      <c r="TFB2998" s="580"/>
      <c r="TFC2998" s="537"/>
      <c r="TFD2998" s="562"/>
      <c r="TFE2998" s="357"/>
      <c r="TFF2998" s="81"/>
      <c r="TFG2998" s="173"/>
      <c r="TFH2998" s="725"/>
      <c r="TFI2998" s="137"/>
      <c r="TFJ2998" s="580"/>
      <c r="TFK2998" s="537"/>
      <c r="TFL2998" s="562"/>
      <c r="TFM2998" s="357"/>
      <c r="TFN2998" s="81"/>
      <c r="TFO2998" s="173"/>
      <c r="TFP2998" s="725"/>
      <c r="TFQ2998" s="137"/>
      <c r="TFR2998" s="580"/>
      <c r="TFS2998" s="537"/>
      <c r="TFT2998" s="562"/>
      <c r="TFU2998" s="357"/>
      <c r="TFV2998" s="81"/>
      <c r="TFW2998" s="173"/>
      <c r="TFX2998" s="725"/>
      <c r="TFY2998" s="137"/>
      <c r="TFZ2998" s="580"/>
      <c r="TGA2998" s="537"/>
      <c r="TGB2998" s="562"/>
      <c r="TGC2998" s="357"/>
      <c r="TGD2998" s="81"/>
      <c r="TGE2998" s="173"/>
      <c r="TGF2998" s="725"/>
      <c r="TGG2998" s="137"/>
      <c r="TGH2998" s="580"/>
      <c r="TGI2998" s="537"/>
      <c r="TGJ2998" s="562"/>
      <c r="TGK2998" s="357"/>
      <c r="TGL2998" s="81"/>
      <c r="TGM2998" s="173"/>
      <c r="TGN2998" s="725"/>
      <c r="TGO2998" s="137"/>
      <c r="TGP2998" s="580"/>
      <c r="TGQ2998" s="537"/>
      <c r="TGR2998" s="562"/>
      <c r="TGS2998" s="357"/>
      <c r="TGT2998" s="81"/>
      <c r="TGU2998" s="173"/>
      <c r="TGV2998" s="725"/>
      <c r="TGW2998" s="137"/>
      <c r="TGX2998" s="580"/>
      <c r="TGY2998" s="537"/>
      <c r="TGZ2998" s="562"/>
      <c r="THA2998" s="357"/>
      <c r="THB2998" s="81"/>
      <c r="THC2998" s="173"/>
      <c r="THD2998" s="725"/>
      <c r="THE2998" s="137"/>
      <c r="THF2998" s="580"/>
      <c r="THG2998" s="537"/>
      <c r="THH2998" s="562"/>
      <c r="THI2998" s="357"/>
      <c r="THJ2998" s="81"/>
      <c r="THK2998" s="173"/>
      <c r="THL2998" s="725"/>
      <c r="THM2998" s="137"/>
      <c r="THN2998" s="580"/>
      <c r="THO2998" s="537"/>
      <c r="THP2998" s="562"/>
      <c r="THQ2998" s="357"/>
      <c r="THR2998" s="81"/>
      <c r="THS2998" s="173"/>
      <c r="THT2998" s="725"/>
      <c r="THU2998" s="137"/>
      <c r="THV2998" s="580"/>
      <c r="THW2998" s="537"/>
      <c r="THX2998" s="562"/>
      <c r="THY2998" s="357"/>
      <c r="THZ2998" s="81"/>
      <c r="TIA2998" s="173"/>
      <c r="TIB2998" s="725"/>
      <c r="TIC2998" s="137"/>
      <c r="TID2998" s="580"/>
      <c r="TIE2998" s="537"/>
      <c r="TIF2998" s="562"/>
      <c r="TIG2998" s="357"/>
      <c r="TIH2998" s="81"/>
      <c r="TII2998" s="173"/>
      <c r="TIJ2998" s="725"/>
      <c r="TIK2998" s="137"/>
      <c r="TIL2998" s="580"/>
      <c r="TIM2998" s="537"/>
      <c r="TIN2998" s="562"/>
      <c r="TIO2998" s="357"/>
      <c r="TIP2998" s="81"/>
      <c r="TIQ2998" s="173"/>
      <c r="TIR2998" s="725"/>
      <c r="TIS2998" s="137"/>
      <c r="TIT2998" s="580"/>
      <c r="TIU2998" s="537"/>
      <c r="TIV2998" s="562"/>
      <c r="TIW2998" s="357"/>
      <c r="TIX2998" s="81"/>
      <c r="TIY2998" s="173"/>
      <c r="TIZ2998" s="725"/>
      <c r="TJA2998" s="137"/>
      <c r="TJB2998" s="580"/>
      <c r="TJC2998" s="537"/>
      <c r="TJD2998" s="562"/>
      <c r="TJE2998" s="357"/>
      <c r="TJF2998" s="81"/>
      <c r="TJG2998" s="173"/>
      <c r="TJH2998" s="725"/>
      <c r="TJI2998" s="137"/>
      <c r="TJJ2998" s="580"/>
      <c r="TJK2998" s="537"/>
      <c r="TJL2998" s="562"/>
      <c r="TJM2998" s="357"/>
      <c r="TJN2998" s="81"/>
      <c r="TJO2998" s="173"/>
      <c r="TJP2998" s="725"/>
      <c r="TJQ2998" s="137"/>
      <c r="TJR2998" s="580"/>
      <c r="TJS2998" s="537"/>
      <c r="TJT2998" s="562"/>
      <c r="TJU2998" s="357"/>
      <c r="TJV2998" s="81"/>
      <c r="TJW2998" s="173"/>
      <c r="TJX2998" s="725"/>
      <c r="TJY2998" s="137"/>
      <c r="TJZ2998" s="580"/>
      <c r="TKA2998" s="537"/>
      <c r="TKB2998" s="562"/>
      <c r="TKC2998" s="357"/>
      <c r="TKD2998" s="81"/>
      <c r="TKE2998" s="173"/>
      <c r="TKF2998" s="725"/>
      <c r="TKG2998" s="137"/>
      <c r="TKH2998" s="580"/>
      <c r="TKI2998" s="537"/>
      <c r="TKJ2998" s="562"/>
      <c r="TKK2998" s="357"/>
      <c r="TKL2998" s="81"/>
      <c r="TKM2998" s="173"/>
      <c r="TKN2998" s="725"/>
      <c r="TKO2998" s="137"/>
      <c r="TKP2998" s="580"/>
      <c r="TKQ2998" s="537"/>
      <c r="TKR2998" s="562"/>
      <c r="TKS2998" s="357"/>
      <c r="TKT2998" s="81"/>
      <c r="TKU2998" s="173"/>
      <c r="TKV2998" s="725"/>
      <c r="TKW2998" s="137"/>
      <c r="TKX2998" s="580"/>
      <c r="TKY2998" s="537"/>
      <c r="TKZ2998" s="562"/>
      <c r="TLA2998" s="357"/>
      <c r="TLB2998" s="81"/>
      <c r="TLC2998" s="173"/>
      <c r="TLD2998" s="725"/>
      <c r="TLE2998" s="137"/>
      <c r="TLF2998" s="580"/>
      <c r="TLG2998" s="537"/>
      <c r="TLH2998" s="562"/>
      <c r="TLI2998" s="357"/>
      <c r="TLJ2998" s="81"/>
      <c r="TLK2998" s="173"/>
      <c r="TLL2998" s="725"/>
      <c r="TLM2998" s="137"/>
      <c r="TLN2998" s="580"/>
      <c r="TLO2998" s="537"/>
      <c r="TLP2998" s="562"/>
      <c r="TLQ2998" s="357"/>
      <c r="TLR2998" s="81"/>
      <c r="TLS2998" s="173"/>
      <c r="TLT2998" s="725"/>
      <c r="TLU2998" s="137"/>
      <c r="TLV2998" s="580"/>
      <c r="TLW2998" s="537"/>
      <c r="TLX2998" s="562"/>
      <c r="TLY2998" s="357"/>
      <c r="TLZ2998" s="81"/>
      <c r="TMA2998" s="173"/>
      <c r="TMB2998" s="725"/>
      <c r="TMC2998" s="137"/>
      <c r="TMD2998" s="580"/>
      <c r="TME2998" s="537"/>
      <c r="TMF2998" s="562"/>
      <c r="TMG2998" s="357"/>
      <c r="TMH2998" s="81"/>
      <c r="TMI2998" s="173"/>
      <c r="TMJ2998" s="725"/>
      <c r="TMK2998" s="137"/>
      <c r="TML2998" s="580"/>
      <c r="TMM2998" s="537"/>
      <c r="TMN2998" s="562"/>
      <c r="TMO2998" s="357"/>
      <c r="TMP2998" s="81"/>
      <c r="TMQ2998" s="173"/>
      <c r="TMR2998" s="725"/>
      <c r="TMS2998" s="137"/>
      <c r="TMT2998" s="580"/>
      <c r="TMU2998" s="537"/>
      <c r="TMV2998" s="562"/>
      <c r="TMW2998" s="357"/>
      <c r="TMX2998" s="81"/>
      <c r="TMY2998" s="173"/>
      <c r="TMZ2998" s="725"/>
      <c r="TNA2998" s="137"/>
      <c r="TNB2998" s="580"/>
      <c r="TNC2998" s="537"/>
      <c r="TND2998" s="562"/>
      <c r="TNE2998" s="357"/>
      <c r="TNF2998" s="81"/>
      <c r="TNG2998" s="173"/>
      <c r="TNH2998" s="725"/>
      <c r="TNI2998" s="137"/>
      <c r="TNJ2998" s="580"/>
      <c r="TNK2998" s="537"/>
      <c r="TNL2998" s="562"/>
      <c r="TNM2998" s="357"/>
      <c r="TNN2998" s="81"/>
      <c r="TNO2998" s="173"/>
      <c r="TNP2998" s="725"/>
      <c r="TNQ2998" s="137"/>
      <c r="TNR2998" s="580"/>
      <c r="TNS2998" s="537"/>
      <c r="TNT2998" s="562"/>
      <c r="TNU2998" s="357"/>
      <c r="TNV2998" s="81"/>
      <c r="TNW2998" s="173"/>
      <c r="TNX2998" s="725"/>
      <c r="TNY2998" s="137"/>
      <c r="TNZ2998" s="580"/>
      <c r="TOA2998" s="537"/>
      <c r="TOB2998" s="562"/>
      <c r="TOC2998" s="357"/>
      <c r="TOD2998" s="81"/>
      <c r="TOE2998" s="173"/>
      <c r="TOF2998" s="725"/>
      <c r="TOG2998" s="137"/>
      <c r="TOH2998" s="580"/>
      <c r="TOI2998" s="537"/>
      <c r="TOJ2998" s="562"/>
      <c r="TOK2998" s="357"/>
      <c r="TOL2998" s="81"/>
      <c r="TOM2998" s="173"/>
      <c r="TON2998" s="725"/>
      <c r="TOO2998" s="137"/>
      <c r="TOP2998" s="580"/>
      <c r="TOQ2998" s="537"/>
      <c r="TOR2998" s="562"/>
      <c r="TOS2998" s="357"/>
      <c r="TOT2998" s="81"/>
      <c r="TOU2998" s="173"/>
      <c r="TOV2998" s="725"/>
      <c r="TOW2998" s="137"/>
      <c r="TOX2998" s="580"/>
      <c r="TOY2998" s="537"/>
      <c r="TOZ2998" s="562"/>
      <c r="TPA2998" s="357"/>
      <c r="TPB2998" s="81"/>
      <c r="TPC2998" s="173"/>
      <c r="TPD2998" s="725"/>
      <c r="TPE2998" s="137"/>
      <c r="TPF2998" s="580"/>
      <c r="TPG2998" s="537"/>
      <c r="TPH2998" s="562"/>
      <c r="TPI2998" s="357"/>
      <c r="TPJ2998" s="81"/>
      <c r="TPK2998" s="173"/>
      <c r="TPL2998" s="725"/>
      <c r="TPM2998" s="137"/>
      <c r="TPN2998" s="580"/>
      <c r="TPO2998" s="537"/>
      <c r="TPP2998" s="562"/>
      <c r="TPQ2998" s="357"/>
      <c r="TPR2998" s="81"/>
      <c r="TPS2998" s="173"/>
      <c r="TPT2998" s="725"/>
      <c r="TPU2998" s="137"/>
      <c r="TPV2998" s="580"/>
      <c r="TPW2998" s="537"/>
      <c r="TPX2998" s="562"/>
      <c r="TPY2998" s="357"/>
      <c r="TPZ2998" s="81"/>
      <c r="TQA2998" s="173"/>
      <c r="TQB2998" s="725"/>
      <c r="TQC2998" s="137"/>
      <c r="TQD2998" s="580"/>
      <c r="TQE2998" s="537"/>
      <c r="TQF2998" s="562"/>
      <c r="TQG2998" s="357"/>
      <c r="TQH2998" s="81"/>
      <c r="TQI2998" s="173"/>
      <c r="TQJ2998" s="725"/>
      <c r="TQK2998" s="137"/>
      <c r="TQL2998" s="580"/>
      <c r="TQM2998" s="537"/>
      <c r="TQN2998" s="562"/>
      <c r="TQO2998" s="357"/>
      <c r="TQP2998" s="81"/>
      <c r="TQQ2998" s="173"/>
      <c r="TQR2998" s="725"/>
      <c r="TQS2998" s="137"/>
      <c r="TQT2998" s="580"/>
      <c r="TQU2998" s="537"/>
      <c r="TQV2998" s="562"/>
      <c r="TQW2998" s="357"/>
      <c r="TQX2998" s="81"/>
      <c r="TQY2998" s="173"/>
      <c r="TQZ2998" s="725"/>
      <c r="TRA2998" s="137"/>
      <c r="TRB2998" s="580"/>
      <c r="TRC2998" s="537"/>
      <c r="TRD2998" s="562"/>
      <c r="TRE2998" s="357"/>
      <c r="TRF2998" s="81"/>
      <c r="TRG2998" s="173"/>
      <c r="TRH2998" s="725"/>
      <c r="TRI2998" s="137"/>
      <c r="TRJ2998" s="580"/>
      <c r="TRK2998" s="537"/>
      <c r="TRL2998" s="562"/>
      <c r="TRM2998" s="357"/>
      <c r="TRN2998" s="81"/>
      <c r="TRO2998" s="173"/>
      <c r="TRP2998" s="725"/>
      <c r="TRQ2998" s="137"/>
      <c r="TRR2998" s="580"/>
      <c r="TRS2998" s="537"/>
      <c r="TRT2998" s="562"/>
      <c r="TRU2998" s="357"/>
      <c r="TRV2998" s="81"/>
      <c r="TRW2998" s="173"/>
      <c r="TRX2998" s="725"/>
      <c r="TRY2998" s="137"/>
      <c r="TRZ2998" s="580"/>
      <c r="TSA2998" s="537"/>
      <c r="TSB2998" s="562"/>
      <c r="TSC2998" s="357"/>
      <c r="TSD2998" s="81"/>
      <c r="TSE2998" s="173"/>
      <c r="TSF2998" s="725"/>
      <c r="TSG2998" s="137"/>
      <c r="TSH2998" s="580"/>
      <c r="TSI2998" s="537"/>
      <c r="TSJ2998" s="562"/>
      <c r="TSK2998" s="357"/>
      <c r="TSL2998" s="81"/>
      <c r="TSM2998" s="173"/>
      <c r="TSN2998" s="725"/>
      <c r="TSO2998" s="137"/>
      <c r="TSP2998" s="580"/>
      <c r="TSQ2998" s="537"/>
      <c r="TSR2998" s="562"/>
      <c r="TSS2998" s="357"/>
      <c r="TST2998" s="81"/>
      <c r="TSU2998" s="173"/>
      <c r="TSV2998" s="725"/>
      <c r="TSW2998" s="137"/>
      <c r="TSX2998" s="580"/>
      <c r="TSY2998" s="537"/>
      <c r="TSZ2998" s="562"/>
      <c r="TTA2998" s="357"/>
      <c r="TTB2998" s="81"/>
      <c r="TTC2998" s="173"/>
      <c r="TTD2998" s="725"/>
      <c r="TTE2998" s="137"/>
      <c r="TTF2998" s="580"/>
      <c r="TTG2998" s="537"/>
      <c r="TTH2998" s="562"/>
      <c r="TTI2998" s="357"/>
      <c r="TTJ2998" s="81"/>
      <c r="TTK2998" s="173"/>
      <c r="TTL2998" s="725"/>
      <c r="TTM2998" s="137"/>
      <c r="TTN2998" s="580"/>
      <c r="TTO2998" s="537"/>
      <c r="TTP2998" s="562"/>
      <c r="TTQ2998" s="357"/>
      <c r="TTR2998" s="81"/>
      <c r="TTS2998" s="173"/>
      <c r="TTT2998" s="725"/>
      <c r="TTU2998" s="137"/>
      <c r="TTV2998" s="580"/>
      <c r="TTW2998" s="537"/>
      <c r="TTX2998" s="562"/>
      <c r="TTY2998" s="357"/>
      <c r="TTZ2998" s="81"/>
      <c r="TUA2998" s="173"/>
      <c r="TUB2998" s="725"/>
      <c r="TUC2998" s="137"/>
      <c r="TUD2998" s="580"/>
      <c r="TUE2998" s="537"/>
      <c r="TUF2998" s="562"/>
      <c r="TUG2998" s="357"/>
      <c r="TUH2998" s="81"/>
      <c r="TUI2998" s="173"/>
      <c r="TUJ2998" s="725"/>
      <c r="TUK2998" s="137"/>
      <c r="TUL2998" s="580"/>
      <c r="TUM2998" s="537"/>
      <c r="TUN2998" s="562"/>
      <c r="TUO2998" s="357"/>
      <c r="TUP2998" s="81"/>
      <c r="TUQ2998" s="173"/>
      <c r="TUR2998" s="725"/>
      <c r="TUS2998" s="137"/>
      <c r="TUT2998" s="580"/>
      <c r="TUU2998" s="537"/>
      <c r="TUV2998" s="562"/>
      <c r="TUW2998" s="357"/>
      <c r="TUX2998" s="81"/>
      <c r="TUY2998" s="173"/>
      <c r="TUZ2998" s="725"/>
      <c r="TVA2998" s="137"/>
      <c r="TVB2998" s="580"/>
      <c r="TVC2998" s="537"/>
      <c r="TVD2998" s="562"/>
      <c r="TVE2998" s="357"/>
      <c r="TVF2998" s="81"/>
      <c r="TVG2998" s="173"/>
      <c r="TVH2998" s="725"/>
      <c r="TVI2998" s="137"/>
      <c r="TVJ2998" s="580"/>
      <c r="TVK2998" s="537"/>
      <c r="TVL2998" s="562"/>
      <c r="TVM2998" s="357"/>
      <c r="TVN2998" s="81"/>
      <c r="TVO2998" s="173"/>
      <c r="TVP2998" s="725"/>
      <c r="TVQ2998" s="137"/>
      <c r="TVR2998" s="580"/>
      <c r="TVS2998" s="537"/>
      <c r="TVT2998" s="562"/>
      <c r="TVU2998" s="357"/>
      <c r="TVV2998" s="81"/>
      <c r="TVW2998" s="173"/>
      <c r="TVX2998" s="725"/>
      <c r="TVY2998" s="137"/>
      <c r="TVZ2998" s="580"/>
      <c r="TWA2998" s="537"/>
      <c r="TWB2998" s="562"/>
      <c r="TWC2998" s="357"/>
      <c r="TWD2998" s="81"/>
      <c r="TWE2998" s="173"/>
      <c r="TWF2998" s="725"/>
      <c r="TWG2998" s="137"/>
      <c r="TWH2998" s="580"/>
      <c r="TWI2998" s="537"/>
      <c r="TWJ2998" s="562"/>
      <c r="TWK2998" s="357"/>
      <c r="TWL2998" s="81"/>
      <c r="TWM2998" s="173"/>
      <c r="TWN2998" s="725"/>
      <c r="TWO2998" s="137"/>
      <c r="TWP2998" s="580"/>
      <c r="TWQ2998" s="537"/>
      <c r="TWR2998" s="562"/>
      <c r="TWS2998" s="357"/>
      <c r="TWT2998" s="81"/>
      <c r="TWU2998" s="173"/>
      <c r="TWV2998" s="725"/>
      <c r="TWW2998" s="137"/>
      <c r="TWX2998" s="580"/>
      <c r="TWY2998" s="537"/>
      <c r="TWZ2998" s="562"/>
      <c r="TXA2998" s="357"/>
      <c r="TXB2998" s="81"/>
      <c r="TXC2998" s="173"/>
      <c r="TXD2998" s="725"/>
      <c r="TXE2998" s="137"/>
      <c r="TXF2998" s="580"/>
      <c r="TXG2998" s="537"/>
      <c r="TXH2998" s="562"/>
      <c r="TXI2998" s="357"/>
      <c r="TXJ2998" s="81"/>
      <c r="TXK2998" s="173"/>
      <c r="TXL2998" s="725"/>
      <c r="TXM2998" s="137"/>
      <c r="TXN2998" s="580"/>
      <c r="TXO2998" s="537"/>
      <c r="TXP2998" s="562"/>
      <c r="TXQ2998" s="357"/>
      <c r="TXR2998" s="81"/>
      <c r="TXS2998" s="173"/>
      <c r="TXT2998" s="725"/>
      <c r="TXU2998" s="137"/>
      <c r="TXV2998" s="580"/>
      <c r="TXW2998" s="537"/>
      <c r="TXX2998" s="562"/>
      <c r="TXY2998" s="357"/>
      <c r="TXZ2998" s="81"/>
      <c r="TYA2998" s="173"/>
      <c r="TYB2998" s="725"/>
      <c r="TYC2998" s="137"/>
      <c r="TYD2998" s="580"/>
      <c r="TYE2998" s="537"/>
      <c r="TYF2998" s="562"/>
      <c r="TYG2998" s="357"/>
      <c r="TYH2998" s="81"/>
      <c r="TYI2998" s="173"/>
      <c r="TYJ2998" s="725"/>
      <c r="TYK2998" s="137"/>
      <c r="TYL2998" s="580"/>
      <c r="TYM2998" s="537"/>
      <c r="TYN2998" s="562"/>
      <c r="TYO2998" s="357"/>
      <c r="TYP2998" s="81"/>
      <c r="TYQ2998" s="173"/>
      <c r="TYR2998" s="725"/>
      <c r="TYS2998" s="137"/>
      <c r="TYT2998" s="580"/>
      <c r="TYU2998" s="537"/>
      <c r="TYV2998" s="562"/>
      <c r="TYW2998" s="357"/>
      <c r="TYX2998" s="81"/>
      <c r="TYY2998" s="173"/>
      <c r="TYZ2998" s="725"/>
      <c r="TZA2998" s="137"/>
      <c r="TZB2998" s="580"/>
      <c r="TZC2998" s="537"/>
      <c r="TZD2998" s="562"/>
      <c r="TZE2998" s="357"/>
      <c r="TZF2998" s="81"/>
      <c r="TZG2998" s="173"/>
      <c r="TZH2998" s="725"/>
      <c r="TZI2998" s="137"/>
      <c r="TZJ2998" s="580"/>
      <c r="TZK2998" s="537"/>
      <c r="TZL2998" s="562"/>
      <c r="TZM2998" s="357"/>
      <c r="TZN2998" s="81"/>
      <c r="TZO2998" s="173"/>
      <c r="TZP2998" s="725"/>
      <c r="TZQ2998" s="137"/>
      <c r="TZR2998" s="580"/>
      <c r="TZS2998" s="537"/>
      <c r="TZT2998" s="562"/>
      <c r="TZU2998" s="357"/>
      <c r="TZV2998" s="81"/>
      <c r="TZW2998" s="173"/>
      <c r="TZX2998" s="725"/>
      <c r="TZY2998" s="137"/>
      <c r="TZZ2998" s="580"/>
      <c r="UAA2998" s="537"/>
      <c r="UAB2998" s="562"/>
      <c r="UAC2998" s="357"/>
      <c r="UAD2998" s="81"/>
      <c r="UAE2998" s="173"/>
      <c r="UAF2998" s="725"/>
      <c r="UAG2998" s="137"/>
      <c r="UAH2998" s="580"/>
      <c r="UAI2998" s="537"/>
      <c r="UAJ2998" s="562"/>
      <c r="UAK2998" s="357"/>
      <c r="UAL2998" s="81"/>
      <c r="UAM2998" s="173"/>
      <c r="UAN2998" s="725"/>
      <c r="UAO2998" s="137"/>
      <c r="UAP2998" s="580"/>
      <c r="UAQ2998" s="537"/>
      <c r="UAR2998" s="562"/>
      <c r="UAS2998" s="357"/>
      <c r="UAT2998" s="81"/>
      <c r="UAU2998" s="173"/>
      <c r="UAV2998" s="725"/>
      <c r="UAW2998" s="137"/>
      <c r="UAX2998" s="580"/>
      <c r="UAY2998" s="537"/>
      <c r="UAZ2998" s="562"/>
      <c r="UBA2998" s="357"/>
      <c r="UBB2998" s="81"/>
      <c r="UBC2998" s="173"/>
      <c r="UBD2998" s="725"/>
      <c r="UBE2998" s="137"/>
      <c r="UBF2998" s="580"/>
      <c r="UBG2998" s="537"/>
      <c r="UBH2998" s="562"/>
      <c r="UBI2998" s="357"/>
      <c r="UBJ2998" s="81"/>
      <c r="UBK2998" s="173"/>
      <c r="UBL2998" s="725"/>
      <c r="UBM2998" s="137"/>
      <c r="UBN2998" s="580"/>
      <c r="UBO2998" s="537"/>
      <c r="UBP2998" s="562"/>
      <c r="UBQ2998" s="357"/>
      <c r="UBR2998" s="81"/>
      <c r="UBS2998" s="173"/>
      <c r="UBT2998" s="725"/>
      <c r="UBU2998" s="137"/>
      <c r="UBV2998" s="580"/>
      <c r="UBW2998" s="537"/>
      <c r="UBX2998" s="562"/>
      <c r="UBY2998" s="357"/>
      <c r="UBZ2998" s="81"/>
      <c r="UCA2998" s="173"/>
      <c r="UCB2998" s="725"/>
      <c r="UCC2998" s="137"/>
      <c r="UCD2998" s="580"/>
      <c r="UCE2998" s="537"/>
      <c r="UCF2998" s="562"/>
      <c r="UCG2998" s="357"/>
      <c r="UCH2998" s="81"/>
      <c r="UCI2998" s="173"/>
      <c r="UCJ2998" s="725"/>
      <c r="UCK2998" s="137"/>
      <c r="UCL2998" s="580"/>
      <c r="UCM2998" s="537"/>
      <c r="UCN2998" s="562"/>
      <c r="UCO2998" s="357"/>
      <c r="UCP2998" s="81"/>
      <c r="UCQ2998" s="173"/>
      <c r="UCR2998" s="725"/>
      <c r="UCS2998" s="137"/>
      <c r="UCT2998" s="580"/>
      <c r="UCU2998" s="537"/>
      <c r="UCV2998" s="562"/>
      <c r="UCW2998" s="357"/>
      <c r="UCX2998" s="81"/>
      <c r="UCY2998" s="173"/>
      <c r="UCZ2998" s="725"/>
      <c r="UDA2998" s="137"/>
      <c r="UDB2998" s="580"/>
      <c r="UDC2998" s="537"/>
      <c r="UDD2998" s="562"/>
      <c r="UDE2998" s="357"/>
      <c r="UDF2998" s="81"/>
      <c r="UDG2998" s="173"/>
      <c r="UDH2998" s="725"/>
      <c r="UDI2998" s="137"/>
      <c r="UDJ2998" s="580"/>
      <c r="UDK2998" s="537"/>
      <c r="UDL2998" s="562"/>
      <c r="UDM2998" s="357"/>
      <c r="UDN2998" s="81"/>
      <c r="UDO2998" s="173"/>
      <c r="UDP2998" s="725"/>
      <c r="UDQ2998" s="137"/>
      <c r="UDR2998" s="580"/>
      <c r="UDS2998" s="537"/>
      <c r="UDT2998" s="562"/>
      <c r="UDU2998" s="357"/>
      <c r="UDV2998" s="81"/>
      <c r="UDW2998" s="173"/>
      <c r="UDX2998" s="725"/>
      <c r="UDY2998" s="137"/>
      <c r="UDZ2998" s="580"/>
      <c r="UEA2998" s="537"/>
      <c r="UEB2998" s="562"/>
      <c r="UEC2998" s="357"/>
      <c r="UED2998" s="81"/>
      <c r="UEE2998" s="173"/>
      <c r="UEF2998" s="725"/>
      <c r="UEG2998" s="137"/>
      <c r="UEH2998" s="580"/>
      <c r="UEI2998" s="537"/>
      <c r="UEJ2998" s="562"/>
      <c r="UEK2998" s="357"/>
      <c r="UEL2998" s="81"/>
      <c r="UEM2998" s="173"/>
      <c r="UEN2998" s="725"/>
      <c r="UEO2998" s="137"/>
      <c r="UEP2998" s="580"/>
      <c r="UEQ2998" s="537"/>
      <c r="UER2998" s="562"/>
      <c r="UES2998" s="357"/>
      <c r="UET2998" s="81"/>
      <c r="UEU2998" s="173"/>
      <c r="UEV2998" s="725"/>
      <c r="UEW2998" s="137"/>
      <c r="UEX2998" s="580"/>
      <c r="UEY2998" s="537"/>
      <c r="UEZ2998" s="562"/>
      <c r="UFA2998" s="357"/>
      <c r="UFB2998" s="81"/>
      <c r="UFC2998" s="173"/>
      <c r="UFD2998" s="725"/>
      <c r="UFE2998" s="137"/>
      <c r="UFF2998" s="580"/>
      <c r="UFG2998" s="537"/>
      <c r="UFH2998" s="562"/>
      <c r="UFI2998" s="357"/>
      <c r="UFJ2998" s="81"/>
      <c r="UFK2998" s="173"/>
      <c r="UFL2998" s="725"/>
      <c r="UFM2998" s="137"/>
      <c r="UFN2998" s="580"/>
      <c r="UFO2998" s="537"/>
      <c r="UFP2998" s="562"/>
      <c r="UFQ2998" s="357"/>
      <c r="UFR2998" s="81"/>
      <c r="UFS2998" s="173"/>
      <c r="UFT2998" s="725"/>
      <c r="UFU2998" s="137"/>
      <c r="UFV2998" s="580"/>
      <c r="UFW2998" s="537"/>
      <c r="UFX2998" s="562"/>
      <c r="UFY2998" s="357"/>
      <c r="UFZ2998" s="81"/>
      <c r="UGA2998" s="173"/>
      <c r="UGB2998" s="725"/>
      <c r="UGC2998" s="137"/>
      <c r="UGD2998" s="580"/>
      <c r="UGE2998" s="537"/>
      <c r="UGF2998" s="562"/>
      <c r="UGG2998" s="357"/>
      <c r="UGH2998" s="81"/>
      <c r="UGI2998" s="173"/>
      <c r="UGJ2998" s="725"/>
      <c r="UGK2998" s="137"/>
      <c r="UGL2998" s="580"/>
      <c r="UGM2998" s="537"/>
      <c r="UGN2998" s="562"/>
      <c r="UGO2998" s="357"/>
      <c r="UGP2998" s="81"/>
      <c r="UGQ2998" s="173"/>
      <c r="UGR2998" s="725"/>
      <c r="UGS2998" s="137"/>
      <c r="UGT2998" s="580"/>
      <c r="UGU2998" s="537"/>
      <c r="UGV2998" s="562"/>
      <c r="UGW2998" s="357"/>
      <c r="UGX2998" s="81"/>
      <c r="UGY2998" s="173"/>
      <c r="UGZ2998" s="725"/>
      <c r="UHA2998" s="137"/>
      <c r="UHB2998" s="580"/>
      <c r="UHC2998" s="537"/>
      <c r="UHD2998" s="562"/>
      <c r="UHE2998" s="357"/>
      <c r="UHF2998" s="81"/>
      <c r="UHG2998" s="173"/>
      <c r="UHH2998" s="725"/>
      <c r="UHI2998" s="137"/>
      <c r="UHJ2998" s="580"/>
      <c r="UHK2998" s="537"/>
      <c r="UHL2998" s="562"/>
      <c r="UHM2998" s="357"/>
      <c r="UHN2998" s="81"/>
      <c r="UHO2998" s="173"/>
      <c r="UHP2998" s="725"/>
      <c r="UHQ2998" s="137"/>
      <c r="UHR2998" s="580"/>
      <c r="UHS2998" s="537"/>
      <c r="UHT2998" s="562"/>
      <c r="UHU2998" s="357"/>
      <c r="UHV2998" s="81"/>
      <c r="UHW2998" s="173"/>
      <c r="UHX2998" s="725"/>
      <c r="UHY2998" s="137"/>
      <c r="UHZ2998" s="580"/>
      <c r="UIA2998" s="537"/>
      <c r="UIB2998" s="562"/>
      <c r="UIC2998" s="357"/>
      <c r="UID2998" s="81"/>
      <c r="UIE2998" s="173"/>
      <c r="UIF2998" s="725"/>
      <c r="UIG2998" s="137"/>
      <c r="UIH2998" s="580"/>
      <c r="UII2998" s="537"/>
      <c r="UIJ2998" s="562"/>
      <c r="UIK2998" s="357"/>
      <c r="UIL2998" s="81"/>
      <c r="UIM2998" s="173"/>
      <c r="UIN2998" s="725"/>
      <c r="UIO2998" s="137"/>
      <c r="UIP2998" s="580"/>
      <c r="UIQ2998" s="537"/>
      <c r="UIR2998" s="562"/>
      <c r="UIS2998" s="357"/>
      <c r="UIT2998" s="81"/>
      <c r="UIU2998" s="173"/>
      <c r="UIV2998" s="725"/>
      <c r="UIW2998" s="137"/>
      <c r="UIX2998" s="580"/>
      <c r="UIY2998" s="537"/>
      <c r="UIZ2998" s="562"/>
      <c r="UJA2998" s="357"/>
      <c r="UJB2998" s="81"/>
      <c r="UJC2998" s="173"/>
      <c r="UJD2998" s="725"/>
      <c r="UJE2998" s="137"/>
      <c r="UJF2998" s="580"/>
      <c r="UJG2998" s="537"/>
      <c r="UJH2998" s="562"/>
      <c r="UJI2998" s="357"/>
      <c r="UJJ2998" s="81"/>
      <c r="UJK2998" s="173"/>
      <c r="UJL2998" s="725"/>
      <c r="UJM2998" s="137"/>
      <c r="UJN2998" s="580"/>
      <c r="UJO2998" s="537"/>
      <c r="UJP2998" s="562"/>
      <c r="UJQ2998" s="357"/>
      <c r="UJR2998" s="81"/>
      <c r="UJS2998" s="173"/>
      <c r="UJT2998" s="725"/>
      <c r="UJU2998" s="137"/>
      <c r="UJV2998" s="580"/>
      <c r="UJW2998" s="537"/>
      <c r="UJX2998" s="562"/>
      <c r="UJY2998" s="357"/>
      <c r="UJZ2998" s="81"/>
      <c r="UKA2998" s="173"/>
      <c r="UKB2998" s="725"/>
      <c r="UKC2998" s="137"/>
      <c r="UKD2998" s="580"/>
      <c r="UKE2998" s="537"/>
      <c r="UKF2998" s="562"/>
      <c r="UKG2998" s="357"/>
      <c r="UKH2998" s="81"/>
      <c r="UKI2998" s="173"/>
      <c r="UKJ2998" s="725"/>
      <c r="UKK2998" s="137"/>
      <c r="UKL2998" s="580"/>
      <c r="UKM2998" s="537"/>
      <c r="UKN2998" s="562"/>
      <c r="UKO2998" s="357"/>
      <c r="UKP2998" s="81"/>
      <c r="UKQ2998" s="173"/>
      <c r="UKR2998" s="725"/>
      <c r="UKS2998" s="137"/>
      <c r="UKT2998" s="580"/>
      <c r="UKU2998" s="537"/>
      <c r="UKV2998" s="562"/>
      <c r="UKW2998" s="357"/>
      <c r="UKX2998" s="81"/>
      <c r="UKY2998" s="173"/>
      <c r="UKZ2998" s="725"/>
      <c r="ULA2998" s="137"/>
      <c r="ULB2998" s="580"/>
      <c r="ULC2998" s="537"/>
      <c r="ULD2998" s="562"/>
      <c r="ULE2998" s="357"/>
      <c r="ULF2998" s="81"/>
      <c r="ULG2998" s="173"/>
      <c r="ULH2998" s="725"/>
      <c r="ULI2998" s="137"/>
      <c r="ULJ2998" s="580"/>
      <c r="ULK2998" s="537"/>
      <c r="ULL2998" s="562"/>
      <c r="ULM2998" s="357"/>
      <c r="ULN2998" s="81"/>
      <c r="ULO2998" s="173"/>
      <c r="ULP2998" s="725"/>
      <c r="ULQ2998" s="137"/>
      <c r="ULR2998" s="580"/>
      <c r="ULS2998" s="537"/>
      <c r="ULT2998" s="562"/>
      <c r="ULU2998" s="357"/>
      <c r="ULV2998" s="81"/>
      <c r="ULW2998" s="173"/>
      <c r="ULX2998" s="725"/>
      <c r="ULY2998" s="137"/>
      <c r="ULZ2998" s="580"/>
      <c r="UMA2998" s="537"/>
      <c r="UMB2998" s="562"/>
      <c r="UMC2998" s="357"/>
      <c r="UMD2998" s="81"/>
      <c r="UME2998" s="173"/>
      <c r="UMF2998" s="725"/>
      <c r="UMG2998" s="137"/>
      <c r="UMH2998" s="580"/>
      <c r="UMI2998" s="537"/>
      <c r="UMJ2998" s="562"/>
      <c r="UMK2998" s="357"/>
      <c r="UML2998" s="81"/>
      <c r="UMM2998" s="173"/>
      <c r="UMN2998" s="725"/>
      <c r="UMO2998" s="137"/>
      <c r="UMP2998" s="580"/>
      <c r="UMQ2998" s="537"/>
      <c r="UMR2998" s="562"/>
      <c r="UMS2998" s="357"/>
      <c r="UMT2998" s="81"/>
      <c r="UMU2998" s="173"/>
      <c r="UMV2998" s="725"/>
      <c r="UMW2998" s="137"/>
      <c r="UMX2998" s="580"/>
      <c r="UMY2998" s="537"/>
      <c r="UMZ2998" s="562"/>
      <c r="UNA2998" s="357"/>
      <c r="UNB2998" s="81"/>
      <c r="UNC2998" s="173"/>
      <c r="UND2998" s="725"/>
      <c r="UNE2998" s="137"/>
      <c r="UNF2998" s="580"/>
      <c r="UNG2998" s="537"/>
      <c r="UNH2998" s="562"/>
      <c r="UNI2998" s="357"/>
      <c r="UNJ2998" s="81"/>
      <c r="UNK2998" s="173"/>
      <c r="UNL2998" s="725"/>
      <c r="UNM2998" s="137"/>
      <c r="UNN2998" s="580"/>
      <c r="UNO2998" s="537"/>
      <c r="UNP2998" s="562"/>
      <c r="UNQ2998" s="357"/>
      <c r="UNR2998" s="81"/>
      <c r="UNS2998" s="173"/>
      <c r="UNT2998" s="725"/>
      <c r="UNU2998" s="137"/>
      <c r="UNV2998" s="580"/>
      <c r="UNW2998" s="537"/>
      <c r="UNX2998" s="562"/>
      <c r="UNY2998" s="357"/>
      <c r="UNZ2998" s="81"/>
      <c r="UOA2998" s="173"/>
      <c r="UOB2998" s="725"/>
      <c r="UOC2998" s="137"/>
      <c r="UOD2998" s="580"/>
      <c r="UOE2998" s="537"/>
      <c r="UOF2998" s="562"/>
      <c r="UOG2998" s="357"/>
      <c r="UOH2998" s="81"/>
      <c r="UOI2998" s="173"/>
      <c r="UOJ2998" s="725"/>
      <c r="UOK2998" s="137"/>
      <c r="UOL2998" s="580"/>
      <c r="UOM2998" s="537"/>
      <c r="UON2998" s="562"/>
      <c r="UOO2998" s="357"/>
      <c r="UOP2998" s="81"/>
      <c r="UOQ2998" s="173"/>
      <c r="UOR2998" s="725"/>
      <c r="UOS2998" s="137"/>
      <c r="UOT2998" s="580"/>
      <c r="UOU2998" s="537"/>
      <c r="UOV2998" s="562"/>
      <c r="UOW2998" s="357"/>
      <c r="UOX2998" s="81"/>
      <c r="UOY2998" s="173"/>
      <c r="UOZ2998" s="725"/>
      <c r="UPA2998" s="137"/>
      <c r="UPB2998" s="580"/>
      <c r="UPC2998" s="537"/>
      <c r="UPD2998" s="562"/>
      <c r="UPE2998" s="357"/>
      <c r="UPF2998" s="81"/>
      <c r="UPG2998" s="173"/>
      <c r="UPH2998" s="725"/>
      <c r="UPI2998" s="137"/>
      <c r="UPJ2998" s="580"/>
      <c r="UPK2998" s="537"/>
      <c r="UPL2998" s="562"/>
      <c r="UPM2998" s="357"/>
      <c r="UPN2998" s="81"/>
      <c r="UPO2998" s="173"/>
      <c r="UPP2998" s="725"/>
      <c r="UPQ2998" s="137"/>
      <c r="UPR2998" s="580"/>
      <c r="UPS2998" s="537"/>
      <c r="UPT2998" s="562"/>
      <c r="UPU2998" s="357"/>
      <c r="UPV2998" s="81"/>
      <c r="UPW2998" s="173"/>
      <c r="UPX2998" s="725"/>
      <c r="UPY2998" s="137"/>
      <c r="UPZ2998" s="580"/>
      <c r="UQA2998" s="537"/>
      <c r="UQB2998" s="562"/>
      <c r="UQC2998" s="357"/>
      <c r="UQD2998" s="81"/>
      <c r="UQE2998" s="173"/>
      <c r="UQF2998" s="725"/>
      <c r="UQG2998" s="137"/>
      <c r="UQH2998" s="580"/>
      <c r="UQI2998" s="537"/>
      <c r="UQJ2998" s="562"/>
      <c r="UQK2998" s="357"/>
      <c r="UQL2998" s="81"/>
      <c r="UQM2998" s="173"/>
      <c r="UQN2998" s="725"/>
      <c r="UQO2998" s="137"/>
      <c r="UQP2998" s="580"/>
      <c r="UQQ2998" s="537"/>
      <c r="UQR2998" s="562"/>
      <c r="UQS2998" s="357"/>
      <c r="UQT2998" s="81"/>
      <c r="UQU2998" s="173"/>
      <c r="UQV2998" s="725"/>
      <c r="UQW2998" s="137"/>
      <c r="UQX2998" s="580"/>
      <c r="UQY2998" s="537"/>
      <c r="UQZ2998" s="562"/>
      <c r="URA2998" s="357"/>
      <c r="URB2998" s="81"/>
      <c r="URC2998" s="173"/>
      <c r="URD2998" s="725"/>
      <c r="URE2998" s="137"/>
      <c r="URF2998" s="580"/>
      <c r="URG2998" s="537"/>
      <c r="URH2998" s="562"/>
      <c r="URI2998" s="357"/>
      <c r="URJ2998" s="81"/>
      <c r="URK2998" s="173"/>
      <c r="URL2998" s="725"/>
      <c r="URM2998" s="137"/>
      <c r="URN2998" s="580"/>
      <c r="URO2998" s="537"/>
      <c r="URP2998" s="562"/>
      <c r="URQ2998" s="357"/>
      <c r="URR2998" s="81"/>
      <c r="URS2998" s="173"/>
      <c r="URT2998" s="725"/>
      <c r="URU2998" s="137"/>
      <c r="URV2998" s="580"/>
      <c r="URW2998" s="537"/>
      <c r="URX2998" s="562"/>
      <c r="URY2998" s="357"/>
      <c r="URZ2998" s="81"/>
      <c r="USA2998" s="173"/>
      <c r="USB2998" s="725"/>
      <c r="USC2998" s="137"/>
      <c r="USD2998" s="580"/>
      <c r="USE2998" s="537"/>
      <c r="USF2998" s="562"/>
      <c r="USG2998" s="357"/>
      <c r="USH2998" s="81"/>
      <c r="USI2998" s="173"/>
      <c r="USJ2998" s="725"/>
      <c r="USK2998" s="137"/>
      <c r="USL2998" s="580"/>
      <c r="USM2998" s="537"/>
      <c r="USN2998" s="562"/>
      <c r="USO2998" s="357"/>
      <c r="USP2998" s="81"/>
      <c r="USQ2998" s="173"/>
      <c r="USR2998" s="725"/>
      <c r="USS2998" s="137"/>
      <c r="UST2998" s="580"/>
      <c r="USU2998" s="537"/>
      <c r="USV2998" s="562"/>
      <c r="USW2998" s="357"/>
      <c r="USX2998" s="81"/>
      <c r="USY2998" s="173"/>
      <c r="USZ2998" s="725"/>
      <c r="UTA2998" s="137"/>
      <c r="UTB2998" s="580"/>
      <c r="UTC2998" s="537"/>
      <c r="UTD2998" s="562"/>
      <c r="UTE2998" s="357"/>
      <c r="UTF2998" s="81"/>
      <c r="UTG2998" s="173"/>
      <c r="UTH2998" s="725"/>
      <c r="UTI2998" s="137"/>
      <c r="UTJ2998" s="580"/>
      <c r="UTK2998" s="537"/>
      <c r="UTL2998" s="562"/>
      <c r="UTM2998" s="357"/>
      <c r="UTN2998" s="81"/>
      <c r="UTO2998" s="173"/>
      <c r="UTP2998" s="725"/>
      <c r="UTQ2998" s="137"/>
      <c r="UTR2998" s="580"/>
      <c r="UTS2998" s="537"/>
      <c r="UTT2998" s="562"/>
      <c r="UTU2998" s="357"/>
      <c r="UTV2998" s="81"/>
      <c r="UTW2998" s="173"/>
      <c r="UTX2998" s="725"/>
      <c r="UTY2998" s="137"/>
      <c r="UTZ2998" s="580"/>
      <c r="UUA2998" s="537"/>
      <c r="UUB2998" s="562"/>
      <c r="UUC2998" s="357"/>
      <c r="UUD2998" s="81"/>
      <c r="UUE2998" s="173"/>
      <c r="UUF2998" s="725"/>
      <c r="UUG2998" s="137"/>
      <c r="UUH2998" s="580"/>
      <c r="UUI2998" s="537"/>
      <c r="UUJ2998" s="562"/>
      <c r="UUK2998" s="357"/>
      <c r="UUL2998" s="81"/>
      <c r="UUM2998" s="173"/>
      <c r="UUN2998" s="725"/>
      <c r="UUO2998" s="137"/>
      <c r="UUP2998" s="580"/>
      <c r="UUQ2998" s="537"/>
      <c r="UUR2998" s="562"/>
      <c r="UUS2998" s="357"/>
      <c r="UUT2998" s="81"/>
      <c r="UUU2998" s="173"/>
      <c r="UUV2998" s="725"/>
      <c r="UUW2998" s="137"/>
      <c r="UUX2998" s="580"/>
      <c r="UUY2998" s="537"/>
      <c r="UUZ2998" s="562"/>
      <c r="UVA2998" s="357"/>
      <c r="UVB2998" s="81"/>
      <c r="UVC2998" s="173"/>
      <c r="UVD2998" s="725"/>
      <c r="UVE2998" s="137"/>
      <c r="UVF2998" s="580"/>
      <c r="UVG2998" s="537"/>
      <c r="UVH2998" s="562"/>
      <c r="UVI2998" s="357"/>
      <c r="UVJ2998" s="81"/>
      <c r="UVK2998" s="173"/>
      <c r="UVL2998" s="725"/>
      <c r="UVM2998" s="137"/>
      <c r="UVN2998" s="580"/>
      <c r="UVO2998" s="537"/>
      <c r="UVP2998" s="562"/>
      <c r="UVQ2998" s="357"/>
      <c r="UVR2998" s="81"/>
      <c r="UVS2998" s="173"/>
      <c r="UVT2998" s="725"/>
      <c r="UVU2998" s="137"/>
      <c r="UVV2998" s="580"/>
      <c r="UVW2998" s="537"/>
      <c r="UVX2998" s="562"/>
      <c r="UVY2998" s="357"/>
      <c r="UVZ2998" s="81"/>
      <c r="UWA2998" s="173"/>
      <c r="UWB2998" s="725"/>
      <c r="UWC2998" s="137"/>
      <c r="UWD2998" s="580"/>
      <c r="UWE2998" s="537"/>
      <c r="UWF2998" s="562"/>
      <c r="UWG2998" s="357"/>
      <c r="UWH2998" s="81"/>
      <c r="UWI2998" s="173"/>
      <c r="UWJ2998" s="725"/>
      <c r="UWK2998" s="137"/>
      <c r="UWL2998" s="580"/>
      <c r="UWM2998" s="537"/>
      <c r="UWN2998" s="562"/>
      <c r="UWO2998" s="357"/>
      <c r="UWP2998" s="81"/>
      <c r="UWQ2998" s="173"/>
      <c r="UWR2998" s="725"/>
      <c r="UWS2998" s="137"/>
      <c r="UWT2998" s="580"/>
      <c r="UWU2998" s="537"/>
      <c r="UWV2998" s="562"/>
      <c r="UWW2998" s="357"/>
      <c r="UWX2998" s="81"/>
      <c r="UWY2998" s="173"/>
      <c r="UWZ2998" s="725"/>
      <c r="UXA2998" s="137"/>
      <c r="UXB2998" s="580"/>
      <c r="UXC2998" s="537"/>
      <c r="UXD2998" s="562"/>
      <c r="UXE2998" s="357"/>
      <c r="UXF2998" s="81"/>
      <c r="UXG2998" s="173"/>
      <c r="UXH2998" s="725"/>
      <c r="UXI2998" s="137"/>
      <c r="UXJ2998" s="580"/>
      <c r="UXK2998" s="537"/>
      <c r="UXL2998" s="562"/>
      <c r="UXM2998" s="357"/>
      <c r="UXN2998" s="81"/>
      <c r="UXO2998" s="173"/>
      <c r="UXP2998" s="725"/>
      <c r="UXQ2998" s="137"/>
      <c r="UXR2998" s="580"/>
      <c r="UXS2998" s="537"/>
      <c r="UXT2998" s="562"/>
      <c r="UXU2998" s="357"/>
      <c r="UXV2998" s="81"/>
      <c r="UXW2998" s="173"/>
      <c r="UXX2998" s="725"/>
      <c r="UXY2998" s="137"/>
      <c r="UXZ2998" s="580"/>
      <c r="UYA2998" s="537"/>
      <c r="UYB2998" s="562"/>
      <c r="UYC2998" s="357"/>
      <c r="UYD2998" s="81"/>
      <c r="UYE2998" s="173"/>
      <c r="UYF2998" s="725"/>
      <c r="UYG2998" s="137"/>
      <c r="UYH2998" s="580"/>
      <c r="UYI2998" s="537"/>
      <c r="UYJ2998" s="562"/>
      <c r="UYK2998" s="357"/>
      <c r="UYL2998" s="81"/>
      <c r="UYM2998" s="173"/>
      <c r="UYN2998" s="725"/>
      <c r="UYO2998" s="137"/>
      <c r="UYP2998" s="580"/>
      <c r="UYQ2998" s="537"/>
      <c r="UYR2998" s="562"/>
      <c r="UYS2998" s="357"/>
      <c r="UYT2998" s="81"/>
      <c r="UYU2998" s="173"/>
      <c r="UYV2998" s="725"/>
      <c r="UYW2998" s="137"/>
      <c r="UYX2998" s="580"/>
      <c r="UYY2998" s="537"/>
      <c r="UYZ2998" s="562"/>
      <c r="UZA2998" s="357"/>
      <c r="UZB2998" s="81"/>
      <c r="UZC2998" s="173"/>
      <c r="UZD2998" s="725"/>
      <c r="UZE2998" s="137"/>
      <c r="UZF2998" s="580"/>
      <c r="UZG2998" s="537"/>
      <c r="UZH2998" s="562"/>
      <c r="UZI2998" s="357"/>
      <c r="UZJ2998" s="81"/>
      <c r="UZK2998" s="173"/>
      <c r="UZL2998" s="725"/>
      <c r="UZM2998" s="137"/>
      <c r="UZN2998" s="580"/>
      <c r="UZO2998" s="537"/>
      <c r="UZP2998" s="562"/>
      <c r="UZQ2998" s="357"/>
      <c r="UZR2998" s="81"/>
      <c r="UZS2998" s="173"/>
      <c r="UZT2998" s="725"/>
      <c r="UZU2998" s="137"/>
      <c r="UZV2998" s="580"/>
      <c r="UZW2998" s="537"/>
      <c r="UZX2998" s="562"/>
      <c r="UZY2998" s="357"/>
      <c r="UZZ2998" s="81"/>
      <c r="VAA2998" s="173"/>
      <c r="VAB2998" s="725"/>
      <c r="VAC2998" s="137"/>
      <c r="VAD2998" s="580"/>
      <c r="VAE2998" s="537"/>
      <c r="VAF2998" s="562"/>
      <c r="VAG2998" s="357"/>
      <c r="VAH2998" s="81"/>
      <c r="VAI2998" s="173"/>
      <c r="VAJ2998" s="725"/>
      <c r="VAK2998" s="137"/>
      <c r="VAL2998" s="580"/>
      <c r="VAM2998" s="537"/>
      <c r="VAN2998" s="562"/>
      <c r="VAO2998" s="357"/>
      <c r="VAP2998" s="81"/>
      <c r="VAQ2998" s="173"/>
      <c r="VAR2998" s="725"/>
      <c r="VAS2998" s="137"/>
      <c r="VAT2998" s="580"/>
      <c r="VAU2998" s="537"/>
      <c r="VAV2998" s="562"/>
      <c r="VAW2998" s="357"/>
      <c r="VAX2998" s="81"/>
      <c r="VAY2998" s="173"/>
      <c r="VAZ2998" s="725"/>
      <c r="VBA2998" s="137"/>
      <c r="VBB2998" s="580"/>
      <c r="VBC2998" s="537"/>
      <c r="VBD2998" s="562"/>
      <c r="VBE2998" s="357"/>
      <c r="VBF2998" s="81"/>
      <c r="VBG2998" s="173"/>
      <c r="VBH2998" s="725"/>
      <c r="VBI2998" s="137"/>
      <c r="VBJ2998" s="580"/>
      <c r="VBK2998" s="537"/>
      <c r="VBL2998" s="562"/>
      <c r="VBM2998" s="357"/>
      <c r="VBN2998" s="81"/>
      <c r="VBO2998" s="173"/>
      <c r="VBP2998" s="725"/>
      <c r="VBQ2998" s="137"/>
      <c r="VBR2998" s="580"/>
      <c r="VBS2998" s="537"/>
      <c r="VBT2998" s="562"/>
      <c r="VBU2998" s="357"/>
      <c r="VBV2998" s="81"/>
      <c r="VBW2998" s="173"/>
      <c r="VBX2998" s="725"/>
      <c r="VBY2998" s="137"/>
      <c r="VBZ2998" s="580"/>
      <c r="VCA2998" s="537"/>
      <c r="VCB2998" s="562"/>
      <c r="VCC2998" s="357"/>
      <c r="VCD2998" s="81"/>
      <c r="VCE2998" s="173"/>
      <c r="VCF2998" s="725"/>
      <c r="VCG2998" s="137"/>
      <c r="VCH2998" s="580"/>
      <c r="VCI2998" s="537"/>
      <c r="VCJ2998" s="562"/>
      <c r="VCK2998" s="357"/>
      <c r="VCL2998" s="81"/>
      <c r="VCM2998" s="173"/>
      <c r="VCN2998" s="725"/>
      <c r="VCO2998" s="137"/>
      <c r="VCP2998" s="580"/>
      <c r="VCQ2998" s="537"/>
      <c r="VCR2998" s="562"/>
      <c r="VCS2998" s="357"/>
      <c r="VCT2998" s="81"/>
      <c r="VCU2998" s="173"/>
      <c r="VCV2998" s="725"/>
      <c r="VCW2998" s="137"/>
      <c r="VCX2998" s="580"/>
      <c r="VCY2998" s="537"/>
      <c r="VCZ2998" s="562"/>
      <c r="VDA2998" s="357"/>
      <c r="VDB2998" s="81"/>
      <c r="VDC2998" s="173"/>
      <c r="VDD2998" s="725"/>
      <c r="VDE2998" s="137"/>
      <c r="VDF2998" s="580"/>
      <c r="VDG2998" s="537"/>
      <c r="VDH2998" s="562"/>
      <c r="VDI2998" s="357"/>
      <c r="VDJ2998" s="81"/>
      <c r="VDK2998" s="173"/>
      <c r="VDL2998" s="725"/>
      <c r="VDM2998" s="137"/>
      <c r="VDN2998" s="580"/>
      <c r="VDO2998" s="537"/>
      <c r="VDP2998" s="562"/>
      <c r="VDQ2998" s="357"/>
      <c r="VDR2998" s="81"/>
      <c r="VDS2998" s="173"/>
      <c r="VDT2998" s="725"/>
      <c r="VDU2998" s="137"/>
      <c r="VDV2998" s="580"/>
      <c r="VDW2998" s="537"/>
      <c r="VDX2998" s="562"/>
      <c r="VDY2998" s="357"/>
      <c r="VDZ2998" s="81"/>
      <c r="VEA2998" s="173"/>
      <c r="VEB2998" s="725"/>
      <c r="VEC2998" s="137"/>
      <c r="VED2998" s="580"/>
      <c r="VEE2998" s="537"/>
      <c r="VEF2998" s="562"/>
      <c r="VEG2998" s="357"/>
      <c r="VEH2998" s="81"/>
      <c r="VEI2998" s="173"/>
      <c r="VEJ2998" s="725"/>
      <c r="VEK2998" s="137"/>
      <c r="VEL2998" s="580"/>
      <c r="VEM2998" s="537"/>
      <c r="VEN2998" s="562"/>
      <c r="VEO2998" s="357"/>
      <c r="VEP2998" s="81"/>
      <c r="VEQ2998" s="173"/>
      <c r="VER2998" s="725"/>
      <c r="VES2998" s="137"/>
      <c r="VET2998" s="580"/>
      <c r="VEU2998" s="537"/>
      <c r="VEV2998" s="562"/>
      <c r="VEW2998" s="357"/>
      <c r="VEX2998" s="81"/>
      <c r="VEY2998" s="173"/>
      <c r="VEZ2998" s="725"/>
      <c r="VFA2998" s="137"/>
      <c r="VFB2998" s="580"/>
      <c r="VFC2998" s="537"/>
      <c r="VFD2998" s="562"/>
      <c r="VFE2998" s="357"/>
      <c r="VFF2998" s="81"/>
      <c r="VFG2998" s="173"/>
      <c r="VFH2998" s="725"/>
      <c r="VFI2998" s="137"/>
      <c r="VFJ2998" s="580"/>
      <c r="VFK2998" s="537"/>
      <c r="VFL2998" s="562"/>
      <c r="VFM2998" s="357"/>
      <c r="VFN2998" s="81"/>
      <c r="VFO2998" s="173"/>
      <c r="VFP2998" s="725"/>
      <c r="VFQ2998" s="137"/>
      <c r="VFR2998" s="580"/>
      <c r="VFS2998" s="537"/>
      <c r="VFT2998" s="562"/>
      <c r="VFU2998" s="357"/>
      <c r="VFV2998" s="81"/>
      <c r="VFW2998" s="173"/>
      <c r="VFX2998" s="725"/>
      <c r="VFY2998" s="137"/>
      <c r="VFZ2998" s="580"/>
      <c r="VGA2998" s="537"/>
      <c r="VGB2998" s="562"/>
      <c r="VGC2998" s="357"/>
      <c r="VGD2998" s="81"/>
      <c r="VGE2998" s="173"/>
      <c r="VGF2998" s="725"/>
      <c r="VGG2998" s="137"/>
      <c r="VGH2998" s="580"/>
      <c r="VGI2998" s="537"/>
      <c r="VGJ2998" s="562"/>
      <c r="VGK2998" s="357"/>
      <c r="VGL2998" s="81"/>
      <c r="VGM2998" s="173"/>
      <c r="VGN2998" s="725"/>
      <c r="VGO2998" s="137"/>
      <c r="VGP2998" s="580"/>
      <c r="VGQ2998" s="537"/>
      <c r="VGR2998" s="562"/>
      <c r="VGS2998" s="357"/>
      <c r="VGT2998" s="81"/>
      <c r="VGU2998" s="173"/>
      <c r="VGV2998" s="725"/>
      <c r="VGW2998" s="137"/>
      <c r="VGX2998" s="580"/>
      <c r="VGY2998" s="537"/>
      <c r="VGZ2998" s="562"/>
      <c r="VHA2998" s="357"/>
      <c r="VHB2998" s="81"/>
      <c r="VHC2998" s="173"/>
      <c r="VHD2998" s="725"/>
      <c r="VHE2998" s="137"/>
      <c r="VHF2998" s="580"/>
      <c r="VHG2998" s="537"/>
      <c r="VHH2998" s="562"/>
      <c r="VHI2998" s="357"/>
      <c r="VHJ2998" s="81"/>
      <c r="VHK2998" s="173"/>
      <c r="VHL2998" s="725"/>
      <c r="VHM2998" s="137"/>
      <c r="VHN2998" s="580"/>
      <c r="VHO2998" s="537"/>
      <c r="VHP2998" s="562"/>
      <c r="VHQ2998" s="357"/>
      <c r="VHR2998" s="81"/>
      <c r="VHS2998" s="173"/>
      <c r="VHT2998" s="725"/>
      <c r="VHU2998" s="137"/>
      <c r="VHV2998" s="580"/>
      <c r="VHW2998" s="537"/>
      <c r="VHX2998" s="562"/>
      <c r="VHY2998" s="357"/>
      <c r="VHZ2998" s="81"/>
      <c r="VIA2998" s="173"/>
      <c r="VIB2998" s="725"/>
      <c r="VIC2998" s="137"/>
      <c r="VID2998" s="580"/>
      <c r="VIE2998" s="537"/>
      <c r="VIF2998" s="562"/>
      <c r="VIG2998" s="357"/>
      <c r="VIH2998" s="81"/>
      <c r="VII2998" s="173"/>
      <c r="VIJ2998" s="725"/>
      <c r="VIK2998" s="137"/>
      <c r="VIL2998" s="580"/>
      <c r="VIM2998" s="537"/>
      <c r="VIN2998" s="562"/>
      <c r="VIO2998" s="357"/>
      <c r="VIP2998" s="81"/>
      <c r="VIQ2998" s="173"/>
      <c r="VIR2998" s="725"/>
      <c r="VIS2998" s="137"/>
      <c r="VIT2998" s="580"/>
      <c r="VIU2998" s="537"/>
      <c r="VIV2998" s="562"/>
      <c r="VIW2998" s="357"/>
      <c r="VIX2998" s="81"/>
      <c r="VIY2998" s="173"/>
      <c r="VIZ2998" s="725"/>
      <c r="VJA2998" s="137"/>
      <c r="VJB2998" s="580"/>
      <c r="VJC2998" s="537"/>
      <c r="VJD2998" s="562"/>
      <c r="VJE2998" s="357"/>
      <c r="VJF2998" s="81"/>
      <c r="VJG2998" s="173"/>
      <c r="VJH2998" s="725"/>
      <c r="VJI2998" s="137"/>
      <c r="VJJ2998" s="580"/>
      <c r="VJK2998" s="537"/>
      <c r="VJL2998" s="562"/>
      <c r="VJM2998" s="357"/>
      <c r="VJN2998" s="81"/>
      <c r="VJO2998" s="173"/>
      <c r="VJP2998" s="725"/>
      <c r="VJQ2998" s="137"/>
      <c r="VJR2998" s="580"/>
      <c r="VJS2998" s="537"/>
      <c r="VJT2998" s="562"/>
      <c r="VJU2998" s="357"/>
      <c r="VJV2998" s="81"/>
      <c r="VJW2998" s="173"/>
      <c r="VJX2998" s="725"/>
      <c r="VJY2998" s="137"/>
      <c r="VJZ2998" s="580"/>
      <c r="VKA2998" s="537"/>
      <c r="VKB2998" s="562"/>
      <c r="VKC2998" s="357"/>
      <c r="VKD2998" s="81"/>
      <c r="VKE2998" s="173"/>
      <c r="VKF2998" s="725"/>
      <c r="VKG2998" s="137"/>
      <c r="VKH2998" s="580"/>
      <c r="VKI2998" s="537"/>
      <c r="VKJ2998" s="562"/>
      <c r="VKK2998" s="357"/>
      <c r="VKL2998" s="81"/>
      <c r="VKM2998" s="173"/>
      <c r="VKN2998" s="725"/>
      <c r="VKO2998" s="137"/>
      <c r="VKP2998" s="580"/>
      <c r="VKQ2998" s="537"/>
      <c r="VKR2998" s="562"/>
      <c r="VKS2998" s="357"/>
      <c r="VKT2998" s="81"/>
      <c r="VKU2998" s="173"/>
      <c r="VKV2998" s="725"/>
      <c r="VKW2998" s="137"/>
      <c r="VKX2998" s="580"/>
      <c r="VKY2998" s="537"/>
      <c r="VKZ2998" s="562"/>
      <c r="VLA2998" s="357"/>
      <c r="VLB2998" s="81"/>
      <c r="VLC2998" s="173"/>
      <c r="VLD2998" s="725"/>
      <c r="VLE2998" s="137"/>
      <c r="VLF2998" s="580"/>
      <c r="VLG2998" s="537"/>
      <c r="VLH2998" s="562"/>
      <c r="VLI2998" s="357"/>
      <c r="VLJ2998" s="81"/>
      <c r="VLK2998" s="173"/>
      <c r="VLL2998" s="725"/>
      <c r="VLM2998" s="137"/>
      <c r="VLN2998" s="580"/>
      <c r="VLO2998" s="537"/>
      <c r="VLP2998" s="562"/>
      <c r="VLQ2998" s="357"/>
      <c r="VLR2998" s="81"/>
      <c r="VLS2998" s="173"/>
      <c r="VLT2998" s="725"/>
      <c r="VLU2998" s="137"/>
      <c r="VLV2998" s="580"/>
      <c r="VLW2998" s="537"/>
      <c r="VLX2998" s="562"/>
      <c r="VLY2998" s="357"/>
      <c r="VLZ2998" s="81"/>
      <c r="VMA2998" s="173"/>
      <c r="VMB2998" s="725"/>
      <c r="VMC2998" s="137"/>
      <c r="VMD2998" s="580"/>
      <c r="VME2998" s="537"/>
      <c r="VMF2998" s="562"/>
      <c r="VMG2998" s="357"/>
      <c r="VMH2998" s="81"/>
      <c r="VMI2998" s="173"/>
      <c r="VMJ2998" s="725"/>
      <c r="VMK2998" s="137"/>
      <c r="VML2998" s="580"/>
      <c r="VMM2998" s="537"/>
      <c r="VMN2998" s="562"/>
      <c r="VMO2998" s="357"/>
      <c r="VMP2998" s="81"/>
      <c r="VMQ2998" s="173"/>
      <c r="VMR2998" s="725"/>
      <c r="VMS2998" s="137"/>
      <c r="VMT2998" s="580"/>
      <c r="VMU2998" s="537"/>
      <c r="VMV2998" s="562"/>
      <c r="VMW2998" s="357"/>
      <c r="VMX2998" s="81"/>
      <c r="VMY2998" s="173"/>
      <c r="VMZ2998" s="725"/>
      <c r="VNA2998" s="137"/>
      <c r="VNB2998" s="580"/>
      <c r="VNC2998" s="537"/>
      <c r="VND2998" s="562"/>
      <c r="VNE2998" s="357"/>
      <c r="VNF2998" s="81"/>
      <c r="VNG2998" s="173"/>
      <c r="VNH2998" s="725"/>
      <c r="VNI2998" s="137"/>
      <c r="VNJ2998" s="580"/>
      <c r="VNK2998" s="537"/>
      <c r="VNL2998" s="562"/>
      <c r="VNM2998" s="357"/>
      <c r="VNN2998" s="81"/>
      <c r="VNO2998" s="173"/>
      <c r="VNP2998" s="725"/>
      <c r="VNQ2998" s="137"/>
      <c r="VNR2998" s="580"/>
      <c r="VNS2998" s="537"/>
      <c r="VNT2998" s="562"/>
      <c r="VNU2998" s="357"/>
      <c r="VNV2998" s="81"/>
      <c r="VNW2998" s="173"/>
      <c r="VNX2998" s="725"/>
      <c r="VNY2998" s="137"/>
      <c r="VNZ2998" s="580"/>
      <c r="VOA2998" s="537"/>
      <c r="VOB2998" s="562"/>
      <c r="VOC2998" s="357"/>
      <c r="VOD2998" s="81"/>
      <c r="VOE2998" s="173"/>
      <c r="VOF2998" s="725"/>
      <c r="VOG2998" s="137"/>
      <c r="VOH2998" s="580"/>
      <c r="VOI2998" s="537"/>
      <c r="VOJ2998" s="562"/>
      <c r="VOK2998" s="357"/>
      <c r="VOL2998" s="81"/>
      <c r="VOM2998" s="173"/>
      <c r="VON2998" s="725"/>
      <c r="VOO2998" s="137"/>
      <c r="VOP2998" s="580"/>
      <c r="VOQ2998" s="537"/>
      <c r="VOR2998" s="562"/>
      <c r="VOS2998" s="357"/>
      <c r="VOT2998" s="81"/>
      <c r="VOU2998" s="173"/>
      <c r="VOV2998" s="725"/>
      <c r="VOW2998" s="137"/>
      <c r="VOX2998" s="580"/>
      <c r="VOY2998" s="537"/>
      <c r="VOZ2998" s="562"/>
      <c r="VPA2998" s="357"/>
      <c r="VPB2998" s="81"/>
      <c r="VPC2998" s="173"/>
      <c r="VPD2998" s="725"/>
      <c r="VPE2998" s="137"/>
      <c r="VPF2998" s="580"/>
      <c r="VPG2998" s="537"/>
      <c r="VPH2998" s="562"/>
      <c r="VPI2998" s="357"/>
      <c r="VPJ2998" s="81"/>
      <c r="VPK2998" s="173"/>
      <c r="VPL2998" s="725"/>
      <c r="VPM2998" s="137"/>
      <c r="VPN2998" s="580"/>
      <c r="VPO2998" s="537"/>
      <c r="VPP2998" s="562"/>
      <c r="VPQ2998" s="357"/>
      <c r="VPR2998" s="81"/>
      <c r="VPS2998" s="173"/>
      <c r="VPT2998" s="725"/>
      <c r="VPU2998" s="137"/>
      <c r="VPV2998" s="580"/>
      <c r="VPW2998" s="537"/>
      <c r="VPX2998" s="562"/>
      <c r="VPY2998" s="357"/>
      <c r="VPZ2998" s="81"/>
      <c r="VQA2998" s="173"/>
      <c r="VQB2998" s="725"/>
      <c r="VQC2998" s="137"/>
      <c r="VQD2998" s="580"/>
      <c r="VQE2998" s="537"/>
      <c r="VQF2998" s="562"/>
      <c r="VQG2998" s="357"/>
      <c r="VQH2998" s="81"/>
      <c r="VQI2998" s="173"/>
      <c r="VQJ2998" s="725"/>
      <c r="VQK2998" s="137"/>
      <c r="VQL2998" s="580"/>
      <c r="VQM2998" s="537"/>
      <c r="VQN2998" s="562"/>
      <c r="VQO2998" s="357"/>
      <c r="VQP2998" s="81"/>
      <c r="VQQ2998" s="173"/>
      <c r="VQR2998" s="725"/>
      <c r="VQS2998" s="137"/>
      <c r="VQT2998" s="580"/>
      <c r="VQU2998" s="537"/>
      <c r="VQV2998" s="562"/>
      <c r="VQW2998" s="357"/>
      <c r="VQX2998" s="81"/>
      <c r="VQY2998" s="173"/>
      <c r="VQZ2998" s="725"/>
      <c r="VRA2998" s="137"/>
      <c r="VRB2998" s="580"/>
      <c r="VRC2998" s="537"/>
      <c r="VRD2998" s="562"/>
      <c r="VRE2998" s="357"/>
      <c r="VRF2998" s="81"/>
      <c r="VRG2998" s="173"/>
      <c r="VRH2998" s="725"/>
      <c r="VRI2998" s="137"/>
      <c r="VRJ2998" s="580"/>
      <c r="VRK2998" s="537"/>
      <c r="VRL2998" s="562"/>
      <c r="VRM2998" s="357"/>
      <c r="VRN2998" s="81"/>
      <c r="VRO2998" s="173"/>
      <c r="VRP2998" s="725"/>
      <c r="VRQ2998" s="137"/>
      <c r="VRR2998" s="580"/>
      <c r="VRS2998" s="537"/>
      <c r="VRT2998" s="562"/>
      <c r="VRU2998" s="357"/>
      <c r="VRV2998" s="81"/>
      <c r="VRW2998" s="173"/>
      <c r="VRX2998" s="725"/>
      <c r="VRY2998" s="137"/>
      <c r="VRZ2998" s="580"/>
      <c r="VSA2998" s="537"/>
      <c r="VSB2998" s="562"/>
      <c r="VSC2998" s="357"/>
      <c r="VSD2998" s="81"/>
      <c r="VSE2998" s="173"/>
      <c r="VSF2998" s="725"/>
      <c r="VSG2998" s="137"/>
      <c r="VSH2998" s="580"/>
      <c r="VSI2998" s="537"/>
      <c r="VSJ2998" s="562"/>
      <c r="VSK2998" s="357"/>
      <c r="VSL2998" s="81"/>
      <c r="VSM2998" s="173"/>
      <c r="VSN2998" s="725"/>
      <c r="VSO2998" s="137"/>
      <c r="VSP2998" s="580"/>
      <c r="VSQ2998" s="537"/>
      <c r="VSR2998" s="562"/>
      <c r="VSS2998" s="357"/>
      <c r="VST2998" s="81"/>
      <c r="VSU2998" s="173"/>
      <c r="VSV2998" s="725"/>
      <c r="VSW2998" s="137"/>
      <c r="VSX2998" s="580"/>
      <c r="VSY2998" s="537"/>
      <c r="VSZ2998" s="562"/>
      <c r="VTA2998" s="357"/>
      <c r="VTB2998" s="81"/>
      <c r="VTC2998" s="173"/>
      <c r="VTD2998" s="725"/>
      <c r="VTE2998" s="137"/>
      <c r="VTF2998" s="580"/>
      <c r="VTG2998" s="537"/>
      <c r="VTH2998" s="562"/>
      <c r="VTI2998" s="357"/>
      <c r="VTJ2998" s="81"/>
      <c r="VTK2998" s="173"/>
      <c r="VTL2998" s="725"/>
      <c r="VTM2998" s="137"/>
      <c r="VTN2998" s="580"/>
      <c r="VTO2998" s="537"/>
      <c r="VTP2998" s="562"/>
      <c r="VTQ2998" s="357"/>
      <c r="VTR2998" s="81"/>
      <c r="VTS2998" s="173"/>
      <c r="VTT2998" s="725"/>
      <c r="VTU2998" s="137"/>
      <c r="VTV2998" s="580"/>
      <c r="VTW2998" s="537"/>
      <c r="VTX2998" s="562"/>
      <c r="VTY2998" s="357"/>
      <c r="VTZ2998" s="81"/>
      <c r="VUA2998" s="173"/>
      <c r="VUB2998" s="725"/>
      <c r="VUC2998" s="137"/>
      <c r="VUD2998" s="580"/>
      <c r="VUE2998" s="537"/>
      <c r="VUF2998" s="562"/>
      <c r="VUG2998" s="357"/>
      <c r="VUH2998" s="81"/>
      <c r="VUI2998" s="173"/>
      <c r="VUJ2998" s="725"/>
      <c r="VUK2998" s="137"/>
      <c r="VUL2998" s="580"/>
      <c r="VUM2998" s="537"/>
      <c r="VUN2998" s="562"/>
      <c r="VUO2998" s="357"/>
      <c r="VUP2998" s="81"/>
      <c r="VUQ2998" s="173"/>
      <c r="VUR2998" s="725"/>
      <c r="VUS2998" s="137"/>
      <c r="VUT2998" s="580"/>
      <c r="VUU2998" s="537"/>
      <c r="VUV2998" s="562"/>
      <c r="VUW2998" s="357"/>
      <c r="VUX2998" s="81"/>
      <c r="VUY2998" s="173"/>
      <c r="VUZ2998" s="725"/>
      <c r="VVA2998" s="137"/>
      <c r="VVB2998" s="580"/>
      <c r="VVC2998" s="537"/>
      <c r="VVD2998" s="562"/>
      <c r="VVE2998" s="357"/>
      <c r="VVF2998" s="81"/>
      <c r="VVG2998" s="173"/>
      <c r="VVH2998" s="725"/>
      <c r="VVI2998" s="137"/>
      <c r="VVJ2998" s="580"/>
      <c r="VVK2998" s="537"/>
      <c r="VVL2998" s="562"/>
      <c r="VVM2998" s="357"/>
      <c r="VVN2998" s="81"/>
      <c r="VVO2998" s="173"/>
      <c r="VVP2998" s="725"/>
      <c r="VVQ2998" s="137"/>
      <c r="VVR2998" s="580"/>
      <c r="VVS2998" s="537"/>
      <c r="VVT2998" s="562"/>
      <c r="VVU2998" s="357"/>
      <c r="VVV2998" s="81"/>
      <c r="VVW2998" s="173"/>
      <c r="VVX2998" s="725"/>
      <c r="VVY2998" s="137"/>
      <c r="VVZ2998" s="580"/>
      <c r="VWA2998" s="537"/>
      <c r="VWB2998" s="562"/>
      <c r="VWC2998" s="357"/>
      <c r="VWD2998" s="81"/>
      <c r="VWE2998" s="173"/>
      <c r="VWF2998" s="725"/>
      <c r="VWG2998" s="137"/>
      <c r="VWH2998" s="580"/>
      <c r="VWI2998" s="537"/>
      <c r="VWJ2998" s="562"/>
      <c r="VWK2998" s="357"/>
      <c r="VWL2998" s="81"/>
      <c r="VWM2998" s="173"/>
      <c r="VWN2998" s="725"/>
      <c r="VWO2998" s="137"/>
      <c r="VWP2998" s="580"/>
      <c r="VWQ2998" s="537"/>
      <c r="VWR2998" s="562"/>
      <c r="VWS2998" s="357"/>
      <c r="VWT2998" s="81"/>
      <c r="VWU2998" s="173"/>
      <c r="VWV2998" s="725"/>
      <c r="VWW2998" s="137"/>
      <c r="VWX2998" s="580"/>
      <c r="VWY2998" s="537"/>
      <c r="VWZ2998" s="562"/>
      <c r="VXA2998" s="357"/>
      <c r="VXB2998" s="81"/>
      <c r="VXC2998" s="173"/>
      <c r="VXD2998" s="725"/>
      <c r="VXE2998" s="137"/>
      <c r="VXF2998" s="580"/>
      <c r="VXG2998" s="537"/>
      <c r="VXH2998" s="562"/>
      <c r="VXI2998" s="357"/>
      <c r="VXJ2998" s="81"/>
      <c r="VXK2998" s="173"/>
      <c r="VXL2998" s="725"/>
      <c r="VXM2998" s="137"/>
      <c r="VXN2998" s="580"/>
      <c r="VXO2998" s="537"/>
      <c r="VXP2998" s="562"/>
      <c r="VXQ2998" s="357"/>
      <c r="VXR2998" s="81"/>
      <c r="VXS2998" s="173"/>
      <c r="VXT2998" s="725"/>
      <c r="VXU2998" s="137"/>
      <c r="VXV2998" s="580"/>
      <c r="VXW2998" s="537"/>
      <c r="VXX2998" s="562"/>
      <c r="VXY2998" s="357"/>
      <c r="VXZ2998" s="81"/>
      <c r="VYA2998" s="173"/>
      <c r="VYB2998" s="725"/>
      <c r="VYC2998" s="137"/>
      <c r="VYD2998" s="580"/>
      <c r="VYE2998" s="537"/>
      <c r="VYF2998" s="562"/>
      <c r="VYG2998" s="357"/>
      <c r="VYH2998" s="81"/>
      <c r="VYI2998" s="173"/>
      <c r="VYJ2998" s="725"/>
      <c r="VYK2998" s="137"/>
      <c r="VYL2998" s="580"/>
      <c r="VYM2998" s="537"/>
      <c r="VYN2998" s="562"/>
      <c r="VYO2998" s="357"/>
      <c r="VYP2998" s="81"/>
      <c r="VYQ2998" s="173"/>
      <c r="VYR2998" s="725"/>
      <c r="VYS2998" s="137"/>
      <c r="VYT2998" s="580"/>
      <c r="VYU2998" s="537"/>
      <c r="VYV2998" s="562"/>
      <c r="VYW2998" s="357"/>
      <c r="VYX2998" s="81"/>
      <c r="VYY2998" s="173"/>
      <c r="VYZ2998" s="725"/>
      <c r="VZA2998" s="137"/>
      <c r="VZB2998" s="580"/>
      <c r="VZC2998" s="537"/>
      <c r="VZD2998" s="562"/>
      <c r="VZE2998" s="357"/>
      <c r="VZF2998" s="81"/>
      <c r="VZG2998" s="173"/>
      <c r="VZH2998" s="725"/>
      <c r="VZI2998" s="137"/>
      <c r="VZJ2998" s="580"/>
      <c r="VZK2998" s="537"/>
      <c r="VZL2998" s="562"/>
      <c r="VZM2998" s="357"/>
      <c r="VZN2998" s="81"/>
      <c r="VZO2998" s="173"/>
      <c r="VZP2998" s="725"/>
      <c r="VZQ2998" s="137"/>
      <c r="VZR2998" s="580"/>
      <c r="VZS2998" s="537"/>
      <c r="VZT2998" s="562"/>
      <c r="VZU2998" s="357"/>
      <c r="VZV2998" s="81"/>
      <c r="VZW2998" s="173"/>
      <c r="VZX2998" s="725"/>
      <c r="VZY2998" s="137"/>
      <c r="VZZ2998" s="580"/>
      <c r="WAA2998" s="537"/>
      <c r="WAB2998" s="562"/>
      <c r="WAC2998" s="357"/>
      <c r="WAD2998" s="81"/>
      <c r="WAE2998" s="173"/>
      <c r="WAF2998" s="725"/>
      <c r="WAG2998" s="137"/>
      <c r="WAH2998" s="580"/>
      <c r="WAI2998" s="537"/>
      <c r="WAJ2998" s="562"/>
      <c r="WAK2998" s="357"/>
      <c r="WAL2998" s="81"/>
      <c r="WAM2998" s="173"/>
      <c r="WAN2998" s="725"/>
      <c r="WAO2998" s="137"/>
      <c r="WAP2998" s="580"/>
      <c r="WAQ2998" s="537"/>
      <c r="WAR2998" s="562"/>
      <c r="WAS2998" s="357"/>
      <c r="WAT2998" s="81"/>
      <c r="WAU2998" s="173"/>
      <c r="WAV2998" s="725"/>
      <c r="WAW2998" s="137"/>
      <c r="WAX2998" s="580"/>
      <c r="WAY2998" s="537"/>
      <c r="WAZ2998" s="562"/>
      <c r="WBA2998" s="357"/>
      <c r="WBB2998" s="81"/>
      <c r="WBC2998" s="173"/>
      <c r="WBD2998" s="725"/>
      <c r="WBE2998" s="137"/>
      <c r="WBF2998" s="580"/>
      <c r="WBG2998" s="537"/>
      <c r="WBH2998" s="562"/>
      <c r="WBI2998" s="357"/>
      <c r="WBJ2998" s="81"/>
      <c r="WBK2998" s="173"/>
      <c r="WBL2998" s="725"/>
      <c r="WBM2998" s="137"/>
      <c r="WBN2998" s="580"/>
      <c r="WBO2998" s="537"/>
      <c r="WBP2998" s="562"/>
      <c r="WBQ2998" s="357"/>
      <c r="WBR2998" s="81"/>
      <c r="WBS2998" s="173"/>
      <c r="WBT2998" s="725"/>
      <c r="WBU2998" s="137"/>
      <c r="WBV2998" s="580"/>
      <c r="WBW2998" s="537"/>
      <c r="WBX2998" s="562"/>
      <c r="WBY2998" s="357"/>
      <c r="WBZ2998" s="81"/>
      <c r="WCA2998" s="173"/>
      <c r="WCB2998" s="725"/>
      <c r="WCC2998" s="137"/>
      <c r="WCD2998" s="580"/>
      <c r="WCE2998" s="537"/>
      <c r="WCF2998" s="562"/>
      <c r="WCG2998" s="357"/>
      <c r="WCH2998" s="81"/>
      <c r="WCI2998" s="173"/>
      <c r="WCJ2998" s="725"/>
      <c r="WCK2998" s="137"/>
      <c r="WCL2998" s="580"/>
      <c r="WCM2998" s="537"/>
      <c r="WCN2998" s="562"/>
      <c r="WCO2998" s="357"/>
      <c r="WCP2998" s="81"/>
      <c r="WCQ2998" s="173"/>
      <c r="WCR2998" s="725"/>
      <c r="WCS2998" s="137"/>
      <c r="WCT2998" s="580"/>
      <c r="WCU2998" s="537"/>
      <c r="WCV2998" s="562"/>
      <c r="WCW2998" s="357"/>
      <c r="WCX2998" s="81"/>
      <c r="WCY2998" s="173"/>
      <c r="WCZ2998" s="725"/>
      <c r="WDA2998" s="137"/>
      <c r="WDB2998" s="580"/>
      <c r="WDC2998" s="537"/>
      <c r="WDD2998" s="562"/>
      <c r="WDE2998" s="357"/>
      <c r="WDF2998" s="81"/>
      <c r="WDG2998" s="173"/>
      <c r="WDH2998" s="725"/>
      <c r="WDI2998" s="137"/>
      <c r="WDJ2998" s="580"/>
      <c r="WDK2998" s="537"/>
      <c r="WDL2998" s="562"/>
      <c r="WDM2998" s="357"/>
      <c r="WDN2998" s="81"/>
      <c r="WDO2998" s="173"/>
      <c r="WDP2998" s="725"/>
      <c r="WDQ2998" s="137"/>
      <c r="WDR2998" s="580"/>
      <c r="WDS2998" s="537"/>
      <c r="WDT2998" s="562"/>
      <c r="WDU2998" s="357"/>
      <c r="WDV2998" s="81"/>
      <c r="WDW2998" s="173"/>
      <c r="WDX2998" s="725"/>
      <c r="WDY2998" s="137"/>
      <c r="WDZ2998" s="580"/>
      <c r="WEA2998" s="537"/>
      <c r="WEB2998" s="562"/>
      <c r="WEC2998" s="357"/>
      <c r="WED2998" s="81"/>
      <c r="WEE2998" s="173"/>
      <c r="WEF2998" s="725"/>
      <c r="WEG2998" s="137"/>
      <c r="WEH2998" s="580"/>
      <c r="WEI2998" s="537"/>
      <c r="WEJ2998" s="562"/>
      <c r="WEK2998" s="357"/>
      <c r="WEL2998" s="81"/>
      <c r="WEM2998" s="173"/>
      <c r="WEN2998" s="725"/>
      <c r="WEO2998" s="137"/>
      <c r="WEP2998" s="580"/>
      <c r="WEQ2998" s="537"/>
      <c r="WER2998" s="562"/>
      <c r="WES2998" s="357"/>
      <c r="WET2998" s="81"/>
      <c r="WEU2998" s="173"/>
      <c r="WEV2998" s="725"/>
      <c r="WEW2998" s="137"/>
      <c r="WEX2998" s="580"/>
      <c r="WEY2998" s="537"/>
      <c r="WEZ2998" s="562"/>
      <c r="WFA2998" s="357"/>
      <c r="WFB2998" s="81"/>
      <c r="WFC2998" s="173"/>
      <c r="WFD2998" s="725"/>
      <c r="WFE2998" s="137"/>
      <c r="WFF2998" s="580"/>
      <c r="WFG2998" s="537"/>
      <c r="WFH2998" s="562"/>
      <c r="WFI2998" s="357"/>
      <c r="WFJ2998" s="81"/>
      <c r="WFK2998" s="173"/>
      <c r="WFL2998" s="725"/>
      <c r="WFM2998" s="137"/>
      <c r="WFN2998" s="580"/>
      <c r="WFO2998" s="537"/>
      <c r="WFP2998" s="562"/>
      <c r="WFQ2998" s="357"/>
      <c r="WFR2998" s="81"/>
      <c r="WFS2998" s="173"/>
      <c r="WFT2998" s="725"/>
      <c r="WFU2998" s="137"/>
      <c r="WFV2998" s="580"/>
      <c r="WFW2998" s="537"/>
      <c r="WFX2998" s="562"/>
      <c r="WFY2998" s="357"/>
      <c r="WFZ2998" s="81"/>
      <c r="WGA2998" s="173"/>
      <c r="WGB2998" s="725"/>
      <c r="WGC2998" s="137"/>
      <c r="WGD2998" s="580"/>
      <c r="WGE2998" s="537"/>
      <c r="WGF2998" s="562"/>
      <c r="WGG2998" s="357"/>
      <c r="WGH2998" s="81"/>
      <c r="WGI2998" s="173"/>
      <c r="WGJ2998" s="725"/>
      <c r="WGK2998" s="137"/>
      <c r="WGL2998" s="580"/>
      <c r="WGM2998" s="537"/>
      <c r="WGN2998" s="562"/>
      <c r="WGO2998" s="357"/>
      <c r="WGP2998" s="81"/>
      <c r="WGQ2998" s="173"/>
      <c r="WGR2998" s="725"/>
      <c r="WGS2998" s="137"/>
      <c r="WGT2998" s="580"/>
      <c r="WGU2998" s="537"/>
      <c r="WGV2998" s="562"/>
      <c r="WGW2998" s="357"/>
      <c r="WGX2998" s="81"/>
      <c r="WGY2998" s="173"/>
      <c r="WGZ2998" s="725"/>
      <c r="WHA2998" s="137"/>
      <c r="WHB2998" s="580"/>
      <c r="WHC2998" s="537"/>
      <c r="WHD2998" s="562"/>
      <c r="WHE2998" s="357"/>
      <c r="WHF2998" s="81"/>
      <c r="WHG2998" s="173"/>
      <c r="WHH2998" s="725"/>
      <c r="WHI2998" s="137"/>
      <c r="WHJ2998" s="580"/>
      <c r="WHK2998" s="537"/>
      <c r="WHL2998" s="562"/>
      <c r="WHM2998" s="357"/>
      <c r="WHN2998" s="81"/>
      <c r="WHO2998" s="173"/>
      <c r="WHP2998" s="725"/>
      <c r="WHQ2998" s="137"/>
      <c r="WHR2998" s="580"/>
      <c r="WHS2998" s="537"/>
      <c r="WHT2998" s="562"/>
      <c r="WHU2998" s="357"/>
      <c r="WHV2998" s="81"/>
      <c r="WHW2998" s="173"/>
      <c r="WHX2998" s="725"/>
      <c r="WHY2998" s="137"/>
      <c r="WHZ2998" s="580"/>
      <c r="WIA2998" s="537"/>
      <c r="WIB2998" s="562"/>
      <c r="WIC2998" s="357"/>
      <c r="WID2998" s="81"/>
      <c r="WIE2998" s="173"/>
      <c r="WIF2998" s="725"/>
      <c r="WIG2998" s="137"/>
      <c r="WIH2998" s="580"/>
      <c r="WII2998" s="537"/>
      <c r="WIJ2998" s="562"/>
      <c r="WIK2998" s="357"/>
      <c r="WIL2998" s="81"/>
      <c r="WIM2998" s="173"/>
      <c r="WIN2998" s="725"/>
      <c r="WIO2998" s="137"/>
      <c r="WIP2998" s="580"/>
      <c r="WIQ2998" s="537"/>
      <c r="WIR2998" s="562"/>
      <c r="WIS2998" s="357"/>
      <c r="WIT2998" s="81"/>
      <c r="WIU2998" s="173"/>
      <c r="WIV2998" s="725"/>
      <c r="WIW2998" s="137"/>
      <c r="WIX2998" s="580"/>
      <c r="WIY2998" s="537"/>
      <c r="WIZ2998" s="562"/>
      <c r="WJA2998" s="357"/>
      <c r="WJB2998" s="81"/>
      <c r="WJC2998" s="173"/>
      <c r="WJD2998" s="725"/>
      <c r="WJE2998" s="137"/>
      <c r="WJF2998" s="580"/>
      <c r="WJG2998" s="537"/>
      <c r="WJH2998" s="562"/>
      <c r="WJI2998" s="357"/>
      <c r="WJJ2998" s="81"/>
      <c r="WJK2998" s="173"/>
      <c r="WJL2998" s="725"/>
      <c r="WJM2998" s="137"/>
      <c r="WJN2998" s="580"/>
      <c r="WJO2998" s="537"/>
      <c r="WJP2998" s="562"/>
      <c r="WJQ2998" s="357"/>
      <c r="WJR2998" s="81"/>
      <c r="WJS2998" s="173"/>
      <c r="WJT2998" s="725"/>
      <c r="WJU2998" s="137"/>
      <c r="WJV2998" s="580"/>
      <c r="WJW2998" s="537"/>
      <c r="WJX2998" s="562"/>
      <c r="WJY2998" s="357"/>
      <c r="WJZ2998" s="81"/>
      <c r="WKA2998" s="173"/>
      <c r="WKB2998" s="725"/>
      <c r="WKC2998" s="137"/>
      <c r="WKD2998" s="580"/>
      <c r="WKE2998" s="537"/>
      <c r="WKF2998" s="562"/>
      <c r="WKG2998" s="357"/>
      <c r="WKH2998" s="81"/>
      <c r="WKI2998" s="173"/>
      <c r="WKJ2998" s="725"/>
      <c r="WKK2998" s="137"/>
      <c r="WKL2998" s="580"/>
      <c r="WKM2998" s="537"/>
      <c r="WKN2998" s="562"/>
      <c r="WKO2998" s="357"/>
      <c r="WKP2998" s="81"/>
      <c r="WKQ2998" s="173"/>
      <c r="WKR2998" s="725"/>
      <c r="WKS2998" s="137"/>
      <c r="WKT2998" s="580"/>
      <c r="WKU2998" s="537"/>
      <c r="WKV2998" s="562"/>
      <c r="WKW2998" s="357"/>
      <c r="WKX2998" s="81"/>
      <c r="WKY2998" s="173"/>
      <c r="WKZ2998" s="725"/>
      <c r="WLA2998" s="137"/>
      <c r="WLB2998" s="580"/>
      <c r="WLC2998" s="537"/>
      <c r="WLD2998" s="562"/>
      <c r="WLE2998" s="357"/>
      <c r="WLF2998" s="81"/>
      <c r="WLG2998" s="173"/>
      <c r="WLH2998" s="725"/>
      <c r="WLI2998" s="137"/>
      <c r="WLJ2998" s="580"/>
      <c r="WLK2998" s="537"/>
      <c r="WLL2998" s="562"/>
      <c r="WLM2998" s="357"/>
      <c r="WLN2998" s="81"/>
      <c r="WLO2998" s="173"/>
      <c r="WLP2998" s="725"/>
      <c r="WLQ2998" s="137"/>
      <c r="WLR2998" s="580"/>
      <c r="WLS2998" s="537"/>
      <c r="WLT2998" s="562"/>
      <c r="WLU2998" s="357"/>
      <c r="WLV2998" s="81"/>
      <c r="WLW2998" s="173"/>
      <c r="WLX2998" s="725"/>
      <c r="WLY2998" s="137"/>
      <c r="WLZ2998" s="580"/>
      <c r="WMA2998" s="537"/>
      <c r="WMB2998" s="562"/>
      <c r="WMC2998" s="357"/>
      <c r="WMD2998" s="81"/>
      <c r="WME2998" s="173"/>
      <c r="WMF2998" s="725"/>
      <c r="WMG2998" s="137"/>
      <c r="WMH2998" s="580"/>
      <c r="WMI2998" s="537"/>
      <c r="WMJ2998" s="562"/>
      <c r="WMK2998" s="357"/>
      <c r="WML2998" s="81"/>
      <c r="WMM2998" s="173"/>
      <c r="WMN2998" s="725"/>
      <c r="WMO2998" s="137"/>
      <c r="WMP2998" s="580"/>
      <c r="WMQ2998" s="537"/>
      <c r="WMR2998" s="562"/>
      <c r="WMS2998" s="357"/>
      <c r="WMT2998" s="81"/>
      <c r="WMU2998" s="173"/>
      <c r="WMV2998" s="725"/>
      <c r="WMW2998" s="137"/>
      <c r="WMX2998" s="580"/>
      <c r="WMY2998" s="537"/>
      <c r="WMZ2998" s="562"/>
      <c r="WNA2998" s="357"/>
      <c r="WNB2998" s="81"/>
      <c r="WNC2998" s="173"/>
      <c r="WND2998" s="725"/>
      <c r="WNE2998" s="137"/>
      <c r="WNF2998" s="580"/>
      <c r="WNG2998" s="537"/>
      <c r="WNH2998" s="562"/>
      <c r="WNI2998" s="357"/>
      <c r="WNJ2998" s="81"/>
      <c r="WNK2998" s="173"/>
      <c r="WNL2998" s="725"/>
      <c r="WNM2998" s="137"/>
      <c r="WNN2998" s="580"/>
      <c r="WNO2998" s="537"/>
      <c r="WNP2998" s="562"/>
      <c r="WNQ2998" s="357"/>
      <c r="WNR2998" s="81"/>
      <c r="WNS2998" s="173"/>
      <c r="WNT2998" s="725"/>
      <c r="WNU2998" s="137"/>
      <c r="WNV2998" s="580"/>
      <c r="WNW2998" s="537"/>
      <c r="WNX2998" s="562"/>
      <c r="WNY2998" s="357"/>
      <c r="WNZ2998" s="81"/>
      <c r="WOA2998" s="173"/>
      <c r="WOB2998" s="725"/>
      <c r="WOC2998" s="137"/>
      <c r="WOD2998" s="580"/>
      <c r="WOE2998" s="537"/>
      <c r="WOF2998" s="562"/>
      <c r="WOG2998" s="357"/>
      <c r="WOH2998" s="81"/>
      <c r="WOI2998" s="173"/>
      <c r="WOJ2998" s="725"/>
      <c r="WOK2998" s="137"/>
      <c r="WOL2998" s="580"/>
      <c r="WOM2998" s="537"/>
      <c r="WON2998" s="562"/>
      <c r="WOO2998" s="357"/>
      <c r="WOP2998" s="81"/>
      <c r="WOQ2998" s="173"/>
      <c r="WOR2998" s="725"/>
      <c r="WOS2998" s="137"/>
      <c r="WOT2998" s="580"/>
      <c r="WOU2998" s="537"/>
      <c r="WOV2998" s="562"/>
      <c r="WOW2998" s="357"/>
      <c r="WOX2998" s="81"/>
      <c r="WOY2998" s="173"/>
      <c r="WOZ2998" s="725"/>
      <c r="WPA2998" s="137"/>
      <c r="WPB2998" s="580"/>
      <c r="WPC2998" s="537"/>
      <c r="WPD2998" s="562"/>
      <c r="WPE2998" s="357"/>
      <c r="WPF2998" s="81"/>
      <c r="WPG2998" s="173"/>
      <c r="WPH2998" s="725"/>
      <c r="WPI2998" s="137"/>
      <c r="WPJ2998" s="580"/>
      <c r="WPK2998" s="537"/>
      <c r="WPL2998" s="562"/>
      <c r="WPM2998" s="357"/>
      <c r="WPN2998" s="81"/>
      <c r="WPO2998" s="173"/>
      <c r="WPP2998" s="725"/>
      <c r="WPQ2998" s="137"/>
      <c r="WPR2998" s="580"/>
      <c r="WPS2998" s="537"/>
      <c r="WPT2998" s="562"/>
      <c r="WPU2998" s="357"/>
      <c r="WPV2998" s="81"/>
      <c r="WPW2998" s="173"/>
      <c r="WPX2998" s="725"/>
      <c r="WPY2998" s="137"/>
      <c r="WPZ2998" s="580"/>
      <c r="WQA2998" s="537"/>
      <c r="WQB2998" s="562"/>
      <c r="WQC2998" s="357"/>
      <c r="WQD2998" s="81"/>
      <c r="WQE2998" s="173"/>
      <c r="WQF2998" s="725"/>
      <c r="WQG2998" s="137"/>
      <c r="WQH2998" s="580"/>
      <c r="WQI2998" s="537"/>
      <c r="WQJ2998" s="562"/>
      <c r="WQK2998" s="357"/>
      <c r="WQL2998" s="81"/>
      <c r="WQM2998" s="173"/>
      <c r="WQN2998" s="725"/>
      <c r="WQO2998" s="137"/>
      <c r="WQP2998" s="580"/>
      <c r="WQQ2998" s="537"/>
      <c r="WQR2998" s="562"/>
      <c r="WQS2998" s="357"/>
      <c r="WQT2998" s="81"/>
      <c r="WQU2998" s="173"/>
      <c r="WQV2998" s="725"/>
      <c r="WQW2998" s="137"/>
      <c r="WQX2998" s="580"/>
      <c r="WQY2998" s="537"/>
      <c r="WQZ2998" s="562"/>
      <c r="WRA2998" s="357"/>
      <c r="WRB2998" s="81"/>
      <c r="WRC2998" s="173"/>
      <c r="WRD2998" s="725"/>
      <c r="WRE2998" s="137"/>
      <c r="WRF2998" s="580"/>
      <c r="WRG2998" s="537"/>
      <c r="WRH2998" s="562"/>
      <c r="WRI2998" s="357"/>
      <c r="WRJ2998" s="81"/>
      <c r="WRK2998" s="173"/>
      <c r="WRL2998" s="725"/>
      <c r="WRM2998" s="137"/>
      <c r="WRN2998" s="580"/>
      <c r="WRO2998" s="537"/>
      <c r="WRP2998" s="562"/>
      <c r="WRQ2998" s="357"/>
      <c r="WRR2998" s="81"/>
      <c r="WRS2998" s="173"/>
      <c r="WRT2998" s="725"/>
      <c r="WRU2998" s="137"/>
      <c r="WRV2998" s="580"/>
      <c r="WRW2998" s="537"/>
      <c r="WRX2998" s="562"/>
      <c r="WRY2998" s="357"/>
      <c r="WRZ2998" s="81"/>
      <c r="WSA2998" s="173"/>
      <c r="WSB2998" s="725"/>
      <c r="WSC2998" s="137"/>
      <c r="WSD2998" s="580"/>
      <c r="WSE2998" s="537"/>
      <c r="WSF2998" s="562"/>
      <c r="WSG2998" s="357"/>
      <c r="WSH2998" s="81"/>
      <c r="WSI2998" s="173"/>
      <c r="WSJ2998" s="725"/>
      <c r="WSK2998" s="137"/>
      <c r="WSL2998" s="580"/>
      <c r="WSM2998" s="537"/>
      <c r="WSN2998" s="562"/>
      <c r="WSO2998" s="357"/>
      <c r="WSP2998" s="81"/>
      <c r="WSQ2998" s="173"/>
      <c r="WSR2998" s="725"/>
      <c r="WSS2998" s="137"/>
      <c r="WST2998" s="580"/>
      <c r="WSU2998" s="537"/>
      <c r="WSV2998" s="562"/>
      <c r="WSW2998" s="357"/>
      <c r="WSX2998" s="81"/>
      <c r="WSY2998" s="173"/>
      <c r="WSZ2998" s="725"/>
      <c r="WTA2998" s="137"/>
      <c r="WTB2998" s="580"/>
      <c r="WTC2998" s="537"/>
      <c r="WTD2998" s="562"/>
      <c r="WTE2998" s="357"/>
      <c r="WTF2998" s="81"/>
      <c r="WTG2998" s="173"/>
      <c r="WTH2998" s="725"/>
      <c r="WTI2998" s="137"/>
      <c r="WTJ2998" s="580"/>
      <c r="WTK2998" s="537"/>
      <c r="WTL2998" s="562"/>
      <c r="WTM2998" s="357"/>
      <c r="WTN2998" s="81"/>
      <c r="WTO2998" s="173"/>
      <c r="WTP2998" s="725"/>
      <c r="WTQ2998" s="137"/>
      <c r="WTR2998" s="580"/>
      <c r="WTS2998" s="537"/>
      <c r="WTT2998" s="562"/>
      <c r="WTU2998" s="357"/>
      <c r="WTV2998" s="81"/>
      <c r="WTW2998" s="173"/>
      <c r="WTX2998" s="725"/>
      <c r="WTY2998" s="137"/>
      <c r="WTZ2998" s="580"/>
      <c r="WUA2998" s="537"/>
      <c r="WUB2998" s="562"/>
      <c r="WUC2998" s="357"/>
      <c r="WUD2998" s="81"/>
      <c r="WUE2998" s="173"/>
      <c r="WUF2998" s="725"/>
      <c r="WUG2998" s="137"/>
      <c r="WUH2998" s="580"/>
      <c r="WUI2998" s="537"/>
      <c r="WUJ2998" s="562"/>
      <c r="WUK2998" s="357"/>
      <c r="WUL2998" s="81"/>
      <c r="WUM2998" s="173"/>
      <c r="WUN2998" s="725"/>
      <c r="WUO2998" s="137"/>
      <c r="WUP2998" s="580"/>
      <c r="WUQ2998" s="537"/>
      <c r="WUR2998" s="562"/>
      <c r="WUS2998" s="357"/>
      <c r="WUT2998" s="81"/>
      <c r="WUU2998" s="173"/>
      <c r="WUV2998" s="725"/>
      <c r="WUW2998" s="137"/>
      <c r="WUX2998" s="580"/>
      <c r="WUY2998" s="537"/>
      <c r="WUZ2998" s="562"/>
      <c r="WVA2998" s="357"/>
      <c r="WVB2998" s="81"/>
      <c r="WVC2998" s="173"/>
      <c r="WVD2998" s="725"/>
      <c r="WVE2998" s="137"/>
      <c r="WVF2998" s="580"/>
      <c r="WVG2998" s="537"/>
      <c r="WVH2998" s="562"/>
      <c r="WVI2998" s="357"/>
      <c r="WVJ2998" s="81"/>
      <c r="WVK2998" s="173"/>
      <c r="WVL2998" s="725"/>
      <c r="WVM2998" s="137"/>
      <c r="WVN2998" s="580"/>
      <c r="WVO2998" s="537"/>
      <c r="WVP2998" s="562"/>
      <c r="WVQ2998" s="357"/>
      <c r="WVR2998" s="81"/>
      <c r="WVS2998" s="173"/>
      <c r="WVT2998" s="725"/>
      <c r="WVU2998" s="137"/>
      <c r="WVV2998" s="580"/>
      <c r="WVW2998" s="537"/>
      <c r="WVX2998" s="562"/>
      <c r="WVY2998" s="357"/>
      <c r="WVZ2998" s="81"/>
      <c r="WWA2998" s="173"/>
      <c r="WWB2998" s="725"/>
      <c r="WWC2998" s="137"/>
      <c r="WWD2998" s="580"/>
      <c r="WWE2998" s="537"/>
      <c r="WWF2998" s="562"/>
      <c r="WWG2998" s="357"/>
      <c r="WWH2998" s="81"/>
      <c r="WWI2998" s="173"/>
      <c r="WWJ2998" s="725"/>
      <c r="WWK2998" s="137"/>
      <c r="WWL2998" s="580"/>
      <c r="WWM2998" s="537"/>
      <c r="WWN2998" s="562"/>
      <c r="WWO2998" s="357"/>
      <c r="WWP2998" s="81"/>
      <c r="WWQ2998" s="173"/>
      <c r="WWR2998" s="725"/>
      <c r="WWS2998" s="137"/>
      <c r="WWT2998" s="580"/>
      <c r="WWU2998" s="537"/>
      <c r="WWV2998" s="562"/>
      <c r="WWW2998" s="357"/>
      <c r="WWX2998" s="81"/>
      <c r="WWY2998" s="173"/>
      <c r="WWZ2998" s="725"/>
      <c r="WXA2998" s="137"/>
      <c r="WXB2998" s="580"/>
      <c r="WXC2998" s="537"/>
      <c r="WXD2998" s="562"/>
      <c r="WXE2998" s="357"/>
      <c r="WXF2998" s="81"/>
      <c r="WXG2998" s="173"/>
      <c r="WXH2998" s="725"/>
      <c r="WXI2998" s="137"/>
      <c r="WXJ2998" s="580"/>
      <c r="WXK2998" s="537"/>
      <c r="WXL2998" s="562"/>
      <c r="WXM2998" s="357"/>
      <c r="WXN2998" s="81"/>
      <c r="WXO2998" s="173"/>
      <c r="WXP2998" s="725"/>
      <c r="WXQ2998" s="137"/>
      <c r="WXR2998" s="580"/>
      <c r="WXS2998" s="537"/>
      <c r="WXT2998" s="562"/>
      <c r="WXU2998" s="357"/>
      <c r="WXV2998" s="81"/>
      <c r="WXW2998" s="173"/>
      <c r="WXX2998" s="725"/>
      <c r="WXY2998" s="137"/>
      <c r="WXZ2998" s="580"/>
      <c r="WYA2998" s="537"/>
      <c r="WYB2998" s="562"/>
      <c r="WYC2998" s="357"/>
      <c r="WYD2998" s="81"/>
      <c r="WYE2998" s="173"/>
      <c r="WYF2998" s="725"/>
      <c r="WYG2998" s="137"/>
      <c r="WYH2998" s="580"/>
      <c r="WYI2998" s="537"/>
      <c r="WYJ2998" s="562"/>
      <c r="WYK2998" s="357"/>
      <c r="WYL2998" s="81"/>
      <c r="WYM2998" s="173"/>
      <c r="WYN2998" s="725"/>
      <c r="WYO2998" s="137"/>
      <c r="WYP2998" s="580"/>
      <c r="WYQ2998" s="537"/>
      <c r="WYR2998" s="562"/>
      <c r="WYS2998" s="357"/>
      <c r="WYT2998" s="81"/>
      <c r="WYU2998" s="173"/>
      <c r="WYV2998" s="725"/>
      <c r="WYW2998" s="137"/>
      <c r="WYX2998" s="580"/>
      <c r="WYY2998" s="537"/>
      <c r="WYZ2998" s="562"/>
      <c r="WZA2998" s="357"/>
      <c r="WZB2998" s="81"/>
      <c r="WZC2998" s="173"/>
      <c r="WZD2998" s="725"/>
      <c r="WZE2998" s="137"/>
      <c r="WZF2998" s="580"/>
      <c r="WZG2998" s="537"/>
      <c r="WZH2998" s="562"/>
      <c r="WZI2998" s="357"/>
      <c r="WZJ2998" s="81"/>
      <c r="WZK2998" s="173"/>
      <c r="WZL2998" s="725"/>
      <c r="WZM2998" s="137"/>
      <c r="WZN2998" s="580"/>
      <c r="WZO2998" s="537"/>
      <c r="WZP2998" s="562"/>
      <c r="WZQ2998" s="357"/>
      <c r="WZR2998" s="81"/>
      <c r="WZS2998" s="173"/>
      <c r="WZT2998" s="725"/>
      <c r="WZU2998" s="137"/>
      <c r="WZV2998" s="580"/>
      <c r="WZW2998" s="537"/>
      <c r="WZX2998" s="562"/>
      <c r="WZY2998" s="357"/>
      <c r="WZZ2998" s="81"/>
      <c r="XAA2998" s="173"/>
      <c r="XAB2998" s="725"/>
      <c r="XAC2998" s="137"/>
      <c r="XAD2998" s="580"/>
      <c r="XAE2998" s="537"/>
      <c r="XAF2998" s="562"/>
      <c r="XAG2998" s="357"/>
      <c r="XAH2998" s="81"/>
      <c r="XAI2998" s="173"/>
      <c r="XAJ2998" s="725"/>
      <c r="XAK2998" s="137"/>
      <c r="XAL2998" s="580"/>
      <c r="XAM2998" s="537"/>
      <c r="XAN2998" s="562"/>
      <c r="XAO2998" s="357"/>
      <c r="XAP2998" s="81"/>
      <c r="XAQ2998" s="173"/>
      <c r="XAR2998" s="725"/>
      <c r="XAS2998" s="137"/>
      <c r="XAT2998" s="580"/>
      <c r="XAU2998" s="537"/>
      <c r="XAV2998" s="562"/>
      <c r="XAW2998" s="357"/>
      <c r="XAX2998" s="81"/>
      <c r="XAY2998" s="173"/>
      <c r="XAZ2998" s="725"/>
      <c r="XBA2998" s="137"/>
      <c r="XBB2998" s="580"/>
      <c r="XBC2998" s="537"/>
      <c r="XBD2998" s="562"/>
      <c r="XBE2998" s="357"/>
      <c r="XBF2998" s="81"/>
      <c r="XBG2998" s="173"/>
      <c r="XBH2998" s="725"/>
      <c r="XBI2998" s="137"/>
      <c r="XBJ2998" s="580"/>
      <c r="XBK2998" s="537"/>
      <c r="XBL2998" s="562"/>
      <c r="XBM2998" s="357"/>
      <c r="XBN2998" s="81"/>
      <c r="XBO2998" s="173"/>
      <c r="XBP2998" s="725"/>
      <c r="XBQ2998" s="137"/>
      <c r="XBR2998" s="580"/>
      <c r="XBS2998" s="537"/>
      <c r="XBT2998" s="562"/>
      <c r="XBU2998" s="357"/>
      <c r="XBV2998" s="81"/>
      <c r="XBW2998" s="173"/>
      <c r="XBX2998" s="725"/>
      <c r="XBY2998" s="137"/>
      <c r="XBZ2998" s="580"/>
      <c r="XCA2998" s="537"/>
      <c r="XCB2998" s="562"/>
      <c r="XCC2998" s="357"/>
      <c r="XCD2998" s="81"/>
      <c r="XCE2998" s="173"/>
      <c r="XCF2998" s="725"/>
      <c r="XCG2998" s="137"/>
      <c r="XCH2998" s="580"/>
      <c r="XCI2998" s="537"/>
      <c r="XCJ2998" s="562"/>
      <c r="XCK2998" s="357"/>
      <c r="XCL2998" s="81"/>
      <c r="XCM2998" s="173"/>
      <c r="XCN2998" s="725"/>
      <c r="XCO2998" s="137"/>
      <c r="XCP2998" s="580"/>
      <c r="XCQ2998" s="537"/>
      <c r="XCR2998" s="562"/>
      <c r="XCS2998" s="357"/>
      <c r="XCT2998" s="81"/>
      <c r="XCU2998" s="173"/>
      <c r="XCV2998" s="725"/>
      <c r="XCW2998" s="137"/>
      <c r="XCX2998" s="580"/>
      <c r="XCY2998" s="537"/>
      <c r="XCZ2998" s="562"/>
      <c r="XDA2998" s="357"/>
      <c r="XDB2998" s="81"/>
      <c r="XDC2998" s="173"/>
      <c r="XDD2998" s="725"/>
      <c r="XDE2998" s="137"/>
      <c r="XDF2998" s="580"/>
      <c r="XDG2998" s="537"/>
      <c r="XDH2998" s="562"/>
      <c r="XDI2998" s="357"/>
      <c r="XDJ2998" s="81"/>
      <c r="XDK2998" s="173"/>
      <c r="XDL2998" s="725"/>
      <c r="XDM2998" s="137"/>
      <c r="XDN2998" s="580"/>
      <c r="XDO2998" s="537"/>
      <c r="XDP2998" s="562"/>
      <c r="XDQ2998" s="357"/>
      <c r="XDR2998" s="81"/>
      <c r="XDS2998" s="173"/>
      <c r="XDT2998" s="725"/>
      <c r="XDU2998" s="137"/>
      <c r="XDV2998" s="580"/>
      <c r="XDW2998" s="537"/>
      <c r="XDX2998" s="562"/>
      <c r="XDY2998" s="357"/>
      <c r="XDZ2998" s="81"/>
      <c r="XEA2998" s="173"/>
      <c r="XEB2998" s="725"/>
      <c r="XEC2998" s="137"/>
      <c r="XED2998" s="580"/>
      <c r="XEE2998" s="537"/>
      <c r="XEF2998" s="562"/>
      <c r="XEG2998" s="357"/>
      <c r="XEH2998" s="81"/>
      <c r="XEI2998" s="173"/>
      <c r="XEJ2998" s="725"/>
      <c r="XEK2998" s="137"/>
      <c r="XEL2998" s="580"/>
      <c r="XEM2998" s="537"/>
      <c r="XEN2998" s="562"/>
      <c r="XEO2998" s="357"/>
      <c r="XEP2998" s="81"/>
      <c r="XEQ2998" s="173"/>
      <c r="XER2998" s="725"/>
      <c r="XES2998" s="137"/>
      <c r="XET2998" s="580"/>
      <c r="XEU2998" s="537"/>
      <c r="XEV2998" s="562"/>
      <c r="XEW2998" s="357"/>
      <c r="XEX2998" s="81"/>
      <c r="XEY2998" s="173"/>
      <c r="XEZ2998" s="725"/>
      <c r="XFA2998" s="137"/>
      <c r="XFB2998" s="580"/>
      <c r="XFC2998" s="537"/>
      <c r="XFD2998" s="562"/>
    </row>
    <row r="2999" spans="1:16384" ht="15" customHeight="1">
      <c r="A2999" s="357">
        <v>45117</v>
      </c>
      <c r="B2999" s="81">
        <v>4165</v>
      </c>
      <c r="C2999" s="173">
        <v>28800</v>
      </c>
      <c r="D2999" s="729">
        <v>28350</v>
      </c>
      <c r="E2999" s="137">
        <f t="shared" ref="E2999" si="1142">D2999-C2999</f>
        <v>-450</v>
      </c>
      <c r="F2999" s="580">
        <f t="shared" ref="F2999" si="1143">C2999-C2998</f>
        <v>-250</v>
      </c>
      <c r="G2999" s="537"/>
      <c r="H2999" s="562"/>
      <c r="I2999" s="728">
        <v>229500</v>
      </c>
      <c r="J2999" s="81"/>
      <c r="K2999" s="173"/>
      <c r="L2999" s="729"/>
      <c r="M2999" s="137"/>
      <c r="N2999" s="580"/>
      <c r="R2999" s="81"/>
      <c r="S2999" s="173"/>
      <c r="T2999" s="729"/>
      <c r="U2999" s="137"/>
      <c r="V2999" s="580"/>
      <c r="W2999" s="537"/>
      <c r="X2999" s="562"/>
      <c r="Y2999" s="357"/>
      <c r="Z2999" s="81"/>
      <c r="AA2999" s="173"/>
      <c r="AB2999" s="729"/>
      <c r="AC2999" s="137"/>
      <c r="AD2999" s="580"/>
      <c r="AE2999" s="537"/>
      <c r="AF2999" s="562"/>
      <c r="AG2999" s="357"/>
      <c r="AH2999" s="81"/>
      <c r="AI2999" s="173"/>
      <c r="AJ2999" s="729"/>
      <c r="AK2999" s="137"/>
      <c r="AL2999" s="580"/>
      <c r="AM2999" s="537"/>
      <c r="AN2999" s="562"/>
      <c r="AO2999" s="357"/>
      <c r="AP2999" s="81"/>
      <c r="AQ2999" s="173"/>
      <c r="AR2999" s="729"/>
      <c r="AS2999" s="137"/>
      <c r="AT2999" s="580"/>
      <c r="AU2999" s="537"/>
      <c r="AV2999" s="562"/>
      <c r="AW2999" s="357"/>
      <c r="AX2999" s="81"/>
      <c r="AY2999" s="173"/>
      <c r="AZ2999" s="729"/>
      <c r="BA2999" s="137"/>
      <c r="BB2999" s="580"/>
      <c r="BC2999" s="537"/>
      <c r="BD2999" s="562"/>
      <c r="BE2999" s="357"/>
      <c r="BF2999" s="81"/>
      <c r="BG2999" s="173"/>
      <c r="BH2999" s="729"/>
      <c r="BI2999" s="137"/>
      <c r="BJ2999" s="580"/>
      <c r="BK2999" s="537"/>
      <c r="BL2999" s="562"/>
      <c r="BM2999" s="357"/>
      <c r="BN2999" s="81"/>
      <c r="BO2999" s="173"/>
      <c r="BP2999" s="729"/>
      <c r="BQ2999" s="137"/>
      <c r="BR2999" s="580"/>
      <c r="BS2999" s="537"/>
      <c r="BT2999" s="562"/>
      <c r="BU2999" s="357"/>
      <c r="BV2999" s="81"/>
      <c r="BW2999" s="173"/>
      <c r="BX2999" s="729"/>
      <c r="BY2999" s="137"/>
      <c r="BZ2999" s="580"/>
      <c r="CA2999" s="537"/>
      <c r="CB2999" s="562"/>
      <c r="CC2999" s="357"/>
      <c r="CD2999" s="81"/>
      <c r="CE2999" s="173"/>
      <c r="CF2999" s="729"/>
      <c r="CG2999" s="137"/>
      <c r="CH2999" s="580"/>
      <c r="CI2999" s="537"/>
      <c r="CJ2999" s="562"/>
      <c r="CK2999" s="357"/>
      <c r="CL2999" s="81"/>
      <c r="CM2999" s="173"/>
      <c r="CN2999" s="729"/>
      <c r="CO2999" s="137"/>
      <c r="CP2999" s="580"/>
      <c r="CQ2999" s="537"/>
      <c r="CR2999" s="562"/>
      <c r="CS2999" s="357"/>
      <c r="CT2999" s="81"/>
      <c r="CU2999" s="173"/>
      <c r="CV2999" s="729"/>
      <c r="CW2999" s="137"/>
      <c r="CX2999" s="580"/>
      <c r="CY2999" s="537"/>
      <c r="CZ2999" s="562"/>
      <c r="DA2999" s="357"/>
      <c r="DB2999" s="81"/>
      <c r="DC2999" s="173"/>
      <c r="DD2999" s="729"/>
      <c r="DE2999" s="137"/>
      <c r="DF2999" s="580"/>
      <c r="DG2999" s="537"/>
      <c r="DH2999" s="562"/>
      <c r="DI2999" s="357"/>
      <c r="DJ2999" s="81"/>
      <c r="DK2999" s="173"/>
      <c r="DL2999" s="729"/>
      <c r="DM2999" s="137"/>
      <c r="DN2999" s="580"/>
      <c r="DO2999" s="537"/>
      <c r="DP2999" s="562"/>
      <c r="DQ2999" s="357"/>
      <c r="DR2999" s="81"/>
      <c r="DS2999" s="173"/>
      <c r="DT2999" s="729"/>
      <c r="DU2999" s="137"/>
      <c r="DV2999" s="580"/>
      <c r="DW2999" s="537"/>
      <c r="DX2999" s="562"/>
      <c r="DY2999" s="357"/>
      <c r="DZ2999" s="81"/>
      <c r="EA2999" s="173"/>
      <c r="EB2999" s="729"/>
      <c r="EC2999" s="137"/>
      <c r="ED2999" s="580"/>
      <c r="EE2999" s="537"/>
      <c r="EF2999" s="562"/>
      <c r="EG2999" s="357"/>
      <c r="EH2999" s="81"/>
      <c r="EI2999" s="173"/>
      <c r="EJ2999" s="729"/>
      <c r="EK2999" s="137"/>
      <c r="EL2999" s="580"/>
      <c r="EM2999" s="537"/>
      <c r="EN2999" s="562"/>
      <c r="EO2999" s="357"/>
      <c r="EP2999" s="81"/>
      <c r="EQ2999" s="173"/>
      <c r="ER2999" s="729"/>
      <c r="ES2999" s="137"/>
      <c r="ET2999" s="580"/>
      <c r="EU2999" s="537"/>
      <c r="EV2999" s="562"/>
      <c r="EW2999" s="357"/>
      <c r="EX2999" s="81"/>
      <c r="EY2999" s="173"/>
      <c r="EZ2999" s="729"/>
      <c r="FA2999" s="137"/>
      <c r="FB2999" s="580"/>
      <c r="FC2999" s="537"/>
      <c r="FD2999" s="562"/>
      <c r="FE2999" s="357"/>
      <c r="FF2999" s="81"/>
      <c r="FG2999" s="173"/>
      <c r="FH2999" s="729"/>
      <c r="FI2999" s="137"/>
      <c r="FJ2999" s="580"/>
      <c r="FK2999" s="537"/>
      <c r="FL2999" s="562"/>
      <c r="FM2999" s="357"/>
      <c r="FN2999" s="81"/>
      <c r="FO2999" s="173"/>
      <c r="FP2999" s="729"/>
      <c r="FQ2999" s="137"/>
      <c r="FR2999" s="580"/>
      <c r="FS2999" s="537"/>
      <c r="FT2999" s="562"/>
      <c r="FU2999" s="357"/>
      <c r="FV2999" s="81"/>
      <c r="FW2999" s="173"/>
      <c r="FX2999" s="729"/>
      <c r="FY2999" s="137"/>
      <c r="FZ2999" s="580"/>
      <c r="GA2999" s="537"/>
      <c r="GB2999" s="562"/>
      <c r="GC2999" s="357"/>
      <c r="GD2999" s="81"/>
      <c r="GE2999" s="173"/>
      <c r="GF2999" s="729"/>
      <c r="GG2999" s="137"/>
      <c r="GH2999" s="580"/>
      <c r="GI2999" s="537"/>
      <c r="GJ2999" s="562"/>
      <c r="GK2999" s="357"/>
      <c r="GL2999" s="81"/>
      <c r="GM2999" s="173"/>
      <c r="GN2999" s="729"/>
      <c r="GO2999" s="137"/>
      <c r="GP2999" s="580"/>
      <c r="GQ2999" s="537"/>
      <c r="GR2999" s="562"/>
      <c r="GS2999" s="357"/>
      <c r="GT2999" s="81"/>
      <c r="GU2999" s="173"/>
      <c r="GV2999" s="729"/>
      <c r="GW2999" s="137"/>
      <c r="GX2999" s="580"/>
      <c r="GY2999" s="537"/>
      <c r="GZ2999" s="562"/>
      <c r="HA2999" s="357"/>
      <c r="HB2999" s="81"/>
      <c r="HC2999" s="173"/>
      <c r="HD2999" s="729"/>
      <c r="HE2999" s="137"/>
      <c r="HF2999" s="580"/>
      <c r="HG2999" s="537"/>
      <c r="HH2999" s="562"/>
      <c r="HI2999" s="357"/>
      <c r="HJ2999" s="81"/>
      <c r="HK2999" s="173"/>
      <c r="HL2999" s="729"/>
      <c r="HM2999" s="137"/>
      <c r="HN2999" s="580"/>
      <c r="HO2999" s="537"/>
      <c r="HP2999" s="562"/>
      <c r="HQ2999" s="357"/>
      <c r="HR2999" s="81"/>
      <c r="HS2999" s="173"/>
      <c r="HT2999" s="729"/>
      <c r="HU2999" s="137"/>
      <c r="HV2999" s="580"/>
      <c r="HW2999" s="537"/>
      <c r="HX2999" s="562"/>
      <c r="HY2999" s="357"/>
      <c r="HZ2999" s="81"/>
      <c r="IA2999" s="173"/>
      <c r="IB2999" s="729"/>
      <c r="IC2999" s="137"/>
      <c r="ID2999" s="580"/>
      <c r="IE2999" s="537"/>
      <c r="IF2999" s="562"/>
      <c r="IG2999" s="357"/>
      <c r="IH2999" s="81"/>
      <c r="II2999" s="173"/>
      <c r="IJ2999" s="729"/>
      <c r="IK2999" s="137"/>
      <c r="IL2999" s="580"/>
      <c r="IM2999" s="537"/>
      <c r="IN2999" s="562"/>
      <c r="IO2999" s="357"/>
      <c r="IP2999" s="81"/>
      <c r="IQ2999" s="173"/>
      <c r="IR2999" s="729"/>
      <c r="IS2999" s="137"/>
      <c r="IT2999" s="580"/>
      <c r="IU2999" s="537"/>
      <c r="IV2999" s="562"/>
      <c r="IW2999" s="357"/>
      <c r="IX2999" s="81"/>
      <c r="IY2999" s="173"/>
      <c r="IZ2999" s="729"/>
      <c r="JA2999" s="137"/>
      <c r="JB2999" s="580"/>
      <c r="JC2999" s="537"/>
      <c r="JD2999" s="562"/>
      <c r="JE2999" s="357"/>
      <c r="JF2999" s="81"/>
      <c r="JG2999" s="173"/>
      <c r="JH2999" s="729"/>
      <c r="JI2999" s="137"/>
      <c r="JJ2999" s="580"/>
      <c r="JK2999" s="537"/>
      <c r="JL2999" s="562"/>
      <c r="JM2999" s="357"/>
      <c r="JN2999" s="81"/>
      <c r="JO2999" s="173"/>
      <c r="JP2999" s="729"/>
      <c r="JQ2999" s="137"/>
      <c r="JR2999" s="580"/>
      <c r="JS2999" s="537"/>
      <c r="JT2999" s="562"/>
      <c r="JU2999" s="357"/>
      <c r="JV2999" s="81"/>
      <c r="JW2999" s="173"/>
      <c r="JX2999" s="729"/>
      <c r="JY2999" s="137"/>
      <c r="JZ2999" s="580"/>
      <c r="KA2999" s="537"/>
      <c r="KB2999" s="562"/>
      <c r="KC2999" s="357"/>
      <c r="KD2999" s="81"/>
      <c r="KE2999" s="173"/>
      <c r="KF2999" s="729"/>
      <c r="KG2999" s="137"/>
      <c r="KH2999" s="580"/>
      <c r="KI2999" s="537"/>
      <c r="KJ2999" s="562"/>
      <c r="KK2999" s="357"/>
      <c r="KL2999" s="81"/>
      <c r="KM2999" s="173"/>
      <c r="KN2999" s="729"/>
      <c r="KO2999" s="137"/>
      <c r="KP2999" s="580"/>
      <c r="KQ2999" s="537"/>
      <c r="KR2999" s="562"/>
      <c r="KS2999" s="357"/>
      <c r="KT2999" s="81"/>
      <c r="KU2999" s="173"/>
      <c r="KV2999" s="729"/>
      <c r="KW2999" s="137"/>
      <c r="KX2999" s="580"/>
      <c r="KY2999" s="537"/>
      <c r="KZ2999" s="562"/>
      <c r="LA2999" s="357"/>
      <c r="LB2999" s="81"/>
      <c r="LC2999" s="173"/>
      <c r="LD2999" s="729"/>
      <c r="LE2999" s="137"/>
      <c r="LF2999" s="580"/>
      <c r="LG2999" s="537"/>
      <c r="LH2999" s="562"/>
      <c r="LI2999" s="357"/>
      <c r="LJ2999" s="81"/>
      <c r="LK2999" s="173"/>
      <c r="LL2999" s="729"/>
      <c r="LM2999" s="137"/>
      <c r="LN2999" s="580"/>
      <c r="LO2999" s="537"/>
      <c r="LP2999" s="562"/>
      <c r="LQ2999" s="357"/>
      <c r="LR2999" s="81"/>
      <c r="LS2999" s="173"/>
      <c r="LT2999" s="729"/>
      <c r="LU2999" s="137"/>
      <c r="LV2999" s="580"/>
      <c r="LW2999" s="537"/>
      <c r="LX2999" s="562"/>
      <c r="LY2999" s="357"/>
      <c r="LZ2999" s="81"/>
      <c r="MA2999" s="173"/>
      <c r="MB2999" s="729"/>
      <c r="MC2999" s="137"/>
      <c r="MD2999" s="580"/>
      <c r="ME2999" s="537"/>
      <c r="MF2999" s="562"/>
      <c r="MG2999" s="357"/>
      <c r="MH2999" s="81"/>
      <c r="MI2999" s="173"/>
      <c r="MJ2999" s="729"/>
      <c r="MK2999" s="137"/>
      <c r="ML2999" s="580"/>
      <c r="MM2999" s="537"/>
      <c r="MN2999" s="562"/>
      <c r="MO2999" s="357"/>
      <c r="MP2999" s="81"/>
      <c r="MQ2999" s="173"/>
      <c r="MR2999" s="729"/>
      <c r="MS2999" s="137"/>
      <c r="MT2999" s="580"/>
      <c r="MU2999" s="537"/>
      <c r="MV2999" s="562"/>
      <c r="MW2999" s="357"/>
      <c r="MX2999" s="81"/>
      <c r="MY2999" s="173"/>
      <c r="MZ2999" s="729"/>
      <c r="NA2999" s="137"/>
      <c r="NB2999" s="580"/>
      <c r="NC2999" s="537"/>
      <c r="ND2999" s="562"/>
      <c r="NE2999" s="357"/>
      <c r="NF2999" s="81"/>
      <c r="NG2999" s="173"/>
      <c r="NH2999" s="729"/>
      <c r="NI2999" s="137"/>
      <c r="NJ2999" s="580"/>
      <c r="NK2999" s="537"/>
      <c r="NL2999" s="562"/>
      <c r="NM2999" s="357"/>
      <c r="NN2999" s="81"/>
      <c r="NO2999" s="173"/>
      <c r="NP2999" s="729"/>
      <c r="NQ2999" s="137"/>
      <c r="NR2999" s="580"/>
      <c r="NS2999" s="537"/>
      <c r="NT2999" s="562"/>
      <c r="NU2999" s="357"/>
      <c r="NV2999" s="81"/>
      <c r="NW2999" s="173"/>
      <c r="NX2999" s="729"/>
      <c r="NY2999" s="137"/>
      <c r="NZ2999" s="580"/>
      <c r="OA2999" s="537"/>
      <c r="OB2999" s="562"/>
      <c r="OC2999" s="357"/>
      <c r="OD2999" s="81"/>
      <c r="OE2999" s="173"/>
      <c r="OF2999" s="729"/>
      <c r="OG2999" s="137"/>
      <c r="OH2999" s="580"/>
      <c r="OI2999" s="537"/>
      <c r="OJ2999" s="562"/>
      <c r="OK2999" s="357"/>
      <c r="OL2999" s="81"/>
      <c r="OM2999" s="173"/>
      <c r="ON2999" s="729"/>
      <c r="OO2999" s="137"/>
      <c r="OP2999" s="580"/>
      <c r="OQ2999" s="537"/>
      <c r="OR2999" s="562"/>
      <c r="OS2999" s="357"/>
      <c r="OT2999" s="81"/>
      <c r="OU2999" s="173"/>
      <c r="OV2999" s="729"/>
      <c r="OW2999" s="137"/>
      <c r="OX2999" s="580"/>
      <c r="OY2999" s="537"/>
      <c r="OZ2999" s="562"/>
      <c r="PA2999" s="357"/>
      <c r="PB2999" s="81"/>
      <c r="PC2999" s="173"/>
      <c r="PD2999" s="729"/>
      <c r="PE2999" s="137"/>
      <c r="PF2999" s="580"/>
      <c r="PG2999" s="537"/>
      <c r="PH2999" s="562"/>
      <c r="PI2999" s="357"/>
      <c r="PJ2999" s="81"/>
      <c r="PK2999" s="173"/>
      <c r="PL2999" s="729"/>
      <c r="PM2999" s="137"/>
      <c r="PN2999" s="580"/>
      <c r="PO2999" s="537"/>
      <c r="PP2999" s="562"/>
      <c r="PQ2999" s="357"/>
      <c r="PR2999" s="81"/>
      <c r="PS2999" s="173"/>
      <c r="PT2999" s="729"/>
      <c r="PU2999" s="137"/>
      <c r="PV2999" s="580"/>
      <c r="PW2999" s="537"/>
      <c r="PX2999" s="562"/>
      <c r="PY2999" s="357"/>
      <c r="PZ2999" s="81"/>
      <c r="QA2999" s="173"/>
      <c r="QB2999" s="729"/>
      <c r="QC2999" s="137"/>
      <c r="QD2999" s="580"/>
      <c r="QE2999" s="537"/>
      <c r="QF2999" s="562"/>
      <c r="QG2999" s="357"/>
      <c r="QH2999" s="81"/>
      <c r="QI2999" s="173"/>
      <c r="QJ2999" s="729"/>
      <c r="QK2999" s="137"/>
      <c r="QL2999" s="580"/>
      <c r="QM2999" s="537"/>
      <c r="QN2999" s="562"/>
      <c r="QO2999" s="357"/>
      <c r="QP2999" s="81"/>
      <c r="QQ2999" s="173"/>
      <c r="QR2999" s="729"/>
      <c r="QS2999" s="137"/>
      <c r="QT2999" s="580"/>
      <c r="QU2999" s="537"/>
      <c r="QV2999" s="562"/>
      <c r="QW2999" s="357"/>
      <c r="QX2999" s="81"/>
      <c r="QY2999" s="173"/>
      <c r="QZ2999" s="729"/>
      <c r="RA2999" s="137"/>
      <c r="RB2999" s="580"/>
      <c r="RC2999" s="537"/>
      <c r="RD2999" s="562"/>
      <c r="RE2999" s="357"/>
      <c r="RF2999" s="81"/>
      <c r="RG2999" s="173"/>
      <c r="RH2999" s="729"/>
      <c r="RI2999" s="137"/>
      <c r="RJ2999" s="580"/>
      <c r="RK2999" s="537"/>
      <c r="RL2999" s="562"/>
      <c r="RM2999" s="357"/>
      <c r="RN2999" s="81"/>
      <c r="RO2999" s="173"/>
      <c r="RP2999" s="729"/>
      <c r="RQ2999" s="137"/>
      <c r="RR2999" s="580"/>
      <c r="RS2999" s="537"/>
      <c r="RT2999" s="562"/>
      <c r="RU2999" s="357"/>
      <c r="RV2999" s="81"/>
      <c r="RW2999" s="173"/>
      <c r="RX2999" s="729"/>
      <c r="RY2999" s="137"/>
      <c r="RZ2999" s="580"/>
      <c r="SA2999" s="537"/>
      <c r="SB2999" s="562"/>
      <c r="SC2999" s="357"/>
      <c r="SD2999" s="81"/>
      <c r="SE2999" s="173"/>
      <c r="SF2999" s="729"/>
      <c r="SG2999" s="137"/>
      <c r="SH2999" s="580"/>
      <c r="SI2999" s="537"/>
      <c r="SJ2999" s="562"/>
      <c r="SK2999" s="357"/>
      <c r="SL2999" s="81"/>
      <c r="SM2999" s="173"/>
      <c r="SN2999" s="729"/>
      <c r="SO2999" s="137"/>
      <c r="SP2999" s="580"/>
      <c r="SQ2999" s="537"/>
      <c r="SR2999" s="562"/>
      <c r="SS2999" s="357"/>
      <c r="ST2999" s="81"/>
      <c r="SU2999" s="173"/>
      <c r="SV2999" s="729"/>
      <c r="SW2999" s="137"/>
      <c r="SX2999" s="580"/>
      <c r="SY2999" s="537"/>
      <c r="SZ2999" s="562"/>
      <c r="TA2999" s="357"/>
      <c r="TB2999" s="81"/>
      <c r="TC2999" s="173"/>
      <c r="TD2999" s="729"/>
      <c r="TE2999" s="137"/>
      <c r="TF2999" s="580"/>
      <c r="TG2999" s="537"/>
      <c r="TH2999" s="562"/>
      <c r="TI2999" s="357"/>
      <c r="TJ2999" s="81"/>
      <c r="TK2999" s="173"/>
      <c r="TL2999" s="729"/>
      <c r="TM2999" s="137"/>
      <c r="TN2999" s="580"/>
      <c r="TO2999" s="537"/>
      <c r="TP2999" s="562"/>
      <c r="TQ2999" s="357"/>
      <c r="TR2999" s="81"/>
      <c r="TS2999" s="173"/>
      <c r="TT2999" s="729"/>
      <c r="TU2999" s="137"/>
      <c r="TV2999" s="580"/>
      <c r="TW2999" s="537"/>
      <c r="TX2999" s="562"/>
      <c r="TY2999" s="357"/>
      <c r="TZ2999" s="81"/>
      <c r="UA2999" s="173"/>
      <c r="UB2999" s="729"/>
      <c r="UC2999" s="137"/>
      <c r="UD2999" s="580"/>
      <c r="UE2999" s="537"/>
      <c r="UF2999" s="562"/>
      <c r="UG2999" s="357"/>
      <c r="UH2999" s="81"/>
      <c r="UI2999" s="173"/>
      <c r="UJ2999" s="729"/>
      <c r="UK2999" s="137"/>
      <c r="UL2999" s="580"/>
      <c r="UM2999" s="537"/>
      <c r="UN2999" s="562"/>
      <c r="UO2999" s="357"/>
      <c r="UP2999" s="81"/>
      <c r="UQ2999" s="173"/>
      <c r="UR2999" s="729"/>
      <c r="US2999" s="137"/>
      <c r="UT2999" s="580"/>
      <c r="UU2999" s="537"/>
      <c r="UV2999" s="562"/>
      <c r="UW2999" s="357"/>
      <c r="UX2999" s="81"/>
      <c r="UY2999" s="173"/>
      <c r="UZ2999" s="729"/>
      <c r="VA2999" s="137"/>
      <c r="VB2999" s="580"/>
      <c r="VC2999" s="537"/>
      <c r="VD2999" s="562"/>
      <c r="VE2999" s="357"/>
      <c r="VF2999" s="81"/>
      <c r="VG2999" s="173"/>
      <c r="VH2999" s="729"/>
      <c r="VI2999" s="137"/>
      <c r="VJ2999" s="580"/>
      <c r="VK2999" s="537"/>
      <c r="VL2999" s="562"/>
      <c r="VM2999" s="357"/>
      <c r="VN2999" s="81"/>
      <c r="VO2999" s="173"/>
      <c r="VP2999" s="729"/>
      <c r="VQ2999" s="137"/>
      <c r="VR2999" s="580"/>
      <c r="VS2999" s="537"/>
      <c r="VT2999" s="562"/>
      <c r="VU2999" s="357"/>
      <c r="VV2999" s="81"/>
      <c r="VW2999" s="173"/>
      <c r="VX2999" s="729"/>
      <c r="VY2999" s="137"/>
      <c r="VZ2999" s="580"/>
      <c r="WA2999" s="537"/>
      <c r="WB2999" s="562"/>
      <c r="WC2999" s="357"/>
      <c r="WD2999" s="81"/>
      <c r="WE2999" s="173"/>
      <c r="WF2999" s="729"/>
      <c r="WG2999" s="137"/>
      <c r="WH2999" s="580"/>
      <c r="WI2999" s="537"/>
      <c r="WJ2999" s="562"/>
      <c r="WK2999" s="357"/>
      <c r="WL2999" s="81"/>
      <c r="WM2999" s="173"/>
      <c r="WN2999" s="729"/>
      <c r="WO2999" s="137"/>
      <c r="WP2999" s="580"/>
      <c r="WQ2999" s="537"/>
      <c r="WR2999" s="562"/>
      <c r="WS2999" s="357"/>
      <c r="WT2999" s="81"/>
      <c r="WU2999" s="173"/>
      <c r="WV2999" s="729"/>
      <c r="WW2999" s="137"/>
      <c r="WX2999" s="580"/>
      <c r="WY2999" s="537"/>
      <c r="WZ2999" s="562"/>
      <c r="XA2999" s="357"/>
      <c r="XB2999" s="81"/>
      <c r="XC2999" s="173"/>
      <c r="XD2999" s="729"/>
      <c r="XE2999" s="137"/>
      <c r="XF2999" s="580"/>
      <c r="XG2999" s="537"/>
      <c r="XH2999" s="562"/>
      <c r="XI2999" s="357"/>
      <c r="XJ2999" s="81"/>
      <c r="XK2999" s="173"/>
      <c r="XL2999" s="729"/>
      <c r="XM2999" s="137"/>
      <c r="XN2999" s="580"/>
      <c r="XO2999" s="537"/>
      <c r="XP2999" s="562"/>
      <c r="XQ2999" s="357"/>
      <c r="XR2999" s="81"/>
      <c r="XS2999" s="173"/>
      <c r="XT2999" s="729"/>
      <c r="XU2999" s="137"/>
      <c r="XV2999" s="580"/>
      <c r="XW2999" s="537"/>
      <c r="XX2999" s="562"/>
      <c r="XY2999" s="357"/>
      <c r="XZ2999" s="81"/>
      <c r="YA2999" s="173"/>
      <c r="YB2999" s="729"/>
      <c r="YC2999" s="137"/>
      <c r="YD2999" s="580"/>
      <c r="YE2999" s="537"/>
      <c r="YF2999" s="562"/>
      <c r="YG2999" s="357"/>
      <c r="YH2999" s="81"/>
      <c r="YI2999" s="173"/>
      <c r="YJ2999" s="729"/>
      <c r="YK2999" s="137"/>
      <c r="YL2999" s="580"/>
      <c r="YM2999" s="537"/>
      <c r="YN2999" s="562"/>
      <c r="YO2999" s="357"/>
      <c r="YP2999" s="81"/>
      <c r="YQ2999" s="173"/>
      <c r="YR2999" s="729"/>
      <c r="YS2999" s="137"/>
      <c r="YT2999" s="580"/>
      <c r="YU2999" s="537"/>
      <c r="YV2999" s="562"/>
      <c r="YW2999" s="357"/>
      <c r="YX2999" s="81"/>
      <c r="YY2999" s="173"/>
      <c r="YZ2999" s="729"/>
      <c r="ZA2999" s="137"/>
      <c r="ZB2999" s="580"/>
      <c r="ZC2999" s="537"/>
      <c r="ZD2999" s="562"/>
      <c r="ZE2999" s="357"/>
      <c r="ZF2999" s="81"/>
      <c r="ZG2999" s="173"/>
      <c r="ZH2999" s="729"/>
      <c r="ZI2999" s="137"/>
      <c r="ZJ2999" s="580"/>
      <c r="ZK2999" s="537"/>
      <c r="ZL2999" s="562"/>
      <c r="ZM2999" s="357"/>
      <c r="ZN2999" s="81"/>
      <c r="ZO2999" s="173"/>
      <c r="ZP2999" s="729"/>
      <c r="ZQ2999" s="137"/>
      <c r="ZR2999" s="580"/>
      <c r="ZS2999" s="537"/>
      <c r="ZT2999" s="562"/>
      <c r="ZU2999" s="357"/>
      <c r="ZV2999" s="81"/>
      <c r="ZW2999" s="173"/>
      <c r="ZX2999" s="729"/>
      <c r="ZY2999" s="137"/>
      <c r="ZZ2999" s="580"/>
      <c r="AAA2999" s="537"/>
      <c r="AAB2999" s="562"/>
      <c r="AAC2999" s="357"/>
      <c r="AAD2999" s="81"/>
      <c r="AAE2999" s="173"/>
      <c r="AAF2999" s="729"/>
      <c r="AAG2999" s="137"/>
      <c r="AAH2999" s="580"/>
      <c r="AAI2999" s="537"/>
      <c r="AAJ2999" s="562"/>
      <c r="AAK2999" s="357"/>
      <c r="AAL2999" s="81"/>
      <c r="AAM2999" s="173"/>
      <c r="AAN2999" s="729"/>
      <c r="AAO2999" s="137"/>
      <c r="AAP2999" s="580"/>
      <c r="AAQ2999" s="537"/>
      <c r="AAR2999" s="562"/>
      <c r="AAS2999" s="357"/>
      <c r="AAT2999" s="81"/>
      <c r="AAU2999" s="173"/>
      <c r="AAV2999" s="729"/>
      <c r="AAW2999" s="137"/>
      <c r="AAX2999" s="580"/>
      <c r="AAY2999" s="537"/>
      <c r="AAZ2999" s="562"/>
      <c r="ABA2999" s="357"/>
      <c r="ABB2999" s="81"/>
      <c r="ABC2999" s="173"/>
      <c r="ABD2999" s="729"/>
      <c r="ABE2999" s="137"/>
      <c r="ABF2999" s="580"/>
      <c r="ABG2999" s="537"/>
      <c r="ABH2999" s="562"/>
      <c r="ABI2999" s="357"/>
      <c r="ABJ2999" s="81"/>
      <c r="ABK2999" s="173"/>
      <c r="ABL2999" s="729"/>
      <c r="ABM2999" s="137"/>
      <c r="ABN2999" s="580"/>
      <c r="ABO2999" s="537"/>
      <c r="ABP2999" s="562"/>
      <c r="ABQ2999" s="357"/>
      <c r="ABR2999" s="81"/>
      <c r="ABS2999" s="173"/>
      <c r="ABT2999" s="729"/>
      <c r="ABU2999" s="137"/>
      <c r="ABV2999" s="580"/>
      <c r="ABW2999" s="537"/>
      <c r="ABX2999" s="562"/>
      <c r="ABY2999" s="357"/>
      <c r="ABZ2999" s="81"/>
      <c r="ACA2999" s="173"/>
      <c r="ACB2999" s="729"/>
      <c r="ACC2999" s="137"/>
      <c r="ACD2999" s="580"/>
      <c r="ACE2999" s="537"/>
      <c r="ACF2999" s="562"/>
      <c r="ACG2999" s="357"/>
      <c r="ACH2999" s="81"/>
      <c r="ACI2999" s="173"/>
      <c r="ACJ2999" s="729"/>
      <c r="ACK2999" s="137"/>
      <c r="ACL2999" s="580"/>
      <c r="ACM2999" s="537"/>
      <c r="ACN2999" s="562"/>
      <c r="ACO2999" s="357"/>
      <c r="ACP2999" s="81"/>
      <c r="ACQ2999" s="173"/>
      <c r="ACR2999" s="729"/>
      <c r="ACS2999" s="137"/>
      <c r="ACT2999" s="580"/>
      <c r="ACU2999" s="537"/>
      <c r="ACV2999" s="562"/>
      <c r="ACW2999" s="357"/>
      <c r="ACX2999" s="81"/>
      <c r="ACY2999" s="173"/>
      <c r="ACZ2999" s="729"/>
      <c r="ADA2999" s="137"/>
      <c r="ADB2999" s="580"/>
      <c r="ADC2999" s="537"/>
      <c r="ADD2999" s="562"/>
      <c r="ADE2999" s="357"/>
      <c r="ADF2999" s="81"/>
      <c r="ADG2999" s="173"/>
      <c r="ADH2999" s="729"/>
      <c r="ADI2999" s="137"/>
      <c r="ADJ2999" s="580"/>
      <c r="ADK2999" s="537"/>
      <c r="ADL2999" s="562"/>
      <c r="ADM2999" s="357"/>
      <c r="ADN2999" s="81"/>
      <c r="ADO2999" s="173"/>
      <c r="ADP2999" s="729"/>
      <c r="ADQ2999" s="137"/>
      <c r="ADR2999" s="580"/>
      <c r="ADS2999" s="537"/>
      <c r="ADT2999" s="562"/>
      <c r="ADU2999" s="357"/>
      <c r="ADV2999" s="81"/>
      <c r="ADW2999" s="173"/>
      <c r="ADX2999" s="729"/>
      <c r="ADY2999" s="137"/>
      <c r="ADZ2999" s="580"/>
      <c r="AEA2999" s="537"/>
      <c r="AEB2999" s="562"/>
      <c r="AEC2999" s="357"/>
      <c r="AED2999" s="81"/>
      <c r="AEE2999" s="173"/>
      <c r="AEF2999" s="729"/>
      <c r="AEG2999" s="137"/>
      <c r="AEH2999" s="580"/>
      <c r="AEI2999" s="537"/>
      <c r="AEJ2999" s="562"/>
      <c r="AEK2999" s="357"/>
      <c r="AEL2999" s="81"/>
      <c r="AEM2999" s="173"/>
      <c r="AEN2999" s="729"/>
      <c r="AEO2999" s="137"/>
      <c r="AEP2999" s="580"/>
      <c r="AEQ2999" s="537"/>
      <c r="AER2999" s="562"/>
      <c r="AES2999" s="357"/>
      <c r="AET2999" s="81"/>
      <c r="AEU2999" s="173"/>
      <c r="AEV2999" s="729"/>
      <c r="AEW2999" s="137"/>
      <c r="AEX2999" s="580"/>
      <c r="AEY2999" s="537"/>
      <c r="AEZ2999" s="562"/>
      <c r="AFA2999" s="357"/>
      <c r="AFB2999" s="81"/>
      <c r="AFC2999" s="173"/>
      <c r="AFD2999" s="729"/>
      <c r="AFE2999" s="137"/>
      <c r="AFF2999" s="580"/>
      <c r="AFG2999" s="537"/>
      <c r="AFH2999" s="562"/>
      <c r="AFI2999" s="357"/>
      <c r="AFJ2999" s="81"/>
      <c r="AFK2999" s="173"/>
      <c r="AFL2999" s="729"/>
      <c r="AFM2999" s="137"/>
      <c r="AFN2999" s="580"/>
      <c r="AFO2999" s="537"/>
      <c r="AFP2999" s="562"/>
      <c r="AFQ2999" s="357"/>
      <c r="AFR2999" s="81"/>
      <c r="AFS2999" s="173"/>
      <c r="AFT2999" s="729"/>
      <c r="AFU2999" s="137"/>
      <c r="AFV2999" s="580"/>
      <c r="AFW2999" s="537"/>
      <c r="AFX2999" s="562"/>
      <c r="AFY2999" s="357"/>
      <c r="AFZ2999" s="81"/>
      <c r="AGA2999" s="173"/>
      <c r="AGB2999" s="729"/>
      <c r="AGC2999" s="137"/>
      <c r="AGD2999" s="580"/>
      <c r="AGE2999" s="537"/>
      <c r="AGF2999" s="562"/>
      <c r="AGG2999" s="357"/>
      <c r="AGH2999" s="81"/>
      <c r="AGI2999" s="173"/>
      <c r="AGJ2999" s="729"/>
      <c r="AGK2999" s="137"/>
      <c r="AGL2999" s="580"/>
      <c r="AGM2999" s="537"/>
      <c r="AGN2999" s="562"/>
      <c r="AGO2999" s="357"/>
      <c r="AGP2999" s="81"/>
      <c r="AGQ2999" s="173"/>
      <c r="AGR2999" s="729"/>
      <c r="AGS2999" s="137"/>
      <c r="AGT2999" s="580"/>
      <c r="AGU2999" s="537"/>
      <c r="AGV2999" s="562"/>
      <c r="AGW2999" s="357"/>
      <c r="AGX2999" s="81"/>
      <c r="AGY2999" s="173"/>
      <c r="AGZ2999" s="729"/>
      <c r="AHA2999" s="137"/>
      <c r="AHB2999" s="580"/>
      <c r="AHC2999" s="537"/>
      <c r="AHD2999" s="562"/>
      <c r="AHE2999" s="357"/>
      <c r="AHF2999" s="81"/>
      <c r="AHG2999" s="173"/>
      <c r="AHH2999" s="729"/>
      <c r="AHI2999" s="137"/>
      <c r="AHJ2999" s="580"/>
      <c r="AHK2999" s="537"/>
      <c r="AHL2999" s="562"/>
      <c r="AHM2999" s="357"/>
      <c r="AHN2999" s="81"/>
      <c r="AHO2999" s="173"/>
      <c r="AHP2999" s="729"/>
      <c r="AHQ2999" s="137"/>
      <c r="AHR2999" s="580"/>
      <c r="AHS2999" s="537"/>
      <c r="AHT2999" s="562"/>
      <c r="AHU2999" s="357"/>
      <c r="AHV2999" s="81"/>
      <c r="AHW2999" s="173"/>
      <c r="AHX2999" s="729"/>
      <c r="AHY2999" s="137"/>
      <c r="AHZ2999" s="580"/>
      <c r="AIA2999" s="537"/>
      <c r="AIB2999" s="562"/>
      <c r="AIC2999" s="357"/>
      <c r="AID2999" s="81"/>
      <c r="AIE2999" s="173"/>
      <c r="AIF2999" s="729"/>
      <c r="AIG2999" s="137"/>
      <c r="AIH2999" s="580"/>
      <c r="AII2999" s="537"/>
      <c r="AIJ2999" s="562"/>
      <c r="AIK2999" s="357"/>
      <c r="AIL2999" s="81"/>
      <c r="AIM2999" s="173"/>
      <c r="AIN2999" s="729"/>
      <c r="AIO2999" s="137"/>
      <c r="AIP2999" s="580"/>
      <c r="AIQ2999" s="537"/>
      <c r="AIR2999" s="562"/>
      <c r="AIS2999" s="357"/>
      <c r="AIT2999" s="81"/>
      <c r="AIU2999" s="173"/>
      <c r="AIV2999" s="729"/>
      <c r="AIW2999" s="137"/>
      <c r="AIX2999" s="580"/>
      <c r="AIY2999" s="537"/>
      <c r="AIZ2999" s="562"/>
      <c r="AJA2999" s="357"/>
      <c r="AJB2999" s="81"/>
      <c r="AJC2999" s="173"/>
      <c r="AJD2999" s="729"/>
      <c r="AJE2999" s="137"/>
      <c r="AJF2999" s="580"/>
      <c r="AJG2999" s="537"/>
      <c r="AJH2999" s="562"/>
      <c r="AJI2999" s="357"/>
      <c r="AJJ2999" s="81"/>
      <c r="AJK2999" s="173"/>
      <c r="AJL2999" s="729"/>
      <c r="AJM2999" s="137"/>
      <c r="AJN2999" s="580"/>
      <c r="AJO2999" s="537"/>
      <c r="AJP2999" s="562"/>
      <c r="AJQ2999" s="357"/>
      <c r="AJR2999" s="81"/>
      <c r="AJS2999" s="173"/>
      <c r="AJT2999" s="729"/>
      <c r="AJU2999" s="137"/>
      <c r="AJV2999" s="580"/>
      <c r="AJW2999" s="537"/>
      <c r="AJX2999" s="562"/>
      <c r="AJY2999" s="357"/>
      <c r="AJZ2999" s="81"/>
      <c r="AKA2999" s="173"/>
      <c r="AKB2999" s="729"/>
      <c r="AKC2999" s="137"/>
      <c r="AKD2999" s="580"/>
      <c r="AKE2999" s="537"/>
      <c r="AKF2999" s="562"/>
      <c r="AKG2999" s="357"/>
      <c r="AKH2999" s="81"/>
      <c r="AKI2999" s="173"/>
      <c r="AKJ2999" s="729"/>
      <c r="AKK2999" s="137"/>
      <c r="AKL2999" s="580"/>
      <c r="AKM2999" s="537"/>
      <c r="AKN2999" s="562"/>
      <c r="AKO2999" s="357"/>
      <c r="AKP2999" s="81"/>
      <c r="AKQ2999" s="173"/>
      <c r="AKR2999" s="729"/>
      <c r="AKS2999" s="137"/>
      <c r="AKT2999" s="580"/>
      <c r="AKU2999" s="537"/>
      <c r="AKV2999" s="562"/>
      <c r="AKW2999" s="357"/>
      <c r="AKX2999" s="81"/>
      <c r="AKY2999" s="173"/>
      <c r="AKZ2999" s="729"/>
      <c r="ALA2999" s="137"/>
      <c r="ALB2999" s="580"/>
      <c r="ALC2999" s="537"/>
      <c r="ALD2999" s="562"/>
      <c r="ALE2999" s="357"/>
      <c r="ALF2999" s="81"/>
      <c r="ALG2999" s="173"/>
      <c r="ALH2999" s="729"/>
      <c r="ALI2999" s="137"/>
      <c r="ALJ2999" s="580"/>
      <c r="ALK2999" s="537"/>
      <c r="ALL2999" s="562"/>
      <c r="ALM2999" s="357"/>
      <c r="ALN2999" s="81"/>
      <c r="ALO2999" s="173"/>
      <c r="ALP2999" s="729"/>
      <c r="ALQ2999" s="137"/>
      <c r="ALR2999" s="580"/>
      <c r="ALS2999" s="537"/>
      <c r="ALT2999" s="562"/>
      <c r="ALU2999" s="357"/>
      <c r="ALV2999" s="81"/>
      <c r="ALW2999" s="173"/>
      <c r="ALX2999" s="729"/>
      <c r="ALY2999" s="137"/>
      <c r="ALZ2999" s="580"/>
      <c r="AMA2999" s="537"/>
      <c r="AMB2999" s="562"/>
      <c r="AMC2999" s="357"/>
      <c r="AMD2999" s="81"/>
      <c r="AME2999" s="173"/>
      <c r="AMF2999" s="729"/>
      <c r="AMG2999" s="137"/>
      <c r="AMH2999" s="580"/>
      <c r="AMI2999" s="537"/>
      <c r="AMJ2999" s="562"/>
      <c r="AMK2999" s="357"/>
      <c r="AML2999" s="81"/>
      <c r="AMM2999" s="173"/>
      <c r="AMN2999" s="729"/>
      <c r="AMO2999" s="137"/>
      <c r="AMP2999" s="580"/>
      <c r="AMQ2999" s="537"/>
      <c r="AMR2999" s="562"/>
      <c r="AMS2999" s="357"/>
      <c r="AMT2999" s="81"/>
      <c r="AMU2999" s="173"/>
      <c r="AMV2999" s="729"/>
      <c r="AMW2999" s="137"/>
      <c r="AMX2999" s="580"/>
      <c r="AMY2999" s="537"/>
      <c r="AMZ2999" s="562"/>
      <c r="ANA2999" s="357"/>
      <c r="ANB2999" s="81"/>
      <c r="ANC2999" s="173"/>
      <c r="AND2999" s="729"/>
      <c r="ANE2999" s="137"/>
      <c r="ANF2999" s="580"/>
      <c r="ANG2999" s="537"/>
      <c r="ANH2999" s="562"/>
      <c r="ANI2999" s="357"/>
      <c r="ANJ2999" s="81"/>
      <c r="ANK2999" s="173"/>
      <c r="ANL2999" s="729"/>
      <c r="ANM2999" s="137"/>
      <c r="ANN2999" s="580"/>
      <c r="ANO2999" s="537"/>
      <c r="ANP2999" s="562"/>
      <c r="ANQ2999" s="357"/>
      <c r="ANR2999" s="81"/>
      <c r="ANS2999" s="173"/>
      <c r="ANT2999" s="729"/>
      <c r="ANU2999" s="137"/>
      <c r="ANV2999" s="580"/>
      <c r="ANW2999" s="537"/>
      <c r="ANX2999" s="562"/>
      <c r="ANY2999" s="357"/>
      <c r="ANZ2999" s="81"/>
      <c r="AOA2999" s="173"/>
      <c r="AOB2999" s="729"/>
      <c r="AOC2999" s="137"/>
      <c r="AOD2999" s="580"/>
      <c r="AOE2999" s="537"/>
      <c r="AOF2999" s="562"/>
      <c r="AOG2999" s="357"/>
      <c r="AOH2999" s="81"/>
      <c r="AOI2999" s="173"/>
      <c r="AOJ2999" s="729"/>
      <c r="AOK2999" s="137"/>
      <c r="AOL2999" s="580"/>
      <c r="AOM2999" s="537"/>
      <c r="AON2999" s="562"/>
      <c r="AOO2999" s="357"/>
      <c r="AOP2999" s="81"/>
      <c r="AOQ2999" s="173"/>
      <c r="AOR2999" s="729"/>
      <c r="AOS2999" s="137"/>
      <c r="AOT2999" s="580"/>
      <c r="AOU2999" s="537"/>
      <c r="AOV2999" s="562"/>
      <c r="AOW2999" s="357"/>
      <c r="AOX2999" s="81"/>
      <c r="AOY2999" s="173"/>
      <c r="AOZ2999" s="729"/>
      <c r="APA2999" s="137"/>
      <c r="APB2999" s="580"/>
      <c r="APC2999" s="537"/>
      <c r="APD2999" s="562"/>
      <c r="APE2999" s="357"/>
      <c r="APF2999" s="81"/>
      <c r="APG2999" s="173"/>
      <c r="APH2999" s="729"/>
      <c r="API2999" s="137"/>
      <c r="APJ2999" s="580"/>
      <c r="APK2999" s="537"/>
      <c r="APL2999" s="562"/>
      <c r="APM2999" s="357"/>
      <c r="APN2999" s="81"/>
      <c r="APO2999" s="173"/>
      <c r="APP2999" s="729"/>
      <c r="APQ2999" s="137"/>
      <c r="APR2999" s="580"/>
      <c r="APS2999" s="537"/>
      <c r="APT2999" s="562"/>
      <c r="APU2999" s="357"/>
      <c r="APV2999" s="81"/>
      <c r="APW2999" s="173"/>
      <c r="APX2999" s="729"/>
      <c r="APY2999" s="137"/>
      <c r="APZ2999" s="580"/>
      <c r="AQA2999" s="537"/>
      <c r="AQB2999" s="562"/>
      <c r="AQC2999" s="357"/>
      <c r="AQD2999" s="81"/>
      <c r="AQE2999" s="173"/>
      <c r="AQF2999" s="729"/>
      <c r="AQG2999" s="137"/>
      <c r="AQH2999" s="580"/>
      <c r="AQI2999" s="537"/>
      <c r="AQJ2999" s="562"/>
      <c r="AQK2999" s="357"/>
      <c r="AQL2999" s="81"/>
      <c r="AQM2999" s="173"/>
      <c r="AQN2999" s="729"/>
      <c r="AQO2999" s="137"/>
      <c r="AQP2999" s="580"/>
      <c r="AQQ2999" s="537"/>
      <c r="AQR2999" s="562"/>
      <c r="AQS2999" s="357"/>
      <c r="AQT2999" s="81"/>
      <c r="AQU2999" s="173"/>
      <c r="AQV2999" s="729"/>
      <c r="AQW2999" s="137"/>
      <c r="AQX2999" s="580"/>
      <c r="AQY2999" s="537"/>
      <c r="AQZ2999" s="562"/>
      <c r="ARA2999" s="357"/>
      <c r="ARB2999" s="81"/>
      <c r="ARC2999" s="173"/>
      <c r="ARD2999" s="729"/>
      <c r="ARE2999" s="137"/>
      <c r="ARF2999" s="580"/>
      <c r="ARG2999" s="537"/>
      <c r="ARH2999" s="562"/>
      <c r="ARI2999" s="357"/>
      <c r="ARJ2999" s="81"/>
      <c r="ARK2999" s="173"/>
      <c r="ARL2999" s="729"/>
      <c r="ARM2999" s="137"/>
      <c r="ARN2999" s="580"/>
      <c r="ARO2999" s="537"/>
      <c r="ARP2999" s="562"/>
      <c r="ARQ2999" s="357"/>
      <c r="ARR2999" s="81"/>
      <c r="ARS2999" s="173"/>
      <c r="ART2999" s="729"/>
      <c r="ARU2999" s="137"/>
      <c r="ARV2999" s="580"/>
      <c r="ARW2999" s="537"/>
      <c r="ARX2999" s="562"/>
      <c r="ARY2999" s="357"/>
      <c r="ARZ2999" s="81"/>
      <c r="ASA2999" s="173"/>
      <c r="ASB2999" s="729"/>
      <c r="ASC2999" s="137"/>
      <c r="ASD2999" s="580"/>
      <c r="ASE2999" s="537"/>
      <c r="ASF2999" s="562"/>
      <c r="ASG2999" s="357"/>
      <c r="ASH2999" s="81"/>
      <c r="ASI2999" s="173"/>
      <c r="ASJ2999" s="729"/>
      <c r="ASK2999" s="137"/>
      <c r="ASL2999" s="580"/>
      <c r="ASM2999" s="537"/>
      <c r="ASN2999" s="562"/>
      <c r="ASO2999" s="357"/>
      <c r="ASP2999" s="81"/>
      <c r="ASQ2999" s="173"/>
      <c r="ASR2999" s="729"/>
      <c r="ASS2999" s="137"/>
      <c r="AST2999" s="580"/>
      <c r="ASU2999" s="537"/>
      <c r="ASV2999" s="562"/>
      <c r="ASW2999" s="357"/>
      <c r="ASX2999" s="81"/>
      <c r="ASY2999" s="173"/>
      <c r="ASZ2999" s="729"/>
      <c r="ATA2999" s="137"/>
      <c r="ATB2999" s="580"/>
      <c r="ATC2999" s="537"/>
      <c r="ATD2999" s="562"/>
      <c r="ATE2999" s="357"/>
      <c r="ATF2999" s="81"/>
      <c r="ATG2999" s="173"/>
      <c r="ATH2999" s="729"/>
      <c r="ATI2999" s="137"/>
      <c r="ATJ2999" s="580"/>
      <c r="ATK2999" s="537"/>
      <c r="ATL2999" s="562"/>
      <c r="ATM2999" s="357"/>
      <c r="ATN2999" s="81"/>
      <c r="ATO2999" s="173"/>
      <c r="ATP2999" s="729"/>
      <c r="ATQ2999" s="137"/>
      <c r="ATR2999" s="580"/>
      <c r="ATS2999" s="537"/>
      <c r="ATT2999" s="562"/>
      <c r="ATU2999" s="357"/>
      <c r="ATV2999" s="81"/>
      <c r="ATW2999" s="173"/>
      <c r="ATX2999" s="729"/>
      <c r="ATY2999" s="137"/>
      <c r="ATZ2999" s="580"/>
      <c r="AUA2999" s="537"/>
      <c r="AUB2999" s="562"/>
      <c r="AUC2999" s="357"/>
      <c r="AUD2999" s="81"/>
      <c r="AUE2999" s="173"/>
      <c r="AUF2999" s="729"/>
      <c r="AUG2999" s="137"/>
      <c r="AUH2999" s="580"/>
      <c r="AUI2999" s="537"/>
      <c r="AUJ2999" s="562"/>
      <c r="AUK2999" s="357"/>
      <c r="AUL2999" s="81"/>
      <c r="AUM2999" s="173"/>
      <c r="AUN2999" s="729"/>
      <c r="AUO2999" s="137"/>
      <c r="AUP2999" s="580"/>
      <c r="AUQ2999" s="537"/>
      <c r="AUR2999" s="562"/>
      <c r="AUS2999" s="357"/>
      <c r="AUT2999" s="81"/>
      <c r="AUU2999" s="173"/>
      <c r="AUV2999" s="729"/>
      <c r="AUW2999" s="137"/>
      <c r="AUX2999" s="580"/>
      <c r="AUY2999" s="537"/>
      <c r="AUZ2999" s="562"/>
      <c r="AVA2999" s="357"/>
      <c r="AVB2999" s="81"/>
      <c r="AVC2999" s="173"/>
      <c r="AVD2999" s="729"/>
      <c r="AVE2999" s="137"/>
      <c r="AVF2999" s="580"/>
      <c r="AVG2999" s="537"/>
      <c r="AVH2999" s="562"/>
      <c r="AVI2999" s="357"/>
      <c r="AVJ2999" s="81"/>
      <c r="AVK2999" s="173"/>
      <c r="AVL2999" s="729"/>
      <c r="AVM2999" s="137"/>
      <c r="AVN2999" s="580"/>
      <c r="AVO2999" s="537"/>
      <c r="AVP2999" s="562"/>
      <c r="AVQ2999" s="357"/>
      <c r="AVR2999" s="81"/>
      <c r="AVS2999" s="173"/>
      <c r="AVT2999" s="729"/>
      <c r="AVU2999" s="137"/>
      <c r="AVV2999" s="580"/>
      <c r="AVW2999" s="537"/>
      <c r="AVX2999" s="562"/>
      <c r="AVY2999" s="357"/>
      <c r="AVZ2999" s="81"/>
      <c r="AWA2999" s="173"/>
      <c r="AWB2999" s="729"/>
      <c r="AWC2999" s="137"/>
      <c r="AWD2999" s="580"/>
      <c r="AWE2999" s="537"/>
      <c r="AWF2999" s="562"/>
      <c r="AWG2999" s="357"/>
      <c r="AWH2999" s="81"/>
      <c r="AWI2999" s="173"/>
      <c r="AWJ2999" s="729"/>
      <c r="AWK2999" s="137"/>
      <c r="AWL2999" s="580"/>
      <c r="AWM2999" s="537"/>
      <c r="AWN2999" s="562"/>
      <c r="AWO2999" s="357"/>
      <c r="AWP2999" s="81"/>
      <c r="AWQ2999" s="173"/>
      <c r="AWR2999" s="729"/>
      <c r="AWS2999" s="137"/>
      <c r="AWT2999" s="580"/>
      <c r="AWU2999" s="537"/>
      <c r="AWV2999" s="562"/>
      <c r="AWW2999" s="357"/>
      <c r="AWX2999" s="81"/>
      <c r="AWY2999" s="173"/>
      <c r="AWZ2999" s="729"/>
      <c r="AXA2999" s="137"/>
      <c r="AXB2999" s="580"/>
      <c r="AXC2999" s="537"/>
      <c r="AXD2999" s="562"/>
      <c r="AXE2999" s="357"/>
      <c r="AXF2999" s="81"/>
      <c r="AXG2999" s="173"/>
      <c r="AXH2999" s="729"/>
      <c r="AXI2999" s="137"/>
      <c r="AXJ2999" s="580"/>
      <c r="AXK2999" s="537"/>
      <c r="AXL2999" s="562"/>
      <c r="AXM2999" s="357"/>
      <c r="AXN2999" s="81"/>
      <c r="AXO2999" s="173"/>
      <c r="AXP2999" s="729"/>
      <c r="AXQ2999" s="137"/>
      <c r="AXR2999" s="580"/>
      <c r="AXS2999" s="537"/>
      <c r="AXT2999" s="562"/>
      <c r="AXU2999" s="357"/>
      <c r="AXV2999" s="81"/>
      <c r="AXW2999" s="173"/>
      <c r="AXX2999" s="729"/>
      <c r="AXY2999" s="137"/>
      <c r="AXZ2999" s="580"/>
      <c r="AYA2999" s="537"/>
      <c r="AYB2999" s="562"/>
      <c r="AYC2999" s="357"/>
      <c r="AYD2999" s="81"/>
      <c r="AYE2999" s="173"/>
      <c r="AYF2999" s="729"/>
      <c r="AYG2999" s="137"/>
      <c r="AYH2999" s="580"/>
      <c r="AYI2999" s="537"/>
      <c r="AYJ2999" s="562"/>
      <c r="AYK2999" s="357"/>
      <c r="AYL2999" s="81"/>
      <c r="AYM2999" s="173"/>
      <c r="AYN2999" s="729"/>
      <c r="AYO2999" s="137"/>
      <c r="AYP2999" s="580"/>
      <c r="AYQ2999" s="537"/>
      <c r="AYR2999" s="562"/>
      <c r="AYS2999" s="357"/>
      <c r="AYT2999" s="81"/>
      <c r="AYU2999" s="173"/>
      <c r="AYV2999" s="729"/>
      <c r="AYW2999" s="137"/>
      <c r="AYX2999" s="580"/>
      <c r="AYY2999" s="537"/>
      <c r="AYZ2999" s="562"/>
      <c r="AZA2999" s="357"/>
      <c r="AZB2999" s="81"/>
      <c r="AZC2999" s="173"/>
      <c r="AZD2999" s="729"/>
      <c r="AZE2999" s="137"/>
      <c r="AZF2999" s="580"/>
      <c r="AZG2999" s="537"/>
      <c r="AZH2999" s="562"/>
      <c r="AZI2999" s="357"/>
      <c r="AZJ2999" s="81"/>
      <c r="AZK2999" s="173"/>
      <c r="AZL2999" s="729"/>
      <c r="AZM2999" s="137"/>
      <c r="AZN2999" s="580"/>
      <c r="AZO2999" s="537"/>
      <c r="AZP2999" s="562"/>
      <c r="AZQ2999" s="357"/>
      <c r="AZR2999" s="81"/>
      <c r="AZS2999" s="173"/>
      <c r="AZT2999" s="729"/>
      <c r="AZU2999" s="137"/>
      <c r="AZV2999" s="580"/>
      <c r="AZW2999" s="537"/>
      <c r="AZX2999" s="562"/>
      <c r="AZY2999" s="357"/>
      <c r="AZZ2999" s="81"/>
      <c r="BAA2999" s="173"/>
      <c r="BAB2999" s="729"/>
      <c r="BAC2999" s="137"/>
      <c r="BAD2999" s="580"/>
      <c r="BAE2999" s="537"/>
      <c r="BAF2999" s="562"/>
      <c r="BAG2999" s="357"/>
      <c r="BAH2999" s="81"/>
      <c r="BAI2999" s="173"/>
      <c r="BAJ2999" s="729"/>
      <c r="BAK2999" s="137"/>
      <c r="BAL2999" s="580"/>
      <c r="BAM2999" s="537"/>
      <c r="BAN2999" s="562"/>
      <c r="BAO2999" s="357"/>
      <c r="BAP2999" s="81"/>
      <c r="BAQ2999" s="173"/>
      <c r="BAR2999" s="729"/>
      <c r="BAS2999" s="137"/>
      <c r="BAT2999" s="580"/>
      <c r="BAU2999" s="537"/>
      <c r="BAV2999" s="562"/>
      <c r="BAW2999" s="357"/>
      <c r="BAX2999" s="81"/>
      <c r="BAY2999" s="173"/>
      <c r="BAZ2999" s="729"/>
      <c r="BBA2999" s="137"/>
      <c r="BBB2999" s="580"/>
      <c r="BBC2999" s="537"/>
      <c r="BBD2999" s="562"/>
      <c r="BBE2999" s="357"/>
      <c r="BBF2999" s="81"/>
      <c r="BBG2999" s="173"/>
      <c r="BBH2999" s="729"/>
      <c r="BBI2999" s="137"/>
      <c r="BBJ2999" s="580"/>
      <c r="BBK2999" s="537"/>
      <c r="BBL2999" s="562"/>
      <c r="BBM2999" s="357"/>
      <c r="BBN2999" s="81"/>
      <c r="BBO2999" s="173"/>
      <c r="BBP2999" s="729"/>
      <c r="BBQ2999" s="137"/>
      <c r="BBR2999" s="580"/>
      <c r="BBS2999" s="537"/>
      <c r="BBT2999" s="562"/>
      <c r="BBU2999" s="357"/>
      <c r="BBV2999" s="81"/>
      <c r="BBW2999" s="173"/>
      <c r="BBX2999" s="729"/>
      <c r="BBY2999" s="137"/>
      <c r="BBZ2999" s="580"/>
      <c r="BCA2999" s="537"/>
      <c r="BCB2999" s="562"/>
      <c r="BCC2999" s="357"/>
      <c r="BCD2999" s="81"/>
      <c r="BCE2999" s="173"/>
      <c r="BCF2999" s="729"/>
      <c r="BCG2999" s="137"/>
      <c r="BCH2999" s="580"/>
      <c r="BCI2999" s="537"/>
      <c r="BCJ2999" s="562"/>
      <c r="BCK2999" s="357"/>
      <c r="BCL2999" s="81"/>
      <c r="BCM2999" s="173"/>
      <c r="BCN2999" s="729"/>
      <c r="BCO2999" s="137"/>
      <c r="BCP2999" s="580"/>
      <c r="BCQ2999" s="537"/>
      <c r="BCR2999" s="562"/>
      <c r="BCS2999" s="357"/>
      <c r="BCT2999" s="81"/>
      <c r="BCU2999" s="173"/>
      <c r="BCV2999" s="729"/>
      <c r="BCW2999" s="137"/>
      <c r="BCX2999" s="580"/>
      <c r="BCY2999" s="537"/>
      <c r="BCZ2999" s="562"/>
      <c r="BDA2999" s="357"/>
      <c r="BDB2999" s="81"/>
      <c r="BDC2999" s="173"/>
      <c r="BDD2999" s="729"/>
      <c r="BDE2999" s="137"/>
      <c r="BDF2999" s="580"/>
      <c r="BDG2999" s="537"/>
      <c r="BDH2999" s="562"/>
      <c r="BDI2999" s="357"/>
      <c r="BDJ2999" s="81"/>
      <c r="BDK2999" s="173"/>
      <c r="BDL2999" s="729"/>
      <c r="BDM2999" s="137"/>
      <c r="BDN2999" s="580"/>
      <c r="BDO2999" s="537"/>
      <c r="BDP2999" s="562"/>
      <c r="BDQ2999" s="357"/>
      <c r="BDR2999" s="81"/>
      <c r="BDS2999" s="173"/>
      <c r="BDT2999" s="729"/>
      <c r="BDU2999" s="137"/>
      <c r="BDV2999" s="580"/>
      <c r="BDW2999" s="537"/>
      <c r="BDX2999" s="562"/>
      <c r="BDY2999" s="357"/>
      <c r="BDZ2999" s="81"/>
      <c r="BEA2999" s="173"/>
      <c r="BEB2999" s="729"/>
      <c r="BEC2999" s="137"/>
      <c r="BED2999" s="580"/>
      <c r="BEE2999" s="537"/>
      <c r="BEF2999" s="562"/>
      <c r="BEG2999" s="357"/>
      <c r="BEH2999" s="81"/>
      <c r="BEI2999" s="173"/>
      <c r="BEJ2999" s="729"/>
      <c r="BEK2999" s="137"/>
      <c r="BEL2999" s="580"/>
      <c r="BEM2999" s="537"/>
      <c r="BEN2999" s="562"/>
      <c r="BEO2999" s="357"/>
      <c r="BEP2999" s="81"/>
      <c r="BEQ2999" s="173"/>
      <c r="BER2999" s="729"/>
      <c r="BES2999" s="137"/>
      <c r="BET2999" s="580"/>
      <c r="BEU2999" s="537"/>
      <c r="BEV2999" s="562"/>
      <c r="BEW2999" s="357"/>
      <c r="BEX2999" s="81"/>
      <c r="BEY2999" s="173"/>
      <c r="BEZ2999" s="729"/>
      <c r="BFA2999" s="137"/>
      <c r="BFB2999" s="580"/>
      <c r="BFC2999" s="537"/>
      <c r="BFD2999" s="562"/>
      <c r="BFE2999" s="357"/>
      <c r="BFF2999" s="81"/>
      <c r="BFG2999" s="173"/>
      <c r="BFH2999" s="729"/>
      <c r="BFI2999" s="137"/>
      <c r="BFJ2999" s="580"/>
      <c r="BFK2999" s="537"/>
      <c r="BFL2999" s="562"/>
      <c r="BFM2999" s="357"/>
      <c r="BFN2999" s="81"/>
      <c r="BFO2999" s="173"/>
      <c r="BFP2999" s="729"/>
      <c r="BFQ2999" s="137"/>
      <c r="BFR2999" s="580"/>
      <c r="BFS2999" s="537"/>
      <c r="BFT2999" s="562"/>
      <c r="BFU2999" s="357"/>
      <c r="BFV2999" s="81"/>
      <c r="BFW2999" s="173"/>
      <c r="BFX2999" s="729"/>
      <c r="BFY2999" s="137"/>
      <c r="BFZ2999" s="580"/>
      <c r="BGA2999" s="537"/>
      <c r="BGB2999" s="562"/>
      <c r="BGC2999" s="357"/>
      <c r="BGD2999" s="81"/>
      <c r="BGE2999" s="173"/>
      <c r="BGF2999" s="729"/>
      <c r="BGG2999" s="137"/>
      <c r="BGH2999" s="580"/>
      <c r="BGI2999" s="537"/>
      <c r="BGJ2999" s="562"/>
      <c r="BGK2999" s="357"/>
      <c r="BGL2999" s="81"/>
      <c r="BGM2999" s="173"/>
      <c r="BGN2999" s="729"/>
      <c r="BGO2999" s="137"/>
      <c r="BGP2999" s="580"/>
      <c r="BGQ2999" s="537"/>
      <c r="BGR2999" s="562"/>
      <c r="BGS2999" s="357"/>
      <c r="BGT2999" s="81"/>
      <c r="BGU2999" s="173"/>
      <c r="BGV2999" s="729"/>
      <c r="BGW2999" s="137"/>
      <c r="BGX2999" s="580"/>
      <c r="BGY2999" s="537"/>
      <c r="BGZ2999" s="562"/>
      <c r="BHA2999" s="357"/>
      <c r="BHB2999" s="81"/>
      <c r="BHC2999" s="173"/>
      <c r="BHD2999" s="729"/>
      <c r="BHE2999" s="137"/>
      <c r="BHF2999" s="580"/>
      <c r="BHG2999" s="537"/>
      <c r="BHH2999" s="562"/>
      <c r="BHI2999" s="357"/>
      <c r="BHJ2999" s="81"/>
      <c r="BHK2999" s="173"/>
      <c r="BHL2999" s="729"/>
      <c r="BHM2999" s="137"/>
      <c r="BHN2999" s="580"/>
      <c r="BHO2999" s="537"/>
      <c r="BHP2999" s="562"/>
      <c r="BHQ2999" s="357"/>
      <c r="BHR2999" s="81"/>
      <c r="BHS2999" s="173"/>
      <c r="BHT2999" s="729"/>
      <c r="BHU2999" s="137"/>
      <c r="BHV2999" s="580"/>
      <c r="BHW2999" s="537"/>
      <c r="BHX2999" s="562"/>
      <c r="BHY2999" s="357"/>
      <c r="BHZ2999" s="81"/>
      <c r="BIA2999" s="173"/>
      <c r="BIB2999" s="729"/>
      <c r="BIC2999" s="137"/>
      <c r="BID2999" s="580"/>
      <c r="BIE2999" s="537"/>
      <c r="BIF2999" s="562"/>
      <c r="BIG2999" s="357"/>
      <c r="BIH2999" s="81"/>
      <c r="BII2999" s="173"/>
      <c r="BIJ2999" s="729"/>
      <c r="BIK2999" s="137"/>
      <c r="BIL2999" s="580"/>
      <c r="BIM2999" s="537"/>
      <c r="BIN2999" s="562"/>
      <c r="BIO2999" s="357"/>
      <c r="BIP2999" s="81"/>
      <c r="BIQ2999" s="173"/>
      <c r="BIR2999" s="729"/>
      <c r="BIS2999" s="137"/>
      <c r="BIT2999" s="580"/>
      <c r="BIU2999" s="537"/>
      <c r="BIV2999" s="562"/>
      <c r="BIW2999" s="357"/>
      <c r="BIX2999" s="81"/>
      <c r="BIY2999" s="173"/>
      <c r="BIZ2999" s="729"/>
      <c r="BJA2999" s="137"/>
      <c r="BJB2999" s="580"/>
      <c r="BJC2999" s="537"/>
      <c r="BJD2999" s="562"/>
      <c r="BJE2999" s="357"/>
      <c r="BJF2999" s="81"/>
      <c r="BJG2999" s="173"/>
      <c r="BJH2999" s="729"/>
      <c r="BJI2999" s="137"/>
      <c r="BJJ2999" s="580"/>
      <c r="BJK2999" s="537"/>
      <c r="BJL2999" s="562"/>
      <c r="BJM2999" s="357"/>
      <c r="BJN2999" s="81"/>
      <c r="BJO2999" s="173"/>
      <c r="BJP2999" s="729"/>
      <c r="BJQ2999" s="137"/>
      <c r="BJR2999" s="580"/>
      <c r="BJS2999" s="537"/>
      <c r="BJT2999" s="562"/>
      <c r="BJU2999" s="357"/>
      <c r="BJV2999" s="81"/>
      <c r="BJW2999" s="173"/>
      <c r="BJX2999" s="729"/>
      <c r="BJY2999" s="137"/>
      <c r="BJZ2999" s="580"/>
      <c r="BKA2999" s="537"/>
      <c r="BKB2999" s="562"/>
      <c r="BKC2999" s="357"/>
      <c r="BKD2999" s="81"/>
      <c r="BKE2999" s="173"/>
      <c r="BKF2999" s="729"/>
      <c r="BKG2999" s="137"/>
      <c r="BKH2999" s="580"/>
      <c r="BKI2999" s="537"/>
      <c r="BKJ2999" s="562"/>
      <c r="BKK2999" s="357"/>
      <c r="BKL2999" s="81"/>
      <c r="BKM2999" s="173"/>
      <c r="BKN2999" s="729"/>
      <c r="BKO2999" s="137"/>
      <c r="BKP2999" s="580"/>
      <c r="BKQ2999" s="537"/>
      <c r="BKR2999" s="562"/>
      <c r="BKS2999" s="357"/>
      <c r="BKT2999" s="81"/>
      <c r="BKU2999" s="173"/>
      <c r="BKV2999" s="729"/>
      <c r="BKW2999" s="137"/>
      <c r="BKX2999" s="580"/>
      <c r="BKY2999" s="537"/>
      <c r="BKZ2999" s="562"/>
      <c r="BLA2999" s="357"/>
      <c r="BLB2999" s="81"/>
      <c r="BLC2999" s="173"/>
      <c r="BLD2999" s="729"/>
      <c r="BLE2999" s="137"/>
      <c r="BLF2999" s="580"/>
      <c r="BLG2999" s="537"/>
      <c r="BLH2999" s="562"/>
      <c r="BLI2999" s="357"/>
      <c r="BLJ2999" s="81"/>
      <c r="BLK2999" s="173"/>
      <c r="BLL2999" s="729"/>
      <c r="BLM2999" s="137"/>
      <c r="BLN2999" s="580"/>
      <c r="BLO2999" s="537"/>
      <c r="BLP2999" s="562"/>
      <c r="BLQ2999" s="357"/>
      <c r="BLR2999" s="81"/>
      <c r="BLS2999" s="173"/>
      <c r="BLT2999" s="729"/>
      <c r="BLU2999" s="137"/>
      <c r="BLV2999" s="580"/>
      <c r="BLW2999" s="537"/>
      <c r="BLX2999" s="562"/>
      <c r="BLY2999" s="357"/>
      <c r="BLZ2999" s="81"/>
      <c r="BMA2999" s="173"/>
      <c r="BMB2999" s="729"/>
      <c r="BMC2999" s="137"/>
      <c r="BMD2999" s="580"/>
      <c r="BME2999" s="537"/>
      <c r="BMF2999" s="562"/>
      <c r="BMG2999" s="357"/>
      <c r="BMH2999" s="81"/>
      <c r="BMI2999" s="173"/>
      <c r="BMJ2999" s="729"/>
      <c r="BMK2999" s="137"/>
      <c r="BML2999" s="580"/>
      <c r="BMM2999" s="537"/>
      <c r="BMN2999" s="562"/>
      <c r="BMO2999" s="357"/>
      <c r="BMP2999" s="81"/>
      <c r="BMQ2999" s="173"/>
      <c r="BMR2999" s="729"/>
      <c r="BMS2999" s="137"/>
      <c r="BMT2999" s="580"/>
      <c r="BMU2999" s="537"/>
      <c r="BMV2999" s="562"/>
      <c r="BMW2999" s="357"/>
      <c r="BMX2999" s="81"/>
      <c r="BMY2999" s="173"/>
      <c r="BMZ2999" s="729"/>
      <c r="BNA2999" s="137"/>
      <c r="BNB2999" s="580"/>
      <c r="BNC2999" s="537"/>
      <c r="BND2999" s="562"/>
      <c r="BNE2999" s="357"/>
      <c r="BNF2999" s="81"/>
      <c r="BNG2999" s="173"/>
      <c r="BNH2999" s="729"/>
      <c r="BNI2999" s="137"/>
      <c r="BNJ2999" s="580"/>
      <c r="BNK2999" s="537"/>
      <c r="BNL2999" s="562"/>
      <c r="BNM2999" s="357"/>
      <c r="BNN2999" s="81"/>
      <c r="BNO2999" s="173"/>
      <c r="BNP2999" s="729"/>
      <c r="BNQ2999" s="137"/>
      <c r="BNR2999" s="580"/>
      <c r="BNS2999" s="537"/>
      <c r="BNT2999" s="562"/>
      <c r="BNU2999" s="357"/>
      <c r="BNV2999" s="81"/>
      <c r="BNW2999" s="173"/>
      <c r="BNX2999" s="729"/>
      <c r="BNY2999" s="137"/>
      <c r="BNZ2999" s="580"/>
      <c r="BOA2999" s="537"/>
      <c r="BOB2999" s="562"/>
      <c r="BOC2999" s="357"/>
      <c r="BOD2999" s="81"/>
      <c r="BOE2999" s="173"/>
      <c r="BOF2999" s="729"/>
      <c r="BOG2999" s="137"/>
      <c r="BOH2999" s="580"/>
      <c r="BOI2999" s="537"/>
      <c r="BOJ2999" s="562"/>
      <c r="BOK2999" s="357"/>
      <c r="BOL2999" s="81"/>
      <c r="BOM2999" s="173"/>
      <c r="BON2999" s="729"/>
      <c r="BOO2999" s="137"/>
      <c r="BOP2999" s="580"/>
      <c r="BOQ2999" s="537"/>
      <c r="BOR2999" s="562"/>
      <c r="BOS2999" s="357"/>
      <c r="BOT2999" s="81"/>
      <c r="BOU2999" s="173"/>
      <c r="BOV2999" s="729"/>
      <c r="BOW2999" s="137"/>
      <c r="BOX2999" s="580"/>
      <c r="BOY2999" s="537"/>
      <c r="BOZ2999" s="562"/>
      <c r="BPA2999" s="357"/>
      <c r="BPB2999" s="81"/>
      <c r="BPC2999" s="173"/>
      <c r="BPD2999" s="729"/>
      <c r="BPE2999" s="137"/>
      <c r="BPF2999" s="580"/>
      <c r="BPG2999" s="537"/>
      <c r="BPH2999" s="562"/>
      <c r="BPI2999" s="357"/>
      <c r="BPJ2999" s="81"/>
      <c r="BPK2999" s="173"/>
      <c r="BPL2999" s="729"/>
      <c r="BPM2999" s="137"/>
      <c r="BPN2999" s="580"/>
      <c r="BPO2999" s="537"/>
      <c r="BPP2999" s="562"/>
      <c r="BPQ2999" s="357"/>
      <c r="BPR2999" s="81"/>
      <c r="BPS2999" s="173"/>
      <c r="BPT2999" s="729"/>
      <c r="BPU2999" s="137"/>
      <c r="BPV2999" s="580"/>
      <c r="BPW2999" s="537"/>
      <c r="BPX2999" s="562"/>
      <c r="BPY2999" s="357"/>
      <c r="BPZ2999" s="81"/>
      <c r="BQA2999" s="173"/>
      <c r="BQB2999" s="729"/>
      <c r="BQC2999" s="137"/>
      <c r="BQD2999" s="580"/>
      <c r="BQE2999" s="537"/>
      <c r="BQF2999" s="562"/>
      <c r="BQG2999" s="357"/>
      <c r="BQH2999" s="81"/>
      <c r="BQI2999" s="173"/>
      <c r="BQJ2999" s="729"/>
      <c r="BQK2999" s="137"/>
      <c r="BQL2999" s="580"/>
      <c r="BQM2999" s="537"/>
      <c r="BQN2999" s="562"/>
      <c r="BQO2999" s="357"/>
      <c r="BQP2999" s="81"/>
      <c r="BQQ2999" s="173"/>
      <c r="BQR2999" s="729"/>
      <c r="BQS2999" s="137"/>
      <c r="BQT2999" s="580"/>
      <c r="BQU2999" s="537"/>
      <c r="BQV2999" s="562"/>
      <c r="BQW2999" s="357"/>
      <c r="BQX2999" s="81"/>
      <c r="BQY2999" s="173"/>
      <c r="BQZ2999" s="729"/>
      <c r="BRA2999" s="137"/>
      <c r="BRB2999" s="580"/>
      <c r="BRC2999" s="537"/>
      <c r="BRD2999" s="562"/>
      <c r="BRE2999" s="357"/>
      <c r="BRF2999" s="81"/>
      <c r="BRG2999" s="173"/>
      <c r="BRH2999" s="729"/>
      <c r="BRI2999" s="137"/>
      <c r="BRJ2999" s="580"/>
      <c r="BRK2999" s="537"/>
      <c r="BRL2999" s="562"/>
      <c r="BRM2999" s="357"/>
      <c r="BRN2999" s="81"/>
      <c r="BRO2999" s="173"/>
      <c r="BRP2999" s="729"/>
      <c r="BRQ2999" s="137"/>
      <c r="BRR2999" s="580"/>
      <c r="BRS2999" s="537"/>
      <c r="BRT2999" s="562"/>
      <c r="BRU2999" s="357"/>
      <c r="BRV2999" s="81"/>
      <c r="BRW2999" s="173"/>
      <c r="BRX2999" s="729"/>
      <c r="BRY2999" s="137"/>
      <c r="BRZ2999" s="580"/>
      <c r="BSA2999" s="537"/>
      <c r="BSB2999" s="562"/>
      <c r="BSC2999" s="357"/>
      <c r="BSD2999" s="81"/>
      <c r="BSE2999" s="173"/>
      <c r="BSF2999" s="729"/>
      <c r="BSG2999" s="137"/>
      <c r="BSH2999" s="580"/>
      <c r="BSI2999" s="537"/>
      <c r="BSJ2999" s="562"/>
      <c r="BSK2999" s="357"/>
      <c r="BSL2999" s="81"/>
      <c r="BSM2999" s="173"/>
      <c r="BSN2999" s="729"/>
      <c r="BSO2999" s="137"/>
      <c r="BSP2999" s="580"/>
      <c r="BSQ2999" s="537"/>
      <c r="BSR2999" s="562"/>
      <c r="BSS2999" s="357"/>
      <c r="BST2999" s="81"/>
      <c r="BSU2999" s="173"/>
      <c r="BSV2999" s="729"/>
      <c r="BSW2999" s="137"/>
      <c r="BSX2999" s="580"/>
      <c r="BSY2999" s="537"/>
      <c r="BSZ2999" s="562"/>
      <c r="BTA2999" s="357"/>
      <c r="BTB2999" s="81"/>
      <c r="BTC2999" s="173"/>
      <c r="BTD2999" s="729"/>
      <c r="BTE2999" s="137"/>
      <c r="BTF2999" s="580"/>
      <c r="BTG2999" s="537"/>
      <c r="BTH2999" s="562"/>
      <c r="BTI2999" s="357"/>
      <c r="BTJ2999" s="81"/>
      <c r="BTK2999" s="173"/>
      <c r="BTL2999" s="729"/>
      <c r="BTM2999" s="137"/>
      <c r="BTN2999" s="580"/>
      <c r="BTO2999" s="537"/>
      <c r="BTP2999" s="562"/>
      <c r="BTQ2999" s="357"/>
      <c r="BTR2999" s="81"/>
      <c r="BTS2999" s="173"/>
      <c r="BTT2999" s="729"/>
      <c r="BTU2999" s="137"/>
      <c r="BTV2999" s="580"/>
      <c r="BTW2999" s="537"/>
      <c r="BTX2999" s="562"/>
      <c r="BTY2999" s="357"/>
      <c r="BTZ2999" s="81"/>
      <c r="BUA2999" s="173"/>
      <c r="BUB2999" s="729"/>
      <c r="BUC2999" s="137"/>
      <c r="BUD2999" s="580"/>
      <c r="BUE2999" s="537"/>
      <c r="BUF2999" s="562"/>
      <c r="BUG2999" s="357"/>
      <c r="BUH2999" s="81"/>
      <c r="BUI2999" s="173"/>
      <c r="BUJ2999" s="729"/>
      <c r="BUK2999" s="137"/>
      <c r="BUL2999" s="580"/>
      <c r="BUM2999" s="537"/>
      <c r="BUN2999" s="562"/>
      <c r="BUO2999" s="357"/>
      <c r="BUP2999" s="81"/>
      <c r="BUQ2999" s="173"/>
      <c r="BUR2999" s="729"/>
      <c r="BUS2999" s="137"/>
      <c r="BUT2999" s="580"/>
      <c r="BUU2999" s="537"/>
      <c r="BUV2999" s="562"/>
      <c r="BUW2999" s="357"/>
      <c r="BUX2999" s="81"/>
      <c r="BUY2999" s="173"/>
      <c r="BUZ2999" s="729"/>
      <c r="BVA2999" s="137"/>
      <c r="BVB2999" s="580"/>
      <c r="BVC2999" s="537"/>
      <c r="BVD2999" s="562"/>
      <c r="BVE2999" s="357"/>
      <c r="BVF2999" s="81"/>
      <c r="BVG2999" s="173"/>
      <c r="BVH2999" s="729"/>
      <c r="BVI2999" s="137"/>
      <c r="BVJ2999" s="580"/>
      <c r="BVK2999" s="537"/>
      <c r="BVL2999" s="562"/>
      <c r="BVM2999" s="357"/>
      <c r="BVN2999" s="81"/>
      <c r="BVO2999" s="173"/>
      <c r="BVP2999" s="729"/>
      <c r="BVQ2999" s="137"/>
      <c r="BVR2999" s="580"/>
      <c r="BVS2999" s="537"/>
      <c r="BVT2999" s="562"/>
      <c r="BVU2999" s="357"/>
      <c r="BVV2999" s="81"/>
      <c r="BVW2999" s="173"/>
      <c r="BVX2999" s="729"/>
      <c r="BVY2999" s="137"/>
      <c r="BVZ2999" s="580"/>
      <c r="BWA2999" s="537"/>
      <c r="BWB2999" s="562"/>
      <c r="BWC2999" s="357"/>
      <c r="BWD2999" s="81"/>
      <c r="BWE2999" s="173"/>
      <c r="BWF2999" s="729"/>
      <c r="BWG2999" s="137"/>
      <c r="BWH2999" s="580"/>
      <c r="BWI2999" s="537"/>
      <c r="BWJ2999" s="562"/>
      <c r="BWK2999" s="357"/>
      <c r="BWL2999" s="81"/>
      <c r="BWM2999" s="173"/>
      <c r="BWN2999" s="729"/>
      <c r="BWO2999" s="137"/>
      <c r="BWP2999" s="580"/>
      <c r="BWQ2999" s="537"/>
      <c r="BWR2999" s="562"/>
      <c r="BWS2999" s="357"/>
      <c r="BWT2999" s="81"/>
      <c r="BWU2999" s="173"/>
      <c r="BWV2999" s="729"/>
      <c r="BWW2999" s="137"/>
      <c r="BWX2999" s="580"/>
      <c r="BWY2999" s="537"/>
      <c r="BWZ2999" s="562"/>
      <c r="BXA2999" s="357"/>
      <c r="BXB2999" s="81"/>
      <c r="BXC2999" s="173"/>
      <c r="BXD2999" s="729"/>
      <c r="BXE2999" s="137"/>
      <c r="BXF2999" s="580"/>
      <c r="BXG2999" s="537"/>
      <c r="BXH2999" s="562"/>
      <c r="BXI2999" s="357"/>
      <c r="BXJ2999" s="81"/>
      <c r="BXK2999" s="173"/>
      <c r="BXL2999" s="729"/>
      <c r="BXM2999" s="137"/>
      <c r="BXN2999" s="580"/>
      <c r="BXO2999" s="537"/>
      <c r="BXP2999" s="562"/>
      <c r="BXQ2999" s="357"/>
      <c r="BXR2999" s="81"/>
      <c r="BXS2999" s="173"/>
      <c r="BXT2999" s="729"/>
      <c r="BXU2999" s="137"/>
      <c r="BXV2999" s="580"/>
      <c r="BXW2999" s="537"/>
      <c r="BXX2999" s="562"/>
      <c r="BXY2999" s="357"/>
      <c r="BXZ2999" s="81"/>
      <c r="BYA2999" s="173"/>
      <c r="BYB2999" s="729"/>
      <c r="BYC2999" s="137"/>
      <c r="BYD2999" s="580"/>
      <c r="BYE2999" s="537"/>
      <c r="BYF2999" s="562"/>
      <c r="BYG2999" s="357"/>
      <c r="BYH2999" s="81"/>
      <c r="BYI2999" s="173"/>
      <c r="BYJ2999" s="729"/>
      <c r="BYK2999" s="137"/>
      <c r="BYL2999" s="580"/>
      <c r="BYM2999" s="537"/>
      <c r="BYN2999" s="562"/>
      <c r="BYO2999" s="357"/>
      <c r="BYP2999" s="81"/>
      <c r="BYQ2999" s="173"/>
      <c r="BYR2999" s="729"/>
      <c r="BYS2999" s="137"/>
      <c r="BYT2999" s="580"/>
      <c r="BYU2999" s="537"/>
      <c r="BYV2999" s="562"/>
      <c r="BYW2999" s="357"/>
      <c r="BYX2999" s="81"/>
      <c r="BYY2999" s="173"/>
      <c r="BYZ2999" s="729"/>
      <c r="BZA2999" s="137"/>
      <c r="BZB2999" s="580"/>
      <c r="BZC2999" s="537"/>
      <c r="BZD2999" s="562"/>
      <c r="BZE2999" s="357"/>
      <c r="BZF2999" s="81"/>
      <c r="BZG2999" s="173"/>
      <c r="BZH2999" s="729"/>
      <c r="BZI2999" s="137"/>
      <c r="BZJ2999" s="580"/>
      <c r="BZK2999" s="537"/>
      <c r="BZL2999" s="562"/>
      <c r="BZM2999" s="357"/>
      <c r="BZN2999" s="81"/>
      <c r="BZO2999" s="173"/>
      <c r="BZP2999" s="729"/>
      <c r="BZQ2999" s="137"/>
      <c r="BZR2999" s="580"/>
      <c r="BZS2999" s="537"/>
      <c r="BZT2999" s="562"/>
      <c r="BZU2999" s="357"/>
      <c r="BZV2999" s="81"/>
      <c r="BZW2999" s="173"/>
      <c r="BZX2999" s="729"/>
      <c r="BZY2999" s="137"/>
      <c r="BZZ2999" s="580"/>
      <c r="CAA2999" s="537"/>
      <c r="CAB2999" s="562"/>
      <c r="CAC2999" s="357"/>
      <c r="CAD2999" s="81"/>
      <c r="CAE2999" s="173"/>
      <c r="CAF2999" s="729"/>
      <c r="CAG2999" s="137"/>
      <c r="CAH2999" s="580"/>
      <c r="CAI2999" s="537"/>
      <c r="CAJ2999" s="562"/>
      <c r="CAK2999" s="357"/>
      <c r="CAL2999" s="81"/>
      <c r="CAM2999" s="173"/>
      <c r="CAN2999" s="729"/>
      <c r="CAO2999" s="137"/>
      <c r="CAP2999" s="580"/>
      <c r="CAQ2999" s="537"/>
      <c r="CAR2999" s="562"/>
      <c r="CAS2999" s="357"/>
      <c r="CAT2999" s="81"/>
      <c r="CAU2999" s="173"/>
      <c r="CAV2999" s="729"/>
      <c r="CAW2999" s="137"/>
      <c r="CAX2999" s="580"/>
      <c r="CAY2999" s="537"/>
      <c r="CAZ2999" s="562"/>
      <c r="CBA2999" s="357"/>
      <c r="CBB2999" s="81"/>
      <c r="CBC2999" s="173"/>
      <c r="CBD2999" s="729"/>
      <c r="CBE2999" s="137"/>
      <c r="CBF2999" s="580"/>
      <c r="CBG2999" s="537"/>
      <c r="CBH2999" s="562"/>
      <c r="CBI2999" s="357"/>
      <c r="CBJ2999" s="81"/>
      <c r="CBK2999" s="173"/>
      <c r="CBL2999" s="729"/>
      <c r="CBM2999" s="137"/>
      <c r="CBN2999" s="580"/>
      <c r="CBO2999" s="537"/>
      <c r="CBP2999" s="562"/>
      <c r="CBQ2999" s="357"/>
      <c r="CBR2999" s="81"/>
      <c r="CBS2999" s="173"/>
      <c r="CBT2999" s="729"/>
      <c r="CBU2999" s="137"/>
      <c r="CBV2999" s="580"/>
      <c r="CBW2999" s="537"/>
      <c r="CBX2999" s="562"/>
      <c r="CBY2999" s="357"/>
      <c r="CBZ2999" s="81"/>
      <c r="CCA2999" s="173"/>
      <c r="CCB2999" s="729"/>
      <c r="CCC2999" s="137"/>
      <c r="CCD2999" s="580"/>
      <c r="CCE2999" s="537"/>
      <c r="CCF2999" s="562"/>
      <c r="CCG2999" s="357"/>
      <c r="CCH2999" s="81"/>
      <c r="CCI2999" s="173"/>
      <c r="CCJ2999" s="729"/>
      <c r="CCK2999" s="137"/>
      <c r="CCL2999" s="580"/>
      <c r="CCM2999" s="537"/>
      <c r="CCN2999" s="562"/>
      <c r="CCO2999" s="357"/>
      <c r="CCP2999" s="81"/>
      <c r="CCQ2999" s="173"/>
      <c r="CCR2999" s="729"/>
      <c r="CCS2999" s="137"/>
      <c r="CCT2999" s="580"/>
      <c r="CCU2999" s="537"/>
      <c r="CCV2999" s="562"/>
      <c r="CCW2999" s="357"/>
      <c r="CCX2999" s="81"/>
      <c r="CCY2999" s="173"/>
      <c r="CCZ2999" s="729"/>
      <c r="CDA2999" s="137"/>
      <c r="CDB2999" s="580"/>
      <c r="CDC2999" s="537"/>
      <c r="CDD2999" s="562"/>
      <c r="CDE2999" s="357"/>
      <c r="CDF2999" s="81"/>
      <c r="CDG2999" s="173"/>
      <c r="CDH2999" s="729"/>
      <c r="CDI2999" s="137"/>
      <c r="CDJ2999" s="580"/>
      <c r="CDK2999" s="537"/>
      <c r="CDL2999" s="562"/>
      <c r="CDM2999" s="357"/>
      <c r="CDN2999" s="81"/>
      <c r="CDO2999" s="173"/>
      <c r="CDP2999" s="729"/>
      <c r="CDQ2999" s="137"/>
      <c r="CDR2999" s="580"/>
      <c r="CDS2999" s="537"/>
      <c r="CDT2999" s="562"/>
      <c r="CDU2999" s="357"/>
      <c r="CDV2999" s="81"/>
      <c r="CDW2999" s="173"/>
      <c r="CDX2999" s="729"/>
      <c r="CDY2999" s="137"/>
      <c r="CDZ2999" s="580"/>
      <c r="CEA2999" s="537"/>
      <c r="CEB2999" s="562"/>
      <c r="CEC2999" s="357"/>
      <c r="CED2999" s="81"/>
      <c r="CEE2999" s="173"/>
      <c r="CEF2999" s="729"/>
      <c r="CEG2999" s="137"/>
      <c r="CEH2999" s="580"/>
      <c r="CEI2999" s="537"/>
      <c r="CEJ2999" s="562"/>
      <c r="CEK2999" s="357"/>
      <c r="CEL2999" s="81"/>
      <c r="CEM2999" s="173"/>
      <c r="CEN2999" s="729"/>
      <c r="CEO2999" s="137"/>
      <c r="CEP2999" s="580"/>
      <c r="CEQ2999" s="537"/>
      <c r="CER2999" s="562"/>
      <c r="CES2999" s="357"/>
      <c r="CET2999" s="81"/>
      <c r="CEU2999" s="173"/>
      <c r="CEV2999" s="729"/>
      <c r="CEW2999" s="137"/>
      <c r="CEX2999" s="580"/>
      <c r="CEY2999" s="537"/>
      <c r="CEZ2999" s="562"/>
      <c r="CFA2999" s="357"/>
      <c r="CFB2999" s="81"/>
      <c r="CFC2999" s="173"/>
      <c r="CFD2999" s="729"/>
      <c r="CFE2999" s="137"/>
      <c r="CFF2999" s="580"/>
      <c r="CFG2999" s="537"/>
      <c r="CFH2999" s="562"/>
      <c r="CFI2999" s="357"/>
      <c r="CFJ2999" s="81"/>
      <c r="CFK2999" s="173"/>
      <c r="CFL2999" s="729"/>
      <c r="CFM2999" s="137"/>
      <c r="CFN2999" s="580"/>
      <c r="CFO2999" s="537"/>
      <c r="CFP2999" s="562"/>
      <c r="CFQ2999" s="357"/>
      <c r="CFR2999" s="81"/>
      <c r="CFS2999" s="173"/>
      <c r="CFT2999" s="729"/>
      <c r="CFU2999" s="137"/>
      <c r="CFV2999" s="580"/>
      <c r="CFW2999" s="537"/>
      <c r="CFX2999" s="562"/>
      <c r="CFY2999" s="357"/>
      <c r="CFZ2999" s="81"/>
      <c r="CGA2999" s="173"/>
      <c r="CGB2999" s="729"/>
      <c r="CGC2999" s="137"/>
      <c r="CGD2999" s="580"/>
      <c r="CGE2999" s="537"/>
      <c r="CGF2999" s="562"/>
      <c r="CGG2999" s="357"/>
      <c r="CGH2999" s="81"/>
      <c r="CGI2999" s="173"/>
      <c r="CGJ2999" s="729"/>
      <c r="CGK2999" s="137"/>
      <c r="CGL2999" s="580"/>
      <c r="CGM2999" s="537"/>
      <c r="CGN2999" s="562"/>
      <c r="CGO2999" s="357"/>
      <c r="CGP2999" s="81"/>
      <c r="CGQ2999" s="173"/>
      <c r="CGR2999" s="729"/>
      <c r="CGS2999" s="137"/>
      <c r="CGT2999" s="580"/>
      <c r="CGU2999" s="537"/>
      <c r="CGV2999" s="562"/>
      <c r="CGW2999" s="357"/>
      <c r="CGX2999" s="81"/>
      <c r="CGY2999" s="173"/>
      <c r="CGZ2999" s="729"/>
      <c r="CHA2999" s="137"/>
      <c r="CHB2999" s="580"/>
      <c r="CHC2999" s="537"/>
      <c r="CHD2999" s="562"/>
      <c r="CHE2999" s="357"/>
      <c r="CHF2999" s="81"/>
      <c r="CHG2999" s="173"/>
      <c r="CHH2999" s="729"/>
      <c r="CHI2999" s="137"/>
      <c r="CHJ2999" s="580"/>
      <c r="CHK2999" s="537"/>
      <c r="CHL2999" s="562"/>
      <c r="CHM2999" s="357"/>
      <c r="CHN2999" s="81"/>
      <c r="CHO2999" s="173"/>
      <c r="CHP2999" s="729"/>
      <c r="CHQ2999" s="137"/>
      <c r="CHR2999" s="580"/>
      <c r="CHS2999" s="537"/>
      <c r="CHT2999" s="562"/>
      <c r="CHU2999" s="357"/>
      <c r="CHV2999" s="81"/>
      <c r="CHW2999" s="173"/>
      <c r="CHX2999" s="729"/>
      <c r="CHY2999" s="137"/>
      <c r="CHZ2999" s="580"/>
      <c r="CIA2999" s="537"/>
      <c r="CIB2999" s="562"/>
      <c r="CIC2999" s="357"/>
      <c r="CID2999" s="81"/>
      <c r="CIE2999" s="173"/>
      <c r="CIF2999" s="729"/>
      <c r="CIG2999" s="137"/>
      <c r="CIH2999" s="580"/>
      <c r="CII2999" s="537"/>
      <c r="CIJ2999" s="562"/>
      <c r="CIK2999" s="357"/>
      <c r="CIL2999" s="81"/>
      <c r="CIM2999" s="173"/>
      <c r="CIN2999" s="729"/>
      <c r="CIO2999" s="137"/>
      <c r="CIP2999" s="580"/>
      <c r="CIQ2999" s="537"/>
      <c r="CIR2999" s="562"/>
      <c r="CIS2999" s="357"/>
      <c r="CIT2999" s="81"/>
      <c r="CIU2999" s="173"/>
      <c r="CIV2999" s="729"/>
      <c r="CIW2999" s="137"/>
      <c r="CIX2999" s="580"/>
      <c r="CIY2999" s="537"/>
      <c r="CIZ2999" s="562"/>
      <c r="CJA2999" s="357"/>
      <c r="CJB2999" s="81"/>
      <c r="CJC2999" s="173"/>
      <c r="CJD2999" s="729"/>
      <c r="CJE2999" s="137"/>
      <c r="CJF2999" s="580"/>
      <c r="CJG2999" s="537"/>
      <c r="CJH2999" s="562"/>
      <c r="CJI2999" s="357"/>
      <c r="CJJ2999" s="81"/>
      <c r="CJK2999" s="173"/>
      <c r="CJL2999" s="729"/>
      <c r="CJM2999" s="137"/>
      <c r="CJN2999" s="580"/>
      <c r="CJO2999" s="537"/>
      <c r="CJP2999" s="562"/>
      <c r="CJQ2999" s="357"/>
      <c r="CJR2999" s="81"/>
      <c r="CJS2999" s="173"/>
      <c r="CJT2999" s="729"/>
      <c r="CJU2999" s="137"/>
      <c r="CJV2999" s="580"/>
      <c r="CJW2999" s="537"/>
      <c r="CJX2999" s="562"/>
      <c r="CJY2999" s="357"/>
      <c r="CJZ2999" s="81"/>
      <c r="CKA2999" s="173"/>
      <c r="CKB2999" s="729"/>
      <c r="CKC2999" s="137"/>
      <c r="CKD2999" s="580"/>
      <c r="CKE2999" s="537"/>
      <c r="CKF2999" s="562"/>
      <c r="CKG2999" s="357"/>
      <c r="CKH2999" s="81"/>
      <c r="CKI2999" s="173"/>
      <c r="CKJ2999" s="729"/>
      <c r="CKK2999" s="137"/>
      <c r="CKL2999" s="580"/>
      <c r="CKM2999" s="537"/>
      <c r="CKN2999" s="562"/>
      <c r="CKO2999" s="357"/>
      <c r="CKP2999" s="81"/>
      <c r="CKQ2999" s="173"/>
      <c r="CKR2999" s="729"/>
      <c r="CKS2999" s="137"/>
      <c r="CKT2999" s="580"/>
      <c r="CKU2999" s="537"/>
      <c r="CKV2999" s="562"/>
      <c r="CKW2999" s="357"/>
      <c r="CKX2999" s="81"/>
      <c r="CKY2999" s="173"/>
      <c r="CKZ2999" s="729"/>
      <c r="CLA2999" s="137"/>
      <c r="CLB2999" s="580"/>
      <c r="CLC2999" s="537"/>
      <c r="CLD2999" s="562"/>
      <c r="CLE2999" s="357"/>
      <c r="CLF2999" s="81"/>
      <c r="CLG2999" s="173"/>
      <c r="CLH2999" s="729"/>
      <c r="CLI2999" s="137"/>
      <c r="CLJ2999" s="580"/>
      <c r="CLK2999" s="537"/>
      <c r="CLL2999" s="562"/>
      <c r="CLM2999" s="357"/>
      <c r="CLN2999" s="81"/>
      <c r="CLO2999" s="173"/>
      <c r="CLP2999" s="729"/>
      <c r="CLQ2999" s="137"/>
      <c r="CLR2999" s="580"/>
      <c r="CLS2999" s="537"/>
      <c r="CLT2999" s="562"/>
      <c r="CLU2999" s="357"/>
      <c r="CLV2999" s="81"/>
      <c r="CLW2999" s="173"/>
      <c r="CLX2999" s="729"/>
      <c r="CLY2999" s="137"/>
      <c r="CLZ2999" s="580"/>
      <c r="CMA2999" s="537"/>
      <c r="CMB2999" s="562"/>
      <c r="CMC2999" s="357"/>
      <c r="CMD2999" s="81"/>
      <c r="CME2999" s="173"/>
      <c r="CMF2999" s="729"/>
      <c r="CMG2999" s="137"/>
      <c r="CMH2999" s="580"/>
      <c r="CMI2999" s="537"/>
      <c r="CMJ2999" s="562"/>
      <c r="CMK2999" s="357"/>
      <c r="CML2999" s="81"/>
      <c r="CMM2999" s="173"/>
      <c r="CMN2999" s="729"/>
      <c r="CMO2999" s="137"/>
      <c r="CMP2999" s="580"/>
      <c r="CMQ2999" s="537"/>
      <c r="CMR2999" s="562"/>
      <c r="CMS2999" s="357"/>
      <c r="CMT2999" s="81"/>
      <c r="CMU2999" s="173"/>
      <c r="CMV2999" s="729"/>
      <c r="CMW2999" s="137"/>
      <c r="CMX2999" s="580"/>
      <c r="CMY2999" s="537"/>
      <c r="CMZ2999" s="562"/>
      <c r="CNA2999" s="357"/>
      <c r="CNB2999" s="81"/>
      <c r="CNC2999" s="173"/>
      <c r="CND2999" s="729"/>
      <c r="CNE2999" s="137"/>
      <c r="CNF2999" s="580"/>
      <c r="CNG2999" s="537"/>
      <c r="CNH2999" s="562"/>
      <c r="CNI2999" s="357"/>
      <c r="CNJ2999" s="81"/>
      <c r="CNK2999" s="173"/>
      <c r="CNL2999" s="729"/>
      <c r="CNM2999" s="137"/>
      <c r="CNN2999" s="580"/>
      <c r="CNO2999" s="537"/>
      <c r="CNP2999" s="562"/>
      <c r="CNQ2999" s="357"/>
      <c r="CNR2999" s="81"/>
      <c r="CNS2999" s="173"/>
      <c r="CNT2999" s="729"/>
      <c r="CNU2999" s="137"/>
      <c r="CNV2999" s="580"/>
      <c r="CNW2999" s="537"/>
      <c r="CNX2999" s="562"/>
      <c r="CNY2999" s="357"/>
      <c r="CNZ2999" s="81"/>
      <c r="COA2999" s="173"/>
      <c r="COB2999" s="729"/>
      <c r="COC2999" s="137"/>
      <c r="COD2999" s="580"/>
      <c r="COE2999" s="537"/>
      <c r="COF2999" s="562"/>
      <c r="COG2999" s="357"/>
      <c r="COH2999" s="81"/>
      <c r="COI2999" s="173"/>
      <c r="COJ2999" s="729"/>
      <c r="COK2999" s="137"/>
      <c r="COL2999" s="580"/>
      <c r="COM2999" s="537"/>
      <c r="CON2999" s="562"/>
      <c r="COO2999" s="357"/>
      <c r="COP2999" s="81"/>
      <c r="COQ2999" s="173"/>
      <c r="COR2999" s="729"/>
      <c r="COS2999" s="137"/>
      <c r="COT2999" s="580"/>
      <c r="COU2999" s="537"/>
      <c r="COV2999" s="562"/>
      <c r="COW2999" s="357"/>
      <c r="COX2999" s="81"/>
      <c r="COY2999" s="173"/>
      <c r="COZ2999" s="729"/>
      <c r="CPA2999" s="137"/>
      <c r="CPB2999" s="580"/>
      <c r="CPC2999" s="537"/>
      <c r="CPD2999" s="562"/>
      <c r="CPE2999" s="357"/>
      <c r="CPF2999" s="81"/>
      <c r="CPG2999" s="173"/>
      <c r="CPH2999" s="729"/>
      <c r="CPI2999" s="137"/>
      <c r="CPJ2999" s="580"/>
      <c r="CPK2999" s="537"/>
      <c r="CPL2999" s="562"/>
      <c r="CPM2999" s="357"/>
      <c r="CPN2999" s="81"/>
      <c r="CPO2999" s="173"/>
      <c r="CPP2999" s="729"/>
      <c r="CPQ2999" s="137"/>
      <c r="CPR2999" s="580"/>
      <c r="CPS2999" s="537"/>
      <c r="CPT2999" s="562"/>
      <c r="CPU2999" s="357"/>
      <c r="CPV2999" s="81"/>
      <c r="CPW2999" s="173"/>
      <c r="CPX2999" s="729"/>
      <c r="CPY2999" s="137"/>
      <c r="CPZ2999" s="580"/>
      <c r="CQA2999" s="537"/>
      <c r="CQB2999" s="562"/>
      <c r="CQC2999" s="357"/>
      <c r="CQD2999" s="81"/>
      <c r="CQE2999" s="173"/>
      <c r="CQF2999" s="729"/>
      <c r="CQG2999" s="137"/>
      <c r="CQH2999" s="580"/>
      <c r="CQI2999" s="537"/>
      <c r="CQJ2999" s="562"/>
      <c r="CQK2999" s="357"/>
      <c r="CQL2999" s="81"/>
      <c r="CQM2999" s="173"/>
      <c r="CQN2999" s="729"/>
      <c r="CQO2999" s="137"/>
      <c r="CQP2999" s="580"/>
      <c r="CQQ2999" s="537"/>
      <c r="CQR2999" s="562"/>
      <c r="CQS2999" s="357"/>
      <c r="CQT2999" s="81"/>
      <c r="CQU2999" s="173"/>
      <c r="CQV2999" s="729"/>
      <c r="CQW2999" s="137"/>
      <c r="CQX2999" s="580"/>
      <c r="CQY2999" s="537"/>
      <c r="CQZ2999" s="562"/>
      <c r="CRA2999" s="357"/>
      <c r="CRB2999" s="81"/>
      <c r="CRC2999" s="173"/>
      <c r="CRD2999" s="729"/>
      <c r="CRE2999" s="137"/>
      <c r="CRF2999" s="580"/>
      <c r="CRG2999" s="537"/>
      <c r="CRH2999" s="562"/>
      <c r="CRI2999" s="357"/>
      <c r="CRJ2999" s="81"/>
      <c r="CRK2999" s="173"/>
      <c r="CRL2999" s="729"/>
      <c r="CRM2999" s="137"/>
      <c r="CRN2999" s="580"/>
      <c r="CRO2999" s="537"/>
      <c r="CRP2999" s="562"/>
      <c r="CRQ2999" s="357"/>
      <c r="CRR2999" s="81"/>
      <c r="CRS2999" s="173"/>
      <c r="CRT2999" s="729"/>
      <c r="CRU2999" s="137"/>
      <c r="CRV2999" s="580"/>
      <c r="CRW2999" s="537"/>
      <c r="CRX2999" s="562"/>
      <c r="CRY2999" s="357"/>
      <c r="CRZ2999" s="81"/>
      <c r="CSA2999" s="173"/>
      <c r="CSB2999" s="729"/>
      <c r="CSC2999" s="137"/>
      <c r="CSD2999" s="580"/>
      <c r="CSE2999" s="537"/>
      <c r="CSF2999" s="562"/>
      <c r="CSG2999" s="357"/>
      <c r="CSH2999" s="81"/>
      <c r="CSI2999" s="173"/>
      <c r="CSJ2999" s="729"/>
      <c r="CSK2999" s="137"/>
      <c r="CSL2999" s="580"/>
      <c r="CSM2999" s="537"/>
      <c r="CSN2999" s="562"/>
      <c r="CSO2999" s="357"/>
      <c r="CSP2999" s="81"/>
      <c r="CSQ2999" s="173"/>
      <c r="CSR2999" s="729"/>
      <c r="CSS2999" s="137"/>
      <c r="CST2999" s="580"/>
      <c r="CSU2999" s="537"/>
      <c r="CSV2999" s="562"/>
      <c r="CSW2999" s="357"/>
      <c r="CSX2999" s="81"/>
      <c r="CSY2999" s="173"/>
      <c r="CSZ2999" s="729"/>
      <c r="CTA2999" s="137"/>
      <c r="CTB2999" s="580"/>
      <c r="CTC2999" s="537"/>
      <c r="CTD2999" s="562"/>
      <c r="CTE2999" s="357"/>
      <c r="CTF2999" s="81"/>
      <c r="CTG2999" s="173"/>
      <c r="CTH2999" s="729"/>
      <c r="CTI2999" s="137"/>
      <c r="CTJ2999" s="580"/>
      <c r="CTK2999" s="537"/>
      <c r="CTL2999" s="562"/>
      <c r="CTM2999" s="357"/>
      <c r="CTN2999" s="81"/>
      <c r="CTO2999" s="173"/>
      <c r="CTP2999" s="729"/>
      <c r="CTQ2999" s="137"/>
      <c r="CTR2999" s="580"/>
      <c r="CTS2999" s="537"/>
      <c r="CTT2999" s="562"/>
      <c r="CTU2999" s="357"/>
      <c r="CTV2999" s="81"/>
      <c r="CTW2999" s="173"/>
      <c r="CTX2999" s="729"/>
      <c r="CTY2999" s="137"/>
      <c r="CTZ2999" s="580"/>
      <c r="CUA2999" s="537"/>
      <c r="CUB2999" s="562"/>
      <c r="CUC2999" s="357"/>
      <c r="CUD2999" s="81"/>
      <c r="CUE2999" s="173"/>
      <c r="CUF2999" s="729"/>
      <c r="CUG2999" s="137"/>
      <c r="CUH2999" s="580"/>
      <c r="CUI2999" s="537"/>
      <c r="CUJ2999" s="562"/>
      <c r="CUK2999" s="357"/>
      <c r="CUL2999" s="81"/>
      <c r="CUM2999" s="173"/>
      <c r="CUN2999" s="729"/>
      <c r="CUO2999" s="137"/>
      <c r="CUP2999" s="580"/>
      <c r="CUQ2999" s="537"/>
      <c r="CUR2999" s="562"/>
      <c r="CUS2999" s="357"/>
      <c r="CUT2999" s="81"/>
      <c r="CUU2999" s="173"/>
      <c r="CUV2999" s="729"/>
      <c r="CUW2999" s="137"/>
      <c r="CUX2999" s="580"/>
      <c r="CUY2999" s="537"/>
      <c r="CUZ2999" s="562"/>
      <c r="CVA2999" s="357"/>
      <c r="CVB2999" s="81"/>
      <c r="CVC2999" s="173"/>
      <c r="CVD2999" s="729"/>
      <c r="CVE2999" s="137"/>
      <c r="CVF2999" s="580"/>
      <c r="CVG2999" s="537"/>
      <c r="CVH2999" s="562"/>
      <c r="CVI2999" s="357"/>
      <c r="CVJ2999" s="81"/>
      <c r="CVK2999" s="173"/>
      <c r="CVL2999" s="729"/>
      <c r="CVM2999" s="137"/>
      <c r="CVN2999" s="580"/>
      <c r="CVO2999" s="537"/>
      <c r="CVP2999" s="562"/>
      <c r="CVQ2999" s="357"/>
      <c r="CVR2999" s="81"/>
      <c r="CVS2999" s="173"/>
      <c r="CVT2999" s="729"/>
      <c r="CVU2999" s="137"/>
      <c r="CVV2999" s="580"/>
      <c r="CVW2999" s="537"/>
      <c r="CVX2999" s="562"/>
      <c r="CVY2999" s="357"/>
      <c r="CVZ2999" s="81"/>
      <c r="CWA2999" s="173"/>
      <c r="CWB2999" s="729"/>
      <c r="CWC2999" s="137"/>
      <c r="CWD2999" s="580"/>
      <c r="CWE2999" s="537"/>
      <c r="CWF2999" s="562"/>
      <c r="CWG2999" s="357"/>
      <c r="CWH2999" s="81"/>
      <c r="CWI2999" s="173"/>
      <c r="CWJ2999" s="729"/>
      <c r="CWK2999" s="137"/>
      <c r="CWL2999" s="580"/>
      <c r="CWM2999" s="537"/>
      <c r="CWN2999" s="562"/>
      <c r="CWO2999" s="357"/>
      <c r="CWP2999" s="81"/>
      <c r="CWQ2999" s="173"/>
      <c r="CWR2999" s="729"/>
      <c r="CWS2999" s="137"/>
      <c r="CWT2999" s="580"/>
      <c r="CWU2999" s="537"/>
      <c r="CWV2999" s="562"/>
      <c r="CWW2999" s="357"/>
      <c r="CWX2999" s="81"/>
      <c r="CWY2999" s="173"/>
      <c r="CWZ2999" s="729"/>
      <c r="CXA2999" s="137"/>
      <c r="CXB2999" s="580"/>
      <c r="CXC2999" s="537"/>
      <c r="CXD2999" s="562"/>
      <c r="CXE2999" s="357"/>
      <c r="CXF2999" s="81"/>
      <c r="CXG2999" s="173"/>
      <c r="CXH2999" s="729"/>
      <c r="CXI2999" s="137"/>
      <c r="CXJ2999" s="580"/>
      <c r="CXK2999" s="537"/>
      <c r="CXL2999" s="562"/>
      <c r="CXM2999" s="357"/>
      <c r="CXN2999" s="81"/>
      <c r="CXO2999" s="173"/>
      <c r="CXP2999" s="729"/>
      <c r="CXQ2999" s="137"/>
      <c r="CXR2999" s="580"/>
      <c r="CXS2999" s="537"/>
      <c r="CXT2999" s="562"/>
      <c r="CXU2999" s="357"/>
      <c r="CXV2999" s="81"/>
      <c r="CXW2999" s="173"/>
      <c r="CXX2999" s="729"/>
      <c r="CXY2999" s="137"/>
      <c r="CXZ2999" s="580"/>
      <c r="CYA2999" s="537"/>
      <c r="CYB2999" s="562"/>
      <c r="CYC2999" s="357"/>
      <c r="CYD2999" s="81"/>
      <c r="CYE2999" s="173"/>
      <c r="CYF2999" s="729"/>
      <c r="CYG2999" s="137"/>
      <c r="CYH2999" s="580"/>
      <c r="CYI2999" s="537"/>
      <c r="CYJ2999" s="562"/>
      <c r="CYK2999" s="357"/>
      <c r="CYL2999" s="81"/>
      <c r="CYM2999" s="173"/>
      <c r="CYN2999" s="729"/>
      <c r="CYO2999" s="137"/>
      <c r="CYP2999" s="580"/>
      <c r="CYQ2999" s="537"/>
      <c r="CYR2999" s="562"/>
      <c r="CYS2999" s="357"/>
      <c r="CYT2999" s="81"/>
      <c r="CYU2999" s="173"/>
      <c r="CYV2999" s="729"/>
      <c r="CYW2999" s="137"/>
      <c r="CYX2999" s="580"/>
      <c r="CYY2999" s="537"/>
      <c r="CYZ2999" s="562"/>
      <c r="CZA2999" s="357"/>
      <c r="CZB2999" s="81"/>
      <c r="CZC2999" s="173"/>
      <c r="CZD2999" s="729"/>
      <c r="CZE2999" s="137"/>
      <c r="CZF2999" s="580"/>
      <c r="CZG2999" s="537"/>
      <c r="CZH2999" s="562"/>
      <c r="CZI2999" s="357"/>
      <c r="CZJ2999" s="81"/>
      <c r="CZK2999" s="173"/>
      <c r="CZL2999" s="729"/>
      <c r="CZM2999" s="137"/>
      <c r="CZN2999" s="580"/>
      <c r="CZO2999" s="537"/>
      <c r="CZP2999" s="562"/>
      <c r="CZQ2999" s="357"/>
      <c r="CZR2999" s="81"/>
      <c r="CZS2999" s="173"/>
      <c r="CZT2999" s="729"/>
      <c r="CZU2999" s="137"/>
      <c r="CZV2999" s="580"/>
      <c r="CZW2999" s="537"/>
      <c r="CZX2999" s="562"/>
      <c r="CZY2999" s="357"/>
      <c r="CZZ2999" s="81"/>
      <c r="DAA2999" s="173"/>
      <c r="DAB2999" s="729"/>
      <c r="DAC2999" s="137"/>
      <c r="DAD2999" s="580"/>
      <c r="DAE2999" s="537"/>
      <c r="DAF2999" s="562"/>
      <c r="DAG2999" s="357"/>
      <c r="DAH2999" s="81"/>
      <c r="DAI2999" s="173"/>
      <c r="DAJ2999" s="729"/>
      <c r="DAK2999" s="137"/>
      <c r="DAL2999" s="580"/>
      <c r="DAM2999" s="537"/>
      <c r="DAN2999" s="562"/>
      <c r="DAO2999" s="357"/>
      <c r="DAP2999" s="81"/>
      <c r="DAQ2999" s="173"/>
      <c r="DAR2999" s="729"/>
      <c r="DAS2999" s="137"/>
      <c r="DAT2999" s="580"/>
      <c r="DAU2999" s="537"/>
      <c r="DAV2999" s="562"/>
      <c r="DAW2999" s="357"/>
      <c r="DAX2999" s="81"/>
      <c r="DAY2999" s="173"/>
      <c r="DAZ2999" s="729"/>
      <c r="DBA2999" s="137"/>
      <c r="DBB2999" s="580"/>
      <c r="DBC2999" s="537"/>
      <c r="DBD2999" s="562"/>
      <c r="DBE2999" s="357"/>
      <c r="DBF2999" s="81"/>
      <c r="DBG2999" s="173"/>
      <c r="DBH2999" s="729"/>
      <c r="DBI2999" s="137"/>
      <c r="DBJ2999" s="580"/>
      <c r="DBK2999" s="537"/>
      <c r="DBL2999" s="562"/>
      <c r="DBM2999" s="357"/>
      <c r="DBN2999" s="81"/>
      <c r="DBO2999" s="173"/>
      <c r="DBP2999" s="729"/>
      <c r="DBQ2999" s="137"/>
      <c r="DBR2999" s="580"/>
      <c r="DBS2999" s="537"/>
      <c r="DBT2999" s="562"/>
      <c r="DBU2999" s="357"/>
      <c r="DBV2999" s="81"/>
      <c r="DBW2999" s="173"/>
      <c r="DBX2999" s="729"/>
      <c r="DBY2999" s="137"/>
      <c r="DBZ2999" s="580"/>
      <c r="DCA2999" s="537"/>
      <c r="DCB2999" s="562"/>
      <c r="DCC2999" s="357"/>
      <c r="DCD2999" s="81"/>
      <c r="DCE2999" s="173"/>
      <c r="DCF2999" s="729"/>
      <c r="DCG2999" s="137"/>
      <c r="DCH2999" s="580"/>
      <c r="DCI2999" s="537"/>
      <c r="DCJ2999" s="562"/>
      <c r="DCK2999" s="357"/>
      <c r="DCL2999" s="81"/>
      <c r="DCM2999" s="173"/>
      <c r="DCN2999" s="729"/>
      <c r="DCO2999" s="137"/>
      <c r="DCP2999" s="580"/>
      <c r="DCQ2999" s="537"/>
      <c r="DCR2999" s="562"/>
      <c r="DCS2999" s="357"/>
      <c r="DCT2999" s="81"/>
      <c r="DCU2999" s="173"/>
      <c r="DCV2999" s="729"/>
      <c r="DCW2999" s="137"/>
      <c r="DCX2999" s="580"/>
      <c r="DCY2999" s="537"/>
      <c r="DCZ2999" s="562"/>
      <c r="DDA2999" s="357"/>
      <c r="DDB2999" s="81"/>
      <c r="DDC2999" s="173"/>
      <c r="DDD2999" s="729"/>
      <c r="DDE2999" s="137"/>
      <c r="DDF2999" s="580"/>
      <c r="DDG2999" s="537"/>
      <c r="DDH2999" s="562"/>
      <c r="DDI2999" s="357"/>
      <c r="DDJ2999" s="81"/>
      <c r="DDK2999" s="173"/>
      <c r="DDL2999" s="729"/>
      <c r="DDM2999" s="137"/>
      <c r="DDN2999" s="580"/>
      <c r="DDO2999" s="537"/>
      <c r="DDP2999" s="562"/>
      <c r="DDQ2999" s="357"/>
      <c r="DDR2999" s="81"/>
      <c r="DDS2999" s="173"/>
      <c r="DDT2999" s="729"/>
      <c r="DDU2999" s="137"/>
      <c r="DDV2999" s="580"/>
      <c r="DDW2999" s="537"/>
      <c r="DDX2999" s="562"/>
      <c r="DDY2999" s="357"/>
      <c r="DDZ2999" s="81"/>
      <c r="DEA2999" s="173"/>
      <c r="DEB2999" s="729"/>
      <c r="DEC2999" s="137"/>
      <c r="DED2999" s="580"/>
      <c r="DEE2999" s="537"/>
      <c r="DEF2999" s="562"/>
      <c r="DEG2999" s="357"/>
      <c r="DEH2999" s="81"/>
      <c r="DEI2999" s="173"/>
      <c r="DEJ2999" s="729"/>
      <c r="DEK2999" s="137"/>
      <c r="DEL2999" s="580"/>
      <c r="DEM2999" s="537"/>
      <c r="DEN2999" s="562"/>
      <c r="DEO2999" s="357"/>
      <c r="DEP2999" s="81"/>
      <c r="DEQ2999" s="173"/>
      <c r="DER2999" s="729"/>
      <c r="DES2999" s="137"/>
      <c r="DET2999" s="580"/>
      <c r="DEU2999" s="537"/>
      <c r="DEV2999" s="562"/>
      <c r="DEW2999" s="357"/>
      <c r="DEX2999" s="81"/>
      <c r="DEY2999" s="173"/>
      <c r="DEZ2999" s="729"/>
      <c r="DFA2999" s="137"/>
      <c r="DFB2999" s="580"/>
      <c r="DFC2999" s="537"/>
      <c r="DFD2999" s="562"/>
      <c r="DFE2999" s="357"/>
      <c r="DFF2999" s="81"/>
      <c r="DFG2999" s="173"/>
      <c r="DFH2999" s="729"/>
      <c r="DFI2999" s="137"/>
      <c r="DFJ2999" s="580"/>
      <c r="DFK2999" s="537"/>
      <c r="DFL2999" s="562"/>
      <c r="DFM2999" s="357"/>
      <c r="DFN2999" s="81"/>
      <c r="DFO2999" s="173"/>
      <c r="DFP2999" s="729"/>
      <c r="DFQ2999" s="137"/>
      <c r="DFR2999" s="580"/>
      <c r="DFS2999" s="537"/>
      <c r="DFT2999" s="562"/>
      <c r="DFU2999" s="357"/>
      <c r="DFV2999" s="81"/>
      <c r="DFW2999" s="173"/>
      <c r="DFX2999" s="729"/>
      <c r="DFY2999" s="137"/>
      <c r="DFZ2999" s="580"/>
      <c r="DGA2999" s="537"/>
      <c r="DGB2999" s="562"/>
      <c r="DGC2999" s="357"/>
      <c r="DGD2999" s="81"/>
      <c r="DGE2999" s="173"/>
      <c r="DGF2999" s="729"/>
      <c r="DGG2999" s="137"/>
      <c r="DGH2999" s="580"/>
      <c r="DGI2999" s="537"/>
      <c r="DGJ2999" s="562"/>
      <c r="DGK2999" s="357"/>
      <c r="DGL2999" s="81"/>
      <c r="DGM2999" s="173"/>
      <c r="DGN2999" s="729"/>
      <c r="DGO2999" s="137"/>
      <c r="DGP2999" s="580"/>
      <c r="DGQ2999" s="537"/>
      <c r="DGR2999" s="562"/>
      <c r="DGS2999" s="357"/>
      <c r="DGT2999" s="81"/>
      <c r="DGU2999" s="173"/>
      <c r="DGV2999" s="729"/>
      <c r="DGW2999" s="137"/>
      <c r="DGX2999" s="580"/>
      <c r="DGY2999" s="537"/>
      <c r="DGZ2999" s="562"/>
      <c r="DHA2999" s="357"/>
      <c r="DHB2999" s="81"/>
      <c r="DHC2999" s="173"/>
      <c r="DHD2999" s="729"/>
      <c r="DHE2999" s="137"/>
      <c r="DHF2999" s="580"/>
      <c r="DHG2999" s="537"/>
      <c r="DHH2999" s="562"/>
      <c r="DHI2999" s="357"/>
      <c r="DHJ2999" s="81"/>
      <c r="DHK2999" s="173"/>
      <c r="DHL2999" s="729"/>
      <c r="DHM2999" s="137"/>
      <c r="DHN2999" s="580"/>
      <c r="DHO2999" s="537"/>
      <c r="DHP2999" s="562"/>
      <c r="DHQ2999" s="357"/>
      <c r="DHR2999" s="81"/>
      <c r="DHS2999" s="173"/>
      <c r="DHT2999" s="729"/>
      <c r="DHU2999" s="137"/>
      <c r="DHV2999" s="580"/>
      <c r="DHW2999" s="537"/>
      <c r="DHX2999" s="562"/>
      <c r="DHY2999" s="357"/>
      <c r="DHZ2999" s="81"/>
      <c r="DIA2999" s="173"/>
      <c r="DIB2999" s="729"/>
      <c r="DIC2999" s="137"/>
      <c r="DID2999" s="580"/>
      <c r="DIE2999" s="537"/>
      <c r="DIF2999" s="562"/>
      <c r="DIG2999" s="357"/>
      <c r="DIH2999" s="81"/>
      <c r="DII2999" s="173"/>
      <c r="DIJ2999" s="729"/>
      <c r="DIK2999" s="137"/>
      <c r="DIL2999" s="580"/>
      <c r="DIM2999" s="537"/>
      <c r="DIN2999" s="562"/>
      <c r="DIO2999" s="357"/>
      <c r="DIP2999" s="81"/>
      <c r="DIQ2999" s="173"/>
      <c r="DIR2999" s="729"/>
      <c r="DIS2999" s="137"/>
      <c r="DIT2999" s="580"/>
      <c r="DIU2999" s="537"/>
      <c r="DIV2999" s="562"/>
      <c r="DIW2999" s="357"/>
      <c r="DIX2999" s="81"/>
      <c r="DIY2999" s="173"/>
      <c r="DIZ2999" s="729"/>
      <c r="DJA2999" s="137"/>
      <c r="DJB2999" s="580"/>
      <c r="DJC2999" s="537"/>
      <c r="DJD2999" s="562"/>
      <c r="DJE2999" s="357"/>
      <c r="DJF2999" s="81"/>
      <c r="DJG2999" s="173"/>
      <c r="DJH2999" s="729"/>
      <c r="DJI2999" s="137"/>
      <c r="DJJ2999" s="580"/>
      <c r="DJK2999" s="537"/>
      <c r="DJL2999" s="562"/>
      <c r="DJM2999" s="357"/>
      <c r="DJN2999" s="81"/>
      <c r="DJO2999" s="173"/>
      <c r="DJP2999" s="729"/>
      <c r="DJQ2999" s="137"/>
      <c r="DJR2999" s="580"/>
      <c r="DJS2999" s="537"/>
      <c r="DJT2999" s="562"/>
      <c r="DJU2999" s="357"/>
      <c r="DJV2999" s="81"/>
      <c r="DJW2999" s="173"/>
      <c r="DJX2999" s="729"/>
      <c r="DJY2999" s="137"/>
      <c r="DJZ2999" s="580"/>
      <c r="DKA2999" s="537"/>
      <c r="DKB2999" s="562"/>
      <c r="DKC2999" s="357"/>
      <c r="DKD2999" s="81"/>
      <c r="DKE2999" s="173"/>
      <c r="DKF2999" s="729"/>
      <c r="DKG2999" s="137"/>
      <c r="DKH2999" s="580"/>
      <c r="DKI2999" s="537"/>
      <c r="DKJ2999" s="562"/>
      <c r="DKK2999" s="357"/>
      <c r="DKL2999" s="81"/>
      <c r="DKM2999" s="173"/>
      <c r="DKN2999" s="729"/>
      <c r="DKO2999" s="137"/>
      <c r="DKP2999" s="580"/>
      <c r="DKQ2999" s="537"/>
      <c r="DKR2999" s="562"/>
      <c r="DKS2999" s="357"/>
      <c r="DKT2999" s="81"/>
      <c r="DKU2999" s="173"/>
      <c r="DKV2999" s="729"/>
      <c r="DKW2999" s="137"/>
      <c r="DKX2999" s="580"/>
      <c r="DKY2999" s="537"/>
      <c r="DKZ2999" s="562"/>
      <c r="DLA2999" s="357"/>
      <c r="DLB2999" s="81"/>
      <c r="DLC2999" s="173"/>
      <c r="DLD2999" s="729"/>
      <c r="DLE2999" s="137"/>
      <c r="DLF2999" s="580"/>
      <c r="DLG2999" s="537"/>
      <c r="DLH2999" s="562"/>
      <c r="DLI2999" s="357"/>
      <c r="DLJ2999" s="81"/>
      <c r="DLK2999" s="173"/>
      <c r="DLL2999" s="729"/>
      <c r="DLM2999" s="137"/>
      <c r="DLN2999" s="580"/>
      <c r="DLO2999" s="537"/>
      <c r="DLP2999" s="562"/>
      <c r="DLQ2999" s="357"/>
      <c r="DLR2999" s="81"/>
      <c r="DLS2999" s="173"/>
      <c r="DLT2999" s="729"/>
      <c r="DLU2999" s="137"/>
      <c r="DLV2999" s="580"/>
      <c r="DLW2999" s="537"/>
      <c r="DLX2999" s="562"/>
      <c r="DLY2999" s="357"/>
      <c r="DLZ2999" s="81"/>
      <c r="DMA2999" s="173"/>
      <c r="DMB2999" s="729"/>
      <c r="DMC2999" s="137"/>
      <c r="DMD2999" s="580"/>
      <c r="DME2999" s="537"/>
      <c r="DMF2999" s="562"/>
      <c r="DMG2999" s="357"/>
      <c r="DMH2999" s="81"/>
      <c r="DMI2999" s="173"/>
      <c r="DMJ2999" s="729"/>
      <c r="DMK2999" s="137"/>
      <c r="DML2999" s="580"/>
      <c r="DMM2999" s="537"/>
      <c r="DMN2999" s="562"/>
      <c r="DMO2999" s="357"/>
      <c r="DMP2999" s="81"/>
      <c r="DMQ2999" s="173"/>
      <c r="DMR2999" s="729"/>
      <c r="DMS2999" s="137"/>
      <c r="DMT2999" s="580"/>
      <c r="DMU2999" s="537"/>
      <c r="DMV2999" s="562"/>
      <c r="DMW2999" s="357"/>
      <c r="DMX2999" s="81"/>
      <c r="DMY2999" s="173"/>
      <c r="DMZ2999" s="729"/>
      <c r="DNA2999" s="137"/>
      <c r="DNB2999" s="580"/>
      <c r="DNC2999" s="537"/>
      <c r="DND2999" s="562"/>
      <c r="DNE2999" s="357"/>
      <c r="DNF2999" s="81"/>
      <c r="DNG2999" s="173"/>
      <c r="DNH2999" s="729"/>
      <c r="DNI2999" s="137"/>
      <c r="DNJ2999" s="580"/>
      <c r="DNK2999" s="537"/>
      <c r="DNL2999" s="562"/>
      <c r="DNM2999" s="357"/>
      <c r="DNN2999" s="81"/>
      <c r="DNO2999" s="173"/>
      <c r="DNP2999" s="729"/>
      <c r="DNQ2999" s="137"/>
      <c r="DNR2999" s="580"/>
      <c r="DNS2999" s="537"/>
      <c r="DNT2999" s="562"/>
      <c r="DNU2999" s="357"/>
      <c r="DNV2999" s="81"/>
      <c r="DNW2999" s="173"/>
      <c r="DNX2999" s="729"/>
      <c r="DNY2999" s="137"/>
      <c r="DNZ2999" s="580"/>
      <c r="DOA2999" s="537"/>
      <c r="DOB2999" s="562"/>
      <c r="DOC2999" s="357"/>
      <c r="DOD2999" s="81"/>
      <c r="DOE2999" s="173"/>
      <c r="DOF2999" s="729"/>
      <c r="DOG2999" s="137"/>
      <c r="DOH2999" s="580"/>
      <c r="DOI2999" s="537"/>
      <c r="DOJ2999" s="562"/>
      <c r="DOK2999" s="357"/>
      <c r="DOL2999" s="81"/>
      <c r="DOM2999" s="173"/>
      <c r="DON2999" s="729"/>
      <c r="DOO2999" s="137"/>
      <c r="DOP2999" s="580"/>
      <c r="DOQ2999" s="537"/>
      <c r="DOR2999" s="562"/>
      <c r="DOS2999" s="357"/>
      <c r="DOT2999" s="81"/>
      <c r="DOU2999" s="173"/>
      <c r="DOV2999" s="729"/>
      <c r="DOW2999" s="137"/>
      <c r="DOX2999" s="580"/>
      <c r="DOY2999" s="537"/>
      <c r="DOZ2999" s="562"/>
      <c r="DPA2999" s="357"/>
      <c r="DPB2999" s="81"/>
      <c r="DPC2999" s="173"/>
      <c r="DPD2999" s="729"/>
      <c r="DPE2999" s="137"/>
      <c r="DPF2999" s="580"/>
      <c r="DPG2999" s="537"/>
      <c r="DPH2999" s="562"/>
      <c r="DPI2999" s="357"/>
      <c r="DPJ2999" s="81"/>
      <c r="DPK2999" s="173"/>
      <c r="DPL2999" s="729"/>
      <c r="DPM2999" s="137"/>
      <c r="DPN2999" s="580"/>
      <c r="DPO2999" s="537"/>
      <c r="DPP2999" s="562"/>
      <c r="DPQ2999" s="357"/>
      <c r="DPR2999" s="81"/>
      <c r="DPS2999" s="173"/>
      <c r="DPT2999" s="729"/>
      <c r="DPU2999" s="137"/>
      <c r="DPV2999" s="580"/>
      <c r="DPW2999" s="537"/>
      <c r="DPX2999" s="562"/>
      <c r="DPY2999" s="357"/>
      <c r="DPZ2999" s="81"/>
      <c r="DQA2999" s="173"/>
      <c r="DQB2999" s="729"/>
      <c r="DQC2999" s="137"/>
      <c r="DQD2999" s="580"/>
      <c r="DQE2999" s="537"/>
      <c r="DQF2999" s="562"/>
      <c r="DQG2999" s="357"/>
      <c r="DQH2999" s="81"/>
      <c r="DQI2999" s="173"/>
      <c r="DQJ2999" s="729"/>
      <c r="DQK2999" s="137"/>
      <c r="DQL2999" s="580"/>
      <c r="DQM2999" s="537"/>
      <c r="DQN2999" s="562"/>
      <c r="DQO2999" s="357"/>
      <c r="DQP2999" s="81"/>
      <c r="DQQ2999" s="173"/>
      <c r="DQR2999" s="729"/>
      <c r="DQS2999" s="137"/>
      <c r="DQT2999" s="580"/>
      <c r="DQU2999" s="537"/>
      <c r="DQV2999" s="562"/>
      <c r="DQW2999" s="357"/>
      <c r="DQX2999" s="81"/>
      <c r="DQY2999" s="173"/>
      <c r="DQZ2999" s="729"/>
      <c r="DRA2999" s="137"/>
      <c r="DRB2999" s="580"/>
      <c r="DRC2999" s="537"/>
      <c r="DRD2999" s="562"/>
      <c r="DRE2999" s="357"/>
      <c r="DRF2999" s="81"/>
      <c r="DRG2999" s="173"/>
      <c r="DRH2999" s="729"/>
      <c r="DRI2999" s="137"/>
      <c r="DRJ2999" s="580"/>
      <c r="DRK2999" s="537"/>
      <c r="DRL2999" s="562"/>
      <c r="DRM2999" s="357"/>
      <c r="DRN2999" s="81"/>
      <c r="DRO2999" s="173"/>
      <c r="DRP2999" s="729"/>
      <c r="DRQ2999" s="137"/>
      <c r="DRR2999" s="580"/>
      <c r="DRS2999" s="537"/>
      <c r="DRT2999" s="562"/>
      <c r="DRU2999" s="357"/>
      <c r="DRV2999" s="81"/>
      <c r="DRW2999" s="173"/>
      <c r="DRX2999" s="729"/>
      <c r="DRY2999" s="137"/>
      <c r="DRZ2999" s="580"/>
      <c r="DSA2999" s="537"/>
      <c r="DSB2999" s="562"/>
      <c r="DSC2999" s="357"/>
      <c r="DSD2999" s="81"/>
      <c r="DSE2999" s="173"/>
      <c r="DSF2999" s="729"/>
      <c r="DSG2999" s="137"/>
      <c r="DSH2999" s="580"/>
      <c r="DSI2999" s="537"/>
      <c r="DSJ2999" s="562"/>
      <c r="DSK2999" s="357"/>
      <c r="DSL2999" s="81"/>
      <c r="DSM2999" s="173"/>
      <c r="DSN2999" s="729"/>
      <c r="DSO2999" s="137"/>
      <c r="DSP2999" s="580"/>
      <c r="DSQ2999" s="537"/>
      <c r="DSR2999" s="562"/>
      <c r="DSS2999" s="357"/>
      <c r="DST2999" s="81"/>
      <c r="DSU2999" s="173"/>
      <c r="DSV2999" s="729"/>
      <c r="DSW2999" s="137"/>
      <c r="DSX2999" s="580"/>
      <c r="DSY2999" s="537"/>
      <c r="DSZ2999" s="562"/>
      <c r="DTA2999" s="357"/>
      <c r="DTB2999" s="81"/>
      <c r="DTC2999" s="173"/>
      <c r="DTD2999" s="729"/>
      <c r="DTE2999" s="137"/>
      <c r="DTF2999" s="580"/>
      <c r="DTG2999" s="537"/>
      <c r="DTH2999" s="562"/>
      <c r="DTI2999" s="357"/>
      <c r="DTJ2999" s="81"/>
      <c r="DTK2999" s="173"/>
      <c r="DTL2999" s="729"/>
      <c r="DTM2999" s="137"/>
      <c r="DTN2999" s="580"/>
      <c r="DTO2999" s="537"/>
      <c r="DTP2999" s="562"/>
      <c r="DTQ2999" s="357"/>
      <c r="DTR2999" s="81"/>
      <c r="DTS2999" s="173"/>
      <c r="DTT2999" s="729"/>
      <c r="DTU2999" s="137"/>
      <c r="DTV2999" s="580"/>
      <c r="DTW2999" s="537"/>
      <c r="DTX2999" s="562"/>
      <c r="DTY2999" s="357"/>
      <c r="DTZ2999" s="81"/>
      <c r="DUA2999" s="173"/>
      <c r="DUB2999" s="729"/>
      <c r="DUC2999" s="137"/>
      <c r="DUD2999" s="580"/>
      <c r="DUE2999" s="537"/>
      <c r="DUF2999" s="562"/>
      <c r="DUG2999" s="357"/>
      <c r="DUH2999" s="81"/>
      <c r="DUI2999" s="173"/>
      <c r="DUJ2999" s="729"/>
      <c r="DUK2999" s="137"/>
      <c r="DUL2999" s="580"/>
      <c r="DUM2999" s="537"/>
      <c r="DUN2999" s="562"/>
      <c r="DUO2999" s="357"/>
      <c r="DUP2999" s="81"/>
      <c r="DUQ2999" s="173"/>
      <c r="DUR2999" s="729"/>
      <c r="DUS2999" s="137"/>
      <c r="DUT2999" s="580"/>
      <c r="DUU2999" s="537"/>
      <c r="DUV2999" s="562"/>
      <c r="DUW2999" s="357"/>
      <c r="DUX2999" s="81"/>
      <c r="DUY2999" s="173"/>
      <c r="DUZ2999" s="729"/>
      <c r="DVA2999" s="137"/>
      <c r="DVB2999" s="580"/>
      <c r="DVC2999" s="537"/>
      <c r="DVD2999" s="562"/>
      <c r="DVE2999" s="357"/>
      <c r="DVF2999" s="81"/>
      <c r="DVG2999" s="173"/>
      <c r="DVH2999" s="729"/>
      <c r="DVI2999" s="137"/>
      <c r="DVJ2999" s="580"/>
      <c r="DVK2999" s="537"/>
      <c r="DVL2999" s="562"/>
      <c r="DVM2999" s="357"/>
      <c r="DVN2999" s="81"/>
      <c r="DVO2999" s="173"/>
      <c r="DVP2999" s="729"/>
      <c r="DVQ2999" s="137"/>
      <c r="DVR2999" s="580"/>
      <c r="DVS2999" s="537"/>
      <c r="DVT2999" s="562"/>
      <c r="DVU2999" s="357"/>
      <c r="DVV2999" s="81"/>
      <c r="DVW2999" s="173"/>
      <c r="DVX2999" s="729"/>
      <c r="DVY2999" s="137"/>
      <c r="DVZ2999" s="580"/>
      <c r="DWA2999" s="537"/>
      <c r="DWB2999" s="562"/>
      <c r="DWC2999" s="357"/>
      <c r="DWD2999" s="81"/>
      <c r="DWE2999" s="173"/>
      <c r="DWF2999" s="729"/>
      <c r="DWG2999" s="137"/>
      <c r="DWH2999" s="580"/>
      <c r="DWI2999" s="537"/>
      <c r="DWJ2999" s="562"/>
      <c r="DWK2999" s="357"/>
      <c r="DWL2999" s="81"/>
      <c r="DWM2999" s="173"/>
      <c r="DWN2999" s="729"/>
      <c r="DWO2999" s="137"/>
      <c r="DWP2999" s="580"/>
      <c r="DWQ2999" s="537"/>
      <c r="DWR2999" s="562"/>
      <c r="DWS2999" s="357"/>
      <c r="DWT2999" s="81"/>
      <c r="DWU2999" s="173"/>
      <c r="DWV2999" s="729"/>
      <c r="DWW2999" s="137"/>
      <c r="DWX2999" s="580"/>
      <c r="DWY2999" s="537"/>
      <c r="DWZ2999" s="562"/>
      <c r="DXA2999" s="357"/>
      <c r="DXB2999" s="81"/>
      <c r="DXC2999" s="173"/>
      <c r="DXD2999" s="729"/>
      <c r="DXE2999" s="137"/>
      <c r="DXF2999" s="580"/>
      <c r="DXG2999" s="537"/>
      <c r="DXH2999" s="562"/>
      <c r="DXI2999" s="357"/>
      <c r="DXJ2999" s="81"/>
      <c r="DXK2999" s="173"/>
      <c r="DXL2999" s="729"/>
      <c r="DXM2999" s="137"/>
      <c r="DXN2999" s="580"/>
      <c r="DXO2999" s="537"/>
      <c r="DXP2999" s="562"/>
      <c r="DXQ2999" s="357"/>
      <c r="DXR2999" s="81"/>
      <c r="DXS2999" s="173"/>
      <c r="DXT2999" s="729"/>
      <c r="DXU2999" s="137"/>
      <c r="DXV2999" s="580"/>
      <c r="DXW2999" s="537"/>
      <c r="DXX2999" s="562"/>
      <c r="DXY2999" s="357"/>
      <c r="DXZ2999" s="81"/>
      <c r="DYA2999" s="173"/>
      <c r="DYB2999" s="729"/>
      <c r="DYC2999" s="137"/>
      <c r="DYD2999" s="580"/>
      <c r="DYE2999" s="537"/>
      <c r="DYF2999" s="562"/>
      <c r="DYG2999" s="357"/>
      <c r="DYH2999" s="81"/>
      <c r="DYI2999" s="173"/>
      <c r="DYJ2999" s="729"/>
      <c r="DYK2999" s="137"/>
      <c r="DYL2999" s="580"/>
      <c r="DYM2999" s="537"/>
      <c r="DYN2999" s="562"/>
      <c r="DYO2999" s="357"/>
      <c r="DYP2999" s="81"/>
      <c r="DYQ2999" s="173"/>
      <c r="DYR2999" s="729"/>
      <c r="DYS2999" s="137"/>
      <c r="DYT2999" s="580"/>
      <c r="DYU2999" s="537"/>
      <c r="DYV2999" s="562"/>
      <c r="DYW2999" s="357"/>
      <c r="DYX2999" s="81"/>
      <c r="DYY2999" s="173"/>
      <c r="DYZ2999" s="729"/>
      <c r="DZA2999" s="137"/>
      <c r="DZB2999" s="580"/>
      <c r="DZC2999" s="537"/>
      <c r="DZD2999" s="562"/>
      <c r="DZE2999" s="357"/>
      <c r="DZF2999" s="81"/>
      <c r="DZG2999" s="173"/>
      <c r="DZH2999" s="729"/>
      <c r="DZI2999" s="137"/>
      <c r="DZJ2999" s="580"/>
      <c r="DZK2999" s="537"/>
      <c r="DZL2999" s="562"/>
      <c r="DZM2999" s="357"/>
      <c r="DZN2999" s="81"/>
      <c r="DZO2999" s="173"/>
      <c r="DZP2999" s="729"/>
      <c r="DZQ2999" s="137"/>
      <c r="DZR2999" s="580"/>
      <c r="DZS2999" s="537"/>
      <c r="DZT2999" s="562"/>
      <c r="DZU2999" s="357"/>
      <c r="DZV2999" s="81"/>
      <c r="DZW2999" s="173"/>
      <c r="DZX2999" s="729"/>
      <c r="DZY2999" s="137"/>
      <c r="DZZ2999" s="580"/>
      <c r="EAA2999" s="537"/>
      <c r="EAB2999" s="562"/>
      <c r="EAC2999" s="357"/>
      <c r="EAD2999" s="81"/>
      <c r="EAE2999" s="173"/>
      <c r="EAF2999" s="729"/>
      <c r="EAG2999" s="137"/>
      <c r="EAH2999" s="580"/>
      <c r="EAI2999" s="537"/>
      <c r="EAJ2999" s="562"/>
      <c r="EAK2999" s="357"/>
      <c r="EAL2999" s="81"/>
      <c r="EAM2999" s="173"/>
      <c r="EAN2999" s="729"/>
      <c r="EAO2999" s="137"/>
      <c r="EAP2999" s="580"/>
      <c r="EAQ2999" s="537"/>
      <c r="EAR2999" s="562"/>
      <c r="EAS2999" s="357"/>
      <c r="EAT2999" s="81"/>
      <c r="EAU2999" s="173"/>
      <c r="EAV2999" s="729"/>
      <c r="EAW2999" s="137"/>
      <c r="EAX2999" s="580"/>
      <c r="EAY2999" s="537"/>
      <c r="EAZ2999" s="562"/>
      <c r="EBA2999" s="357"/>
      <c r="EBB2999" s="81"/>
      <c r="EBC2999" s="173"/>
      <c r="EBD2999" s="729"/>
      <c r="EBE2999" s="137"/>
      <c r="EBF2999" s="580"/>
      <c r="EBG2999" s="537"/>
      <c r="EBH2999" s="562"/>
      <c r="EBI2999" s="357"/>
      <c r="EBJ2999" s="81"/>
      <c r="EBK2999" s="173"/>
      <c r="EBL2999" s="729"/>
      <c r="EBM2999" s="137"/>
      <c r="EBN2999" s="580"/>
      <c r="EBO2999" s="537"/>
      <c r="EBP2999" s="562"/>
      <c r="EBQ2999" s="357"/>
      <c r="EBR2999" s="81"/>
      <c r="EBS2999" s="173"/>
      <c r="EBT2999" s="729"/>
      <c r="EBU2999" s="137"/>
      <c r="EBV2999" s="580"/>
      <c r="EBW2999" s="537"/>
      <c r="EBX2999" s="562"/>
      <c r="EBY2999" s="357"/>
      <c r="EBZ2999" s="81"/>
      <c r="ECA2999" s="173"/>
      <c r="ECB2999" s="729"/>
      <c r="ECC2999" s="137"/>
      <c r="ECD2999" s="580"/>
      <c r="ECE2999" s="537"/>
      <c r="ECF2999" s="562"/>
      <c r="ECG2999" s="357"/>
      <c r="ECH2999" s="81"/>
      <c r="ECI2999" s="173"/>
      <c r="ECJ2999" s="729"/>
      <c r="ECK2999" s="137"/>
      <c r="ECL2999" s="580"/>
      <c r="ECM2999" s="537"/>
      <c r="ECN2999" s="562"/>
      <c r="ECO2999" s="357"/>
      <c r="ECP2999" s="81"/>
      <c r="ECQ2999" s="173"/>
      <c r="ECR2999" s="729"/>
      <c r="ECS2999" s="137"/>
      <c r="ECT2999" s="580"/>
      <c r="ECU2999" s="537"/>
      <c r="ECV2999" s="562"/>
      <c r="ECW2999" s="357"/>
      <c r="ECX2999" s="81"/>
      <c r="ECY2999" s="173"/>
      <c r="ECZ2999" s="729"/>
      <c r="EDA2999" s="137"/>
      <c r="EDB2999" s="580"/>
      <c r="EDC2999" s="537"/>
      <c r="EDD2999" s="562"/>
      <c r="EDE2999" s="357"/>
      <c r="EDF2999" s="81"/>
      <c r="EDG2999" s="173"/>
      <c r="EDH2999" s="729"/>
      <c r="EDI2999" s="137"/>
      <c r="EDJ2999" s="580"/>
      <c r="EDK2999" s="537"/>
      <c r="EDL2999" s="562"/>
      <c r="EDM2999" s="357"/>
      <c r="EDN2999" s="81"/>
      <c r="EDO2999" s="173"/>
      <c r="EDP2999" s="729"/>
      <c r="EDQ2999" s="137"/>
      <c r="EDR2999" s="580"/>
      <c r="EDS2999" s="537"/>
      <c r="EDT2999" s="562"/>
      <c r="EDU2999" s="357"/>
      <c r="EDV2999" s="81"/>
      <c r="EDW2999" s="173"/>
      <c r="EDX2999" s="729"/>
      <c r="EDY2999" s="137"/>
      <c r="EDZ2999" s="580"/>
      <c r="EEA2999" s="537"/>
      <c r="EEB2999" s="562"/>
      <c r="EEC2999" s="357"/>
      <c r="EED2999" s="81"/>
      <c r="EEE2999" s="173"/>
      <c r="EEF2999" s="729"/>
      <c r="EEG2999" s="137"/>
      <c r="EEH2999" s="580"/>
      <c r="EEI2999" s="537"/>
      <c r="EEJ2999" s="562"/>
      <c r="EEK2999" s="357"/>
      <c r="EEL2999" s="81"/>
      <c r="EEM2999" s="173"/>
      <c r="EEN2999" s="729"/>
      <c r="EEO2999" s="137"/>
      <c r="EEP2999" s="580"/>
      <c r="EEQ2999" s="537"/>
      <c r="EER2999" s="562"/>
      <c r="EES2999" s="357"/>
      <c r="EET2999" s="81"/>
      <c r="EEU2999" s="173"/>
      <c r="EEV2999" s="729"/>
      <c r="EEW2999" s="137"/>
      <c r="EEX2999" s="580"/>
      <c r="EEY2999" s="537"/>
      <c r="EEZ2999" s="562"/>
      <c r="EFA2999" s="357"/>
      <c r="EFB2999" s="81"/>
      <c r="EFC2999" s="173"/>
      <c r="EFD2999" s="729"/>
      <c r="EFE2999" s="137"/>
      <c r="EFF2999" s="580"/>
      <c r="EFG2999" s="537"/>
      <c r="EFH2999" s="562"/>
      <c r="EFI2999" s="357"/>
      <c r="EFJ2999" s="81"/>
      <c r="EFK2999" s="173"/>
      <c r="EFL2999" s="729"/>
      <c r="EFM2999" s="137"/>
      <c r="EFN2999" s="580"/>
      <c r="EFO2999" s="537"/>
      <c r="EFP2999" s="562"/>
      <c r="EFQ2999" s="357"/>
      <c r="EFR2999" s="81"/>
      <c r="EFS2999" s="173"/>
      <c r="EFT2999" s="729"/>
      <c r="EFU2999" s="137"/>
      <c r="EFV2999" s="580"/>
      <c r="EFW2999" s="537"/>
      <c r="EFX2999" s="562"/>
      <c r="EFY2999" s="357"/>
      <c r="EFZ2999" s="81"/>
      <c r="EGA2999" s="173"/>
      <c r="EGB2999" s="729"/>
      <c r="EGC2999" s="137"/>
      <c r="EGD2999" s="580"/>
      <c r="EGE2999" s="537"/>
      <c r="EGF2999" s="562"/>
      <c r="EGG2999" s="357"/>
      <c r="EGH2999" s="81"/>
      <c r="EGI2999" s="173"/>
      <c r="EGJ2999" s="729"/>
      <c r="EGK2999" s="137"/>
      <c r="EGL2999" s="580"/>
      <c r="EGM2999" s="537"/>
      <c r="EGN2999" s="562"/>
      <c r="EGO2999" s="357"/>
      <c r="EGP2999" s="81"/>
      <c r="EGQ2999" s="173"/>
      <c r="EGR2999" s="729"/>
      <c r="EGS2999" s="137"/>
      <c r="EGT2999" s="580"/>
      <c r="EGU2999" s="537"/>
      <c r="EGV2999" s="562"/>
      <c r="EGW2999" s="357"/>
      <c r="EGX2999" s="81"/>
      <c r="EGY2999" s="173"/>
      <c r="EGZ2999" s="729"/>
      <c r="EHA2999" s="137"/>
      <c r="EHB2999" s="580"/>
      <c r="EHC2999" s="537"/>
      <c r="EHD2999" s="562"/>
      <c r="EHE2999" s="357"/>
      <c r="EHF2999" s="81"/>
      <c r="EHG2999" s="173"/>
      <c r="EHH2999" s="729"/>
      <c r="EHI2999" s="137"/>
      <c r="EHJ2999" s="580"/>
      <c r="EHK2999" s="537"/>
      <c r="EHL2999" s="562"/>
      <c r="EHM2999" s="357"/>
      <c r="EHN2999" s="81"/>
      <c r="EHO2999" s="173"/>
      <c r="EHP2999" s="729"/>
      <c r="EHQ2999" s="137"/>
      <c r="EHR2999" s="580"/>
      <c r="EHS2999" s="537"/>
      <c r="EHT2999" s="562"/>
      <c r="EHU2999" s="357"/>
      <c r="EHV2999" s="81"/>
      <c r="EHW2999" s="173"/>
      <c r="EHX2999" s="729"/>
      <c r="EHY2999" s="137"/>
      <c r="EHZ2999" s="580"/>
      <c r="EIA2999" s="537"/>
      <c r="EIB2999" s="562"/>
      <c r="EIC2999" s="357"/>
      <c r="EID2999" s="81"/>
      <c r="EIE2999" s="173"/>
      <c r="EIF2999" s="729"/>
      <c r="EIG2999" s="137"/>
      <c r="EIH2999" s="580"/>
      <c r="EII2999" s="537"/>
      <c r="EIJ2999" s="562"/>
      <c r="EIK2999" s="357"/>
      <c r="EIL2999" s="81"/>
      <c r="EIM2999" s="173"/>
      <c r="EIN2999" s="729"/>
      <c r="EIO2999" s="137"/>
      <c r="EIP2999" s="580"/>
      <c r="EIQ2999" s="537"/>
      <c r="EIR2999" s="562"/>
      <c r="EIS2999" s="357"/>
      <c r="EIT2999" s="81"/>
      <c r="EIU2999" s="173"/>
      <c r="EIV2999" s="729"/>
      <c r="EIW2999" s="137"/>
      <c r="EIX2999" s="580"/>
      <c r="EIY2999" s="537"/>
      <c r="EIZ2999" s="562"/>
      <c r="EJA2999" s="357"/>
      <c r="EJB2999" s="81"/>
      <c r="EJC2999" s="173"/>
      <c r="EJD2999" s="729"/>
      <c r="EJE2999" s="137"/>
      <c r="EJF2999" s="580"/>
      <c r="EJG2999" s="537"/>
      <c r="EJH2999" s="562"/>
      <c r="EJI2999" s="357"/>
      <c r="EJJ2999" s="81"/>
      <c r="EJK2999" s="173"/>
      <c r="EJL2999" s="729"/>
      <c r="EJM2999" s="137"/>
      <c r="EJN2999" s="580"/>
      <c r="EJO2999" s="537"/>
      <c r="EJP2999" s="562"/>
      <c r="EJQ2999" s="357"/>
      <c r="EJR2999" s="81"/>
      <c r="EJS2999" s="173"/>
      <c r="EJT2999" s="729"/>
      <c r="EJU2999" s="137"/>
      <c r="EJV2999" s="580"/>
      <c r="EJW2999" s="537"/>
      <c r="EJX2999" s="562"/>
      <c r="EJY2999" s="357"/>
      <c r="EJZ2999" s="81"/>
      <c r="EKA2999" s="173"/>
      <c r="EKB2999" s="729"/>
      <c r="EKC2999" s="137"/>
      <c r="EKD2999" s="580"/>
      <c r="EKE2999" s="537"/>
      <c r="EKF2999" s="562"/>
      <c r="EKG2999" s="357"/>
      <c r="EKH2999" s="81"/>
      <c r="EKI2999" s="173"/>
      <c r="EKJ2999" s="729"/>
      <c r="EKK2999" s="137"/>
      <c r="EKL2999" s="580"/>
      <c r="EKM2999" s="537"/>
      <c r="EKN2999" s="562"/>
      <c r="EKO2999" s="357"/>
      <c r="EKP2999" s="81"/>
      <c r="EKQ2999" s="173"/>
      <c r="EKR2999" s="729"/>
      <c r="EKS2999" s="137"/>
      <c r="EKT2999" s="580"/>
      <c r="EKU2999" s="537"/>
      <c r="EKV2999" s="562"/>
      <c r="EKW2999" s="357"/>
      <c r="EKX2999" s="81"/>
      <c r="EKY2999" s="173"/>
      <c r="EKZ2999" s="729"/>
      <c r="ELA2999" s="137"/>
      <c r="ELB2999" s="580"/>
      <c r="ELC2999" s="537"/>
      <c r="ELD2999" s="562"/>
      <c r="ELE2999" s="357"/>
      <c r="ELF2999" s="81"/>
      <c r="ELG2999" s="173"/>
      <c r="ELH2999" s="729"/>
      <c r="ELI2999" s="137"/>
      <c r="ELJ2999" s="580"/>
      <c r="ELK2999" s="537"/>
      <c r="ELL2999" s="562"/>
      <c r="ELM2999" s="357"/>
      <c r="ELN2999" s="81"/>
      <c r="ELO2999" s="173"/>
      <c r="ELP2999" s="729"/>
      <c r="ELQ2999" s="137"/>
      <c r="ELR2999" s="580"/>
      <c r="ELS2999" s="537"/>
      <c r="ELT2999" s="562"/>
      <c r="ELU2999" s="357"/>
      <c r="ELV2999" s="81"/>
      <c r="ELW2999" s="173"/>
      <c r="ELX2999" s="729"/>
      <c r="ELY2999" s="137"/>
      <c r="ELZ2999" s="580"/>
      <c r="EMA2999" s="537"/>
      <c r="EMB2999" s="562"/>
      <c r="EMC2999" s="357"/>
      <c r="EMD2999" s="81"/>
      <c r="EME2999" s="173"/>
      <c r="EMF2999" s="729"/>
      <c r="EMG2999" s="137"/>
      <c r="EMH2999" s="580"/>
      <c r="EMI2999" s="537"/>
      <c r="EMJ2999" s="562"/>
      <c r="EMK2999" s="357"/>
      <c r="EML2999" s="81"/>
      <c r="EMM2999" s="173"/>
      <c r="EMN2999" s="729"/>
      <c r="EMO2999" s="137"/>
      <c r="EMP2999" s="580"/>
      <c r="EMQ2999" s="537"/>
      <c r="EMR2999" s="562"/>
      <c r="EMS2999" s="357"/>
      <c r="EMT2999" s="81"/>
      <c r="EMU2999" s="173"/>
      <c r="EMV2999" s="729"/>
      <c r="EMW2999" s="137"/>
      <c r="EMX2999" s="580"/>
      <c r="EMY2999" s="537"/>
      <c r="EMZ2999" s="562"/>
      <c r="ENA2999" s="357"/>
      <c r="ENB2999" s="81"/>
      <c r="ENC2999" s="173"/>
      <c r="END2999" s="729"/>
      <c r="ENE2999" s="137"/>
      <c r="ENF2999" s="580"/>
      <c r="ENG2999" s="537"/>
      <c r="ENH2999" s="562"/>
      <c r="ENI2999" s="357"/>
      <c r="ENJ2999" s="81"/>
      <c r="ENK2999" s="173"/>
      <c r="ENL2999" s="729"/>
      <c r="ENM2999" s="137"/>
      <c r="ENN2999" s="580"/>
      <c r="ENO2999" s="537"/>
      <c r="ENP2999" s="562"/>
      <c r="ENQ2999" s="357"/>
      <c r="ENR2999" s="81"/>
      <c r="ENS2999" s="173"/>
      <c r="ENT2999" s="729"/>
      <c r="ENU2999" s="137"/>
      <c r="ENV2999" s="580"/>
      <c r="ENW2999" s="537"/>
      <c r="ENX2999" s="562"/>
      <c r="ENY2999" s="357"/>
      <c r="ENZ2999" s="81"/>
      <c r="EOA2999" s="173"/>
      <c r="EOB2999" s="729"/>
      <c r="EOC2999" s="137"/>
      <c r="EOD2999" s="580"/>
      <c r="EOE2999" s="537"/>
      <c r="EOF2999" s="562"/>
      <c r="EOG2999" s="357"/>
      <c r="EOH2999" s="81"/>
      <c r="EOI2999" s="173"/>
      <c r="EOJ2999" s="729"/>
      <c r="EOK2999" s="137"/>
      <c r="EOL2999" s="580"/>
      <c r="EOM2999" s="537"/>
      <c r="EON2999" s="562"/>
      <c r="EOO2999" s="357"/>
      <c r="EOP2999" s="81"/>
      <c r="EOQ2999" s="173"/>
      <c r="EOR2999" s="729"/>
      <c r="EOS2999" s="137"/>
      <c r="EOT2999" s="580"/>
      <c r="EOU2999" s="537"/>
      <c r="EOV2999" s="562"/>
      <c r="EOW2999" s="357"/>
      <c r="EOX2999" s="81"/>
      <c r="EOY2999" s="173"/>
      <c r="EOZ2999" s="729"/>
      <c r="EPA2999" s="137"/>
      <c r="EPB2999" s="580"/>
      <c r="EPC2999" s="537"/>
      <c r="EPD2999" s="562"/>
      <c r="EPE2999" s="357"/>
      <c r="EPF2999" s="81"/>
      <c r="EPG2999" s="173"/>
      <c r="EPH2999" s="729"/>
      <c r="EPI2999" s="137"/>
      <c r="EPJ2999" s="580"/>
      <c r="EPK2999" s="537"/>
      <c r="EPL2999" s="562"/>
      <c r="EPM2999" s="357"/>
      <c r="EPN2999" s="81"/>
      <c r="EPO2999" s="173"/>
      <c r="EPP2999" s="729"/>
      <c r="EPQ2999" s="137"/>
      <c r="EPR2999" s="580"/>
      <c r="EPS2999" s="537"/>
      <c r="EPT2999" s="562"/>
      <c r="EPU2999" s="357"/>
      <c r="EPV2999" s="81"/>
      <c r="EPW2999" s="173"/>
      <c r="EPX2999" s="729"/>
      <c r="EPY2999" s="137"/>
      <c r="EPZ2999" s="580"/>
      <c r="EQA2999" s="537"/>
      <c r="EQB2999" s="562"/>
      <c r="EQC2999" s="357"/>
      <c r="EQD2999" s="81"/>
      <c r="EQE2999" s="173"/>
      <c r="EQF2999" s="729"/>
      <c r="EQG2999" s="137"/>
      <c r="EQH2999" s="580"/>
      <c r="EQI2999" s="537"/>
      <c r="EQJ2999" s="562"/>
      <c r="EQK2999" s="357"/>
      <c r="EQL2999" s="81"/>
      <c r="EQM2999" s="173"/>
      <c r="EQN2999" s="729"/>
      <c r="EQO2999" s="137"/>
      <c r="EQP2999" s="580"/>
      <c r="EQQ2999" s="537"/>
      <c r="EQR2999" s="562"/>
      <c r="EQS2999" s="357"/>
      <c r="EQT2999" s="81"/>
      <c r="EQU2999" s="173"/>
      <c r="EQV2999" s="729"/>
      <c r="EQW2999" s="137"/>
      <c r="EQX2999" s="580"/>
      <c r="EQY2999" s="537"/>
      <c r="EQZ2999" s="562"/>
      <c r="ERA2999" s="357"/>
      <c r="ERB2999" s="81"/>
      <c r="ERC2999" s="173"/>
      <c r="ERD2999" s="729"/>
      <c r="ERE2999" s="137"/>
      <c r="ERF2999" s="580"/>
      <c r="ERG2999" s="537"/>
      <c r="ERH2999" s="562"/>
      <c r="ERI2999" s="357"/>
      <c r="ERJ2999" s="81"/>
      <c r="ERK2999" s="173"/>
      <c r="ERL2999" s="729"/>
      <c r="ERM2999" s="137"/>
      <c r="ERN2999" s="580"/>
      <c r="ERO2999" s="537"/>
      <c r="ERP2999" s="562"/>
      <c r="ERQ2999" s="357"/>
      <c r="ERR2999" s="81"/>
      <c r="ERS2999" s="173"/>
      <c r="ERT2999" s="729"/>
      <c r="ERU2999" s="137"/>
      <c r="ERV2999" s="580"/>
      <c r="ERW2999" s="537"/>
      <c r="ERX2999" s="562"/>
      <c r="ERY2999" s="357"/>
      <c r="ERZ2999" s="81"/>
      <c r="ESA2999" s="173"/>
      <c r="ESB2999" s="729"/>
      <c r="ESC2999" s="137"/>
      <c r="ESD2999" s="580"/>
      <c r="ESE2999" s="537"/>
      <c r="ESF2999" s="562"/>
      <c r="ESG2999" s="357"/>
      <c r="ESH2999" s="81"/>
      <c r="ESI2999" s="173"/>
      <c r="ESJ2999" s="729"/>
      <c r="ESK2999" s="137"/>
      <c r="ESL2999" s="580"/>
      <c r="ESM2999" s="537"/>
      <c r="ESN2999" s="562"/>
      <c r="ESO2999" s="357"/>
      <c r="ESP2999" s="81"/>
      <c r="ESQ2999" s="173"/>
      <c r="ESR2999" s="729"/>
      <c r="ESS2999" s="137"/>
      <c r="EST2999" s="580"/>
      <c r="ESU2999" s="537"/>
      <c r="ESV2999" s="562"/>
      <c r="ESW2999" s="357"/>
      <c r="ESX2999" s="81"/>
      <c r="ESY2999" s="173"/>
      <c r="ESZ2999" s="729"/>
      <c r="ETA2999" s="137"/>
      <c r="ETB2999" s="580"/>
      <c r="ETC2999" s="537"/>
      <c r="ETD2999" s="562"/>
      <c r="ETE2999" s="357"/>
      <c r="ETF2999" s="81"/>
      <c r="ETG2999" s="173"/>
      <c r="ETH2999" s="729"/>
      <c r="ETI2999" s="137"/>
      <c r="ETJ2999" s="580"/>
      <c r="ETK2999" s="537"/>
      <c r="ETL2999" s="562"/>
      <c r="ETM2999" s="357"/>
      <c r="ETN2999" s="81"/>
      <c r="ETO2999" s="173"/>
      <c r="ETP2999" s="729"/>
      <c r="ETQ2999" s="137"/>
      <c r="ETR2999" s="580"/>
      <c r="ETS2999" s="537"/>
      <c r="ETT2999" s="562"/>
      <c r="ETU2999" s="357"/>
      <c r="ETV2999" s="81"/>
      <c r="ETW2999" s="173"/>
      <c r="ETX2999" s="729"/>
      <c r="ETY2999" s="137"/>
      <c r="ETZ2999" s="580"/>
      <c r="EUA2999" s="537"/>
      <c r="EUB2999" s="562"/>
      <c r="EUC2999" s="357"/>
      <c r="EUD2999" s="81"/>
      <c r="EUE2999" s="173"/>
      <c r="EUF2999" s="729"/>
      <c r="EUG2999" s="137"/>
      <c r="EUH2999" s="580"/>
      <c r="EUI2999" s="537"/>
      <c r="EUJ2999" s="562"/>
      <c r="EUK2999" s="357"/>
      <c r="EUL2999" s="81"/>
      <c r="EUM2999" s="173"/>
      <c r="EUN2999" s="729"/>
      <c r="EUO2999" s="137"/>
      <c r="EUP2999" s="580"/>
      <c r="EUQ2999" s="537"/>
      <c r="EUR2999" s="562"/>
      <c r="EUS2999" s="357"/>
      <c r="EUT2999" s="81"/>
      <c r="EUU2999" s="173"/>
      <c r="EUV2999" s="729"/>
      <c r="EUW2999" s="137"/>
      <c r="EUX2999" s="580"/>
      <c r="EUY2999" s="537"/>
      <c r="EUZ2999" s="562"/>
      <c r="EVA2999" s="357"/>
      <c r="EVB2999" s="81"/>
      <c r="EVC2999" s="173"/>
      <c r="EVD2999" s="729"/>
      <c r="EVE2999" s="137"/>
      <c r="EVF2999" s="580"/>
      <c r="EVG2999" s="537"/>
      <c r="EVH2999" s="562"/>
      <c r="EVI2999" s="357"/>
      <c r="EVJ2999" s="81"/>
      <c r="EVK2999" s="173"/>
      <c r="EVL2999" s="729"/>
      <c r="EVM2999" s="137"/>
      <c r="EVN2999" s="580"/>
      <c r="EVO2999" s="537"/>
      <c r="EVP2999" s="562"/>
      <c r="EVQ2999" s="357"/>
      <c r="EVR2999" s="81"/>
      <c r="EVS2999" s="173"/>
      <c r="EVT2999" s="729"/>
      <c r="EVU2999" s="137"/>
      <c r="EVV2999" s="580"/>
      <c r="EVW2999" s="537"/>
      <c r="EVX2999" s="562"/>
      <c r="EVY2999" s="357"/>
      <c r="EVZ2999" s="81"/>
      <c r="EWA2999" s="173"/>
      <c r="EWB2999" s="729"/>
      <c r="EWC2999" s="137"/>
      <c r="EWD2999" s="580"/>
      <c r="EWE2999" s="537"/>
      <c r="EWF2999" s="562"/>
      <c r="EWG2999" s="357"/>
      <c r="EWH2999" s="81"/>
      <c r="EWI2999" s="173"/>
      <c r="EWJ2999" s="729"/>
      <c r="EWK2999" s="137"/>
      <c r="EWL2999" s="580"/>
      <c r="EWM2999" s="537"/>
      <c r="EWN2999" s="562"/>
      <c r="EWO2999" s="357"/>
      <c r="EWP2999" s="81"/>
      <c r="EWQ2999" s="173"/>
      <c r="EWR2999" s="729"/>
      <c r="EWS2999" s="137"/>
      <c r="EWT2999" s="580"/>
      <c r="EWU2999" s="537"/>
      <c r="EWV2999" s="562"/>
      <c r="EWW2999" s="357"/>
      <c r="EWX2999" s="81"/>
      <c r="EWY2999" s="173"/>
      <c r="EWZ2999" s="729"/>
      <c r="EXA2999" s="137"/>
      <c r="EXB2999" s="580"/>
      <c r="EXC2999" s="537"/>
      <c r="EXD2999" s="562"/>
      <c r="EXE2999" s="357"/>
      <c r="EXF2999" s="81"/>
      <c r="EXG2999" s="173"/>
      <c r="EXH2999" s="729"/>
      <c r="EXI2999" s="137"/>
      <c r="EXJ2999" s="580"/>
      <c r="EXK2999" s="537"/>
      <c r="EXL2999" s="562"/>
      <c r="EXM2999" s="357"/>
      <c r="EXN2999" s="81"/>
      <c r="EXO2999" s="173"/>
      <c r="EXP2999" s="729"/>
      <c r="EXQ2999" s="137"/>
      <c r="EXR2999" s="580"/>
      <c r="EXS2999" s="537"/>
      <c r="EXT2999" s="562"/>
      <c r="EXU2999" s="357"/>
      <c r="EXV2999" s="81"/>
      <c r="EXW2999" s="173"/>
      <c r="EXX2999" s="729"/>
      <c r="EXY2999" s="137"/>
      <c r="EXZ2999" s="580"/>
      <c r="EYA2999" s="537"/>
      <c r="EYB2999" s="562"/>
      <c r="EYC2999" s="357"/>
      <c r="EYD2999" s="81"/>
      <c r="EYE2999" s="173"/>
      <c r="EYF2999" s="729"/>
      <c r="EYG2999" s="137"/>
      <c r="EYH2999" s="580"/>
      <c r="EYI2999" s="537"/>
      <c r="EYJ2999" s="562"/>
      <c r="EYK2999" s="357"/>
      <c r="EYL2999" s="81"/>
      <c r="EYM2999" s="173"/>
      <c r="EYN2999" s="729"/>
      <c r="EYO2999" s="137"/>
      <c r="EYP2999" s="580"/>
      <c r="EYQ2999" s="537"/>
      <c r="EYR2999" s="562"/>
      <c r="EYS2999" s="357"/>
      <c r="EYT2999" s="81"/>
      <c r="EYU2999" s="173"/>
      <c r="EYV2999" s="729"/>
      <c r="EYW2999" s="137"/>
      <c r="EYX2999" s="580"/>
      <c r="EYY2999" s="537"/>
      <c r="EYZ2999" s="562"/>
      <c r="EZA2999" s="357"/>
      <c r="EZB2999" s="81"/>
      <c r="EZC2999" s="173"/>
      <c r="EZD2999" s="729"/>
      <c r="EZE2999" s="137"/>
      <c r="EZF2999" s="580"/>
      <c r="EZG2999" s="537"/>
      <c r="EZH2999" s="562"/>
      <c r="EZI2999" s="357"/>
      <c r="EZJ2999" s="81"/>
      <c r="EZK2999" s="173"/>
      <c r="EZL2999" s="729"/>
      <c r="EZM2999" s="137"/>
      <c r="EZN2999" s="580"/>
      <c r="EZO2999" s="537"/>
      <c r="EZP2999" s="562"/>
      <c r="EZQ2999" s="357"/>
      <c r="EZR2999" s="81"/>
      <c r="EZS2999" s="173"/>
      <c r="EZT2999" s="729"/>
      <c r="EZU2999" s="137"/>
      <c r="EZV2999" s="580"/>
      <c r="EZW2999" s="537"/>
      <c r="EZX2999" s="562"/>
      <c r="EZY2999" s="357"/>
      <c r="EZZ2999" s="81"/>
      <c r="FAA2999" s="173"/>
      <c r="FAB2999" s="729"/>
      <c r="FAC2999" s="137"/>
      <c r="FAD2999" s="580"/>
      <c r="FAE2999" s="537"/>
      <c r="FAF2999" s="562"/>
      <c r="FAG2999" s="357"/>
      <c r="FAH2999" s="81"/>
      <c r="FAI2999" s="173"/>
      <c r="FAJ2999" s="729"/>
      <c r="FAK2999" s="137"/>
      <c r="FAL2999" s="580"/>
      <c r="FAM2999" s="537"/>
      <c r="FAN2999" s="562"/>
      <c r="FAO2999" s="357"/>
      <c r="FAP2999" s="81"/>
      <c r="FAQ2999" s="173"/>
      <c r="FAR2999" s="729"/>
      <c r="FAS2999" s="137"/>
      <c r="FAT2999" s="580"/>
      <c r="FAU2999" s="537"/>
      <c r="FAV2999" s="562"/>
      <c r="FAW2999" s="357"/>
      <c r="FAX2999" s="81"/>
      <c r="FAY2999" s="173"/>
      <c r="FAZ2999" s="729"/>
      <c r="FBA2999" s="137"/>
      <c r="FBB2999" s="580"/>
      <c r="FBC2999" s="537"/>
      <c r="FBD2999" s="562"/>
      <c r="FBE2999" s="357"/>
      <c r="FBF2999" s="81"/>
      <c r="FBG2999" s="173"/>
      <c r="FBH2999" s="729"/>
      <c r="FBI2999" s="137"/>
      <c r="FBJ2999" s="580"/>
      <c r="FBK2999" s="537"/>
      <c r="FBL2999" s="562"/>
      <c r="FBM2999" s="357"/>
      <c r="FBN2999" s="81"/>
      <c r="FBO2999" s="173"/>
      <c r="FBP2999" s="729"/>
      <c r="FBQ2999" s="137"/>
      <c r="FBR2999" s="580"/>
      <c r="FBS2999" s="537"/>
      <c r="FBT2999" s="562"/>
      <c r="FBU2999" s="357"/>
      <c r="FBV2999" s="81"/>
      <c r="FBW2999" s="173"/>
      <c r="FBX2999" s="729"/>
      <c r="FBY2999" s="137"/>
      <c r="FBZ2999" s="580"/>
      <c r="FCA2999" s="537"/>
      <c r="FCB2999" s="562"/>
      <c r="FCC2999" s="357"/>
      <c r="FCD2999" s="81"/>
      <c r="FCE2999" s="173"/>
      <c r="FCF2999" s="729"/>
      <c r="FCG2999" s="137"/>
      <c r="FCH2999" s="580"/>
      <c r="FCI2999" s="537"/>
      <c r="FCJ2999" s="562"/>
      <c r="FCK2999" s="357"/>
      <c r="FCL2999" s="81"/>
      <c r="FCM2999" s="173"/>
      <c r="FCN2999" s="729"/>
      <c r="FCO2999" s="137"/>
      <c r="FCP2999" s="580"/>
      <c r="FCQ2999" s="537"/>
      <c r="FCR2999" s="562"/>
      <c r="FCS2999" s="357"/>
      <c r="FCT2999" s="81"/>
      <c r="FCU2999" s="173"/>
      <c r="FCV2999" s="729"/>
      <c r="FCW2999" s="137"/>
      <c r="FCX2999" s="580"/>
      <c r="FCY2999" s="537"/>
      <c r="FCZ2999" s="562"/>
      <c r="FDA2999" s="357"/>
      <c r="FDB2999" s="81"/>
      <c r="FDC2999" s="173"/>
      <c r="FDD2999" s="729"/>
      <c r="FDE2999" s="137"/>
      <c r="FDF2999" s="580"/>
      <c r="FDG2999" s="537"/>
      <c r="FDH2999" s="562"/>
      <c r="FDI2999" s="357"/>
      <c r="FDJ2999" s="81"/>
      <c r="FDK2999" s="173"/>
      <c r="FDL2999" s="729"/>
      <c r="FDM2999" s="137"/>
      <c r="FDN2999" s="580"/>
      <c r="FDO2999" s="537"/>
      <c r="FDP2999" s="562"/>
      <c r="FDQ2999" s="357"/>
      <c r="FDR2999" s="81"/>
      <c r="FDS2999" s="173"/>
      <c r="FDT2999" s="729"/>
      <c r="FDU2999" s="137"/>
      <c r="FDV2999" s="580"/>
      <c r="FDW2999" s="537"/>
      <c r="FDX2999" s="562"/>
      <c r="FDY2999" s="357"/>
      <c r="FDZ2999" s="81"/>
      <c r="FEA2999" s="173"/>
      <c r="FEB2999" s="729"/>
      <c r="FEC2999" s="137"/>
      <c r="FED2999" s="580"/>
      <c r="FEE2999" s="537"/>
      <c r="FEF2999" s="562"/>
      <c r="FEG2999" s="357"/>
      <c r="FEH2999" s="81"/>
      <c r="FEI2999" s="173"/>
      <c r="FEJ2999" s="729"/>
      <c r="FEK2999" s="137"/>
      <c r="FEL2999" s="580"/>
      <c r="FEM2999" s="537"/>
      <c r="FEN2999" s="562"/>
      <c r="FEO2999" s="357"/>
      <c r="FEP2999" s="81"/>
      <c r="FEQ2999" s="173"/>
      <c r="FER2999" s="729"/>
      <c r="FES2999" s="137"/>
      <c r="FET2999" s="580"/>
      <c r="FEU2999" s="537"/>
      <c r="FEV2999" s="562"/>
      <c r="FEW2999" s="357"/>
      <c r="FEX2999" s="81"/>
      <c r="FEY2999" s="173"/>
      <c r="FEZ2999" s="729"/>
      <c r="FFA2999" s="137"/>
      <c r="FFB2999" s="580"/>
      <c r="FFC2999" s="537"/>
      <c r="FFD2999" s="562"/>
      <c r="FFE2999" s="357"/>
      <c r="FFF2999" s="81"/>
      <c r="FFG2999" s="173"/>
      <c r="FFH2999" s="729"/>
      <c r="FFI2999" s="137"/>
      <c r="FFJ2999" s="580"/>
      <c r="FFK2999" s="537"/>
      <c r="FFL2999" s="562"/>
      <c r="FFM2999" s="357"/>
      <c r="FFN2999" s="81"/>
      <c r="FFO2999" s="173"/>
      <c r="FFP2999" s="729"/>
      <c r="FFQ2999" s="137"/>
      <c r="FFR2999" s="580"/>
      <c r="FFS2999" s="537"/>
      <c r="FFT2999" s="562"/>
      <c r="FFU2999" s="357"/>
      <c r="FFV2999" s="81"/>
      <c r="FFW2999" s="173"/>
      <c r="FFX2999" s="729"/>
      <c r="FFY2999" s="137"/>
      <c r="FFZ2999" s="580"/>
      <c r="FGA2999" s="537"/>
      <c r="FGB2999" s="562"/>
      <c r="FGC2999" s="357"/>
      <c r="FGD2999" s="81"/>
      <c r="FGE2999" s="173"/>
      <c r="FGF2999" s="729"/>
      <c r="FGG2999" s="137"/>
      <c r="FGH2999" s="580"/>
      <c r="FGI2999" s="537"/>
      <c r="FGJ2999" s="562"/>
      <c r="FGK2999" s="357"/>
      <c r="FGL2999" s="81"/>
      <c r="FGM2999" s="173"/>
      <c r="FGN2999" s="729"/>
      <c r="FGO2999" s="137"/>
      <c r="FGP2999" s="580"/>
      <c r="FGQ2999" s="537"/>
      <c r="FGR2999" s="562"/>
      <c r="FGS2999" s="357"/>
      <c r="FGT2999" s="81"/>
      <c r="FGU2999" s="173"/>
      <c r="FGV2999" s="729"/>
      <c r="FGW2999" s="137"/>
      <c r="FGX2999" s="580"/>
      <c r="FGY2999" s="537"/>
      <c r="FGZ2999" s="562"/>
      <c r="FHA2999" s="357"/>
      <c r="FHB2999" s="81"/>
      <c r="FHC2999" s="173"/>
      <c r="FHD2999" s="729"/>
      <c r="FHE2999" s="137"/>
      <c r="FHF2999" s="580"/>
      <c r="FHG2999" s="537"/>
      <c r="FHH2999" s="562"/>
      <c r="FHI2999" s="357"/>
      <c r="FHJ2999" s="81"/>
      <c r="FHK2999" s="173"/>
      <c r="FHL2999" s="729"/>
      <c r="FHM2999" s="137"/>
      <c r="FHN2999" s="580"/>
      <c r="FHO2999" s="537"/>
      <c r="FHP2999" s="562"/>
      <c r="FHQ2999" s="357"/>
      <c r="FHR2999" s="81"/>
      <c r="FHS2999" s="173"/>
      <c r="FHT2999" s="729"/>
      <c r="FHU2999" s="137"/>
      <c r="FHV2999" s="580"/>
      <c r="FHW2999" s="537"/>
      <c r="FHX2999" s="562"/>
      <c r="FHY2999" s="357"/>
      <c r="FHZ2999" s="81"/>
      <c r="FIA2999" s="173"/>
      <c r="FIB2999" s="729"/>
      <c r="FIC2999" s="137"/>
      <c r="FID2999" s="580"/>
      <c r="FIE2999" s="537"/>
      <c r="FIF2999" s="562"/>
      <c r="FIG2999" s="357"/>
      <c r="FIH2999" s="81"/>
      <c r="FII2999" s="173"/>
      <c r="FIJ2999" s="729"/>
      <c r="FIK2999" s="137"/>
      <c r="FIL2999" s="580"/>
      <c r="FIM2999" s="537"/>
      <c r="FIN2999" s="562"/>
      <c r="FIO2999" s="357"/>
      <c r="FIP2999" s="81"/>
      <c r="FIQ2999" s="173"/>
      <c r="FIR2999" s="729"/>
      <c r="FIS2999" s="137"/>
      <c r="FIT2999" s="580"/>
      <c r="FIU2999" s="537"/>
      <c r="FIV2999" s="562"/>
      <c r="FIW2999" s="357"/>
      <c r="FIX2999" s="81"/>
      <c r="FIY2999" s="173"/>
      <c r="FIZ2999" s="729"/>
      <c r="FJA2999" s="137"/>
      <c r="FJB2999" s="580"/>
      <c r="FJC2999" s="537"/>
      <c r="FJD2999" s="562"/>
      <c r="FJE2999" s="357"/>
      <c r="FJF2999" s="81"/>
      <c r="FJG2999" s="173"/>
      <c r="FJH2999" s="729"/>
      <c r="FJI2999" s="137"/>
      <c r="FJJ2999" s="580"/>
      <c r="FJK2999" s="537"/>
      <c r="FJL2999" s="562"/>
      <c r="FJM2999" s="357"/>
      <c r="FJN2999" s="81"/>
      <c r="FJO2999" s="173"/>
      <c r="FJP2999" s="729"/>
      <c r="FJQ2999" s="137"/>
      <c r="FJR2999" s="580"/>
      <c r="FJS2999" s="537"/>
      <c r="FJT2999" s="562"/>
      <c r="FJU2999" s="357"/>
      <c r="FJV2999" s="81"/>
      <c r="FJW2999" s="173"/>
      <c r="FJX2999" s="729"/>
      <c r="FJY2999" s="137"/>
      <c r="FJZ2999" s="580"/>
      <c r="FKA2999" s="537"/>
      <c r="FKB2999" s="562"/>
      <c r="FKC2999" s="357"/>
      <c r="FKD2999" s="81"/>
      <c r="FKE2999" s="173"/>
      <c r="FKF2999" s="729"/>
      <c r="FKG2999" s="137"/>
      <c r="FKH2999" s="580"/>
      <c r="FKI2999" s="537"/>
      <c r="FKJ2999" s="562"/>
      <c r="FKK2999" s="357"/>
      <c r="FKL2999" s="81"/>
      <c r="FKM2999" s="173"/>
      <c r="FKN2999" s="729"/>
      <c r="FKO2999" s="137"/>
      <c r="FKP2999" s="580"/>
      <c r="FKQ2999" s="537"/>
      <c r="FKR2999" s="562"/>
      <c r="FKS2999" s="357"/>
      <c r="FKT2999" s="81"/>
      <c r="FKU2999" s="173"/>
      <c r="FKV2999" s="729"/>
      <c r="FKW2999" s="137"/>
      <c r="FKX2999" s="580"/>
      <c r="FKY2999" s="537"/>
      <c r="FKZ2999" s="562"/>
      <c r="FLA2999" s="357"/>
      <c r="FLB2999" s="81"/>
      <c r="FLC2999" s="173"/>
      <c r="FLD2999" s="729"/>
      <c r="FLE2999" s="137"/>
      <c r="FLF2999" s="580"/>
      <c r="FLG2999" s="537"/>
      <c r="FLH2999" s="562"/>
      <c r="FLI2999" s="357"/>
      <c r="FLJ2999" s="81"/>
      <c r="FLK2999" s="173"/>
      <c r="FLL2999" s="729"/>
      <c r="FLM2999" s="137"/>
      <c r="FLN2999" s="580"/>
      <c r="FLO2999" s="537"/>
      <c r="FLP2999" s="562"/>
      <c r="FLQ2999" s="357"/>
      <c r="FLR2999" s="81"/>
      <c r="FLS2999" s="173"/>
      <c r="FLT2999" s="729"/>
      <c r="FLU2999" s="137"/>
      <c r="FLV2999" s="580"/>
      <c r="FLW2999" s="537"/>
      <c r="FLX2999" s="562"/>
      <c r="FLY2999" s="357"/>
      <c r="FLZ2999" s="81"/>
      <c r="FMA2999" s="173"/>
      <c r="FMB2999" s="729"/>
      <c r="FMC2999" s="137"/>
      <c r="FMD2999" s="580"/>
      <c r="FME2999" s="537"/>
      <c r="FMF2999" s="562"/>
      <c r="FMG2999" s="357"/>
      <c r="FMH2999" s="81"/>
      <c r="FMI2999" s="173"/>
      <c r="FMJ2999" s="729"/>
      <c r="FMK2999" s="137"/>
      <c r="FML2999" s="580"/>
      <c r="FMM2999" s="537"/>
      <c r="FMN2999" s="562"/>
      <c r="FMO2999" s="357"/>
      <c r="FMP2999" s="81"/>
      <c r="FMQ2999" s="173"/>
      <c r="FMR2999" s="729"/>
      <c r="FMS2999" s="137"/>
      <c r="FMT2999" s="580"/>
      <c r="FMU2999" s="537"/>
      <c r="FMV2999" s="562"/>
      <c r="FMW2999" s="357"/>
      <c r="FMX2999" s="81"/>
      <c r="FMY2999" s="173"/>
      <c r="FMZ2999" s="729"/>
      <c r="FNA2999" s="137"/>
      <c r="FNB2999" s="580"/>
      <c r="FNC2999" s="537"/>
      <c r="FND2999" s="562"/>
      <c r="FNE2999" s="357"/>
      <c r="FNF2999" s="81"/>
      <c r="FNG2999" s="173"/>
      <c r="FNH2999" s="729"/>
      <c r="FNI2999" s="137"/>
      <c r="FNJ2999" s="580"/>
      <c r="FNK2999" s="537"/>
      <c r="FNL2999" s="562"/>
      <c r="FNM2999" s="357"/>
      <c r="FNN2999" s="81"/>
      <c r="FNO2999" s="173"/>
      <c r="FNP2999" s="729"/>
      <c r="FNQ2999" s="137"/>
      <c r="FNR2999" s="580"/>
      <c r="FNS2999" s="537"/>
      <c r="FNT2999" s="562"/>
      <c r="FNU2999" s="357"/>
      <c r="FNV2999" s="81"/>
      <c r="FNW2999" s="173"/>
      <c r="FNX2999" s="729"/>
      <c r="FNY2999" s="137"/>
      <c r="FNZ2999" s="580"/>
      <c r="FOA2999" s="537"/>
      <c r="FOB2999" s="562"/>
      <c r="FOC2999" s="357"/>
      <c r="FOD2999" s="81"/>
      <c r="FOE2999" s="173"/>
      <c r="FOF2999" s="729"/>
      <c r="FOG2999" s="137"/>
      <c r="FOH2999" s="580"/>
      <c r="FOI2999" s="537"/>
      <c r="FOJ2999" s="562"/>
      <c r="FOK2999" s="357"/>
      <c r="FOL2999" s="81"/>
      <c r="FOM2999" s="173"/>
      <c r="FON2999" s="729"/>
      <c r="FOO2999" s="137"/>
      <c r="FOP2999" s="580"/>
      <c r="FOQ2999" s="537"/>
      <c r="FOR2999" s="562"/>
      <c r="FOS2999" s="357"/>
      <c r="FOT2999" s="81"/>
      <c r="FOU2999" s="173"/>
      <c r="FOV2999" s="729"/>
      <c r="FOW2999" s="137"/>
      <c r="FOX2999" s="580"/>
      <c r="FOY2999" s="537"/>
      <c r="FOZ2999" s="562"/>
      <c r="FPA2999" s="357"/>
      <c r="FPB2999" s="81"/>
      <c r="FPC2999" s="173"/>
      <c r="FPD2999" s="729"/>
      <c r="FPE2999" s="137"/>
      <c r="FPF2999" s="580"/>
      <c r="FPG2999" s="537"/>
      <c r="FPH2999" s="562"/>
      <c r="FPI2999" s="357"/>
      <c r="FPJ2999" s="81"/>
      <c r="FPK2999" s="173"/>
      <c r="FPL2999" s="729"/>
      <c r="FPM2999" s="137"/>
      <c r="FPN2999" s="580"/>
      <c r="FPO2999" s="537"/>
      <c r="FPP2999" s="562"/>
      <c r="FPQ2999" s="357"/>
      <c r="FPR2999" s="81"/>
      <c r="FPS2999" s="173"/>
      <c r="FPT2999" s="729"/>
      <c r="FPU2999" s="137"/>
      <c r="FPV2999" s="580"/>
      <c r="FPW2999" s="537"/>
      <c r="FPX2999" s="562"/>
      <c r="FPY2999" s="357"/>
      <c r="FPZ2999" s="81"/>
      <c r="FQA2999" s="173"/>
      <c r="FQB2999" s="729"/>
      <c r="FQC2999" s="137"/>
      <c r="FQD2999" s="580"/>
      <c r="FQE2999" s="537"/>
      <c r="FQF2999" s="562"/>
      <c r="FQG2999" s="357"/>
      <c r="FQH2999" s="81"/>
      <c r="FQI2999" s="173"/>
      <c r="FQJ2999" s="729"/>
      <c r="FQK2999" s="137"/>
      <c r="FQL2999" s="580"/>
      <c r="FQM2999" s="537"/>
      <c r="FQN2999" s="562"/>
      <c r="FQO2999" s="357"/>
      <c r="FQP2999" s="81"/>
      <c r="FQQ2999" s="173"/>
      <c r="FQR2999" s="729"/>
      <c r="FQS2999" s="137"/>
      <c r="FQT2999" s="580"/>
      <c r="FQU2999" s="537"/>
      <c r="FQV2999" s="562"/>
      <c r="FQW2999" s="357"/>
      <c r="FQX2999" s="81"/>
      <c r="FQY2999" s="173"/>
      <c r="FQZ2999" s="729"/>
      <c r="FRA2999" s="137"/>
      <c r="FRB2999" s="580"/>
      <c r="FRC2999" s="537"/>
      <c r="FRD2999" s="562"/>
      <c r="FRE2999" s="357"/>
      <c r="FRF2999" s="81"/>
      <c r="FRG2999" s="173"/>
      <c r="FRH2999" s="729"/>
      <c r="FRI2999" s="137"/>
      <c r="FRJ2999" s="580"/>
      <c r="FRK2999" s="537"/>
      <c r="FRL2999" s="562"/>
      <c r="FRM2999" s="357"/>
      <c r="FRN2999" s="81"/>
      <c r="FRO2999" s="173"/>
      <c r="FRP2999" s="729"/>
      <c r="FRQ2999" s="137"/>
      <c r="FRR2999" s="580"/>
      <c r="FRS2999" s="537"/>
      <c r="FRT2999" s="562"/>
      <c r="FRU2999" s="357"/>
      <c r="FRV2999" s="81"/>
      <c r="FRW2999" s="173"/>
      <c r="FRX2999" s="729"/>
      <c r="FRY2999" s="137"/>
      <c r="FRZ2999" s="580"/>
      <c r="FSA2999" s="537"/>
      <c r="FSB2999" s="562"/>
      <c r="FSC2999" s="357"/>
      <c r="FSD2999" s="81"/>
      <c r="FSE2999" s="173"/>
      <c r="FSF2999" s="729"/>
      <c r="FSG2999" s="137"/>
      <c r="FSH2999" s="580"/>
      <c r="FSI2999" s="537"/>
      <c r="FSJ2999" s="562"/>
      <c r="FSK2999" s="357"/>
      <c r="FSL2999" s="81"/>
      <c r="FSM2999" s="173"/>
      <c r="FSN2999" s="729"/>
      <c r="FSO2999" s="137"/>
      <c r="FSP2999" s="580"/>
      <c r="FSQ2999" s="537"/>
      <c r="FSR2999" s="562"/>
      <c r="FSS2999" s="357"/>
      <c r="FST2999" s="81"/>
      <c r="FSU2999" s="173"/>
      <c r="FSV2999" s="729"/>
      <c r="FSW2999" s="137"/>
      <c r="FSX2999" s="580"/>
      <c r="FSY2999" s="537"/>
      <c r="FSZ2999" s="562"/>
      <c r="FTA2999" s="357"/>
      <c r="FTB2999" s="81"/>
      <c r="FTC2999" s="173"/>
      <c r="FTD2999" s="729"/>
      <c r="FTE2999" s="137"/>
      <c r="FTF2999" s="580"/>
      <c r="FTG2999" s="537"/>
      <c r="FTH2999" s="562"/>
      <c r="FTI2999" s="357"/>
      <c r="FTJ2999" s="81"/>
      <c r="FTK2999" s="173"/>
      <c r="FTL2999" s="729"/>
      <c r="FTM2999" s="137"/>
      <c r="FTN2999" s="580"/>
      <c r="FTO2999" s="537"/>
      <c r="FTP2999" s="562"/>
      <c r="FTQ2999" s="357"/>
      <c r="FTR2999" s="81"/>
      <c r="FTS2999" s="173"/>
      <c r="FTT2999" s="729"/>
      <c r="FTU2999" s="137"/>
      <c r="FTV2999" s="580"/>
      <c r="FTW2999" s="537"/>
      <c r="FTX2999" s="562"/>
      <c r="FTY2999" s="357"/>
      <c r="FTZ2999" s="81"/>
      <c r="FUA2999" s="173"/>
      <c r="FUB2999" s="729"/>
      <c r="FUC2999" s="137"/>
      <c r="FUD2999" s="580"/>
      <c r="FUE2999" s="537"/>
      <c r="FUF2999" s="562"/>
      <c r="FUG2999" s="357"/>
      <c r="FUH2999" s="81"/>
      <c r="FUI2999" s="173"/>
      <c r="FUJ2999" s="729"/>
      <c r="FUK2999" s="137"/>
      <c r="FUL2999" s="580"/>
      <c r="FUM2999" s="537"/>
      <c r="FUN2999" s="562"/>
      <c r="FUO2999" s="357"/>
      <c r="FUP2999" s="81"/>
      <c r="FUQ2999" s="173"/>
      <c r="FUR2999" s="729"/>
      <c r="FUS2999" s="137"/>
      <c r="FUT2999" s="580"/>
      <c r="FUU2999" s="537"/>
      <c r="FUV2999" s="562"/>
      <c r="FUW2999" s="357"/>
      <c r="FUX2999" s="81"/>
      <c r="FUY2999" s="173"/>
      <c r="FUZ2999" s="729"/>
      <c r="FVA2999" s="137"/>
      <c r="FVB2999" s="580"/>
      <c r="FVC2999" s="537"/>
      <c r="FVD2999" s="562"/>
      <c r="FVE2999" s="357"/>
      <c r="FVF2999" s="81"/>
      <c r="FVG2999" s="173"/>
      <c r="FVH2999" s="729"/>
      <c r="FVI2999" s="137"/>
      <c r="FVJ2999" s="580"/>
      <c r="FVK2999" s="537"/>
      <c r="FVL2999" s="562"/>
      <c r="FVM2999" s="357"/>
      <c r="FVN2999" s="81"/>
      <c r="FVO2999" s="173"/>
      <c r="FVP2999" s="729"/>
      <c r="FVQ2999" s="137"/>
      <c r="FVR2999" s="580"/>
      <c r="FVS2999" s="537"/>
      <c r="FVT2999" s="562"/>
      <c r="FVU2999" s="357"/>
      <c r="FVV2999" s="81"/>
      <c r="FVW2999" s="173"/>
      <c r="FVX2999" s="729"/>
      <c r="FVY2999" s="137"/>
      <c r="FVZ2999" s="580"/>
      <c r="FWA2999" s="537"/>
      <c r="FWB2999" s="562"/>
      <c r="FWC2999" s="357"/>
      <c r="FWD2999" s="81"/>
      <c r="FWE2999" s="173"/>
      <c r="FWF2999" s="729"/>
      <c r="FWG2999" s="137"/>
      <c r="FWH2999" s="580"/>
      <c r="FWI2999" s="537"/>
      <c r="FWJ2999" s="562"/>
      <c r="FWK2999" s="357"/>
      <c r="FWL2999" s="81"/>
      <c r="FWM2999" s="173"/>
      <c r="FWN2999" s="729"/>
      <c r="FWO2999" s="137"/>
      <c r="FWP2999" s="580"/>
      <c r="FWQ2999" s="537"/>
      <c r="FWR2999" s="562"/>
      <c r="FWS2999" s="357"/>
      <c r="FWT2999" s="81"/>
      <c r="FWU2999" s="173"/>
      <c r="FWV2999" s="729"/>
      <c r="FWW2999" s="137"/>
      <c r="FWX2999" s="580"/>
      <c r="FWY2999" s="537"/>
      <c r="FWZ2999" s="562"/>
      <c r="FXA2999" s="357"/>
      <c r="FXB2999" s="81"/>
      <c r="FXC2999" s="173"/>
      <c r="FXD2999" s="729"/>
      <c r="FXE2999" s="137"/>
      <c r="FXF2999" s="580"/>
      <c r="FXG2999" s="537"/>
      <c r="FXH2999" s="562"/>
      <c r="FXI2999" s="357"/>
      <c r="FXJ2999" s="81"/>
      <c r="FXK2999" s="173"/>
      <c r="FXL2999" s="729"/>
      <c r="FXM2999" s="137"/>
      <c r="FXN2999" s="580"/>
      <c r="FXO2999" s="537"/>
      <c r="FXP2999" s="562"/>
      <c r="FXQ2999" s="357"/>
      <c r="FXR2999" s="81"/>
      <c r="FXS2999" s="173"/>
      <c r="FXT2999" s="729"/>
      <c r="FXU2999" s="137"/>
      <c r="FXV2999" s="580"/>
      <c r="FXW2999" s="537"/>
      <c r="FXX2999" s="562"/>
      <c r="FXY2999" s="357"/>
      <c r="FXZ2999" s="81"/>
      <c r="FYA2999" s="173"/>
      <c r="FYB2999" s="729"/>
      <c r="FYC2999" s="137"/>
      <c r="FYD2999" s="580"/>
      <c r="FYE2999" s="537"/>
      <c r="FYF2999" s="562"/>
      <c r="FYG2999" s="357"/>
      <c r="FYH2999" s="81"/>
      <c r="FYI2999" s="173"/>
      <c r="FYJ2999" s="729"/>
      <c r="FYK2999" s="137"/>
      <c r="FYL2999" s="580"/>
      <c r="FYM2999" s="537"/>
      <c r="FYN2999" s="562"/>
      <c r="FYO2999" s="357"/>
      <c r="FYP2999" s="81"/>
      <c r="FYQ2999" s="173"/>
      <c r="FYR2999" s="729"/>
      <c r="FYS2999" s="137"/>
      <c r="FYT2999" s="580"/>
      <c r="FYU2999" s="537"/>
      <c r="FYV2999" s="562"/>
      <c r="FYW2999" s="357"/>
      <c r="FYX2999" s="81"/>
      <c r="FYY2999" s="173"/>
      <c r="FYZ2999" s="729"/>
      <c r="FZA2999" s="137"/>
      <c r="FZB2999" s="580"/>
      <c r="FZC2999" s="537"/>
      <c r="FZD2999" s="562"/>
      <c r="FZE2999" s="357"/>
      <c r="FZF2999" s="81"/>
      <c r="FZG2999" s="173"/>
      <c r="FZH2999" s="729"/>
      <c r="FZI2999" s="137"/>
      <c r="FZJ2999" s="580"/>
      <c r="FZK2999" s="537"/>
      <c r="FZL2999" s="562"/>
      <c r="FZM2999" s="357"/>
      <c r="FZN2999" s="81"/>
      <c r="FZO2999" s="173"/>
      <c r="FZP2999" s="729"/>
      <c r="FZQ2999" s="137"/>
      <c r="FZR2999" s="580"/>
      <c r="FZS2999" s="537"/>
      <c r="FZT2999" s="562"/>
      <c r="FZU2999" s="357"/>
      <c r="FZV2999" s="81"/>
      <c r="FZW2999" s="173"/>
      <c r="FZX2999" s="729"/>
      <c r="FZY2999" s="137"/>
      <c r="FZZ2999" s="580"/>
      <c r="GAA2999" s="537"/>
      <c r="GAB2999" s="562"/>
      <c r="GAC2999" s="357"/>
      <c r="GAD2999" s="81"/>
      <c r="GAE2999" s="173"/>
      <c r="GAF2999" s="729"/>
      <c r="GAG2999" s="137"/>
      <c r="GAH2999" s="580"/>
      <c r="GAI2999" s="537"/>
      <c r="GAJ2999" s="562"/>
      <c r="GAK2999" s="357"/>
      <c r="GAL2999" s="81"/>
      <c r="GAM2999" s="173"/>
      <c r="GAN2999" s="729"/>
      <c r="GAO2999" s="137"/>
      <c r="GAP2999" s="580"/>
      <c r="GAQ2999" s="537"/>
      <c r="GAR2999" s="562"/>
      <c r="GAS2999" s="357"/>
      <c r="GAT2999" s="81"/>
      <c r="GAU2999" s="173"/>
      <c r="GAV2999" s="729"/>
      <c r="GAW2999" s="137"/>
      <c r="GAX2999" s="580"/>
      <c r="GAY2999" s="537"/>
      <c r="GAZ2999" s="562"/>
      <c r="GBA2999" s="357"/>
      <c r="GBB2999" s="81"/>
      <c r="GBC2999" s="173"/>
      <c r="GBD2999" s="729"/>
      <c r="GBE2999" s="137"/>
      <c r="GBF2999" s="580"/>
      <c r="GBG2999" s="537"/>
      <c r="GBH2999" s="562"/>
      <c r="GBI2999" s="357"/>
      <c r="GBJ2999" s="81"/>
      <c r="GBK2999" s="173"/>
      <c r="GBL2999" s="729"/>
      <c r="GBM2999" s="137"/>
      <c r="GBN2999" s="580"/>
      <c r="GBO2999" s="537"/>
      <c r="GBP2999" s="562"/>
      <c r="GBQ2999" s="357"/>
      <c r="GBR2999" s="81"/>
      <c r="GBS2999" s="173"/>
      <c r="GBT2999" s="729"/>
      <c r="GBU2999" s="137"/>
      <c r="GBV2999" s="580"/>
      <c r="GBW2999" s="537"/>
      <c r="GBX2999" s="562"/>
      <c r="GBY2999" s="357"/>
      <c r="GBZ2999" s="81"/>
      <c r="GCA2999" s="173"/>
      <c r="GCB2999" s="729"/>
      <c r="GCC2999" s="137"/>
      <c r="GCD2999" s="580"/>
      <c r="GCE2999" s="537"/>
      <c r="GCF2999" s="562"/>
      <c r="GCG2999" s="357"/>
      <c r="GCH2999" s="81"/>
      <c r="GCI2999" s="173"/>
      <c r="GCJ2999" s="729"/>
      <c r="GCK2999" s="137"/>
      <c r="GCL2999" s="580"/>
      <c r="GCM2999" s="537"/>
      <c r="GCN2999" s="562"/>
      <c r="GCO2999" s="357"/>
      <c r="GCP2999" s="81"/>
      <c r="GCQ2999" s="173"/>
      <c r="GCR2999" s="729"/>
      <c r="GCS2999" s="137"/>
      <c r="GCT2999" s="580"/>
      <c r="GCU2999" s="537"/>
      <c r="GCV2999" s="562"/>
      <c r="GCW2999" s="357"/>
      <c r="GCX2999" s="81"/>
      <c r="GCY2999" s="173"/>
      <c r="GCZ2999" s="729"/>
      <c r="GDA2999" s="137"/>
      <c r="GDB2999" s="580"/>
      <c r="GDC2999" s="537"/>
      <c r="GDD2999" s="562"/>
      <c r="GDE2999" s="357"/>
      <c r="GDF2999" s="81"/>
      <c r="GDG2999" s="173"/>
      <c r="GDH2999" s="729"/>
      <c r="GDI2999" s="137"/>
      <c r="GDJ2999" s="580"/>
      <c r="GDK2999" s="537"/>
      <c r="GDL2999" s="562"/>
      <c r="GDM2999" s="357"/>
      <c r="GDN2999" s="81"/>
      <c r="GDO2999" s="173"/>
      <c r="GDP2999" s="729"/>
      <c r="GDQ2999" s="137"/>
      <c r="GDR2999" s="580"/>
      <c r="GDS2999" s="537"/>
      <c r="GDT2999" s="562"/>
      <c r="GDU2999" s="357"/>
      <c r="GDV2999" s="81"/>
      <c r="GDW2999" s="173"/>
      <c r="GDX2999" s="729"/>
      <c r="GDY2999" s="137"/>
      <c r="GDZ2999" s="580"/>
      <c r="GEA2999" s="537"/>
      <c r="GEB2999" s="562"/>
      <c r="GEC2999" s="357"/>
      <c r="GED2999" s="81"/>
      <c r="GEE2999" s="173"/>
      <c r="GEF2999" s="729"/>
      <c r="GEG2999" s="137"/>
      <c r="GEH2999" s="580"/>
      <c r="GEI2999" s="537"/>
      <c r="GEJ2999" s="562"/>
      <c r="GEK2999" s="357"/>
      <c r="GEL2999" s="81"/>
      <c r="GEM2999" s="173"/>
      <c r="GEN2999" s="729"/>
      <c r="GEO2999" s="137"/>
      <c r="GEP2999" s="580"/>
      <c r="GEQ2999" s="537"/>
      <c r="GER2999" s="562"/>
      <c r="GES2999" s="357"/>
      <c r="GET2999" s="81"/>
      <c r="GEU2999" s="173"/>
      <c r="GEV2999" s="729"/>
      <c r="GEW2999" s="137"/>
      <c r="GEX2999" s="580"/>
      <c r="GEY2999" s="537"/>
      <c r="GEZ2999" s="562"/>
      <c r="GFA2999" s="357"/>
      <c r="GFB2999" s="81"/>
      <c r="GFC2999" s="173"/>
      <c r="GFD2999" s="729"/>
      <c r="GFE2999" s="137"/>
      <c r="GFF2999" s="580"/>
      <c r="GFG2999" s="537"/>
      <c r="GFH2999" s="562"/>
      <c r="GFI2999" s="357"/>
      <c r="GFJ2999" s="81"/>
      <c r="GFK2999" s="173"/>
      <c r="GFL2999" s="729"/>
      <c r="GFM2999" s="137"/>
      <c r="GFN2999" s="580"/>
      <c r="GFO2999" s="537"/>
      <c r="GFP2999" s="562"/>
      <c r="GFQ2999" s="357"/>
      <c r="GFR2999" s="81"/>
      <c r="GFS2999" s="173"/>
      <c r="GFT2999" s="729"/>
      <c r="GFU2999" s="137"/>
      <c r="GFV2999" s="580"/>
      <c r="GFW2999" s="537"/>
      <c r="GFX2999" s="562"/>
      <c r="GFY2999" s="357"/>
      <c r="GFZ2999" s="81"/>
      <c r="GGA2999" s="173"/>
      <c r="GGB2999" s="729"/>
      <c r="GGC2999" s="137"/>
      <c r="GGD2999" s="580"/>
      <c r="GGE2999" s="537"/>
      <c r="GGF2999" s="562"/>
      <c r="GGG2999" s="357"/>
      <c r="GGH2999" s="81"/>
      <c r="GGI2999" s="173"/>
      <c r="GGJ2999" s="729"/>
      <c r="GGK2999" s="137"/>
      <c r="GGL2999" s="580"/>
      <c r="GGM2999" s="537"/>
      <c r="GGN2999" s="562"/>
      <c r="GGO2999" s="357"/>
      <c r="GGP2999" s="81"/>
      <c r="GGQ2999" s="173"/>
      <c r="GGR2999" s="729"/>
      <c r="GGS2999" s="137"/>
      <c r="GGT2999" s="580"/>
      <c r="GGU2999" s="537"/>
      <c r="GGV2999" s="562"/>
      <c r="GGW2999" s="357"/>
      <c r="GGX2999" s="81"/>
      <c r="GGY2999" s="173"/>
      <c r="GGZ2999" s="729"/>
      <c r="GHA2999" s="137"/>
      <c r="GHB2999" s="580"/>
      <c r="GHC2999" s="537"/>
      <c r="GHD2999" s="562"/>
      <c r="GHE2999" s="357"/>
      <c r="GHF2999" s="81"/>
      <c r="GHG2999" s="173"/>
      <c r="GHH2999" s="729"/>
      <c r="GHI2999" s="137"/>
      <c r="GHJ2999" s="580"/>
      <c r="GHK2999" s="537"/>
      <c r="GHL2999" s="562"/>
      <c r="GHM2999" s="357"/>
      <c r="GHN2999" s="81"/>
      <c r="GHO2999" s="173"/>
      <c r="GHP2999" s="729"/>
      <c r="GHQ2999" s="137"/>
      <c r="GHR2999" s="580"/>
      <c r="GHS2999" s="537"/>
      <c r="GHT2999" s="562"/>
      <c r="GHU2999" s="357"/>
      <c r="GHV2999" s="81"/>
      <c r="GHW2999" s="173"/>
      <c r="GHX2999" s="729"/>
      <c r="GHY2999" s="137"/>
      <c r="GHZ2999" s="580"/>
      <c r="GIA2999" s="537"/>
      <c r="GIB2999" s="562"/>
      <c r="GIC2999" s="357"/>
      <c r="GID2999" s="81"/>
      <c r="GIE2999" s="173"/>
      <c r="GIF2999" s="729"/>
      <c r="GIG2999" s="137"/>
      <c r="GIH2999" s="580"/>
      <c r="GII2999" s="537"/>
      <c r="GIJ2999" s="562"/>
      <c r="GIK2999" s="357"/>
      <c r="GIL2999" s="81"/>
      <c r="GIM2999" s="173"/>
      <c r="GIN2999" s="729"/>
      <c r="GIO2999" s="137"/>
      <c r="GIP2999" s="580"/>
      <c r="GIQ2999" s="537"/>
      <c r="GIR2999" s="562"/>
      <c r="GIS2999" s="357"/>
      <c r="GIT2999" s="81"/>
      <c r="GIU2999" s="173"/>
      <c r="GIV2999" s="729"/>
      <c r="GIW2999" s="137"/>
      <c r="GIX2999" s="580"/>
      <c r="GIY2999" s="537"/>
      <c r="GIZ2999" s="562"/>
      <c r="GJA2999" s="357"/>
      <c r="GJB2999" s="81"/>
      <c r="GJC2999" s="173"/>
      <c r="GJD2999" s="729"/>
      <c r="GJE2999" s="137"/>
      <c r="GJF2999" s="580"/>
      <c r="GJG2999" s="537"/>
      <c r="GJH2999" s="562"/>
      <c r="GJI2999" s="357"/>
      <c r="GJJ2999" s="81"/>
      <c r="GJK2999" s="173"/>
      <c r="GJL2999" s="729"/>
      <c r="GJM2999" s="137"/>
      <c r="GJN2999" s="580"/>
      <c r="GJO2999" s="537"/>
      <c r="GJP2999" s="562"/>
      <c r="GJQ2999" s="357"/>
      <c r="GJR2999" s="81"/>
      <c r="GJS2999" s="173"/>
      <c r="GJT2999" s="729"/>
      <c r="GJU2999" s="137"/>
      <c r="GJV2999" s="580"/>
      <c r="GJW2999" s="537"/>
      <c r="GJX2999" s="562"/>
      <c r="GJY2999" s="357"/>
      <c r="GJZ2999" s="81"/>
      <c r="GKA2999" s="173"/>
      <c r="GKB2999" s="729"/>
      <c r="GKC2999" s="137"/>
      <c r="GKD2999" s="580"/>
      <c r="GKE2999" s="537"/>
      <c r="GKF2999" s="562"/>
      <c r="GKG2999" s="357"/>
      <c r="GKH2999" s="81"/>
      <c r="GKI2999" s="173"/>
      <c r="GKJ2999" s="729"/>
      <c r="GKK2999" s="137"/>
      <c r="GKL2999" s="580"/>
      <c r="GKM2999" s="537"/>
      <c r="GKN2999" s="562"/>
      <c r="GKO2999" s="357"/>
      <c r="GKP2999" s="81"/>
      <c r="GKQ2999" s="173"/>
      <c r="GKR2999" s="729"/>
      <c r="GKS2999" s="137"/>
      <c r="GKT2999" s="580"/>
      <c r="GKU2999" s="537"/>
      <c r="GKV2999" s="562"/>
      <c r="GKW2999" s="357"/>
      <c r="GKX2999" s="81"/>
      <c r="GKY2999" s="173"/>
      <c r="GKZ2999" s="729"/>
      <c r="GLA2999" s="137"/>
      <c r="GLB2999" s="580"/>
      <c r="GLC2999" s="537"/>
      <c r="GLD2999" s="562"/>
      <c r="GLE2999" s="357"/>
      <c r="GLF2999" s="81"/>
      <c r="GLG2999" s="173"/>
      <c r="GLH2999" s="729"/>
      <c r="GLI2999" s="137"/>
      <c r="GLJ2999" s="580"/>
      <c r="GLK2999" s="537"/>
      <c r="GLL2999" s="562"/>
      <c r="GLM2999" s="357"/>
      <c r="GLN2999" s="81"/>
      <c r="GLO2999" s="173"/>
      <c r="GLP2999" s="729"/>
      <c r="GLQ2999" s="137"/>
      <c r="GLR2999" s="580"/>
      <c r="GLS2999" s="537"/>
      <c r="GLT2999" s="562"/>
      <c r="GLU2999" s="357"/>
      <c r="GLV2999" s="81"/>
      <c r="GLW2999" s="173"/>
      <c r="GLX2999" s="729"/>
      <c r="GLY2999" s="137"/>
      <c r="GLZ2999" s="580"/>
      <c r="GMA2999" s="537"/>
      <c r="GMB2999" s="562"/>
      <c r="GMC2999" s="357"/>
      <c r="GMD2999" s="81"/>
      <c r="GME2999" s="173"/>
      <c r="GMF2999" s="729"/>
      <c r="GMG2999" s="137"/>
      <c r="GMH2999" s="580"/>
      <c r="GMI2999" s="537"/>
      <c r="GMJ2999" s="562"/>
      <c r="GMK2999" s="357"/>
      <c r="GML2999" s="81"/>
      <c r="GMM2999" s="173"/>
      <c r="GMN2999" s="729"/>
      <c r="GMO2999" s="137"/>
      <c r="GMP2999" s="580"/>
      <c r="GMQ2999" s="537"/>
      <c r="GMR2999" s="562"/>
      <c r="GMS2999" s="357"/>
      <c r="GMT2999" s="81"/>
      <c r="GMU2999" s="173"/>
      <c r="GMV2999" s="729"/>
      <c r="GMW2999" s="137"/>
      <c r="GMX2999" s="580"/>
      <c r="GMY2999" s="537"/>
      <c r="GMZ2999" s="562"/>
      <c r="GNA2999" s="357"/>
      <c r="GNB2999" s="81"/>
      <c r="GNC2999" s="173"/>
      <c r="GND2999" s="729"/>
      <c r="GNE2999" s="137"/>
      <c r="GNF2999" s="580"/>
      <c r="GNG2999" s="537"/>
      <c r="GNH2999" s="562"/>
      <c r="GNI2999" s="357"/>
      <c r="GNJ2999" s="81"/>
      <c r="GNK2999" s="173"/>
      <c r="GNL2999" s="729"/>
      <c r="GNM2999" s="137"/>
      <c r="GNN2999" s="580"/>
      <c r="GNO2999" s="537"/>
      <c r="GNP2999" s="562"/>
      <c r="GNQ2999" s="357"/>
      <c r="GNR2999" s="81"/>
      <c r="GNS2999" s="173"/>
      <c r="GNT2999" s="729"/>
      <c r="GNU2999" s="137"/>
      <c r="GNV2999" s="580"/>
      <c r="GNW2999" s="537"/>
      <c r="GNX2999" s="562"/>
      <c r="GNY2999" s="357"/>
      <c r="GNZ2999" s="81"/>
      <c r="GOA2999" s="173"/>
      <c r="GOB2999" s="729"/>
      <c r="GOC2999" s="137"/>
      <c r="GOD2999" s="580"/>
      <c r="GOE2999" s="537"/>
      <c r="GOF2999" s="562"/>
      <c r="GOG2999" s="357"/>
      <c r="GOH2999" s="81"/>
      <c r="GOI2999" s="173"/>
      <c r="GOJ2999" s="729"/>
      <c r="GOK2999" s="137"/>
      <c r="GOL2999" s="580"/>
      <c r="GOM2999" s="537"/>
      <c r="GON2999" s="562"/>
      <c r="GOO2999" s="357"/>
      <c r="GOP2999" s="81"/>
      <c r="GOQ2999" s="173"/>
      <c r="GOR2999" s="729"/>
      <c r="GOS2999" s="137"/>
      <c r="GOT2999" s="580"/>
      <c r="GOU2999" s="537"/>
      <c r="GOV2999" s="562"/>
      <c r="GOW2999" s="357"/>
      <c r="GOX2999" s="81"/>
      <c r="GOY2999" s="173"/>
      <c r="GOZ2999" s="729"/>
      <c r="GPA2999" s="137"/>
      <c r="GPB2999" s="580"/>
      <c r="GPC2999" s="537"/>
      <c r="GPD2999" s="562"/>
      <c r="GPE2999" s="357"/>
      <c r="GPF2999" s="81"/>
      <c r="GPG2999" s="173"/>
      <c r="GPH2999" s="729"/>
      <c r="GPI2999" s="137"/>
      <c r="GPJ2999" s="580"/>
      <c r="GPK2999" s="537"/>
      <c r="GPL2999" s="562"/>
      <c r="GPM2999" s="357"/>
      <c r="GPN2999" s="81"/>
      <c r="GPO2999" s="173"/>
      <c r="GPP2999" s="729"/>
      <c r="GPQ2999" s="137"/>
      <c r="GPR2999" s="580"/>
      <c r="GPS2999" s="537"/>
      <c r="GPT2999" s="562"/>
      <c r="GPU2999" s="357"/>
      <c r="GPV2999" s="81"/>
      <c r="GPW2999" s="173"/>
      <c r="GPX2999" s="729"/>
      <c r="GPY2999" s="137"/>
      <c r="GPZ2999" s="580"/>
      <c r="GQA2999" s="537"/>
      <c r="GQB2999" s="562"/>
      <c r="GQC2999" s="357"/>
      <c r="GQD2999" s="81"/>
      <c r="GQE2999" s="173"/>
      <c r="GQF2999" s="729"/>
      <c r="GQG2999" s="137"/>
      <c r="GQH2999" s="580"/>
      <c r="GQI2999" s="537"/>
      <c r="GQJ2999" s="562"/>
      <c r="GQK2999" s="357"/>
      <c r="GQL2999" s="81"/>
      <c r="GQM2999" s="173"/>
      <c r="GQN2999" s="729"/>
      <c r="GQO2999" s="137"/>
      <c r="GQP2999" s="580"/>
      <c r="GQQ2999" s="537"/>
      <c r="GQR2999" s="562"/>
      <c r="GQS2999" s="357"/>
      <c r="GQT2999" s="81"/>
      <c r="GQU2999" s="173"/>
      <c r="GQV2999" s="729"/>
      <c r="GQW2999" s="137"/>
      <c r="GQX2999" s="580"/>
      <c r="GQY2999" s="537"/>
      <c r="GQZ2999" s="562"/>
      <c r="GRA2999" s="357"/>
      <c r="GRB2999" s="81"/>
      <c r="GRC2999" s="173"/>
      <c r="GRD2999" s="729"/>
      <c r="GRE2999" s="137"/>
      <c r="GRF2999" s="580"/>
      <c r="GRG2999" s="537"/>
      <c r="GRH2999" s="562"/>
      <c r="GRI2999" s="357"/>
      <c r="GRJ2999" s="81"/>
      <c r="GRK2999" s="173"/>
      <c r="GRL2999" s="729"/>
      <c r="GRM2999" s="137"/>
      <c r="GRN2999" s="580"/>
      <c r="GRO2999" s="537"/>
      <c r="GRP2999" s="562"/>
      <c r="GRQ2999" s="357"/>
      <c r="GRR2999" s="81"/>
      <c r="GRS2999" s="173"/>
      <c r="GRT2999" s="729"/>
      <c r="GRU2999" s="137"/>
      <c r="GRV2999" s="580"/>
      <c r="GRW2999" s="537"/>
      <c r="GRX2999" s="562"/>
      <c r="GRY2999" s="357"/>
      <c r="GRZ2999" s="81"/>
      <c r="GSA2999" s="173"/>
      <c r="GSB2999" s="729"/>
      <c r="GSC2999" s="137"/>
      <c r="GSD2999" s="580"/>
      <c r="GSE2999" s="537"/>
      <c r="GSF2999" s="562"/>
      <c r="GSG2999" s="357"/>
      <c r="GSH2999" s="81"/>
      <c r="GSI2999" s="173"/>
      <c r="GSJ2999" s="729"/>
      <c r="GSK2999" s="137"/>
      <c r="GSL2999" s="580"/>
      <c r="GSM2999" s="537"/>
      <c r="GSN2999" s="562"/>
      <c r="GSO2999" s="357"/>
      <c r="GSP2999" s="81"/>
      <c r="GSQ2999" s="173"/>
      <c r="GSR2999" s="729"/>
      <c r="GSS2999" s="137"/>
      <c r="GST2999" s="580"/>
      <c r="GSU2999" s="537"/>
      <c r="GSV2999" s="562"/>
      <c r="GSW2999" s="357"/>
      <c r="GSX2999" s="81"/>
      <c r="GSY2999" s="173"/>
      <c r="GSZ2999" s="729"/>
      <c r="GTA2999" s="137"/>
      <c r="GTB2999" s="580"/>
      <c r="GTC2999" s="537"/>
      <c r="GTD2999" s="562"/>
      <c r="GTE2999" s="357"/>
      <c r="GTF2999" s="81"/>
      <c r="GTG2999" s="173"/>
      <c r="GTH2999" s="729"/>
      <c r="GTI2999" s="137"/>
      <c r="GTJ2999" s="580"/>
      <c r="GTK2999" s="537"/>
      <c r="GTL2999" s="562"/>
      <c r="GTM2999" s="357"/>
      <c r="GTN2999" s="81"/>
      <c r="GTO2999" s="173"/>
      <c r="GTP2999" s="729"/>
      <c r="GTQ2999" s="137"/>
      <c r="GTR2999" s="580"/>
      <c r="GTS2999" s="537"/>
      <c r="GTT2999" s="562"/>
      <c r="GTU2999" s="357"/>
      <c r="GTV2999" s="81"/>
      <c r="GTW2999" s="173"/>
      <c r="GTX2999" s="729"/>
      <c r="GTY2999" s="137"/>
      <c r="GTZ2999" s="580"/>
      <c r="GUA2999" s="537"/>
      <c r="GUB2999" s="562"/>
      <c r="GUC2999" s="357"/>
      <c r="GUD2999" s="81"/>
      <c r="GUE2999" s="173"/>
      <c r="GUF2999" s="729"/>
      <c r="GUG2999" s="137"/>
      <c r="GUH2999" s="580"/>
      <c r="GUI2999" s="537"/>
      <c r="GUJ2999" s="562"/>
      <c r="GUK2999" s="357"/>
      <c r="GUL2999" s="81"/>
      <c r="GUM2999" s="173"/>
      <c r="GUN2999" s="729"/>
      <c r="GUO2999" s="137"/>
      <c r="GUP2999" s="580"/>
      <c r="GUQ2999" s="537"/>
      <c r="GUR2999" s="562"/>
      <c r="GUS2999" s="357"/>
      <c r="GUT2999" s="81"/>
      <c r="GUU2999" s="173"/>
      <c r="GUV2999" s="729"/>
      <c r="GUW2999" s="137"/>
      <c r="GUX2999" s="580"/>
      <c r="GUY2999" s="537"/>
      <c r="GUZ2999" s="562"/>
      <c r="GVA2999" s="357"/>
      <c r="GVB2999" s="81"/>
      <c r="GVC2999" s="173"/>
      <c r="GVD2999" s="729"/>
      <c r="GVE2999" s="137"/>
      <c r="GVF2999" s="580"/>
      <c r="GVG2999" s="537"/>
      <c r="GVH2999" s="562"/>
      <c r="GVI2999" s="357"/>
      <c r="GVJ2999" s="81"/>
      <c r="GVK2999" s="173"/>
      <c r="GVL2999" s="729"/>
      <c r="GVM2999" s="137"/>
      <c r="GVN2999" s="580"/>
      <c r="GVO2999" s="537"/>
      <c r="GVP2999" s="562"/>
      <c r="GVQ2999" s="357"/>
      <c r="GVR2999" s="81"/>
      <c r="GVS2999" s="173"/>
      <c r="GVT2999" s="729"/>
      <c r="GVU2999" s="137"/>
      <c r="GVV2999" s="580"/>
      <c r="GVW2999" s="537"/>
      <c r="GVX2999" s="562"/>
      <c r="GVY2999" s="357"/>
      <c r="GVZ2999" s="81"/>
      <c r="GWA2999" s="173"/>
      <c r="GWB2999" s="729"/>
      <c r="GWC2999" s="137"/>
      <c r="GWD2999" s="580"/>
      <c r="GWE2999" s="537"/>
      <c r="GWF2999" s="562"/>
      <c r="GWG2999" s="357"/>
      <c r="GWH2999" s="81"/>
      <c r="GWI2999" s="173"/>
      <c r="GWJ2999" s="729"/>
      <c r="GWK2999" s="137"/>
      <c r="GWL2999" s="580"/>
      <c r="GWM2999" s="537"/>
      <c r="GWN2999" s="562"/>
      <c r="GWO2999" s="357"/>
      <c r="GWP2999" s="81"/>
      <c r="GWQ2999" s="173"/>
      <c r="GWR2999" s="729"/>
      <c r="GWS2999" s="137"/>
      <c r="GWT2999" s="580"/>
      <c r="GWU2999" s="537"/>
      <c r="GWV2999" s="562"/>
      <c r="GWW2999" s="357"/>
      <c r="GWX2999" s="81"/>
      <c r="GWY2999" s="173"/>
      <c r="GWZ2999" s="729"/>
      <c r="GXA2999" s="137"/>
      <c r="GXB2999" s="580"/>
      <c r="GXC2999" s="537"/>
      <c r="GXD2999" s="562"/>
      <c r="GXE2999" s="357"/>
      <c r="GXF2999" s="81"/>
      <c r="GXG2999" s="173"/>
      <c r="GXH2999" s="729"/>
      <c r="GXI2999" s="137"/>
      <c r="GXJ2999" s="580"/>
      <c r="GXK2999" s="537"/>
      <c r="GXL2999" s="562"/>
      <c r="GXM2999" s="357"/>
      <c r="GXN2999" s="81"/>
      <c r="GXO2999" s="173"/>
      <c r="GXP2999" s="729"/>
      <c r="GXQ2999" s="137"/>
      <c r="GXR2999" s="580"/>
      <c r="GXS2999" s="537"/>
      <c r="GXT2999" s="562"/>
      <c r="GXU2999" s="357"/>
      <c r="GXV2999" s="81"/>
      <c r="GXW2999" s="173"/>
      <c r="GXX2999" s="729"/>
      <c r="GXY2999" s="137"/>
      <c r="GXZ2999" s="580"/>
      <c r="GYA2999" s="537"/>
      <c r="GYB2999" s="562"/>
      <c r="GYC2999" s="357"/>
      <c r="GYD2999" s="81"/>
      <c r="GYE2999" s="173"/>
      <c r="GYF2999" s="729"/>
      <c r="GYG2999" s="137"/>
      <c r="GYH2999" s="580"/>
      <c r="GYI2999" s="537"/>
      <c r="GYJ2999" s="562"/>
      <c r="GYK2999" s="357"/>
      <c r="GYL2999" s="81"/>
      <c r="GYM2999" s="173"/>
      <c r="GYN2999" s="729"/>
      <c r="GYO2999" s="137"/>
      <c r="GYP2999" s="580"/>
      <c r="GYQ2999" s="537"/>
      <c r="GYR2999" s="562"/>
      <c r="GYS2999" s="357"/>
      <c r="GYT2999" s="81"/>
      <c r="GYU2999" s="173"/>
      <c r="GYV2999" s="729"/>
      <c r="GYW2999" s="137"/>
      <c r="GYX2999" s="580"/>
      <c r="GYY2999" s="537"/>
      <c r="GYZ2999" s="562"/>
      <c r="GZA2999" s="357"/>
      <c r="GZB2999" s="81"/>
      <c r="GZC2999" s="173"/>
      <c r="GZD2999" s="729"/>
      <c r="GZE2999" s="137"/>
      <c r="GZF2999" s="580"/>
      <c r="GZG2999" s="537"/>
      <c r="GZH2999" s="562"/>
      <c r="GZI2999" s="357"/>
      <c r="GZJ2999" s="81"/>
      <c r="GZK2999" s="173"/>
      <c r="GZL2999" s="729"/>
      <c r="GZM2999" s="137"/>
      <c r="GZN2999" s="580"/>
      <c r="GZO2999" s="537"/>
      <c r="GZP2999" s="562"/>
      <c r="GZQ2999" s="357"/>
      <c r="GZR2999" s="81"/>
      <c r="GZS2999" s="173"/>
      <c r="GZT2999" s="729"/>
      <c r="GZU2999" s="137"/>
      <c r="GZV2999" s="580"/>
      <c r="GZW2999" s="537"/>
      <c r="GZX2999" s="562"/>
      <c r="GZY2999" s="357"/>
      <c r="GZZ2999" s="81"/>
      <c r="HAA2999" s="173"/>
      <c r="HAB2999" s="729"/>
      <c r="HAC2999" s="137"/>
      <c r="HAD2999" s="580"/>
      <c r="HAE2999" s="537"/>
      <c r="HAF2999" s="562"/>
      <c r="HAG2999" s="357"/>
      <c r="HAH2999" s="81"/>
      <c r="HAI2999" s="173"/>
      <c r="HAJ2999" s="729"/>
      <c r="HAK2999" s="137"/>
      <c r="HAL2999" s="580"/>
      <c r="HAM2999" s="537"/>
      <c r="HAN2999" s="562"/>
      <c r="HAO2999" s="357"/>
      <c r="HAP2999" s="81"/>
      <c r="HAQ2999" s="173"/>
      <c r="HAR2999" s="729"/>
      <c r="HAS2999" s="137"/>
      <c r="HAT2999" s="580"/>
      <c r="HAU2999" s="537"/>
      <c r="HAV2999" s="562"/>
      <c r="HAW2999" s="357"/>
      <c r="HAX2999" s="81"/>
      <c r="HAY2999" s="173"/>
      <c r="HAZ2999" s="729"/>
      <c r="HBA2999" s="137"/>
      <c r="HBB2999" s="580"/>
      <c r="HBC2999" s="537"/>
      <c r="HBD2999" s="562"/>
      <c r="HBE2999" s="357"/>
      <c r="HBF2999" s="81"/>
      <c r="HBG2999" s="173"/>
      <c r="HBH2999" s="729"/>
      <c r="HBI2999" s="137"/>
      <c r="HBJ2999" s="580"/>
      <c r="HBK2999" s="537"/>
      <c r="HBL2999" s="562"/>
      <c r="HBM2999" s="357"/>
      <c r="HBN2999" s="81"/>
      <c r="HBO2999" s="173"/>
      <c r="HBP2999" s="729"/>
      <c r="HBQ2999" s="137"/>
      <c r="HBR2999" s="580"/>
      <c r="HBS2999" s="537"/>
      <c r="HBT2999" s="562"/>
      <c r="HBU2999" s="357"/>
      <c r="HBV2999" s="81"/>
      <c r="HBW2999" s="173"/>
      <c r="HBX2999" s="729"/>
      <c r="HBY2999" s="137"/>
      <c r="HBZ2999" s="580"/>
      <c r="HCA2999" s="537"/>
      <c r="HCB2999" s="562"/>
      <c r="HCC2999" s="357"/>
      <c r="HCD2999" s="81"/>
      <c r="HCE2999" s="173"/>
      <c r="HCF2999" s="729"/>
      <c r="HCG2999" s="137"/>
      <c r="HCH2999" s="580"/>
      <c r="HCI2999" s="537"/>
      <c r="HCJ2999" s="562"/>
      <c r="HCK2999" s="357"/>
      <c r="HCL2999" s="81"/>
      <c r="HCM2999" s="173"/>
      <c r="HCN2999" s="729"/>
      <c r="HCO2999" s="137"/>
      <c r="HCP2999" s="580"/>
      <c r="HCQ2999" s="537"/>
      <c r="HCR2999" s="562"/>
      <c r="HCS2999" s="357"/>
      <c r="HCT2999" s="81"/>
      <c r="HCU2999" s="173"/>
      <c r="HCV2999" s="729"/>
      <c r="HCW2999" s="137"/>
      <c r="HCX2999" s="580"/>
      <c r="HCY2999" s="537"/>
      <c r="HCZ2999" s="562"/>
      <c r="HDA2999" s="357"/>
      <c r="HDB2999" s="81"/>
      <c r="HDC2999" s="173"/>
      <c r="HDD2999" s="729"/>
      <c r="HDE2999" s="137"/>
      <c r="HDF2999" s="580"/>
      <c r="HDG2999" s="537"/>
      <c r="HDH2999" s="562"/>
      <c r="HDI2999" s="357"/>
      <c r="HDJ2999" s="81"/>
      <c r="HDK2999" s="173"/>
      <c r="HDL2999" s="729"/>
      <c r="HDM2999" s="137"/>
      <c r="HDN2999" s="580"/>
      <c r="HDO2999" s="537"/>
      <c r="HDP2999" s="562"/>
      <c r="HDQ2999" s="357"/>
      <c r="HDR2999" s="81"/>
      <c r="HDS2999" s="173"/>
      <c r="HDT2999" s="729"/>
      <c r="HDU2999" s="137"/>
      <c r="HDV2999" s="580"/>
      <c r="HDW2999" s="537"/>
      <c r="HDX2999" s="562"/>
      <c r="HDY2999" s="357"/>
      <c r="HDZ2999" s="81"/>
      <c r="HEA2999" s="173"/>
      <c r="HEB2999" s="729"/>
      <c r="HEC2999" s="137"/>
      <c r="HED2999" s="580"/>
      <c r="HEE2999" s="537"/>
      <c r="HEF2999" s="562"/>
      <c r="HEG2999" s="357"/>
      <c r="HEH2999" s="81"/>
      <c r="HEI2999" s="173"/>
      <c r="HEJ2999" s="729"/>
      <c r="HEK2999" s="137"/>
      <c r="HEL2999" s="580"/>
      <c r="HEM2999" s="537"/>
      <c r="HEN2999" s="562"/>
      <c r="HEO2999" s="357"/>
      <c r="HEP2999" s="81"/>
      <c r="HEQ2999" s="173"/>
      <c r="HER2999" s="729"/>
      <c r="HES2999" s="137"/>
      <c r="HET2999" s="580"/>
      <c r="HEU2999" s="537"/>
      <c r="HEV2999" s="562"/>
      <c r="HEW2999" s="357"/>
      <c r="HEX2999" s="81"/>
      <c r="HEY2999" s="173"/>
      <c r="HEZ2999" s="729"/>
      <c r="HFA2999" s="137"/>
      <c r="HFB2999" s="580"/>
      <c r="HFC2999" s="537"/>
      <c r="HFD2999" s="562"/>
      <c r="HFE2999" s="357"/>
      <c r="HFF2999" s="81"/>
      <c r="HFG2999" s="173"/>
      <c r="HFH2999" s="729"/>
      <c r="HFI2999" s="137"/>
      <c r="HFJ2999" s="580"/>
      <c r="HFK2999" s="537"/>
      <c r="HFL2999" s="562"/>
      <c r="HFM2999" s="357"/>
      <c r="HFN2999" s="81"/>
      <c r="HFO2999" s="173"/>
      <c r="HFP2999" s="729"/>
      <c r="HFQ2999" s="137"/>
      <c r="HFR2999" s="580"/>
      <c r="HFS2999" s="537"/>
      <c r="HFT2999" s="562"/>
      <c r="HFU2999" s="357"/>
      <c r="HFV2999" s="81"/>
      <c r="HFW2999" s="173"/>
      <c r="HFX2999" s="729"/>
      <c r="HFY2999" s="137"/>
      <c r="HFZ2999" s="580"/>
      <c r="HGA2999" s="537"/>
      <c r="HGB2999" s="562"/>
      <c r="HGC2999" s="357"/>
      <c r="HGD2999" s="81"/>
      <c r="HGE2999" s="173"/>
      <c r="HGF2999" s="729"/>
      <c r="HGG2999" s="137"/>
      <c r="HGH2999" s="580"/>
      <c r="HGI2999" s="537"/>
      <c r="HGJ2999" s="562"/>
      <c r="HGK2999" s="357"/>
      <c r="HGL2999" s="81"/>
      <c r="HGM2999" s="173"/>
      <c r="HGN2999" s="729"/>
      <c r="HGO2999" s="137"/>
      <c r="HGP2999" s="580"/>
      <c r="HGQ2999" s="537"/>
      <c r="HGR2999" s="562"/>
      <c r="HGS2999" s="357"/>
      <c r="HGT2999" s="81"/>
      <c r="HGU2999" s="173"/>
      <c r="HGV2999" s="729"/>
      <c r="HGW2999" s="137"/>
      <c r="HGX2999" s="580"/>
      <c r="HGY2999" s="537"/>
      <c r="HGZ2999" s="562"/>
      <c r="HHA2999" s="357"/>
      <c r="HHB2999" s="81"/>
      <c r="HHC2999" s="173"/>
      <c r="HHD2999" s="729"/>
      <c r="HHE2999" s="137"/>
      <c r="HHF2999" s="580"/>
      <c r="HHG2999" s="537"/>
      <c r="HHH2999" s="562"/>
      <c r="HHI2999" s="357"/>
      <c r="HHJ2999" s="81"/>
      <c r="HHK2999" s="173"/>
      <c r="HHL2999" s="729"/>
      <c r="HHM2999" s="137"/>
      <c r="HHN2999" s="580"/>
      <c r="HHO2999" s="537"/>
      <c r="HHP2999" s="562"/>
      <c r="HHQ2999" s="357"/>
      <c r="HHR2999" s="81"/>
      <c r="HHS2999" s="173"/>
      <c r="HHT2999" s="729"/>
      <c r="HHU2999" s="137"/>
      <c r="HHV2999" s="580"/>
      <c r="HHW2999" s="537"/>
      <c r="HHX2999" s="562"/>
      <c r="HHY2999" s="357"/>
      <c r="HHZ2999" s="81"/>
      <c r="HIA2999" s="173"/>
      <c r="HIB2999" s="729"/>
      <c r="HIC2999" s="137"/>
      <c r="HID2999" s="580"/>
      <c r="HIE2999" s="537"/>
      <c r="HIF2999" s="562"/>
      <c r="HIG2999" s="357"/>
      <c r="HIH2999" s="81"/>
      <c r="HII2999" s="173"/>
      <c r="HIJ2999" s="729"/>
      <c r="HIK2999" s="137"/>
      <c r="HIL2999" s="580"/>
      <c r="HIM2999" s="537"/>
      <c r="HIN2999" s="562"/>
      <c r="HIO2999" s="357"/>
      <c r="HIP2999" s="81"/>
      <c r="HIQ2999" s="173"/>
      <c r="HIR2999" s="729"/>
      <c r="HIS2999" s="137"/>
      <c r="HIT2999" s="580"/>
      <c r="HIU2999" s="537"/>
      <c r="HIV2999" s="562"/>
      <c r="HIW2999" s="357"/>
      <c r="HIX2999" s="81"/>
      <c r="HIY2999" s="173"/>
      <c r="HIZ2999" s="729"/>
      <c r="HJA2999" s="137"/>
      <c r="HJB2999" s="580"/>
      <c r="HJC2999" s="537"/>
      <c r="HJD2999" s="562"/>
      <c r="HJE2999" s="357"/>
      <c r="HJF2999" s="81"/>
      <c r="HJG2999" s="173"/>
      <c r="HJH2999" s="729"/>
      <c r="HJI2999" s="137"/>
      <c r="HJJ2999" s="580"/>
      <c r="HJK2999" s="537"/>
      <c r="HJL2999" s="562"/>
      <c r="HJM2999" s="357"/>
      <c r="HJN2999" s="81"/>
      <c r="HJO2999" s="173"/>
      <c r="HJP2999" s="729"/>
      <c r="HJQ2999" s="137"/>
      <c r="HJR2999" s="580"/>
      <c r="HJS2999" s="537"/>
      <c r="HJT2999" s="562"/>
      <c r="HJU2999" s="357"/>
      <c r="HJV2999" s="81"/>
      <c r="HJW2999" s="173"/>
      <c r="HJX2999" s="729"/>
      <c r="HJY2999" s="137"/>
      <c r="HJZ2999" s="580"/>
      <c r="HKA2999" s="537"/>
      <c r="HKB2999" s="562"/>
      <c r="HKC2999" s="357"/>
      <c r="HKD2999" s="81"/>
      <c r="HKE2999" s="173"/>
      <c r="HKF2999" s="729"/>
      <c r="HKG2999" s="137"/>
      <c r="HKH2999" s="580"/>
      <c r="HKI2999" s="537"/>
      <c r="HKJ2999" s="562"/>
      <c r="HKK2999" s="357"/>
      <c r="HKL2999" s="81"/>
      <c r="HKM2999" s="173"/>
      <c r="HKN2999" s="729"/>
      <c r="HKO2999" s="137"/>
      <c r="HKP2999" s="580"/>
      <c r="HKQ2999" s="537"/>
      <c r="HKR2999" s="562"/>
      <c r="HKS2999" s="357"/>
      <c r="HKT2999" s="81"/>
      <c r="HKU2999" s="173"/>
      <c r="HKV2999" s="729"/>
      <c r="HKW2999" s="137"/>
      <c r="HKX2999" s="580"/>
      <c r="HKY2999" s="537"/>
      <c r="HKZ2999" s="562"/>
      <c r="HLA2999" s="357"/>
      <c r="HLB2999" s="81"/>
      <c r="HLC2999" s="173"/>
      <c r="HLD2999" s="729"/>
      <c r="HLE2999" s="137"/>
      <c r="HLF2999" s="580"/>
      <c r="HLG2999" s="537"/>
      <c r="HLH2999" s="562"/>
      <c r="HLI2999" s="357"/>
      <c r="HLJ2999" s="81"/>
      <c r="HLK2999" s="173"/>
      <c r="HLL2999" s="729"/>
      <c r="HLM2999" s="137"/>
      <c r="HLN2999" s="580"/>
      <c r="HLO2999" s="537"/>
      <c r="HLP2999" s="562"/>
      <c r="HLQ2999" s="357"/>
      <c r="HLR2999" s="81"/>
      <c r="HLS2999" s="173"/>
      <c r="HLT2999" s="729"/>
      <c r="HLU2999" s="137"/>
      <c r="HLV2999" s="580"/>
      <c r="HLW2999" s="537"/>
      <c r="HLX2999" s="562"/>
      <c r="HLY2999" s="357"/>
      <c r="HLZ2999" s="81"/>
      <c r="HMA2999" s="173"/>
      <c r="HMB2999" s="729"/>
      <c r="HMC2999" s="137"/>
      <c r="HMD2999" s="580"/>
      <c r="HME2999" s="537"/>
      <c r="HMF2999" s="562"/>
      <c r="HMG2999" s="357"/>
      <c r="HMH2999" s="81"/>
      <c r="HMI2999" s="173"/>
      <c r="HMJ2999" s="729"/>
      <c r="HMK2999" s="137"/>
      <c r="HML2999" s="580"/>
      <c r="HMM2999" s="537"/>
      <c r="HMN2999" s="562"/>
      <c r="HMO2999" s="357"/>
      <c r="HMP2999" s="81"/>
      <c r="HMQ2999" s="173"/>
      <c r="HMR2999" s="729"/>
      <c r="HMS2999" s="137"/>
      <c r="HMT2999" s="580"/>
      <c r="HMU2999" s="537"/>
      <c r="HMV2999" s="562"/>
      <c r="HMW2999" s="357"/>
      <c r="HMX2999" s="81"/>
      <c r="HMY2999" s="173"/>
      <c r="HMZ2999" s="729"/>
      <c r="HNA2999" s="137"/>
      <c r="HNB2999" s="580"/>
      <c r="HNC2999" s="537"/>
      <c r="HND2999" s="562"/>
      <c r="HNE2999" s="357"/>
      <c r="HNF2999" s="81"/>
      <c r="HNG2999" s="173"/>
      <c r="HNH2999" s="729"/>
      <c r="HNI2999" s="137"/>
      <c r="HNJ2999" s="580"/>
      <c r="HNK2999" s="537"/>
      <c r="HNL2999" s="562"/>
      <c r="HNM2999" s="357"/>
      <c r="HNN2999" s="81"/>
      <c r="HNO2999" s="173"/>
      <c r="HNP2999" s="729"/>
      <c r="HNQ2999" s="137"/>
      <c r="HNR2999" s="580"/>
      <c r="HNS2999" s="537"/>
      <c r="HNT2999" s="562"/>
      <c r="HNU2999" s="357"/>
      <c r="HNV2999" s="81"/>
      <c r="HNW2999" s="173"/>
      <c r="HNX2999" s="729"/>
      <c r="HNY2999" s="137"/>
      <c r="HNZ2999" s="580"/>
      <c r="HOA2999" s="537"/>
      <c r="HOB2999" s="562"/>
      <c r="HOC2999" s="357"/>
      <c r="HOD2999" s="81"/>
      <c r="HOE2999" s="173"/>
      <c r="HOF2999" s="729"/>
      <c r="HOG2999" s="137"/>
      <c r="HOH2999" s="580"/>
      <c r="HOI2999" s="537"/>
      <c r="HOJ2999" s="562"/>
      <c r="HOK2999" s="357"/>
      <c r="HOL2999" s="81"/>
      <c r="HOM2999" s="173"/>
      <c r="HON2999" s="729"/>
      <c r="HOO2999" s="137"/>
      <c r="HOP2999" s="580"/>
      <c r="HOQ2999" s="537"/>
      <c r="HOR2999" s="562"/>
      <c r="HOS2999" s="357"/>
      <c r="HOT2999" s="81"/>
      <c r="HOU2999" s="173"/>
      <c r="HOV2999" s="729"/>
      <c r="HOW2999" s="137"/>
      <c r="HOX2999" s="580"/>
      <c r="HOY2999" s="537"/>
      <c r="HOZ2999" s="562"/>
      <c r="HPA2999" s="357"/>
      <c r="HPB2999" s="81"/>
      <c r="HPC2999" s="173"/>
      <c r="HPD2999" s="729"/>
      <c r="HPE2999" s="137"/>
      <c r="HPF2999" s="580"/>
      <c r="HPG2999" s="537"/>
      <c r="HPH2999" s="562"/>
      <c r="HPI2999" s="357"/>
      <c r="HPJ2999" s="81"/>
      <c r="HPK2999" s="173"/>
      <c r="HPL2999" s="729"/>
      <c r="HPM2999" s="137"/>
      <c r="HPN2999" s="580"/>
      <c r="HPO2999" s="537"/>
      <c r="HPP2999" s="562"/>
      <c r="HPQ2999" s="357"/>
      <c r="HPR2999" s="81"/>
      <c r="HPS2999" s="173"/>
      <c r="HPT2999" s="729"/>
      <c r="HPU2999" s="137"/>
      <c r="HPV2999" s="580"/>
      <c r="HPW2999" s="537"/>
      <c r="HPX2999" s="562"/>
      <c r="HPY2999" s="357"/>
      <c r="HPZ2999" s="81"/>
      <c r="HQA2999" s="173"/>
      <c r="HQB2999" s="729"/>
      <c r="HQC2999" s="137"/>
      <c r="HQD2999" s="580"/>
      <c r="HQE2999" s="537"/>
      <c r="HQF2999" s="562"/>
      <c r="HQG2999" s="357"/>
      <c r="HQH2999" s="81"/>
      <c r="HQI2999" s="173"/>
      <c r="HQJ2999" s="729"/>
      <c r="HQK2999" s="137"/>
      <c r="HQL2999" s="580"/>
      <c r="HQM2999" s="537"/>
      <c r="HQN2999" s="562"/>
      <c r="HQO2999" s="357"/>
      <c r="HQP2999" s="81"/>
      <c r="HQQ2999" s="173"/>
      <c r="HQR2999" s="729"/>
      <c r="HQS2999" s="137"/>
      <c r="HQT2999" s="580"/>
      <c r="HQU2999" s="537"/>
      <c r="HQV2999" s="562"/>
      <c r="HQW2999" s="357"/>
      <c r="HQX2999" s="81"/>
      <c r="HQY2999" s="173"/>
      <c r="HQZ2999" s="729"/>
      <c r="HRA2999" s="137"/>
      <c r="HRB2999" s="580"/>
      <c r="HRC2999" s="537"/>
      <c r="HRD2999" s="562"/>
      <c r="HRE2999" s="357"/>
      <c r="HRF2999" s="81"/>
      <c r="HRG2999" s="173"/>
      <c r="HRH2999" s="729"/>
      <c r="HRI2999" s="137"/>
      <c r="HRJ2999" s="580"/>
      <c r="HRK2999" s="537"/>
      <c r="HRL2999" s="562"/>
      <c r="HRM2999" s="357"/>
      <c r="HRN2999" s="81"/>
      <c r="HRO2999" s="173"/>
      <c r="HRP2999" s="729"/>
      <c r="HRQ2999" s="137"/>
      <c r="HRR2999" s="580"/>
      <c r="HRS2999" s="537"/>
      <c r="HRT2999" s="562"/>
      <c r="HRU2999" s="357"/>
      <c r="HRV2999" s="81"/>
      <c r="HRW2999" s="173"/>
      <c r="HRX2999" s="729"/>
      <c r="HRY2999" s="137"/>
      <c r="HRZ2999" s="580"/>
      <c r="HSA2999" s="537"/>
      <c r="HSB2999" s="562"/>
      <c r="HSC2999" s="357"/>
      <c r="HSD2999" s="81"/>
      <c r="HSE2999" s="173"/>
      <c r="HSF2999" s="729"/>
      <c r="HSG2999" s="137"/>
      <c r="HSH2999" s="580"/>
      <c r="HSI2999" s="537"/>
      <c r="HSJ2999" s="562"/>
      <c r="HSK2999" s="357"/>
      <c r="HSL2999" s="81"/>
      <c r="HSM2999" s="173"/>
      <c r="HSN2999" s="729"/>
      <c r="HSO2999" s="137"/>
      <c r="HSP2999" s="580"/>
      <c r="HSQ2999" s="537"/>
      <c r="HSR2999" s="562"/>
      <c r="HSS2999" s="357"/>
      <c r="HST2999" s="81"/>
      <c r="HSU2999" s="173"/>
      <c r="HSV2999" s="729"/>
      <c r="HSW2999" s="137"/>
      <c r="HSX2999" s="580"/>
      <c r="HSY2999" s="537"/>
      <c r="HSZ2999" s="562"/>
      <c r="HTA2999" s="357"/>
      <c r="HTB2999" s="81"/>
      <c r="HTC2999" s="173"/>
      <c r="HTD2999" s="729"/>
      <c r="HTE2999" s="137"/>
      <c r="HTF2999" s="580"/>
      <c r="HTG2999" s="537"/>
      <c r="HTH2999" s="562"/>
      <c r="HTI2999" s="357"/>
      <c r="HTJ2999" s="81"/>
      <c r="HTK2999" s="173"/>
      <c r="HTL2999" s="729"/>
      <c r="HTM2999" s="137"/>
      <c r="HTN2999" s="580"/>
      <c r="HTO2999" s="537"/>
      <c r="HTP2999" s="562"/>
      <c r="HTQ2999" s="357"/>
      <c r="HTR2999" s="81"/>
      <c r="HTS2999" s="173"/>
      <c r="HTT2999" s="729"/>
      <c r="HTU2999" s="137"/>
      <c r="HTV2999" s="580"/>
      <c r="HTW2999" s="537"/>
      <c r="HTX2999" s="562"/>
      <c r="HTY2999" s="357"/>
      <c r="HTZ2999" s="81"/>
      <c r="HUA2999" s="173"/>
      <c r="HUB2999" s="729"/>
      <c r="HUC2999" s="137"/>
      <c r="HUD2999" s="580"/>
      <c r="HUE2999" s="537"/>
      <c r="HUF2999" s="562"/>
      <c r="HUG2999" s="357"/>
      <c r="HUH2999" s="81"/>
      <c r="HUI2999" s="173"/>
      <c r="HUJ2999" s="729"/>
      <c r="HUK2999" s="137"/>
      <c r="HUL2999" s="580"/>
      <c r="HUM2999" s="537"/>
      <c r="HUN2999" s="562"/>
      <c r="HUO2999" s="357"/>
      <c r="HUP2999" s="81"/>
      <c r="HUQ2999" s="173"/>
      <c r="HUR2999" s="729"/>
      <c r="HUS2999" s="137"/>
      <c r="HUT2999" s="580"/>
      <c r="HUU2999" s="537"/>
      <c r="HUV2999" s="562"/>
      <c r="HUW2999" s="357"/>
      <c r="HUX2999" s="81"/>
      <c r="HUY2999" s="173"/>
      <c r="HUZ2999" s="729"/>
      <c r="HVA2999" s="137"/>
      <c r="HVB2999" s="580"/>
      <c r="HVC2999" s="537"/>
      <c r="HVD2999" s="562"/>
      <c r="HVE2999" s="357"/>
      <c r="HVF2999" s="81"/>
      <c r="HVG2999" s="173"/>
      <c r="HVH2999" s="729"/>
      <c r="HVI2999" s="137"/>
      <c r="HVJ2999" s="580"/>
      <c r="HVK2999" s="537"/>
      <c r="HVL2999" s="562"/>
      <c r="HVM2999" s="357"/>
      <c r="HVN2999" s="81"/>
      <c r="HVO2999" s="173"/>
      <c r="HVP2999" s="729"/>
      <c r="HVQ2999" s="137"/>
      <c r="HVR2999" s="580"/>
      <c r="HVS2999" s="537"/>
      <c r="HVT2999" s="562"/>
      <c r="HVU2999" s="357"/>
      <c r="HVV2999" s="81"/>
      <c r="HVW2999" s="173"/>
      <c r="HVX2999" s="729"/>
      <c r="HVY2999" s="137"/>
      <c r="HVZ2999" s="580"/>
      <c r="HWA2999" s="537"/>
      <c r="HWB2999" s="562"/>
      <c r="HWC2999" s="357"/>
      <c r="HWD2999" s="81"/>
      <c r="HWE2999" s="173"/>
      <c r="HWF2999" s="729"/>
      <c r="HWG2999" s="137"/>
      <c r="HWH2999" s="580"/>
      <c r="HWI2999" s="537"/>
      <c r="HWJ2999" s="562"/>
      <c r="HWK2999" s="357"/>
      <c r="HWL2999" s="81"/>
      <c r="HWM2999" s="173"/>
      <c r="HWN2999" s="729"/>
      <c r="HWO2999" s="137"/>
      <c r="HWP2999" s="580"/>
      <c r="HWQ2999" s="537"/>
      <c r="HWR2999" s="562"/>
      <c r="HWS2999" s="357"/>
      <c r="HWT2999" s="81"/>
      <c r="HWU2999" s="173"/>
      <c r="HWV2999" s="729"/>
      <c r="HWW2999" s="137"/>
      <c r="HWX2999" s="580"/>
      <c r="HWY2999" s="537"/>
      <c r="HWZ2999" s="562"/>
      <c r="HXA2999" s="357"/>
      <c r="HXB2999" s="81"/>
      <c r="HXC2999" s="173"/>
      <c r="HXD2999" s="729"/>
      <c r="HXE2999" s="137"/>
      <c r="HXF2999" s="580"/>
      <c r="HXG2999" s="537"/>
      <c r="HXH2999" s="562"/>
      <c r="HXI2999" s="357"/>
      <c r="HXJ2999" s="81"/>
      <c r="HXK2999" s="173"/>
      <c r="HXL2999" s="729"/>
      <c r="HXM2999" s="137"/>
      <c r="HXN2999" s="580"/>
      <c r="HXO2999" s="537"/>
      <c r="HXP2999" s="562"/>
      <c r="HXQ2999" s="357"/>
      <c r="HXR2999" s="81"/>
      <c r="HXS2999" s="173"/>
      <c r="HXT2999" s="729"/>
      <c r="HXU2999" s="137"/>
      <c r="HXV2999" s="580"/>
      <c r="HXW2999" s="537"/>
      <c r="HXX2999" s="562"/>
      <c r="HXY2999" s="357"/>
      <c r="HXZ2999" s="81"/>
      <c r="HYA2999" s="173"/>
      <c r="HYB2999" s="729"/>
      <c r="HYC2999" s="137"/>
      <c r="HYD2999" s="580"/>
      <c r="HYE2999" s="537"/>
      <c r="HYF2999" s="562"/>
      <c r="HYG2999" s="357"/>
      <c r="HYH2999" s="81"/>
      <c r="HYI2999" s="173"/>
      <c r="HYJ2999" s="729"/>
      <c r="HYK2999" s="137"/>
      <c r="HYL2999" s="580"/>
      <c r="HYM2999" s="537"/>
      <c r="HYN2999" s="562"/>
      <c r="HYO2999" s="357"/>
      <c r="HYP2999" s="81"/>
      <c r="HYQ2999" s="173"/>
      <c r="HYR2999" s="729"/>
      <c r="HYS2999" s="137"/>
      <c r="HYT2999" s="580"/>
      <c r="HYU2999" s="537"/>
      <c r="HYV2999" s="562"/>
      <c r="HYW2999" s="357"/>
      <c r="HYX2999" s="81"/>
      <c r="HYY2999" s="173"/>
      <c r="HYZ2999" s="729"/>
      <c r="HZA2999" s="137"/>
      <c r="HZB2999" s="580"/>
      <c r="HZC2999" s="537"/>
      <c r="HZD2999" s="562"/>
      <c r="HZE2999" s="357"/>
      <c r="HZF2999" s="81"/>
      <c r="HZG2999" s="173"/>
      <c r="HZH2999" s="729"/>
      <c r="HZI2999" s="137"/>
      <c r="HZJ2999" s="580"/>
      <c r="HZK2999" s="537"/>
      <c r="HZL2999" s="562"/>
      <c r="HZM2999" s="357"/>
      <c r="HZN2999" s="81"/>
      <c r="HZO2999" s="173"/>
      <c r="HZP2999" s="729"/>
      <c r="HZQ2999" s="137"/>
      <c r="HZR2999" s="580"/>
      <c r="HZS2999" s="537"/>
      <c r="HZT2999" s="562"/>
      <c r="HZU2999" s="357"/>
      <c r="HZV2999" s="81"/>
      <c r="HZW2999" s="173"/>
      <c r="HZX2999" s="729"/>
      <c r="HZY2999" s="137"/>
      <c r="HZZ2999" s="580"/>
      <c r="IAA2999" s="537"/>
      <c r="IAB2999" s="562"/>
      <c r="IAC2999" s="357"/>
      <c r="IAD2999" s="81"/>
      <c r="IAE2999" s="173"/>
      <c r="IAF2999" s="729"/>
      <c r="IAG2999" s="137"/>
      <c r="IAH2999" s="580"/>
      <c r="IAI2999" s="537"/>
      <c r="IAJ2999" s="562"/>
      <c r="IAK2999" s="357"/>
      <c r="IAL2999" s="81"/>
      <c r="IAM2999" s="173"/>
      <c r="IAN2999" s="729"/>
      <c r="IAO2999" s="137"/>
      <c r="IAP2999" s="580"/>
      <c r="IAQ2999" s="537"/>
      <c r="IAR2999" s="562"/>
      <c r="IAS2999" s="357"/>
      <c r="IAT2999" s="81"/>
      <c r="IAU2999" s="173"/>
      <c r="IAV2999" s="729"/>
      <c r="IAW2999" s="137"/>
      <c r="IAX2999" s="580"/>
      <c r="IAY2999" s="537"/>
      <c r="IAZ2999" s="562"/>
      <c r="IBA2999" s="357"/>
      <c r="IBB2999" s="81"/>
      <c r="IBC2999" s="173"/>
      <c r="IBD2999" s="729"/>
      <c r="IBE2999" s="137"/>
      <c r="IBF2999" s="580"/>
      <c r="IBG2999" s="537"/>
      <c r="IBH2999" s="562"/>
      <c r="IBI2999" s="357"/>
      <c r="IBJ2999" s="81"/>
      <c r="IBK2999" s="173"/>
      <c r="IBL2999" s="729"/>
      <c r="IBM2999" s="137"/>
      <c r="IBN2999" s="580"/>
      <c r="IBO2999" s="537"/>
      <c r="IBP2999" s="562"/>
      <c r="IBQ2999" s="357"/>
      <c r="IBR2999" s="81"/>
      <c r="IBS2999" s="173"/>
      <c r="IBT2999" s="729"/>
      <c r="IBU2999" s="137"/>
      <c r="IBV2999" s="580"/>
      <c r="IBW2999" s="537"/>
      <c r="IBX2999" s="562"/>
      <c r="IBY2999" s="357"/>
      <c r="IBZ2999" s="81"/>
      <c r="ICA2999" s="173"/>
      <c r="ICB2999" s="729"/>
      <c r="ICC2999" s="137"/>
      <c r="ICD2999" s="580"/>
      <c r="ICE2999" s="537"/>
      <c r="ICF2999" s="562"/>
      <c r="ICG2999" s="357"/>
      <c r="ICH2999" s="81"/>
      <c r="ICI2999" s="173"/>
      <c r="ICJ2999" s="729"/>
      <c r="ICK2999" s="137"/>
      <c r="ICL2999" s="580"/>
      <c r="ICM2999" s="537"/>
      <c r="ICN2999" s="562"/>
      <c r="ICO2999" s="357"/>
      <c r="ICP2999" s="81"/>
      <c r="ICQ2999" s="173"/>
      <c r="ICR2999" s="729"/>
      <c r="ICS2999" s="137"/>
      <c r="ICT2999" s="580"/>
      <c r="ICU2999" s="537"/>
      <c r="ICV2999" s="562"/>
      <c r="ICW2999" s="357"/>
      <c r="ICX2999" s="81"/>
      <c r="ICY2999" s="173"/>
      <c r="ICZ2999" s="729"/>
      <c r="IDA2999" s="137"/>
      <c r="IDB2999" s="580"/>
      <c r="IDC2999" s="537"/>
      <c r="IDD2999" s="562"/>
      <c r="IDE2999" s="357"/>
      <c r="IDF2999" s="81"/>
      <c r="IDG2999" s="173"/>
      <c r="IDH2999" s="729"/>
      <c r="IDI2999" s="137"/>
      <c r="IDJ2999" s="580"/>
      <c r="IDK2999" s="537"/>
      <c r="IDL2999" s="562"/>
      <c r="IDM2999" s="357"/>
      <c r="IDN2999" s="81"/>
      <c r="IDO2999" s="173"/>
      <c r="IDP2999" s="729"/>
      <c r="IDQ2999" s="137"/>
      <c r="IDR2999" s="580"/>
      <c r="IDS2999" s="537"/>
      <c r="IDT2999" s="562"/>
      <c r="IDU2999" s="357"/>
      <c r="IDV2999" s="81"/>
      <c r="IDW2999" s="173"/>
      <c r="IDX2999" s="729"/>
      <c r="IDY2999" s="137"/>
      <c r="IDZ2999" s="580"/>
      <c r="IEA2999" s="537"/>
      <c r="IEB2999" s="562"/>
      <c r="IEC2999" s="357"/>
      <c r="IED2999" s="81"/>
      <c r="IEE2999" s="173"/>
      <c r="IEF2999" s="729"/>
      <c r="IEG2999" s="137"/>
      <c r="IEH2999" s="580"/>
      <c r="IEI2999" s="537"/>
      <c r="IEJ2999" s="562"/>
      <c r="IEK2999" s="357"/>
      <c r="IEL2999" s="81"/>
      <c r="IEM2999" s="173"/>
      <c r="IEN2999" s="729"/>
      <c r="IEO2999" s="137"/>
      <c r="IEP2999" s="580"/>
      <c r="IEQ2999" s="537"/>
      <c r="IER2999" s="562"/>
      <c r="IES2999" s="357"/>
      <c r="IET2999" s="81"/>
      <c r="IEU2999" s="173"/>
      <c r="IEV2999" s="729"/>
      <c r="IEW2999" s="137"/>
      <c r="IEX2999" s="580"/>
      <c r="IEY2999" s="537"/>
      <c r="IEZ2999" s="562"/>
      <c r="IFA2999" s="357"/>
      <c r="IFB2999" s="81"/>
      <c r="IFC2999" s="173"/>
      <c r="IFD2999" s="729"/>
      <c r="IFE2999" s="137"/>
      <c r="IFF2999" s="580"/>
      <c r="IFG2999" s="537"/>
      <c r="IFH2999" s="562"/>
      <c r="IFI2999" s="357"/>
      <c r="IFJ2999" s="81"/>
      <c r="IFK2999" s="173"/>
      <c r="IFL2999" s="729"/>
      <c r="IFM2999" s="137"/>
      <c r="IFN2999" s="580"/>
      <c r="IFO2999" s="537"/>
      <c r="IFP2999" s="562"/>
      <c r="IFQ2999" s="357"/>
      <c r="IFR2999" s="81"/>
      <c r="IFS2999" s="173"/>
      <c r="IFT2999" s="729"/>
      <c r="IFU2999" s="137"/>
      <c r="IFV2999" s="580"/>
      <c r="IFW2999" s="537"/>
      <c r="IFX2999" s="562"/>
      <c r="IFY2999" s="357"/>
      <c r="IFZ2999" s="81"/>
      <c r="IGA2999" s="173"/>
      <c r="IGB2999" s="729"/>
      <c r="IGC2999" s="137"/>
      <c r="IGD2999" s="580"/>
      <c r="IGE2999" s="537"/>
      <c r="IGF2999" s="562"/>
      <c r="IGG2999" s="357"/>
      <c r="IGH2999" s="81"/>
      <c r="IGI2999" s="173"/>
      <c r="IGJ2999" s="729"/>
      <c r="IGK2999" s="137"/>
      <c r="IGL2999" s="580"/>
      <c r="IGM2999" s="537"/>
      <c r="IGN2999" s="562"/>
      <c r="IGO2999" s="357"/>
      <c r="IGP2999" s="81"/>
      <c r="IGQ2999" s="173"/>
      <c r="IGR2999" s="729"/>
      <c r="IGS2999" s="137"/>
      <c r="IGT2999" s="580"/>
      <c r="IGU2999" s="537"/>
      <c r="IGV2999" s="562"/>
      <c r="IGW2999" s="357"/>
      <c r="IGX2999" s="81"/>
      <c r="IGY2999" s="173"/>
      <c r="IGZ2999" s="729"/>
      <c r="IHA2999" s="137"/>
      <c r="IHB2999" s="580"/>
      <c r="IHC2999" s="537"/>
      <c r="IHD2999" s="562"/>
      <c r="IHE2999" s="357"/>
      <c r="IHF2999" s="81"/>
      <c r="IHG2999" s="173"/>
      <c r="IHH2999" s="729"/>
      <c r="IHI2999" s="137"/>
      <c r="IHJ2999" s="580"/>
      <c r="IHK2999" s="537"/>
      <c r="IHL2999" s="562"/>
      <c r="IHM2999" s="357"/>
      <c r="IHN2999" s="81"/>
      <c r="IHO2999" s="173"/>
      <c r="IHP2999" s="729"/>
      <c r="IHQ2999" s="137"/>
      <c r="IHR2999" s="580"/>
      <c r="IHS2999" s="537"/>
      <c r="IHT2999" s="562"/>
      <c r="IHU2999" s="357"/>
      <c r="IHV2999" s="81"/>
      <c r="IHW2999" s="173"/>
      <c r="IHX2999" s="729"/>
      <c r="IHY2999" s="137"/>
      <c r="IHZ2999" s="580"/>
      <c r="IIA2999" s="537"/>
      <c r="IIB2999" s="562"/>
      <c r="IIC2999" s="357"/>
      <c r="IID2999" s="81"/>
      <c r="IIE2999" s="173"/>
      <c r="IIF2999" s="729"/>
      <c r="IIG2999" s="137"/>
      <c r="IIH2999" s="580"/>
      <c r="III2999" s="537"/>
      <c r="IIJ2999" s="562"/>
      <c r="IIK2999" s="357"/>
      <c r="IIL2999" s="81"/>
      <c r="IIM2999" s="173"/>
      <c r="IIN2999" s="729"/>
      <c r="IIO2999" s="137"/>
      <c r="IIP2999" s="580"/>
      <c r="IIQ2999" s="537"/>
      <c r="IIR2999" s="562"/>
      <c r="IIS2999" s="357"/>
      <c r="IIT2999" s="81"/>
      <c r="IIU2999" s="173"/>
      <c r="IIV2999" s="729"/>
      <c r="IIW2999" s="137"/>
      <c r="IIX2999" s="580"/>
      <c r="IIY2999" s="537"/>
      <c r="IIZ2999" s="562"/>
      <c r="IJA2999" s="357"/>
      <c r="IJB2999" s="81"/>
      <c r="IJC2999" s="173"/>
      <c r="IJD2999" s="729"/>
      <c r="IJE2999" s="137"/>
      <c r="IJF2999" s="580"/>
      <c r="IJG2999" s="537"/>
      <c r="IJH2999" s="562"/>
      <c r="IJI2999" s="357"/>
      <c r="IJJ2999" s="81"/>
      <c r="IJK2999" s="173"/>
      <c r="IJL2999" s="729"/>
      <c r="IJM2999" s="137"/>
      <c r="IJN2999" s="580"/>
      <c r="IJO2999" s="537"/>
      <c r="IJP2999" s="562"/>
      <c r="IJQ2999" s="357"/>
      <c r="IJR2999" s="81"/>
      <c r="IJS2999" s="173"/>
      <c r="IJT2999" s="729"/>
      <c r="IJU2999" s="137"/>
      <c r="IJV2999" s="580"/>
      <c r="IJW2999" s="537"/>
      <c r="IJX2999" s="562"/>
      <c r="IJY2999" s="357"/>
      <c r="IJZ2999" s="81"/>
      <c r="IKA2999" s="173"/>
      <c r="IKB2999" s="729"/>
      <c r="IKC2999" s="137"/>
      <c r="IKD2999" s="580"/>
      <c r="IKE2999" s="537"/>
      <c r="IKF2999" s="562"/>
      <c r="IKG2999" s="357"/>
      <c r="IKH2999" s="81"/>
      <c r="IKI2999" s="173"/>
      <c r="IKJ2999" s="729"/>
      <c r="IKK2999" s="137"/>
      <c r="IKL2999" s="580"/>
      <c r="IKM2999" s="537"/>
      <c r="IKN2999" s="562"/>
      <c r="IKO2999" s="357"/>
      <c r="IKP2999" s="81"/>
      <c r="IKQ2999" s="173"/>
      <c r="IKR2999" s="729"/>
      <c r="IKS2999" s="137"/>
      <c r="IKT2999" s="580"/>
      <c r="IKU2999" s="537"/>
      <c r="IKV2999" s="562"/>
      <c r="IKW2999" s="357"/>
      <c r="IKX2999" s="81"/>
      <c r="IKY2999" s="173"/>
      <c r="IKZ2999" s="729"/>
      <c r="ILA2999" s="137"/>
      <c r="ILB2999" s="580"/>
      <c r="ILC2999" s="537"/>
      <c r="ILD2999" s="562"/>
      <c r="ILE2999" s="357"/>
      <c r="ILF2999" s="81"/>
      <c r="ILG2999" s="173"/>
      <c r="ILH2999" s="729"/>
      <c r="ILI2999" s="137"/>
      <c r="ILJ2999" s="580"/>
      <c r="ILK2999" s="537"/>
      <c r="ILL2999" s="562"/>
      <c r="ILM2999" s="357"/>
      <c r="ILN2999" s="81"/>
      <c r="ILO2999" s="173"/>
      <c r="ILP2999" s="729"/>
      <c r="ILQ2999" s="137"/>
      <c r="ILR2999" s="580"/>
      <c r="ILS2999" s="537"/>
      <c r="ILT2999" s="562"/>
      <c r="ILU2999" s="357"/>
      <c r="ILV2999" s="81"/>
      <c r="ILW2999" s="173"/>
      <c r="ILX2999" s="729"/>
      <c r="ILY2999" s="137"/>
      <c r="ILZ2999" s="580"/>
      <c r="IMA2999" s="537"/>
      <c r="IMB2999" s="562"/>
      <c r="IMC2999" s="357"/>
      <c r="IMD2999" s="81"/>
      <c r="IME2999" s="173"/>
      <c r="IMF2999" s="729"/>
      <c r="IMG2999" s="137"/>
      <c r="IMH2999" s="580"/>
      <c r="IMI2999" s="537"/>
      <c r="IMJ2999" s="562"/>
      <c r="IMK2999" s="357"/>
      <c r="IML2999" s="81"/>
      <c r="IMM2999" s="173"/>
      <c r="IMN2999" s="729"/>
      <c r="IMO2999" s="137"/>
      <c r="IMP2999" s="580"/>
      <c r="IMQ2999" s="537"/>
      <c r="IMR2999" s="562"/>
      <c r="IMS2999" s="357"/>
      <c r="IMT2999" s="81"/>
      <c r="IMU2999" s="173"/>
      <c r="IMV2999" s="729"/>
      <c r="IMW2999" s="137"/>
      <c r="IMX2999" s="580"/>
      <c r="IMY2999" s="537"/>
      <c r="IMZ2999" s="562"/>
      <c r="INA2999" s="357"/>
      <c r="INB2999" s="81"/>
      <c r="INC2999" s="173"/>
      <c r="IND2999" s="729"/>
      <c r="INE2999" s="137"/>
      <c r="INF2999" s="580"/>
      <c r="ING2999" s="537"/>
      <c r="INH2999" s="562"/>
      <c r="INI2999" s="357"/>
      <c r="INJ2999" s="81"/>
      <c r="INK2999" s="173"/>
      <c r="INL2999" s="729"/>
      <c r="INM2999" s="137"/>
      <c r="INN2999" s="580"/>
      <c r="INO2999" s="537"/>
      <c r="INP2999" s="562"/>
      <c r="INQ2999" s="357"/>
      <c r="INR2999" s="81"/>
      <c r="INS2999" s="173"/>
      <c r="INT2999" s="729"/>
      <c r="INU2999" s="137"/>
      <c r="INV2999" s="580"/>
      <c r="INW2999" s="537"/>
      <c r="INX2999" s="562"/>
      <c r="INY2999" s="357"/>
      <c r="INZ2999" s="81"/>
      <c r="IOA2999" s="173"/>
      <c r="IOB2999" s="729"/>
      <c r="IOC2999" s="137"/>
      <c r="IOD2999" s="580"/>
      <c r="IOE2999" s="537"/>
      <c r="IOF2999" s="562"/>
      <c r="IOG2999" s="357"/>
      <c r="IOH2999" s="81"/>
      <c r="IOI2999" s="173"/>
      <c r="IOJ2999" s="729"/>
      <c r="IOK2999" s="137"/>
      <c r="IOL2999" s="580"/>
      <c r="IOM2999" s="537"/>
      <c r="ION2999" s="562"/>
      <c r="IOO2999" s="357"/>
      <c r="IOP2999" s="81"/>
      <c r="IOQ2999" s="173"/>
      <c r="IOR2999" s="729"/>
      <c r="IOS2999" s="137"/>
      <c r="IOT2999" s="580"/>
      <c r="IOU2999" s="537"/>
      <c r="IOV2999" s="562"/>
      <c r="IOW2999" s="357"/>
      <c r="IOX2999" s="81"/>
      <c r="IOY2999" s="173"/>
      <c r="IOZ2999" s="729"/>
      <c r="IPA2999" s="137"/>
      <c r="IPB2999" s="580"/>
      <c r="IPC2999" s="537"/>
      <c r="IPD2999" s="562"/>
      <c r="IPE2999" s="357"/>
      <c r="IPF2999" s="81"/>
      <c r="IPG2999" s="173"/>
      <c r="IPH2999" s="729"/>
      <c r="IPI2999" s="137"/>
      <c r="IPJ2999" s="580"/>
      <c r="IPK2999" s="537"/>
      <c r="IPL2999" s="562"/>
      <c r="IPM2999" s="357"/>
      <c r="IPN2999" s="81"/>
      <c r="IPO2999" s="173"/>
      <c r="IPP2999" s="729"/>
      <c r="IPQ2999" s="137"/>
      <c r="IPR2999" s="580"/>
      <c r="IPS2999" s="537"/>
      <c r="IPT2999" s="562"/>
      <c r="IPU2999" s="357"/>
      <c r="IPV2999" s="81"/>
      <c r="IPW2999" s="173"/>
      <c r="IPX2999" s="729"/>
      <c r="IPY2999" s="137"/>
      <c r="IPZ2999" s="580"/>
      <c r="IQA2999" s="537"/>
      <c r="IQB2999" s="562"/>
      <c r="IQC2999" s="357"/>
      <c r="IQD2999" s="81"/>
      <c r="IQE2999" s="173"/>
      <c r="IQF2999" s="729"/>
      <c r="IQG2999" s="137"/>
      <c r="IQH2999" s="580"/>
      <c r="IQI2999" s="537"/>
      <c r="IQJ2999" s="562"/>
      <c r="IQK2999" s="357"/>
      <c r="IQL2999" s="81"/>
      <c r="IQM2999" s="173"/>
      <c r="IQN2999" s="729"/>
      <c r="IQO2999" s="137"/>
      <c r="IQP2999" s="580"/>
      <c r="IQQ2999" s="537"/>
      <c r="IQR2999" s="562"/>
      <c r="IQS2999" s="357"/>
      <c r="IQT2999" s="81"/>
      <c r="IQU2999" s="173"/>
      <c r="IQV2999" s="729"/>
      <c r="IQW2999" s="137"/>
      <c r="IQX2999" s="580"/>
      <c r="IQY2999" s="537"/>
      <c r="IQZ2999" s="562"/>
      <c r="IRA2999" s="357"/>
      <c r="IRB2999" s="81"/>
      <c r="IRC2999" s="173"/>
      <c r="IRD2999" s="729"/>
      <c r="IRE2999" s="137"/>
      <c r="IRF2999" s="580"/>
      <c r="IRG2999" s="537"/>
      <c r="IRH2999" s="562"/>
      <c r="IRI2999" s="357"/>
      <c r="IRJ2999" s="81"/>
      <c r="IRK2999" s="173"/>
      <c r="IRL2999" s="729"/>
      <c r="IRM2999" s="137"/>
      <c r="IRN2999" s="580"/>
      <c r="IRO2999" s="537"/>
      <c r="IRP2999" s="562"/>
      <c r="IRQ2999" s="357"/>
      <c r="IRR2999" s="81"/>
      <c r="IRS2999" s="173"/>
      <c r="IRT2999" s="729"/>
      <c r="IRU2999" s="137"/>
      <c r="IRV2999" s="580"/>
      <c r="IRW2999" s="537"/>
      <c r="IRX2999" s="562"/>
      <c r="IRY2999" s="357"/>
      <c r="IRZ2999" s="81"/>
      <c r="ISA2999" s="173"/>
      <c r="ISB2999" s="729"/>
      <c r="ISC2999" s="137"/>
      <c r="ISD2999" s="580"/>
      <c r="ISE2999" s="537"/>
      <c r="ISF2999" s="562"/>
      <c r="ISG2999" s="357"/>
      <c r="ISH2999" s="81"/>
      <c r="ISI2999" s="173"/>
      <c r="ISJ2999" s="729"/>
      <c r="ISK2999" s="137"/>
      <c r="ISL2999" s="580"/>
      <c r="ISM2999" s="537"/>
      <c r="ISN2999" s="562"/>
      <c r="ISO2999" s="357"/>
      <c r="ISP2999" s="81"/>
      <c r="ISQ2999" s="173"/>
      <c r="ISR2999" s="729"/>
      <c r="ISS2999" s="137"/>
      <c r="IST2999" s="580"/>
      <c r="ISU2999" s="537"/>
      <c r="ISV2999" s="562"/>
      <c r="ISW2999" s="357"/>
      <c r="ISX2999" s="81"/>
      <c r="ISY2999" s="173"/>
      <c r="ISZ2999" s="729"/>
      <c r="ITA2999" s="137"/>
      <c r="ITB2999" s="580"/>
      <c r="ITC2999" s="537"/>
      <c r="ITD2999" s="562"/>
      <c r="ITE2999" s="357"/>
      <c r="ITF2999" s="81"/>
      <c r="ITG2999" s="173"/>
      <c r="ITH2999" s="729"/>
      <c r="ITI2999" s="137"/>
      <c r="ITJ2999" s="580"/>
      <c r="ITK2999" s="537"/>
      <c r="ITL2999" s="562"/>
      <c r="ITM2999" s="357"/>
      <c r="ITN2999" s="81"/>
      <c r="ITO2999" s="173"/>
      <c r="ITP2999" s="729"/>
      <c r="ITQ2999" s="137"/>
      <c r="ITR2999" s="580"/>
      <c r="ITS2999" s="537"/>
      <c r="ITT2999" s="562"/>
      <c r="ITU2999" s="357"/>
      <c r="ITV2999" s="81"/>
      <c r="ITW2999" s="173"/>
      <c r="ITX2999" s="729"/>
      <c r="ITY2999" s="137"/>
      <c r="ITZ2999" s="580"/>
      <c r="IUA2999" s="537"/>
      <c r="IUB2999" s="562"/>
      <c r="IUC2999" s="357"/>
      <c r="IUD2999" s="81"/>
      <c r="IUE2999" s="173"/>
      <c r="IUF2999" s="729"/>
      <c r="IUG2999" s="137"/>
      <c r="IUH2999" s="580"/>
      <c r="IUI2999" s="537"/>
      <c r="IUJ2999" s="562"/>
      <c r="IUK2999" s="357"/>
      <c r="IUL2999" s="81"/>
      <c r="IUM2999" s="173"/>
      <c r="IUN2999" s="729"/>
      <c r="IUO2999" s="137"/>
      <c r="IUP2999" s="580"/>
      <c r="IUQ2999" s="537"/>
      <c r="IUR2999" s="562"/>
      <c r="IUS2999" s="357"/>
      <c r="IUT2999" s="81"/>
      <c r="IUU2999" s="173"/>
      <c r="IUV2999" s="729"/>
      <c r="IUW2999" s="137"/>
      <c r="IUX2999" s="580"/>
      <c r="IUY2999" s="537"/>
      <c r="IUZ2999" s="562"/>
      <c r="IVA2999" s="357"/>
      <c r="IVB2999" s="81"/>
      <c r="IVC2999" s="173"/>
      <c r="IVD2999" s="729"/>
      <c r="IVE2999" s="137"/>
      <c r="IVF2999" s="580"/>
      <c r="IVG2999" s="537"/>
      <c r="IVH2999" s="562"/>
      <c r="IVI2999" s="357"/>
      <c r="IVJ2999" s="81"/>
      <c r="IVK2999" s="173"/>
      <c r="IVL2999" s="729"/>
      <c r="IVM2999" s="137"/>
      <c r="IVN2999" s="580"/>
      <c r="IVO2999" s="537"/>
      <c r="IVP2999" s="562"/>
      <c r="IVQ2999" s="357"/>
      <c r="IVR2999" s="81"/>
      <c r="IVS2999" s="173"/>
      <c r="IVT2999" s="729"/>
      <c r="IVU2999" s="137"/>
      <c r="IVV2999" s="580"/>
      <c r="IVW2999" s="537"/>
      <c r="IVX2999" s="562"/>
      <c r="IVY2999" s="357"/>
      <c r="IVZ2999" s="81"/>
      <c r="IWA2999" s="173"/>
      <c r="IWB2999" s="729"/>
      <c r="IWC2999" s="137"/>
      <c r="IWD2999" s="580"/>
      <c r="IWE2999" s="537"/>
      <c r="IWF2999" s="562"/>
      <c r="IWG2999" s="357"/>
      <c r="IWH2999" s="81"/>
      <c r="IWI2999" s="173"/>
      <c r="IWJ2999" s="729"/>
      <c r="IWK2999" s="137"/>
      <c r="IWL2999" s="580"/>
      <c r="IWM2999" s="537"/>
      <c r="IWN2999" s="562"/>
      <c r="IWO2999" s="357"/>
      <c r="IWP2999" s="81"/>
      <c r="IWQ2999" s="173"/>
      <c r="IWR2999" s="729"/>
      <c r="IWS2999" s="137"/>
      <c r="IWT2999" s="580"/>
      <c r="IWU2999" s="537"/>
      <c r="IWV2999" s="562"/>
      <c r="IWW2999" s="357"/>
      <c r="IWX2999" s="81"/>
      <c r="IWY2999" s="173"/>
      <c r="IWZ2999" s="729"/>
      <c r="IXA2999" s="137"/>
      <c r="IXB2999" s="580"/>
      <c r="IXC2999" s="537"/>
      <c r="IXD2999" s="562"/>
      <c r="IXE2999" s="357"/>
      <c r="IXF2999" s="81"/>
      <c r="IXG2999" s="173"/>
      <c r="IXH2999" s="729"/>
      <c r="IXI2999" s="137"/>
      <c r="IXJ2999" s="580"/>
      <c r="IXK2999" s="537"/>
      <c r="IXL2999" s="562"/>
      <c r="IXM2999" s="357"/>
      <c r="IXN2999" s="81"/>
      <c r="IXO2999" s="173"/>
      <c r="IXP2999" s="729"/>
      <c r="IXQ2999" s="137"/>
      <c r="IXR2999" s="580"/>
      <c r="IXS2999" s="537"/>
      <c r="IXT2999" s="562"/>
      <c r="IXU2999" s="357"/>
      <c r="IXV2999" s="81"/>
      <c r="IXW2999" s="173"/>
      <c r="IXX2999" s="729"/>
      <c r="IXY2999" s="137"/>
      <c r="IXZ2999" s="580"/>
      <c r="IYA2999" s="537"/>
      <c r="IYB2999" s="562"/>
      <c r="IYC2999" s="357"/>
      <c r="IYD2999" s="81"/>
      <c r="IYE2999" s="173"/>
      <c r="IYF2999" s="729"/>
      <c r="IYG2999" s="137"/>
      <c r="IYH2999" s="580"/>
      <c r="IYI2999" s="537"/>
      <c r="IYJ2999" s="562"/>
      <c r="IYK2999" s="357"/>
      <c r="IYL2999" s="81"/>
      <c r="IYM2999" s="173"/>
      <c r="IYN2999" s="729"/>
      <c r="IYO2999" s="137"/>
      <c r="IYP2999" s="580"/>
      <c r="IYQ2999" s="537"/>
      <c r="IYR2999" s="562"/>
      <c r="IYS2999" s="357"/>
      <c r="IYT2999" s="81"/>
      <c r="IYU2999" s="173"/>
      <c r="IYV2999" s="729"/>
      <c r="IYW2999" s="137"/>
      <c r="IYX2999" s="580"/>
      <c r="IYY2999" s="537"/>
      <c r="IYZ2999" s="562"/>
      <c r="IZA2999" s="357"/>
      <c r="IZB2999" s="81"/>
      <c r="IZC2999" s="173"/>
      <c r="IZD2999" s="729"/>
      <c r="IZE2999" s="137"/>
      <c r="IZF2999" s="580"/>
      <c r="IZG2999" s="537"/>
      <c r="IZH2999" s="562"/>
      <c r="IZI2999" s="357"/>
      <c r="IZJ2999" s="81"/>
      <c r="IZK2999" s="173"/>
      <c r="IZL2999" s="729"/>
      <c r="IZM2999" s="137"/>
      <c r="IZN2999" s="580"/>
      <c r="IZO2999" s="537"/>
      <c r="IZP2999" s="562"/>
      <c r="IZQ2999" s="357"/>
      <c r="IZR2999" s="81"/>
      <c r="IZS2999" s="173"/>
      <c r="IZT2999" s="729"/>
      <c r="IZU2999" s="137"/>
      <c r="IZV2999" s="580"/>
      <c r="IZW2999" s="537"/>
      <c r="IZX2999" s="562"/>
      <c r="IZY2999" s="357"/>
      <c r="IZZ2999" s="81"/>
      <c r="JAA2999" s="173"/>
      <c r="JAB2999" s="729"/>
      <c r="JAC2999" s="137"/>
      <c r="JAD2999" s="580"/>
      <c r="JAE2999" s="537"/>
      <c r="JAF2999" s="562"/>
      <c r="JAG2999" s="357"/>
      <c r="JAH2999" s="81"/>
      <c r="JAI2999" s="173"/>
      <c r="JAJ2999" s="729"/>
      <c r="JAK2999" s="137"/>
      <c r="JAL2999" s="580"/>
      <c r="JAM2999" s="537"/>
      <c r="JAN2999" s="562"/>
      <c r="JAO2999" s="357"/>
      <c r="JAP2999" s="81"/>
      <c r="JAQ2999" s="173"/>
      <c r="JAR2999" s="729"/>
      <c r="JAS2999" s="137"/>
      <c r="JAT2999" s="580"/>
      <c r="JAU2999" s="537"/>
      <c r="JAV2999" s="562"/>
      <c r="JAW2999" s="357"/>
      <c r="JAX2999" s="81"/>
      <c r="JAY2999" s="173"/>
      <c r="JAZ2999" s="729"/>
      <c r="JBA2999" s="137"/>
      <c r="JBB2999" s="580"/>
      <c r="JBC2999" s="537"/>
      <c r="JBD2999" s="562"/>
      <c r="JBE2999" s="357"/>
      <c r="JBF2999" s="81"/>
      <c r="JBG2999" s="173"/>
      <c r="JBH2999" s="729"/>
      <c r="JBI2999" s="137"/>
      <c r="JBJ2999" s="580"/>
      <c r="JBK2999" s="537"/>
      <c r="JBL2999" s="562"/>
      <c r="JBM2999" s="357"/>
      <c r="JBN2999" s="81"/>
      <c r="JBO2999" s="173"/>
      <c r="JBP2999" s="729"/>
      <c r="JBQ2999" s="137"/>
      <c r="JBR2999" s="580"/>
      <c r="JBS2999" s="537"/>
      <c r="JBT2999" s="562"/>
      <c r="JBU2999" s="357"/>
      <c r="JBV2999" s="81"/>
      <c r="JBW2999" s="173"/>
      <c r="JBX2999" s="729"/>
      <c r="JBY2999" s="137"/>
      <c r="JBZ2999" s="580"/>
      <c r="JCA2999" s="537"/>
      <c r="JCB2999" s="562"/>
      <c r="JCC2999" s="357"/>
      <c r="JCD2999" s="81"/>
      <c r="JCE2999" s="173"/>
      <c r="JCF2999" s="729"/>
      <c r="JCG2999" s="137"/>
      <c r="JCH2999" s="580"/>
      <c r="JCI2999" s="537"/>
      <c r="JCJ2999" s="562"/>
      <c r="JCK2999" s="357"/>
      <c r="JCL2999" s="81"/>
      <c r="JCM2999" s="173"/>
      <c r="JCN2999" s="729"/>
      <c r="JCO2999" s="137"/>
      <c r="JCP2999" s="580"/>
      <c r="JCQ2999" s="537"/>
      <c r="JCR2999" s="562"/>
      <c r="JCS2999" s="357"/>
      <c r="JCT2999" s="81"/>
      <c r="JCU2999" s="173"/>
      <c r="JCV2999" s="729"/>
      <c r="JCW2999" s="137"/>
      <c r="JCX2999" s="580"/>
      <c r="JCY2999" s="537"/>
      <c r="JCZ2999" s="562"/>
      <c r="JDA2999" s="357"/>
      <c r="JDB2999" s="81"/>
      <c r="JDC2999" s="173"/>
      <c r="JDD2999" s="729"/>
      <c r="JDE2999" s="137"/>
      <c r="JDF2999" s="580"/>
      <c r="JDG2999" s="537"/>
      <c r="JDH2999" s="562"/>
      <c r="JDI2999" s="357"/>
      <c r="JDJ2999" s="81"/>
      <c r="JDK2999" s="173"/>
      <c r="JDL2999" s="729"/>
      <c r="JDM2999" s="137"/>
      <c r="JDN2999" s="580"/>
      <c r="JDO2999" s="537"/>
      <c r="JDP2999" s="562"/>
      <c r="JDQ2999" s="357"/>
      <c r="JDR2999" s="81"/>
      <c r="JDS2999" s="173"/>
      <c r="JDT2999" s="729"/>
      <c r="JDU2999" s="137"/>
      <c r="JDV2999" s="580"/>
      <c r="JDW2999" s="537"/>
      <c r="JDX2999" s="562"/>
      <c r="JDY2999" s="357"/>
      <c r="JDZ2999" s="81"/>
      <c r="JEA2999" s="173"/>
      <c r="JEB2999" s="729"/>
      <c r="JEC2999" s="137"/>
      <c r="JED2999" s="580"/>
      <c r="JEE2999" s="537"/>
      <c r="JEF2999" s="562"/>
      <c r="JEG2999" s="357"/>
      <c r="JEH2999" s="81"/>
      <c r="JEI2999" s="173"/>
      <c r="JEJ2999" s="729"/>
      <c r="JEK2999" s="137"/>
      <c r="JEL2999" s="580"/>
      <c r="JEM2999" s="537"/>
      <c r="JEN2999" s="562"/>
      <c r="JEO2999" s="357"/>
      <c r="JEP2999" s="81"/>
      <c r="JEQ2999" s="173"/>
      <c r="JER2999" s="729"/>
      <c r="JES2999" s="137"/>
      <c r="JET2999" s="580"/>
      <c r="JEU2999" s="537"/>
      <c r="JEV2999" s="562"/>
      <c r="JEW2999" s="357"/>
      <c r="JEX2999" s="81"/>
      <c r="JEY2999" s="173"/>
      <c r="JEZ2999" s="729"/>
      <c r="JFA2999" s="137"/>
      <c r="JFB2999" s="580"/>
      <c r="JFC2999" s="537"/>
      <c r="JFD2999" s="562"/>
      <c r="JFE2999" s="357"/>
      <c r="JFF2999" s="81"/>
      <c r="JFG2999" s="173"/>
      <c r="JFH2999" s="729"/>
      <c r="JFI2999" s="137"/>
      <c r="JFJ2999" s="580"/>
      <c r="JFK2999" s="537"/>
      <c r="JFL2999" s="562"/>
      <c r="JFM2999" s="357"/>
      <c r="JFN2999" s="81"/>
      <c r="JFO2999" s="173"/>
      <c r="JFP2999" s="729"/>
      <c r="JFQ2999" s="137"/>
      <c r="JFR2999" s="580"/>
      <c r="JFS2999" s="537"/>
      <c r="JFT2999" s="562"/>
      <c r="JFU2999" s="357"/>
      <c r="JFV2999" s="81"/>
      <c r="JFW2999" s="173"/>
      <c r="JFX2999" s="729"/>
      <c r="JFY2999" s="137"/>
      <c r="JFZ2999" s="580"/>
      <c r="JGA2999" s="537"/>
      <c r="JGB2999" s="562"/>
      <c r="JGC2999" s="357"/>
      <c r="JGD2999" s="81"/>
      <c r="JGE2999" s="173"/>
      <c r="JGF2999" s="729"/>
      <c r="JGG2999" s="137"/>
      <c r="JGH2999" s="580"/>
      <c r="JGI2999" s="537"/>
      <c r="JGJ2999" s="562"/>
      <c r="JGK2999" s="357"/>
      <c r="JGL2999" s="81"/>
      <c r="JGM2999" s="173"/>
      <c r="JGN2999" s="729"/>
      <c r="JGO2999" s="137"/>
      <c r="JGP2999" s="580"/>
      <c r="JGQ2999" s="537"/>
      <c r="JGR2999" s="562"/>
      <c r="JGS2999" s="357"/>
      <c r="JGT2999" s="81"/>
      <c r="JGU2999" s="173"/>
      <c r="JGV2999" s="729"/>
      <c r="JGW2999" s="137"/>
      <c r="JGX2999" s="580"/>
      <c r="JGY2999" s="537"/>
      <c r="JGZ2999" s="562"/>
      <c r="JHA2999" s="357"/>
      <c r="JHB2999" s="81"/>
      <c r="JHC2999" s="173"/>
      <c r="JHD2999" s="729"/>
      <c r="JHE2999" s="137"/>
      <c r="JHF2999" s="580"/>
      <c r="JHG2999" s="537"/>
      <c r="JHH2999" s="562"/>
      <c r="JHI2999" s="357"/>
      <c r="JHJ2999" s="81"/>
      <c r="JHK2999" s="173"/>
      <c r="JHL2999" s="729"/>
      <c r="JHM2999" s="137"/>
      <c r="JHN2999" s="580"/>
      <c r="JHO2999" s="537"/>
      <c r="JHP2999" s="562"/>
      <c r="JHQ2999" s="357"/>
      <c r="JHR2999" s="81"/>
      <c r="JHS2999" s="173"/>
      <c r="JHT2999" s="729"/>
      <c r="JHU2999" s="137"/>
      <c r="JHV2999" s="580"/>
      <c r="JHW2999" s="537"/>
      <c r="JHX2999" s="562"/>
      <c r="JHY2999" s="357"/>
      <c r="JHZ2999" s="81"/>
      <c r="JIA2999" s="173"/>
      <c r="JIB2999" s="729"/>
      <c r="JIC2999" s="137"/>
      <c r="JID2999" s="580"/>
      <c r="JIE2999" s="537"/>
      <c r="JIF2999" s="562"/>
      <c r="JIG2999" s="357"/>
      <c r="JIH2999" s="81"/>
      <c r="JII2999" s="173"/>
      <c r="JIJ2999" s="729"/>
      <c r="JIK2999" s="137"/>
      <c r="JIL2999" s="580"/>
      <c r="JIM2999" s="537"/>
      <c r="JIN2999" s="562"/>
      <c r="JIO2999" s="357"/>
      <c r="JIP2999" s="81"/>
      <c r="JIQ2999" s="173"/>
      <c r="JIR2999" s="729"/>
      <c r="JIS2999" s="137"/>
      <c r="JIT2999" s="580"/>
      <c r="JIU2999" s="537"/>
      <c r="JIV2999" s="562"/>
      <c r="JIW2999" s="357"/>
      <c r="JIX2999" s="81"/>
      <c r="JIY2999" s="173"/>
      <c r="JIZ2999" s="729"/>
      <c r="JJA2999" s="137"/>
      <c r="JJB2999" s="580"/>
      <c r="JJC2999" s="537"/>
      <c r="JJD2999" s="562"/>
      <c r="JJE2999" s="357"/>
      <c r="JJF2999" s="81"/>
      <c r="JJG2999" s="173"/>
      <c r="JJH2999" s="729"/>
      <c r="JJI2999" s="137"/>
      <c r="JJJ2999" s="580"/>
      <c r="JJK2999" s="537"/>
      <c r="JJL2999" s="562"/>
      <c r="JJM2999" s="357"/>
      <c r="JJN2999" s="81"/>
      <c r="JJO2999" s="173"/>
      <c r="JJP2999" s="729"/>
      <c r="JJQ2999" s="137"/>
      <c r="JJR2999" s="580"/>
      <c r="JJS2999" s="537"/>
      <c r="JJT2999" s="562"/>
      <c r="JJU2999" s="357"/>
      <c r="JJV2999" s="81"/>
      <c r="JJW2999" s="173"/>
      <c r="JJX2999" s="729"/>
      <c r="JJY2999" s="137"/>
      <c r="JJZ2999" s="580"/>
      <c r="JKA2999" s="537"/>
      <c r="JKB2999" s="562"/>
      <c r="JKC2999" s="357"/>
      <c r="JKD2999" s="81"/>
      <c r="JKE2999" s="173"/>
      <c r="JKF2999" s="729"/>
      <c r="JKG2999" s="137"/>
      <c r="JKH2999" s="580"/>
      <c r="JKI2999" s="537"/>
      <c r="JKJ2999" s="562"/>
      <c r="JKK2999" s="357"/>
      <c r="JKL2999" s="81"/>
      <c r="JKM2999" s="173"/>
      <c r="JKN2999" s="729"/>
      <c r="JKO2999" s="137"/>
      <c r="JKP2999" s="580"/>
      <c r="JKQ2999" s="537"/>
      <c r="JKR2999" s="562"/>
      <c r="JKS2999" s="357"/>
      <c r="JKT2999" s="81"/>
      <c r="JKU2999" s="173"/>
      <c r="JKV2999" s="729"/>
      <c r="JKW2999" s="137"/>
      <c r="JKX2999" s="580"/>
      <c r="JKY2999" s="537"/>
      <c r="JKZ2999" s="562"/>
      <c r="JLA2999" s="357"/>
      <c r="JLB2999" s="81"/>
      <c r="JLC2999" s="173"/>
      <c r="JLD2999" s="729"/>
      <c r="JLE2999" s="137"/>
      <c r="JLF2999" s="580"/>
      <c r="JLG2999" s="537"/>
      <c r="JLH2999" s="562"/>
      <c r="JLI2999" s="357"/>
      <c r="JLJ2999" s="81"/>
      <c r="JLK2999" s="173"/>
      <c r="JLL2999" s="729"/>
      <c r="JLM2999" s="137"/>
      <c r="JLN2999" s="580"/>
      <c r="JLO2999" s="537"/>
      <c r="JLP2999" s="562"/>
      <c r="JLQ2999" s="357"/>
      <c r="JLR2999" s="81"/>
      <c r="JLS2999" s="173"/>
      <c r="JLT2999" s="729"/>
      <c r="JLU2999" s="137"/>
      <c r="JLV2999" s="580"/>
      <c r="JLW2999" s="537"/>
      <c r="JLX2999" s="562"/>
      <c r="JLY2999" s="357"/>
      <c r="JLZ2999" s="81"/>
      <c r="JMA2999" s="173"/>
      <c r="JMB2999" s="729"/>
      <c r="JMC2999" s="137"/>
      <c r="JMD2999" s="580"/>
      <c r="JME2999" s="537"/>
      <c r="JMF2999" s="562"/>
      <c r="JMG2999" s="357"/>
      <c r="JMH2999" s="81"/>
      <c r="JMI2999" s="173"/>
      <c r="JMJ2999" s="729"/>
      <c r="JMK2999" s="137"/>
      <c r="JML2999" s="580"/>
      <c r="JMM2999" s="537"/>
      <c r="JMN2999" s="562"/>
      <c r="JMO2999" s="357"/>
      <c r="JMP2999" s="81"/>
      <c r="JMQ2999" s="173"/>
      <c r="JMR2999" s="729"/>
      <c r="JMS2999" s="137"/>
      <c r="JMT2999" s="580"/>
      <c r="JMU2999" s="537"/>
      <c r="JMV2999" s="562"/>
      <c r="JMW2999" s="357"/>
      <c r="JMX2999" s="81"/>
      <c r="JMY2999" s="173"/>
      <c r="JMZ2999" s="729"/>
      <c r="JNA2999" s="137"/>
      <c r="JNB2999" s="580"/>
      <c r="JNC2999" s="537"/>
      <c r="JND2999" s="562"/>
      <c r="JNE2999" s="357"/>
      <c r="JNF2999" s="81"/>
      <c r="JNG2999" s="173"/>
      <c r="JNH2999" s="729"/>
      <c r="JNI2999" s="137"/>
      <c r="JNJ2999" s="580"/>
      <c r="JNK2999" s="537"/>
      <c r="JNL2999" s="562"/>
      <c r="JNM2999" s="357"/>
      <c r="JNN2999" s="81"/>
      <c r="JNO2999" s="173"/>
      <c r="JNP2999" s="729"/>
      <c r="JNQ2999" s="137"/>
      <c r="JNR2999" s="580"/>
      <c r="JNS2999" s="537"/>
      <c r="JNT2999" s="562"/>
      <c r="JNU2999" s="357"/>
      <c r="JNV2999" s="81"/>
      <c r="JNW2999" s="173"/>
      <c r="JNX2999" s="729"/>
      <c r="JNY2999" s="137"/>
      <c r="JNZ2999" s="580"/>
      <c r="JOA2999" s="537"/>
      <c r="JOB2999" s="562"/>
      <c r="JOC2999" s="357"/>
      <c r="JOD2999" s="81"/>
      <c r="JOE2999" s="173"/>
      <c r="JOF2999" s="729"/>
      <c r="JOG2999" s="137"/>
      <c r="JOH2999" s="580"/>
      <c r="JOI2999" s="537"/>
      <c r="JOJ2999" s="562"/>
      <c r="JOK2999" s="357"/>
      <c r="JOL2999" s="81"/>
      <c r="JOM2999" s="173"/>
      <c r="JON2999" s="729"/>
      <c r="JOO2999" s="137"/>
      <c r="JOP2999" s="580"/>
      <c r="JOQ2999" s="537"/>
      <c r="JOR2999" s="562"/>
      <c r="JOS2999" s="357"/>
      <c r="JOT2999" s="81"/>
      <c r="JOU2999" s="173"/>
      <c r="JOV2999" s="729"/>
      <c r="JOW2999" s="137"/>
      <c r="JOX2999" s="580"/>
      <c r="JOY2999" s="537"/>
      <c r="JOZ2999" s="562"/>
      <c r="JPA2999" s="357"/>
      <c r="JPB2999" s="81"/>
      <c r="JPC2999" s="173"/>
      <c r="JPD2999" s="729"/>
      <c r="JPE2999" s="137"/>
      <c r="JPF2999" s="580"/>
      <c r="JPG2999" s="537"/>
      <c r="JPH2999" s="562"/>
      <c r="JPI2999" s="357"/>
      <c r="JPJ2999" s="81"/>
      <c r="JPK2999" s="173"/>
      <c r="JPL2999" s="729"/>
      <c r="JPM2999" s="137"/>
      <c r="JPN2999" s="580"/>
      <c r="JPO2999" s="537"/>
      <c r="JPP2999" s="562"/>
      <c r="JPQ2999" s="357"/>
      <c r="JPR2999" s="81"/>
      <c r="JPS2999" s="173"/>
      <c r="JPT2999" s="729"/>
      <c r="JPU2999" s="137"/>
      <c r="JPV2999" s="580"/>
      <c r="JPW2999" s="537"/>
      <c r="JPX2999" s="562"/>
      <c r="JPY2999" s="357"/>
      <c r="JPZ2999" s="81"/>
      <c r="JQA2999" s="173"/>
      <c r="JQB2999" s="729"/>
      <c r="JQC2999" s="137"/>
      <c r="JQD2999" s="580"/>
      <c r="JQE2999" s="537"/>
      <c r="JQF2999" s="562"/>
      <c r="JQG2999" s="357"/>
      <c r="JQH2999" s="81"/>
      <c r="JQI2999" s="173"/>
      <c r="JQJ2999" s="729"/>
      <c r="JQK2999" s="137"/>
      <c r="JQL2999" s="580"/>
      <c r="JQM2999" s="537"/>
      <c r="JQN2999" s="562"/>
      <c r="JQO2999" s="357"/>
      <c r="JQP2999" s="81"/>
      <c r="JQQ2999" s="173"/>
      <c r="JQR2999" s="729"/>
      <c r="JQS2999" s="137"/>
      <c r="JQT2999" s="580"/>
      <c r="JQU2999" s="537"/>
      <c r="JQV2999" s="562"/>
      <c r="JQW2999" s="357"/>
      <c r="JQX2999" s="81"/>
      <c r="JQY2999" s="173"/>
      <c r="JQZ2999" s="729"/>
      <c r="JRA2999" s="137"/>
      <c r="JRB2999" s="580"/>
      <c r="JRC2999" s="537"/>
      <c r="JRD2999" s="562"/>
      <c r="JRE2999" s="357"/>
      <c r="JRF2999" s="81"/>
      <c r="JRG2999" s="173"/>
      <c r="JRH2999" s="729"/>
      <c r="JRI2999" s="137"/>
      <c r="JRJ2999" s="580"/>
      <c r="JRK2999" s="537"/>
      <c r="JRL2999" s="562"/>
      <c r="JRM2999" s="357"/>
      <c r="JRN2999" s="81"/>
      <c r="JRO2999" s="173"/>
      <c r="JRP2999" s="729"/>
      <c r="JRQ2999" s="137"/>
      <c r="JRR2999" s="580"/>
      <c r="JRS2999" s="537"/>
      <c r="JRT2999" s="562"/>
      <c r="JRU2999" s="357"/>
      <c r="JRV2999" s="81"/>
      <c r="JRW2999" s="173"/>
      <c r="JRX2999" s="729"/>
      <c r="JRY2999" s="137"/>
      <c r="JRZ2999" s="580"/>
      <c r="JSA2999" s="537"/>
      <c r="JSB2999" s="562"/>
      <c r="JSC2999" s="357"/>
      <c r="JSD2999" s="81"/>
      <c r="JSE2999" s="173"/>
      <c r="JSF2999" s="729"/>
      <c r="JSG2999" s="137"/>
      <c r="JSH2999" s="580"/>
      <c r="JSI2999" s="537"/>
      <c r="JSJ2999" s="562"/>
      <c r="JSK2999" s="357"/>
      <c r="JSL2999" s="81"/>
      <c r="JSM2999" s="173"/>
      <c r="JSN2999" s="729"/>
      <c r="JSO2999" s="137"/>
      <c r="JSP2999" s="580"/>
      <c r="JSQ2999" s="537"/>
      <c r="JSR2999" s="562"/>
      <c r="JSS2999" s="357"/>
      <c r="JST2999" s="81"/>
      <c r="JSU2999" s="173"/>
      <c r="JSV2999" s="729"/>
      <c r="JSW2999" s="137"/>
      <c r="JSX2999" s="580"/>
      <c r="JSY2999" s="537"/>
      <c r="JSZ2999" s="562"/>
      <c r="JTA2999" s="357"/>
      <c r="JTB2999" s="81"/>
      <c r="JTC2999" s="173"/>
      <c r="JTD2999" s="729"/>
      <c r="JTE2999" s="137"/>
      <c r="JTF2999" s="580"/>
      <c r="JTG2999" s="537"/>
      <c r="JTH2999" s="562"/>
      <c r="JTI2999" s="357"/>
      <c r="JTJ2999" s="81"/>
      <c r="JTK2999" s="173"/>
      <c r="JTL2999" s="729"/>
      <c r="JTM2999" s="137"/>
      <c r="JTN2999" s="580"/>
      <c r="JTO2999" s="537"/>
      <c r="JTP2999" s="562"/>
      <c r="JTQ2999" s="357"/>
      <c r="JTR2999" s="81"/>
      <c r="JTS2999" s="173"/>
      <c r="JTT2999" s="729"/>
      <c r="JTU2999" s="137"/>
      <c r="JTV2999" s="580"/>
      <c r="JTW2999" s="537"/>
      <c r="JTX2999" s="562"/>
      <c r="JTY2999" s="357"/>
      <c r="JTZ2999" s="81"/>
      <c r="JUA2999" s="173"/>
      <c r="JUB2999" s="729"/>
      <c r="JUC2999" s="137"/>
      <c r="JUD2999" s="580"/>
      <c r="JUE2999" s="537"/>
      <c r="JUF2999" s="562"/>
      <c r="JUG2999" s="357"/>
      <c r="JUH2999" s="81"/>
      <c r="JUI2999" s="173"/>
      <c r="JUJ2999" s="729"/>
      <c r="JUK2999" s="137"/>
      <c r="JUL2999" s="580"/>
      <c r="JUM2999" s="537"/>
      <c r="JUN2999" s="562"/>
      <c r="JUO2999" s="357"/>
      <c r="JUP2999" s="81"/>
      <c r="JUQ2999" s="173"/>
      <c r="JUR2999" s="729"/>
      <c r="JUS2999" s="137"/>
      <c r="JUT2999" s="580"/>
      <c r="JUU2999" s="537"/>
      <c r="JUV2999" s="562"/>
      <c r="JUW2999" s="357"/>
      <c r="JUX2999" s="81"/>
      <c r="JUY2999" s="173"/>
      <c r="JUZ2999" s="729"/>
      <c r="JVA2999" s="137"/>
      <c r="JVB2999" s="580"/>
      <c r="JVC2999" s="537"/>
      <c r="JVD2999" s="562"/>
      <c r="JVE2999" s="357"/>
      <c r="JVF2999" s="81"/>
      <c r="JVG2999" s="173"/>
      <c r="JVH2999" s="729"/>
      <c r="JVI2999" s="137"/>
      <c r="JVJ2999" s="580"/>
      <c r="JVK2999" s="537"/>
      <c r="JVL2999" s="562"/>
      <c r="JVM2999" s="357"/>
      <c r="JVN2999" s="81"/>
      <c r="JVO2999" s="173"/>
      <c r="JVP2999" s="729"/>
      <c r="JVQ2999" s="137"/>
      <c r="JVR2999" s="580"/>
      <c r="JVS2999" s="537"/>
      <c r="JVT2999" s="562"/>
      <c r="JVU2999" s="357"/>
      <c r="JVV2999" s="81"/>
      <c r="JVW2999" s="173"/>
      <c r="JVX2999" s="729"/>
      <c r="JVY2999" s="137"/>
      <c r="JVZ2999" s="580"/>
      <c r="JWA2999" s="537"/>
      <c r="JWB2999" s="562"/>
      <c r="JWC2999" s="357"/>
      <c r="JWD2999" s="81"/>
      <c r="JWE2999" s="173"/>
      <c r="JWF2999" s="729"/>
      <c r="JWG2999" s="137"/>
      <c r="JWH2999" s="580"/>
      <c r="JWI2999" s="537"/>
      <c r="JWJ2999" s="562"/>
      <c r="JWK2999" s="357"/>
      <c r="JWL2999" s="81"/>
      <c r="JWM2999" s="173"/>
      <c r="JWN2999" s="729"/>
      <c r="JWO2999" s="137"/>
      <c r="JWP2999" s="580"/>
      <c r="JWQ2999" s="537"/>
      <c r="JWR2999" s="562"/>
      <c r="JWS2999" s="357"/>
      <c r="JWT2999" s="81"/>
      <c r="JWU2999" s="173"/>
      <c r="JWV2999" s="729"/>
      <c r="JWW2999" s="137"/>
      <c r="JWX2999" s="580"/>
      <c r="JWY2999" s="537"/>
      <c r="JWZ2999" s="562"/>
      <c r="JXA2999" s="357"/>
      <c r="JXB2999" s="81"/>
      <c r="JXC2999" s="173"/>
      <c r="JXD2999" s="729"/>
      <c r="JXE2999" s="137"/>
      <c r="JXF2999" s="580"/>
      <c r="JXG2999" s="537"/>
      <c r="JXH2999" s="562"/>
      <c r="JXI2999" s="357"/>
      <c r="JXJ2999" s="81"/>
      <c r="JXK2999" s="173"/>
      <c r="JXL2999" s="729"/>
      <c r="JXM2999" s="137"/>
      <c r="JXN2999" s="580"/>
      <c r="JXO2999" s="537"/>
      <c r="JXP2999" s="562"/>
      <c r="JXQ2999" s="357"/>
      <c r="JXR2999" s="81"/>
      <c r="JXS2999" s="173"/>
      <c r="JXT2999" s="729"/>
      <c r="JXU2999" s="137"/>
      <c r="JXV2999" s="580"/>
      <c r="JXW2999" s="537"/>
      <c r="JXX2999" s="562"/>
      <c r="JXY2999" s="357"/>
      <c r="JXZ2999" s="81"/>
      <c r="JYA2999" s="173"/>
      <c r="JYB2999" s="729"/>
      <c r="JYC2999" s="137"/>
      <c r="JYD2999" s="580"/>
      <c r="JYE2999" s="537"/>
      <c r="JYF2999" s="562"/>
      <c r="JYG2999" s="357"/>
      <c r="JYH2999" s="81"/>
      <c r="JYI2999" s="173"/>
      <c r="JYJ2999" s="729"/>
      <c r="JYK2999" s="137"/>
      <c r="JYL2999" s="580"/>
      <c r="JYM2999" s="537"/>
      <c r="JYN2999" s="562"/>
      <c r="JYO2999" s="357"/>
      <c r="JYP2999" s="81"/>
      <c r="JYQ2999" s="173"/>
      <c r="JYR2999" s="729"/>
      <c r="JYS2999" s="137"/>
      <c r="JYT2999" s="580"/>
      <c r="JYU2999" s="537"/>
      <c r="JYV2999" s="562"/>
      <c r="JYW2999" s="357"/>
      <c r="JYX2999" s="81"/>
      <c r="JYY2999" s="173"/>
      <c r="JYZ2999" s="729"/>
      <c r="JZA2999" s="137"/>
      <c r="JZB2999" s="580"/>
      <c r="JZC2999" s="537"/>
      <c r="JZD2999" s="562"/>
      <c r="JZE2999" s="357"/>
      <c r="JZF2999" s="81"/>
      <c r="JZG2999" s="173"/>
      <c r="JZH2999" s="729"/>
      <c r="JZI2999" s="137"/>
      <c r="JZJ2999" s="580"/>
      <c r="JZK2999" s="537"/>
      <c r="JZL2999" s="562"/>
      <c r="JZM2999" s="357"/>
      <c r="JZN2999" s="81"/>
      <c r="JZO2999" s="173"/>
      <c r="JZP2999" s="729"/>
      <c r="JZQ2999" s="137"/>
      <c r="JZR2999" s="580"/>
      <c r="JZS2999" s="537"/>
      <c r="JZT2999" s="562"/>
      <c r="JZU2999" s="357"/>
      <c r="JZV2999" s="81"/>
      <c r="JZW2999" s="173"/>
      <c r="JZX2999" s="729"/>
      <c r="JZY2999" s="137"/>
      <c r="JZZ2999" s="580"/>
      <c r="KAA2999" s="537"/>
      <c r="KAB2999" s="562"/>
      <c r="KAC2999" s="357"/>
      <c r="KAD2999" s="81"/>
      <c r="KAE2999" s="173"/>
      <c r="KAF2999" s="729"/>
      <c r="KAG2999" s="137"/>
      <c r="KAH2999" s="580"/>
      <c r="KAI2999" s="537"/>
      <c r="KAJ2999" s="562"/>
      <c r="KAK2999" s="357"/>
      <c r="KAL2999" s="81"/>
      <c r="KAM2999" s="173"/>
      <c r="KAN2999" s="729"/>
      <c r="KAO2999" s="137"/>
      <c r="KAP2999" s="580"/>
      <c r="KAQ2999" s="537"/>
      <c r="KAR2999" s="562"/>
      <c r="KAS2999" s="357"/>
      <c r="KAT2999" s="81"/>
      <c r="KAU2999" s="173"/>
      <c r="KAV2999" s="729"/>
      <c r="KAW2999" s="137"/>
      <c r="KAX2999" s="580"/>
      <c r="KAY2999" s="537"/>
      <c r="KAZ2999" s="562"/>
      <c r="KBA2999" s="357"/>
      <c r="KBB2999" s="81"/>
      <c r="KBC2999" s="173"/>
      <c r="KBD2999" s="729"/>
      <c r="KBE2999" s="137"/>
      <c r="KBF2999" s="580"/>
      <c r="KBG2999" s="537"/>
      <c r="KBH2999" s="562"/>
      <c r="KBI2999" s="357"/>
      <c r="KBJ2999" s="81"/>
      <c r="KBK2999" s="173"/>
      <c r="KBL2999" s="729"/>
      <c r="KBM2999" s="137"/>
      <c r="KBN2999" s="580"/>
      <c r="KBO2999" s="537"/>
      <c r="KBP2999" s="562"/>
      <c r="KBQ2999" s="357"/>
      <c r="KBR2999" s="81"/>
      <c r="KBS2999" s="173"/>
      <c r="KBT2999" s="729"/>
      <c r="KBU2999" s="137"/>
      <c r="KBV2999" s="580"/>
      <c r="KBW2999" s="537"/>
      <c r="KBX2999" s="562"/>
      <c r="KBY2999" s="357"/>
      <c r="KBZ2999" s="81"/>
      <c r="KCA2999" s="173"/>
      <c r="KCB2999" s="729"/>
      <c r="KCC2999" s="137"/>
      <c r="KCD2999" s="580"/>
      <c r="KCE2999" s="537"/>
      <c r="KCF2999" s="562"/>
      <c r="KCG2999" s="357"/>
      <c r="KCH2999" s="81"/>
      <c r="KCI2999" s="173"/>
      <c r="KCJ2999" s="729"/>
      <c r="KCK2999" s="137"/>
      <c r="KCL2999" s="580"/>
      <c r="KCM2999" s="537"/>
      <c r="KCN2999" s="562"/>
      <c r="KCO2999" s="357"/>
      <c r="KCP2999" s="81"/>
      <c r="KCQ2999" s="173"/>
      <c r="KCR2999" s="729"/>
      <c r="KCS2999" s="137"/>
      <c r="KCT2999" s="580"/>
      <c r="KCU2999" s="537"/>
      <c r="KCV2999" s="562"/>
      <c r="KCW2999" s="357"/>
      <c r="KCX2999" s="81"/>
      <c r="KCY2999" s="173"/>
      <c r="KCZ2999" s="729"/>
      <c r="KDA2999" s="137"/>
      <c r="KDB2999" s="580"/>
      <c r="KDC2999" s="537"/>
      <c r="KDD2999" s="562"/>
      <c r="KDE2999" s="357"/>
      <c r="KDF2999" s="81"/>
      <c r="KDG2999" s="173"/>
      <c r="KDH2999" s="729"/>
      <c r="KDI2999" s="137"/>
      <c r="KDJ2999" s="580"/>
      <c r="KDK2999" s="537"/>
      <c r="KDL2999" s="562"/>
      <c r="KDM2999" s="357"/>
      <c r="KDN2999" s="81"/>
      <c r="KDO2999" s="173"/>
      <c r="KDP2999" s="729"/>
      <c r="KDQ2999" s="137"/>
      <c r="KDR2999" s="580"/>
      <c r="KDS2999" s="537"/>
      <c r="KDT2999" s="562"/>
      <c r="KDU2999" s="357"/>
      <c r="KDV2999" s="81"/>
      <c r="KDW2999" s="173"/>
      <c r="KDX2999" s="729"/>
      <c r="KDY2999" s="137"/>
      <c r="KDZ2999" s="580"/>
      <c r="KEA2999" s="537"/>
      <c r="KEB2999" s="562"/>
      <c r="KEC2999" s="357"/>
      <c r="KED2999" s="81"/>
      <c r="KEE2999" s="173"/>
      <c r="KEF2999" s="729"/>
      <c r="KEG2999" s="137"/>
      <c r="KEH2999" s="580"/>
      <c r="KEI2999" s="537"/>
      <c r="KEJ2999" s="562"/>
      <c r="KEK2999" s="357"/>
      <c r="KEL2999" s="81"/>
      <c r="KEM2999" s="173"/>
      <c r="KEN2999" s="729"/>
      <c r="KEO2999" s="137"/>
      <c r="KEP2999" s="580"/>
      <c r="KEQ2999" s="537"/>
      <c r="KER2999" s="562"/>
      <c r="KES2999" s="357"/>
      <c r="KET2999" s="81"/>
      <c r="KEU2999" s="173"/>
      <c r="KEV2999" s="729"/>
      <c r="KEW2999" s="137"/>
      <c r="KEX2999" s="580"/>
      <c r="KEY2999" s="537"/>
      <c r="KEZ2999" s="562"/>
      <c r="KFA2999" s="357"/>
      <c r="KFB2999" s="81"/>
      <c r="KFC2999" s="173"/>
      <c r="KFD2999" s="729"/>
      <c r="KFE2999" s="137"/>
      <c r="KFF2999" s="580"/>
      <c r="KFG2999" s="537"/>
      <c r="KFH2999" s="562"/>
      <c r="KFI2999" s="357"/>
      <c r="KFJ2999" s="81"/>
      <c r="KFK2999" s="173"/>
      <c r="KFL2999" s="729"/>
      <c r="KFM2999" s="137"/>
      <c r="KFN2999" s="580"/>
      <c r="KFO2999" s="537"/>
      <c r="KFP2999" s="562"/>
      <c r="KFQ2999" s="357"/>
      <c r="KFR2999" s="81"/>
      <c r="KFS2999" s="173"/>
      <c r="KFT2999" s="729"/>
      <c r="KFU2999" s="137"/>
      <c r="KFV2999" s="580"/>
      <c r="KFW2999" s="537"/>
      <c r="KFX2999" s="562"/>
      <c r="KFY2999" s="357"/>
      <c r="KFZ2999" s="81"/>
      <c r="KGA2999" s="173"/>
      <c r="KGB2999" s="729"/>
      <c r="KGC2999" s="137"/>
      <c r="KGD2999" s="580"/>
      <c r="KGE2999" s="537"/>
      <c r="KGF2999" s="562"/>
      <c r="KGG2999" s="357"/>
      <c r="KGH2999" s="81"/>
      <c r="KGI2999" s="173"/>
      <c r="KGJ2999" s="729"/>
      <c r="KGK2999" s="137"/>
      <c r="KGL2999" s="580"/>
      <c r="KGM2999" s="537"/>
      <c r="KGN2999" s="562"/>
      <c r="KGO2999" s="357"/>
      <c r="KGP2999" s="81"/>
      <c r="KGQ2999" s="173"/>
      <c r="KGR2999" s="729"/>
      <c r="KGS2999" s="137"/>
      <c r="KGT2999" s="580"/>
      <c r="KGU2999" s="537"/>
      <c r="KGV2999" s="562"/>
      <c r="KGW2999" s="357"/>
      <c r="KGX2999" s="81"/>
      <c r="KGY2999" s="173"/>
      <c r="KGZ2999" s="729"/>
      <c r="KHA2999" s="137"/>
      <c r="KHB2999" s="580"/>
      <c r="KHC2999" s="537"/>
      <c r="KHD2999" s="562"/>
      <c r="KHE2999" s="357"/>
      <c r="KHF2999" s="81"/>
      <c r="KHG2999" s="173"/>
      <c r="KHH2999" s="729"/>
      <c r="KHI2999" s="137"/>
      <c r="KHJ2999" s="580"/>
      <c r="KHK2999" s="537"/>
      <c r="KHL2999" s="562"/>
      <c r="KHM2999" s="357"/>
      <c r="KHN2999" s="81"/>
      <c r="KHO2999" s="173"/>
      <c r="KHP2999" s="729"/>
      <c r="KHQ2999" s="137"/>
      <c r="KHR2999" s="580"/>
      <c r="KHS2999" s="537"/>
      <c r="KHT2999" s="562"/>
      <c r="KHU2999" s="357"/>
      <c r="KHV2999" s="81"/>
      <c r="KHW2999" s="173"/>
      <c r="KHX2999" s="729"/>
      <c r="KHY2999" s="137"/>
      <c r="KHZ2999" s="580"/>
      <c r="KIA2999" s="537"/>
      <c r="KIB2999" s="562"/>
      <c r="KIC2999" s="357"/>
      <c r="KID2999" s="81"/>
      <c r="KIE2999" s="173"/>
      <c r="KIF2999" s="729"/>
      <c r="KIG2999" s="137"/>
      <c r="KIH2999" s="580"/>
      <c r="KII2999" s="537"/>
      <c r="KIJ2999" s="562"/>
      <c r="KIK2999" s="357"/>
      <c r="KIL2999" s="81"/>
      <c r="KIM2999" s="173"/>
      <c r="KIN2999" s="729"/>
      <c r="KIO2999" s="137"/>
      <c r="KIP2999" s="580"/>
      <c r="KIQ2999" s="537"/>
      <c r="KIR2999" s="562"/>
      <c r="KIS2999" s="357"/>
      <c r="KIT2999" s="81"/>
      <c r="KIU2999" s="173"/>
      <c r="KIV2999" s="729"/>
      <c r="KIW2999" s="137"/>
      <c r="KIX2999" s="580"/>
      <c r="KIY2999" s="537"/>
      <c r="KIZ2999" s="562"/>
      <c r="KJA2999" s="357"/>
      <c r="KJB2999" s="81"/>
      <c r="KJC2999" s="173"/>
      <c r="KJD2999" s="729"/>
      <c r="KJE2999" s="137"/>
      <c r="KJF2999" s="580"/>
      <c r="KJG2999" s="537"/>
      <c r="KJH2999" s="562"/>
      <c r="KJI2999" s="357"/>
      <c r="KJJ2999" s="81"/>
      <c r="KJK2999" s="173"/>
      <c r="KJL2999" s="729"/>
      <c r="KJM2999" s="137"/>
      <c r="KJN2999" s="580"/>
      <c r="KJO2999" s="537"/>
      <c r="KJP2999" s="562"/>
      <c r="KJQ2999" s="357"/>
      <c r="KJR2999" s="81"/>
      <c r="KJS2999" s="173"/>
      <c r="KJT2999" s="729"/>
      <c r="KJU2999" s="137"/>
      <c r="KJV2999" s="580"/>
      <c r="KJW2999" s="537"/>
      <c r="KJX2999" s="562"/>
      <c r="KJY2999" s="357"/>
      <c r="KJZ2999" s="81"/>
      <c r="KKA2999" s="173"/>
      <c r="KKB2999" s="729"/>
      <c r="KKC2999" s="137"/>
      <c r="KKD2999" s="580"/>
      <c r="KKE2999" s="537"/>
      <c r="KKF2999" s="562"/>
      <c r="KKG2999" s="357"/>
      <c r="KKH2999" s="81"/>
      <c r="KKI2999" s="173"/>
      <c r="KKJ2999" s="729"/>
      <c r="KKK2999" s="137"/>
      <c r="KKL2999" s="580"/>
      <c r="KKM2999" s="537"/>
      <c r="KKN2999" s="562"/>
      <c r="KKO2999" s="357"/>
      <c r="KKP2999" s="81"/>
      <c r="KKQ2999" s="173"/>
      <c r="KKR2999" s="729"/>
      <c r="KKS2999" s="137"/>
      <c r="KKT2999" s="580"/>
      <c r="KKU2999" s="537"/>
      <c r="KKV2999" s="562"/>
      <c r="KKW2999" s="357"/>
      <c r="KKX2999" s="81"/>
      <c r="KKY2999" s="173"/>
      <c r="KKZ2999" s="729"/>
      <c r="KLA2999" s="137"/>
      <c r="KLB2999" s="580"/>
      <c r="KLC2999" s="537"/>
      <c r="KLD2999" s="562"/>
      <c r="KLE2999" s="357"/>
      <c r="KLF2999" s="81"/>
      <c r="KLG2999" s="173"/>
      <c r="KLH2999" s="729"/>
      <c r="KLI2999" s="137"/>
      <c r="KLJ2999" s="580"/>
      <c r="KLK2999" s="537"/>
      <c r="KLL2999" s="562"/>
      <c r="KLM2999" s="357"/>
      <c r="KLN2999" s="81"/>
      <c r="KLO2999" s="173"/>
      <c r="KLP2999" s="729"/>
      <c r="KLQ2999" s="137"/>
      <c r="KLR2999" s="580"/>
      <c r="KLS2999" s="537"/>
      <c r="KLT2999" s="562"/>
      <c r="KLU2999" s="357"/>
      <c r="KLV2999" s="81"/>
      <c r="KLW2999" s="173"/>
      <c r="KLX2999" s="729"/>
      <c r="KLY2999" s="137"/>
      <c r="KLZ2999" s="580"/>
      <c r="KMA2999" s="537"/>
      <c r="KMB2999" s="562"/>
      <c r="KMC2999" s="357"/>
      <c r="KMD2999" s="81"/>
      <c r="KME2999" s="173"/>
      <c r="KMF2999" s="729"/>
      <c r="KMG2999" s="137"/>
      <c r="KMH2999" s="580"/>
      <c r="KMI2999" s="537"/>
      <c r="KMJ2999" s="562"/>
      <c r="KMK2999" s="357"/>
      <c r="KML2999" s="81"/>
      <c r="KMM2999" s="173"/>
      <c r="KMN2999" s="729"/>
      <c r="KMO2999" s="137"/>
      <c r="KMP2999" s="580"/>
      <c r="KMQ2999" s="537"/>
      <c r="KMR2999" s="562"/>
      <c r="KMS2999" s="357"/>
      <c r="KMT2999" s="81"/>
      <c r="KMU2999" s="173"/>
      <c r="KMV2999" s="729"/>
      <c r="KMW2999" s="137"/>
      <c r="KMX2999" s="580"/>
      <c r="KMY2999" s="537"/>
      <c r="KMZ2999" s="562"/>
      <c r="KNA2999" s="357"/>
      <c r="KNB2999" s="81"/>
      <c r="KNC2999" s="173"/>
      <c r="KND2999" s="729"/>
      <c r="KNE2999" s="137"/>
      <c r="KNF2999" s="580"/>
      <c r="KNG2999" s="537"/>
      <c r="KNH2999" s="562"/>
      <c r="KNI2999" s="357"/>
      <c r="KNJ2999" s="81"/>
      <c r="KNK2999" s="173"/>
      <c r="KNL2999" s="729"/>
      <c r="KNM2999" s="137"/>
      <c r="KNN2999" s="580"/>
      <c r="KNO2999" s="537"/>
      <c r="KNP2999" s="562"/>
      <c r="KNQ2999" s="357"/>
      <c r="KNR2999" s="81"/>
      <c r="KNS2999" s="173"/>
      <c r="KNT2999" s="729"/>
      <c r="KNU2999" s="137"/>
      <c r="KNV2999" s="580"/>
      <c r="KNW2999" s="537"/>
      <c r="KNX2999" s="562"/>
      <c r="KNY2999" s="357"/>
      <c r="KNZ2999" s="81"/>
      <c r="KOA2999" s="173"/>
      <c r="KOB2999" s="729"/>
      <c r="KOC2999" s="137"/>
      <c r="KOD2999" s="580"/>
      <c r="KOE2999" s="537"/>
      <c r="KOF2999" s="562"/>
      <c r="KOG2999" s="357"/>
      <c r="KOH2999" s="81"/>
      <c r="KOI2999" s="173"/>
      <c r="KOJ2999" s="729"/>
      <c r="KOK2999" s="137"/>
      <c r="KOL2999" s="580"/>
      <c r="KOM2999" s="537"/>
      <c r="KON2999" s="562"/>
      <c r="KOO2999" s="357"/>
      <c r="KOP2999" s="81"/>
      <c r="KOQ2999" s="173"/>
      <c r="KOR2999" s="729"/>
      <c r="KOS2999" s="137"/>
      <c r="KOT2999" s="580"/>
      <c r="KOU2999" s="537"/>
      <c r="KOV2999" s="562"/>
      <c r="KOW2999" s="357"/>
      <c r="KOX2999" s="81"/>
      <c r="KOY2999" s="173"/>
      <c r="KOZ2999" s="729"/>
      <c r="KPA2999" s="137"/>
      <c r="KPB2999" s="580"/>
      <c r="KPC2999" s="537"/>
      <c r="KPD2999" s="562"/>
      <c r="KPE2999" s="357"/>
      <c r="KPF2999" s="81"/>
      <c r="KPG2999" s="173"/>
      <c r="KPH2999" s="729"/>
      <c r="KPI2999" s="137"/>
      <c r="KPJ2999" s="580"/>
      <c r="KPK2999" s="537"/>
      <c r="KPL2999" s="562"/>
      <c r="KPM2999" s="357"/>
      <c r="KPN2999" s="81"/>
      <c r="KPO2999" s="173"/>
      <c r="KPP2999" s="729"/>
      <c r="KPQ2999" s="137"/>
      <c r="KPR2999" s="580"/>
      <c r="KPS2999" s="537"/>
      <c r="KPT2999" s="562"/>
      <c r="KPU2999" s="357"/>
      <c r="KPV2999" s="81"/>
      <c r="KPW2999" s="173"/>
      <c r="KPX2999" s="729"/>
      <c r="KPY2999" s="137"/>
      <c r="KPZ2999" s="580"/>
      <c r="KQA2999" s="537"/>
      <c r="KQB2999" s="562"/>
      <c r="KQC2999" s="357"/>
      <c r="KQD2999" s="81"/>
      <c r="KQE2999" s="173"/>
      <c r="KQF2999" s="729"/>
      <c r="KQG2999" s="137"/>
      <c r="KQH2999" s="580"/>
      <c r="KQI2999" s="537"/>
      <c r="KQJ2999" s="562"/>
      <c r="KQK2999" s="357"/>
      <c r="KQL2999" s="81"/>
      <c r="KQM2999" s="173"/>
      <c r="KQN2999" s="729"/>
      <c r="KQO2999" s="137"/>
      <c r="KQP2999" s="580"/>
      <c r="KQQ2999" s="537"/>
      <c r="KQR2999" s="562"/>
      <c r="KQS2999" s="357"/>
      <c r="KQT2999" s="81"/>
      <c r="KQU2999" s="173"/>
      <c r="KQV2999" s="729"/>
      <c r="KQW2999" s="137"/>
      <c r="KQX2999" s="580"/>
      <c r="KQY2999" s="537"/>
      <c r="KQZ2999" s="562"/>
      <c r="KRA2999" s="357"/>
      <c r="KRB2999" s="81"/>
      <c r="KRC2999" s="173"/>
      <c r="KRD2999" s="729"/>
      <c r="KRE2999" s="137"/>
      <c r="KRF2999" s="580"/>
      <c r="KRG2999" s="537"/>
      <c r="KRH2999" s="562"/>
      <c r="KRI2999" s="357"/>
      <c r="KRJ2999" s="81"/>
      <c r="KRK2999" s="173"/>
      <c r="KRL2999" s="729"/>
      <c r="KRM2999" s="137"/>
      <c r="KRN2999" s="580"/>
      <c r="KRO2999" s="537"/>
      <c r="KRP2999" s="562"/>
      <c r="KRQ2999" s="357"/>
      <c r="KRR2999" s="81"/>
      <c r="KRS2999" s="173"/>
      <c r="KRT2999" s="729"/>
      <c r="KRU2999" s="137"/>
      <c r="KRV2999" s="580"/>
      <c r="KRW2999" s="537"/>
      <c r="KRX2999" s="562"/>
      <c r="KRY2999" s="357"/>
      <c r="KRZ2999" s="81"/>
      <c r="KSA2999" s="173"/>
      <c r="KSB2999" s="729"/>
      <c r="KSC2999" s="137"/>
      <c r="KSD2999" s="580"/>
      <c r="KSE2999" s="537"/>
      <c r="KSF2999" s="562"/>
      <c r="KSG2999" s="357"/>
      <c r="KSH2999" s="81"/>
      <c r="KSI2999" s="173"/>
      <c r="KSJ2999" s="729"/>
      <c r="KSK2999" s="137"/>
      <c r="KSL2999" s="580"/>
      <c r="KSM2999" s="537"/>
      <c r="KSN2999" s="562"/>
      <c r="KSO2999" s="357"/>
      <c r="KSP2999" s="81"/>
      <c r="KSQ2999" s="173"/>
      <c r="KSR2999" s="729"/>
      <c r="KSS2999" s="137"/>
      <c r="KST2999" s="580"/>
      <c r="KSU2999" s="537"/>
      <c r="KSV2999" s="562"/>
      <c r="KSW2999" s="357"/>
      <c r="KSX2999" s="81"/>
      <c r="KSY2999" s="173"/>
      <c r="KSZ2999" s="729"/>
      <c r="KTA2999" s="137"/>
      <c r="KTB2999" s="580"/>
      <c r="KTC2999" s="537"/>
      <c r="KTD2999" s="562"/>
      <c r="KTE2999" s="357"/>
      <c r="KTF2999" s="81"/>
      <c r="KTG2999" s="173"/>
      <c r="KTH2999" s="729"/>
      <c r="KTI2999" s="137"/>
      <c r="KTJ2999" s="580"/>
      <c r="KTK2999" s="537"/>
      <c r="KTL2999" s="562"/>
      <c r="KTM2999" s="357"/>
      <c r="KTN2999" s="81"/>
      <c r="KTO2999" s="173"/>
      <c r="KTP2999" s="729"/>
      <c r="KTQ2999" s="137"/>
      <c r="KTR2999" s="580"/>
      <c r="KTS2999" s="537"/>
      <c r="KTT2999" s="562"/>
      <c r="KTU2999" s="357"/>
      <c r="KTV2999" s="81"/>
      <c r="KTW2999" s="173"/>
      <c r="KTX2999" s="729"/>
      <c r="KTY2999" s="137"/>
      <c r="KTZ2999" s="580"/>
      <c r="KUA2999" s="537"/>
      <c r="KUB2999" s="562"/>
      <c r="KUC2999" s="357"/>
      <c r="KUD2999" s="81"/>
      <c r="KUE2999" s="173"/>
      <c r="KUF2999" s="729"/>
      <c r="KUG2999" s="137"/>
      <c r="KUH2999" s="580"/>
      <c r="KUI2999" s="537"/>
      <c r="KUJ2999" s="562"/>
      <c r="KUK2999" s="357"/>
      <c r="KUL2999" s="81"/>
      <c r="KUM2999" s="173"/>
      <c r="KUN2999" s="729"/>
      <c r="KUO2999" s="137"/>
      <c r="KUP2999" s="580"/>
      <c r="KUQ2999" s="537"/>
      <c r="KUR2999" s="562"/>
      <c r="KUS2999" s="357"/>
      <c r="KUT2999" s="81"/>
      <c r="KUU2999" s="173"/>
      <c r="KUV2999" s="729"/>
      <c r="KUW2999" s="137"/>
      <c r="KUX2999" s="580"/>
      <c r="KUY2999" s="537"/>
      <c r="KUZ2999" s="562"/>
      <c r="KVA2999" s="357"/>
      <c r="KVB2999" s="81"/>
      <c r="KVC2999" s="173"/>
      <c r="KVD2999" s="729"/>
      <c r="KVE2999" s="137"/>
      <c r="KVF2999" s="580"/>
      <c r="KVG2999" s="537"/>
      <c r="KVH2999" s="562"/>
      <c r="KVI2999" s="357"/>
      <c r="KVJ2999" s="81"/>
      <c r="KVK2999" s="173"/>
      <c r="KVL2999" s="729"/>
      <c r="KVM2999" s="137"/>
      <c r="KVN2999" s="580"/>
      <c r="KVO2999" s="537"/>
      <c r="KVP2999" s="562"/>
      <c r="KVQ2999" s="357"/>
      <c r="KVR2999" s="81"/>
      <c r="KVS2999" s="173"/>
      <c r="KVT2999" s="729"/>
      <c r="KVU2999" s="137"/>
      <c r="KVV2999" s="580"/>
      <c r="KVW2999" s="537"/>
      <c r="KVX2999" s="562"/>
      <c r="KVY2999" s="357"/>
      <c r="KVZ2999" s="81"/>
      <c r="KWA2999" s="173"/>
      <c r="KWB2999" s="729"/>
      <c r="KWC2999" s="137"/>
      <c r="KWD2999" s="580"/>
      <c r="KWE2999" s="537"/>
      <c r="KWF2999" s="562"/>
      <c r="KWG2999" s="357"/>
      <c r="KWH2999" s="81"/>
      <c r="KWI2999" s="173"/>
      <c r="KWJ2999" s="729"/>
      <c r="KWK2999" s="137"/>
      <c r="KWL2999" s="580"/>
      <c r="KWM2999" s="537"/>
      <c r="KWN2999" s="562"/>
      <c r="KWO2999" s="357"/>
      <c r="KWP2999" s="81"/>
      <c r="KWQ2999" s="173"/>
      <c r="KWR2999" s="729"/>
      <c r="KWS2999" s="137"/>
      <c r="KWT2999" s="580"/>
      <c r="KWU2999" s="537"/>
      <c r="KWV2999" s="562"/>
      <c r="KWW2999" s="357"/>
      <c r="KWX2999" s="81"/>
      <c r="KWY2999" s="173"/>
      <c r="KWZ2999" s="729"/>
      <c r="KXA2999" s="137"/>
      <c r="KXB2999" s="580"/>
      <c r="KXC2999" s="537"/>
      <c r="KXD2999" s="562"/>
      <c r="KXE2999" s="357"/>
      <c r="KXF2999" s="81"/>
      <c r="KXG2999" s="173"/>
      <c r="KXH2999" s="729"/>
      <c r="KXI2999" s="137"/>
      <c r="KXJ2999" s="580"/>
      <c r="KXK2999" s="537"/>
      <c r="KXL2999" s="562"/>
      <c r="KXM2999" s="357"/>
      <c r="KXN2999" s="81"/>
      <c r="KXO2999" s="173"/>
      <c r="KXP2999" s="729"/>
      <c r="KXQ2999" s="137"/>
      <c r="KXR2999" s="580"/>
      <c r="KXS2999" s="537"/>
      <c r="KXT2999" s="562"/>
      <c r="KXU2999" s="357"/>
      <c r="KXV2999" s="81"/>
      <c r="KXW2999" s="173"/>
      <c r="KXX2999" s="729"/>
      <c r="KXY2999" s="137"/>
      <c r="KXZ2999" s="580"/>
      <c r="KYA2999" s="537"/>
      <c r="KYB2999" s="562"/>
      <c r="KYC2999" s="357"/>
      <c r="KYD2999" s="81"/>
      <c r="KYE2999" s="173"/>
      <c r="KYF2999" s="729"/>
      <c r="KYG2999" s="137"/>
      <c r="KYH2999" s="580"/>
      <c r="KYI2999" s="537"/>
      <c r="KYJ2999" s="562"/>
      <c r="KYK2999" s="357"/>
      <c r="KYL2999" s="81"/>
      <c r="KYM2999" s="173"/>
      <c r="KYN2999" s="729"/>
      <c r="KYO2999" s="137"/>
      <c r="KYP2999" s="580"/>
      <c r="KYQ2999" s="537"/>
      <c r="KYR2999" s="562"/>
      <c r="KYS2999" s="357"/>
      <c r="KYT2999" s="81"/>
      <c r="KYU2999" s="173"/>
      <c r="KYV2999" s="729"/>
      <c r="KYW2999" s="137"/>
      <c r="KYX2999" s="580"/>
      <c r="KYY2999" s="537"/>
      <c r="KYZ2999" s="562"/>
      <c r="KZA2999" s="357"/>
      <c r="KZB2999" s="81"/>
      <c r="KZC2999" s="173"/>
      <c r="KZD2999" s="729"/>
      <c r="KZE2999" s="137"/>
      <c r="KZF2999" s="580"/>
      <c r="KZG2999" s="537"/>
      <c r="KZH2999" s="562"/>
      <c r="KZI2999" s="357"/>
      <c r="KZJ2999" s="81"/>
      <c r="KZK2999" s="173"/>
      <c r="KZL2999" s="729"/>
      <c r="KZM2999" s="137"/>
      <c r="KZN2999" s="580"/>
      <c r="KZO2999" s="537"/>
      <c r="KZP2999" s="562"/>
      <c r="KZQ2999" s="357"/>
      <c r="KZR2999" s="81"/>
      <c r="KZS2999" s="173"/>
      <c r="KZT2999" s="729"/>
      <c r="KZU2999" s="137"/>
      <c r="KZV2999" s="580"/>
      <c r="KZW2999" s="537"/>
      <c r="KZX2999" s="562"/>
      <c r="KZY2999" s="357"/>
      <c r="KZZ2999" s="81"/>
      <c r="LAA2999" s="173"/>
      <c r="LAB2999" s="729"/>
      <c r="LAC2999" s="137"/>
      <c r="LAD2999" s="580"/>
      <c r="LAE2999" s="537"/>
      <c r="LAF2999" s="562"/>
      <c r="LAG2999" s="357"/>
      <c r="LAH2999" s="81"/>
      <c r="LAI2999" s="173"/>
      <c r="LAJ2999" s="729"/>
      <c r="LAK2999" s="137"/>
      <c r="LAL2999" s="580"/>
      <c r="LAM2999" s="537"/>
      <c r="LAN2999" s="562"/>
      <c r="LAO2999" s="357"/>
      <c r="LAP2999" s="81"/>
      <c r="LAQ2999" s="173"/>
      <c r="LAR2999" s="729"/>
      <c r="LAS2999" s="137"/>
      <c r="LAT2999" s="580"/>
      <c r="LAU2999" s="537"/>
      <c r="LAV2999" s="562"/>
      <c r="LAW2999" s="357"/>
      <c r="LAX2999" s="81"/>
      <c r="LAY2999" s="173"/>
      <c r="LAZ2999" s="729"/>
      <c r="LBA2999" s="137"/>
      <c r="LBB2999" s="580"/>
      <c r="LBC2999" s="537"/>
      <c r="LBD2999" s="562"/>
      <c r="LBE2999" s="357"/>
      <c r="LBF2999" s="81"/>
      <c r="LBG2999" s="173"/>
      <c r="LBH2999" s="729"/>
      <c r="LBI2999" s="137"/>
      <c r="LBJ2999" s="580"/>
      <c r="LBK2999" s="537"/>
      <c r="LBL2999" s="562"/>
      <c r="LBM2999" s="357"/>
      <c r="LBN2999" s="81"/>
      <c r="LBO2999" s="173"/>
      <c r="LBP2999" s="729"/>
      <c r="LBQ2999" s="137"/>
      <c r="LBR2999" s="580"/>
      <c r="LBS2999" s="537"/>
      <c r="LBT2999" s="562"/>
      <c r="LBU2999" s="357"/>
      <c r="LBV2999" s="81"/>
      <c r="LBW2999" s="173"/>
      <c r="LBX2999" s="729"/>
      <c r="LBY2999" s="137"/>
      <c r="LBZ2999" s="580"/>
      <c r="LCA2999" s="537"/>
      <c r="LCB2999" s="562"/>
      <c r="LCC2999" s="357"/>
      <c r="LCD2999" s="81"/>
      <c r="LCE2999" s="173"/>
      <c r="LCF2999" s="729"/>
      <c r="LCG2999" s="137"/>
      <c r="LCH2999" s="580"/>
      <c r="LCI2999" s="537"/>
      <c r="LCJ2999" s="562"/>
      <c r="LCK2999" s="357"/>
      <c r="LCL2999" s="81"/>
      <c r="LCM2999" s="173"/>
      <c r="LCN2999" s="729"/>
      <c r="LCO2999" s="137"/>
      <c r="LCP2999" s="580"/>
      <c r="LCQ2999" s="537"/>
      <c r="LCR2999" s="562"/>
      <c r="LCS2999" s="357"/>
      <c r="LCT2999" s="81"/>
      <c r="LCU2999" s="173"/>
      <c r="LCV2999" s="729"/>
      <c r="LCW2999" s="137"/>
      <c r="LCX2999" s="580"/>
      <c r="LCY2999" s="537"/>
      <c r="LCZ2999" s="562"/>
      <c r="LDA2999" s="357"/>
      <c r="LDB2999" s="81"/>
      <c r="LDC2999" s="173"/>
      <c r="LDD2999" s="729"/>
      <c r="LDE2999" s="137"/>
      <c r="LDF2999" s="580"/>
      <c r="LDG2999" s="537"/>
      <c r="LDH2999" s="562"/>
      <c r="LDI2999" s="357"/>
      <c r="LDJ2999" s="81"/>
      <c r="LDK2999" s="173"/>
      <c r="LDL2999" s="729"/>
      <c r="LDM2999" s="137"/>
      <c r="LDN2999" s="580"/>
      <c r="LDO2999" s="537"/>
      <c r="LDP2999" s="562"/>
      <c r="LDQ2999" s="357"/>
      <c r="LDR2999" s="81"/>
      <c r="LDS2999" s="173"/>
      <c r="LDT2999" s="729"/>
      <c r="LDU2999" s="137"/>
      <c r="LDV2999" s="580"/>
      <c r="LDW2999" s="537"/>
      <c r="LDX2999" s="562"/>
      <c r="LDY2999" s="357"/>
      <c r="LDZ2999" s="81"/>
      <c r="LEA2999" s="173"/>
      <c r="LEB2999" s="729"/>
      <c r="LEC2999" s="137"/>
      <c r="LED2999" s="580"/>
      <c r="LEE2999" s="537"/>
      <c r="LEF2999" s="562"/>
      <c r="LEG2999" s="357"/>
      <c r="LEH2999" s="81"/>
      <c r="LEI2999" s="173"/>
      <c r="LEJ2999" s="729"/>
      <c r="LEK2999" s="137"/>
      <c r="LEL2999" s="580"/>
      <c r="LEM2999" s="537"/>
      <c r="LEN2999" s="562"/>
      <c r="LEO2999" s="357"/>
      <c r="LEP2999" s="81"/>
      <c r="LEQ2999" s="173"/>
      <c r="LER2999" s="729"/>
      <c r="LES2999" s="137"/>
      <c r="LET2999" s="580"/>
      <c r="LEU2999" s="537"/>
      <c r="LEV2999" s="562"/>
      <c r="LEW2999" s="357"/>
      <c r="LEX2999" s="81"/>
      <c r="LEY2999" s="173"/>
      <c r="LEZ2999" s="729"/>
      <c r="LFA2999" s="137"/>
      <c r="LFB2999" s="580"/>
      <c r="LFC2999" s="537"/>
      <c r="LFD2999" s="562"/>
      <c r="LFE2999" s="357"/>
      <c r="LFF2999" s="81"/>
      <c r="LFG2999" s="173"/>
      <c r="LFH2999" s="729"/>
      <c r="LFI2999" s="137"/>
      <c r="LFJ2999" s="580"/>
      <c r="LFK2999" s="537"/>
      <c r="LFL2999" s="562"/>
      <c r="LFM2999" s="357"/>
      <c r="LFN2999" s="81"/>
      <c r="LFO2999" s="173"/>
      <c r="LFP2999" s="729"/>
      <c r="LFQ2999" s="137"/>
      <c r="LFR2999" s="580"/>
      <c r="LFS2999" s="537"/>
      <c r="LFT2999" s="562"/>
      <c r="LFU2999" s="357"/>
      <c r="LFV2999" s="81"/>
      <c r="LFW2999" s="173"/>
      <c r="LFX2999" s="729"/>
      <c r="LFY2999" s="137"/>
      <c r="LFZ2999" s="580"/>
      <c r="LGA2999" s="537"/>
      <c r="LGB2999" s="562"/>
      <c r="LGC2999" s="357"/>
      <c r="LGD2999" s="81"/>
      <c r="LGE2999" s="173"/>
      <c r="LGF2999" s="729"/>
      <c r="LGG2999" s="137"/>
      <c r="LGH2999" s="580"/>
      <c r="LGI2999" s="537"/>
      <c r="LGJ2999" s="562"/>
      <c r="LGK2999" s="357"/>
      <c r="LGL2999" s="81"/>
      <c r="LGM2999" s="173"/>
      <c r="LGN2999" s="729"/>
      <c r="LGO2999" s="137"/>
      <c r="LGP2999" s="580"/>
      <c r="LGQ2999" s="537"/>
      <c r="LGR2999" s="562"/>
      <c r="LGS2999" s="357"/>
      <c r="LGT2999" s="81"/>
      <c r="LGU2999" s="173"/>
      <c r="LGV2999" s="729"/>
      <c r="LGW2999" s="137"/>
      <c r="LGX2999" s="580"/>
      <c r="LGY2999" s="537"/>
      <c r="LGZ2999" s="562"/>
      <c r="LHA2999" s="357"/>
      <c r="LHB2999" s="81"/>
      <c r="LHC2999" s="173"/>
      <c r="LHD2999" s="729"/>
      <c r="LHE2999" s="137"/>
      <c r="LHF2999" s="580"/>
      <c r="LHG2999" s="537"/>
      <c r="LHH2999" s="562"/>
      <c r="LHI2999" s="357"/>
      <c r="LHJ2999" s="81"/>
      <c r="LHK2999" s="173"/>
      <c r="LHL2999" s="729"/>
      <c r="LHM2999" s="137"/>
      <c r="LHN2999" s="580"/>
      <c r="LHO2999" s="537"/>
      <c r="LHP2999" s="562"/>
      <c r="LHQ2999" s="357"/>
      <c r="LHR2999" s="81"/>
      <c r="LHS2999" s="173"/>
      <c r="LHT2999" s="729"/>
      <c r="LHU2999" s="137"/>
      <c r="LHV2999" s="580"/>
      <c r="LHW2999" s="537"/>
      <c r="LHX2999" s="562"/>
      <c r="LHY2999" s="357"/>
      <c r="LHZ2999" s="81"/>
      <c r="LIA2999" s="173"/>
      <c r="LIB2999" s="729"/>
      <c r="LIC2999" s="137"/>
      <c r="LID2999" s="580"/>
      <c r="LIE2999" s="537"/>
      <c r="LIF2999" s="562"/>
      <c r="LIG2999" s="357"/>
      <c r="LIH2999" s="81"/>
      <c r="LII2999" s="173"/>
      <c r="LIJ2999" s="729"/>
      <c r="LIK2999" s="137"/>
      <c r="LIL2999" s="580"/>
      <c r="LIM2999" s="537"/>
      <c r="LIN2999" s="562"/>
      <c r="LIO2999" s="357"/>
      <c r="LIP2999" s="81"/>
      <c r="LIQ2999" s="173"/>
      <c r="LIR2999" s="729"/>
      <c r="LIS2999" s="137"/>
      <c r="LIT2999" s="580"/>
      <c r="LIU2999" s="537"/>
      <c r="LIV2999" s="562"/>
      <c r="LIW2999" s="357"/>
      <c r="LIX2999" s="81"/>
      <c r="LIY2999" s="173"/>
      <c r="LIZ2999" s="729"/>
      <c r="LJA2999" s="137"/>
      <c r="LJB2999" s="580"/>
      <c r="LJC2999" s="537"/>
      <c r="LJD2999" s="562"/>
      <c r="LJE2999" s="357"/>
      <c r="LJF2999" s="81"/>
      <c r="LJG2999" s="173"/>
      <c r="LJH2999" s="729"/>
      <c r="LJI2999" s="137"/>
      <c r="LJJ2999" s="580"/>
      <c r="LJK2999" s="537"/>
      <c r="LJL2999" s="562"/>
      <c r="LJM2999" s="357"/>
      <c r="LJN2999" s="81"/>
      <c r="LJO2999" s="173"/>
      <c r="LJP2999" s="729"/>
      <c r="LJQ2999" s="137"/>
      <c r="LJR2999" s="580"/>
      <c r="LJS2999" s="537"/>
      <c r="LJT2999" s="562"/>
      <c r="LJU2999" s="357"/>
      <c r="LJV2999" s="81"/>
      <c r="LJW2999" s="173"/>
      <c r="LJX2999" s="729"/>
      <c r="LJY2999" s="137"/>
      <c r="LJZ2999" s="580"/>
      <c r="LKA2999" s="537"/>
      <c r="LKB2999" s="562"/>
      <c r="LKC2999" s="357"/>
      <c r="LKD2999" s="81"/>
      <c r="LKE2999" s="173"/>
      <c r="LKF2999" s="729"/>
      <c r="LKG2999" s="137"/>
      <c r="LKH2999" s="580"/>
      <c r="LKI2999" s="537"/>
      <c r="LKJ2999" s="562"/>
      <c r="LKK2999" s="357"/>
      <c r="LKL2999" s="81"/>
      <c r="LKM2999" s="173"/>
      <c r="LKN2999" s="729"/>
      <c r="LKO2999" s="137"/>
      <c r="LKP2999" s="580"/>
      <c r="LKQ2999" s="537"/>
      <c r="LKR2999" s="562"/>
      <c r="LKS2999" s="357"/>
      <c r="LKT2999" s="81"/>
      <c r="LKU2999" s="173"/>
      <c r="LKV2999" s="729"/>
      <c r="LKW2999" s="137"/>
      <c r="LKX2999" s="580"/>
      <c r="LKY2999" s="537"/>
      <c r="LKZ2999" s="562"/>
      <c r="LLA2999" s="357"/>
      <c r="LLB2999" s="81"/>
      <c r="LLC2999" s="173"/>
      <c r="LLD2999" s="729"/>
      <c r="LLE2999" s="137"/>
      <c r="LLF2999" s="580"/>
      <c r="LLG2999" s="537"/>
      <c r="LLH2999" s="562"/>
      <c r="LLI2999" s="357"/>
      <c r="LLJ2999" s="81"/>
      <c r="LLK2999" s="173"/>
      <c r="LLL2999" s="729"/>
      <c r="LLM2999" s="137"/>
      <c r="LLN2999" s="580"/>
      <c r="LLO2999" s="537"/>
      <c r="LLP2999" s="562"/>
      <c r="LLQ2999" s="357"/>
      <c r="LLR2999" s="81"/>
      <c r="LLS2999" s="173"/>
      <c r="LLT2999" s="729"/>
      <c r="LLU2999" s="137"/>
      <c r="LLV2999" s="580"/>
      <c r="LLW2999" s="537"/>
      <c r="LLX2999" s="562"/>
      <c r="LLY2999" s="357"/>
      <c r="LLZ2999" s="81"/>
      <c r="LMA2999" s="173"/>
      <c r="LMB2999" s="729"/>
      <c r="LMC2999" s="137"/>
      <c r="LMD2999" s="580"/>
      <c r="LME2999" s="537"/>
      <c r="LMF2999" s="562"/>
      <c r="LMG2999" s="357"/>
      <c r="LMH2999" s="81"/>
      <c r="LMI2999" s="173"/>
      <c r="LMJ2999" s="729"/>
      <c r="LMK2999" s="137"/>
      <c r="LML2999" s="580"/>
      <c r="LMM2999" s="537"/>
      <c r="LMN2999" s="562"/>
      <c r="LMO2999" s="357"/>
      <c r="LMP2999" s="81"/>
      <c r="LMQ2999" s="173"/>
      <c r="LMR2999" s="729"/>
      <c r="LMS2999" s="137"/>
      <c r="LMT2999" s="580"/>
      <c r="LMU2999" s="537"/>
      <c r="LMV2999" s="562"/>
      <c r="LMW2999" s="357"/>
      <c r="LMX2999" s="81"/>
      <c r="LMY2999" s="173"/>
      <c r="LMZ2999" s="729"/>
      <c r="LNA2999" s="137"/>
      <c r="LNB2999" s="580"/>
      <c r="LNC2999" s="537"/>
      <c r="LND2999" s="562"/>
      <c r="LNE2999" s="357"/>
      <c r="LNF2999" s="81"/>
      <c r="LNG2999" s="173"/>
      <c r="LNH2999" s="729"/>
      <c r="LNI2999" s="137"/>
      <c r="LNJ2999" s="580"/>
      <c r="LNK2999" s="537"/>
      <c r="LNL2999" s="562"/>
      <c r="LNM2999" s="357"/>
      <c r="LNN2999" s="81"/>
      <c r="LNO2999" s="173"/>
      <c r="LNP2999" s="729"/>
      <c r="LNQ2999" s="137"/>
      <c r="LNR2999" s="580"/>
      <c r="LNS2999" s="537"/>
      <c r="LNT2999" s="562"/>
      <c r="LNU2999" s="357"/>
      <c r="LNV2999" s="81"/>
      <c r="LNW2999" s="173"/>
      <c r="LNX2999" s="729"/>
      <c r="LNY2999" s="137"/>
      <c r="LNZ2999" s="580"/>
      <c r="LOA2999" s="537"/>
      <c r="LOB2999" s="562"/>
      <c r="LOC2999" s="357"/>
      <c r="LOD2999" s="81"/>
      <c r="LOE2999" s="173"/>
      <c r="LOF2999" s="729"/>
      <c r="LOG2999" s="137"/>
      <c r="LOH2999" s="580"/>
      <c r="LOI2999" s="537"/>
      <c r="LOJ2999" s="562"/>
      <c r="LOK2999" s="357"/>
      <c r="LOL2999" s="81"/>
      <c r="LOM2999" s="173"/>
      <c r="LON2999" s="729"/>
      <c r="LOO2999" s="137"/>
      <c r="LOP2999" s="580"/>
      <c r="LOQ2999" s="537"/>
      <c r="LOR2999" s="562"/>
      <c r="LOS2999" s="357"/>
      <c r="LOT2999" s="81"/>
      <c r="LOU2999" s="173"/>
      <c r="LOV2999" s="729"/>
      <c r="LOW2999" s="137"/>
      <c r="LOX2999" s="580"/>
      <c r="LOY2999" s="537"/>
      <c r="LOZ2999" s="562"/>
      <c r="LPA2999" s="357"/>
      <c r="LPB2999" s="81"/>
      <c r="LPC2999" s="173"/>
      <c r="LPD2999" s="729"/>
      <c r="LPE2999" s="137"/>
      <c r="LPF2999" s="580"/>
      <c r="LPG2999" s="537"/>
      <c r="LPH2999" s="562"/>
      <c r="LPI2999" s="357"/>
      <c r="LPJ2999" s="81"/>
      <c r="LPK2999" s="173"/>
      <c r="LPL2999" s="729"/>
      <c r="LPM2999" s="137"/>
      <c r="LPN2999" s="580"/>
      <c r="LPO2999" s="537"/>
      <c r="LPP2999" s="562"/>
      <c r="LPQ2999" s="357"/>
      <c r="LPR2999" s="81"/>
      <c r="LPS2999" s="173"/>
      <c r="LPT2999" s="729"/>
      <c r="LPU2999" s="137"/>
      <c r="LPV2999" s="580"/>
      <c r="LPW2999" s="537"/>
      <c r="LPX2999" s="562"/>
      <c r="LPY2999" s="357"/>
      <c r="LPZ2999" s="81"/>
      <c r="LQA2999" s="173"/>
      <c r="LQB2999" s="729"/>
      <c r="LQC2999" s="137"/>
      <c r="LQD2999" s="580"/>
      <c r="LQE2999" s="537"/>
      <c r="LQF2999" s="562"/>
      <c r="LQG2999" s="357"/>
      <c r="LQH2999" s="81"/>
      <c r="LQI2999" s="173"/>
      <c r="LQJ2999" s="729"/>
      <c r="LQK2999" s="137"/>
      <c r="LQL2999" s="580"/>
      <c r="LQM2999" s="537"/>
      <c r="LQN2999" s="562"/>
      <c r="LQO2999" s="357"/>
      <c r="LQP2999" s="81"/>
      <c r="LQQ2999" s="173"/>
      <c r="LQR2999" s="729"/>
      <c r="LQS2999" s="137"/>
      <c r="LQT2999" s="580"/>
      <c r="LQU2999" s="537"/>
      <c r="LQV2999" s="562"/>
      <c r="LQW2999" s="357"/>
      <c r="LQX2999" s="81"/>
      <c r="LQY2999" s="173"/>
      <c r="LQZ2999" s="729"/>
      <c r="LRA2999" s="137"/>
      <c r="LRB2999" s="580"/>
      <c r="LRC2999" s="537"/>
      <c r="LRD2999" s="562"/>
      <c r="LRE2999" s="357"/>
      <c r="LRF2999" s="81"/>
      <c r="LRG2999" s="173"/>
      <c r="LRH2999" s="729"/>
      <c r="LRI2999" s="137"/>
      <c r="LRJ2999" s="580"/>
      <c r="LRK2999" s="537"/>
      <c r="LRL2999" s="562"/>
      <c r="LRM2999" s="357"/>
      <c r="LRN2999" s="81"/>
      <c r="LRO2999" s="173"/>
      <c r="LRP2999" s="729"/>
      <c r="LRQ2999" s="137"/>
      <c r="LRR2999" s="580"/>
      <c r="LRS2999" s="537"/>
      <c r="LRT2999" s="562"/>
      <c r="LRU2999" s="357"/>
      <c r="LRV2999" s="81"/>
      <c r="LRW2999" s="173"/>
      <c r="LRX2999" s="729"/>
      <c r="LRY2999" s="137"/>
      <c r="LRZ2999" s="580"/>
      <c r="LSA2999" s="537"/>
      <c r="LSB2999" s="562"/>
      <c r="LSC2999" s="357"/>
      <c r="LSD2999" s="81"/>
      <c r="LSE2999" s="173"/>
      <c r="LSF2999" s="729"/>
      <c r="LSG2999" s="137"/>
      <c r="LSH2999" s="580"/>
      <c r="LSI2999" s="537"/>
      <c r="LSJ2999" s="562"/>
      <c r="LSK2999" s="357"/>
      <c r="LSL2999" s="81"/>
      <c r="LSM2999" s="173"/>
      <c r="LSN2999" s="729"/>
      <c r="LSO2999" s="137"/>
      <c r="LSP2999" s="580"/>
      <c r="LSQ2999" s="537"/>
      <c r="LSR2999" s="562"/>
      <c r="LSS2999" s="357"/>
      <c r="LST2999" s="81"/>
      <c r="LSU2999" s="173"/>
      <c r="LSV2999" s="729"/>
      <c r="LSW2999" s="137"/>
      <c r="LSX2999" s="580"/>
      <c r="LSY2999" s="537"/>
      <c r="LSZ2999" s="562"/>
      <c r="LTA2999" s="357"/>
      <c r="LTB2999" s="81"/>
      <c r="LTC2999" s="173"/>
      <c r="LTD2999" s="729"/>
      <c r="LTE2999" s="137"/>
      <c r="LTF2999" s="580"/>
      <c r="LTG2999" s="537"/>
      <c r="LTH2999" s="562"/>
      <c r="LTI2999" s="357"/>
      <c r="LTJ2999" s="81"/>
      <c r="LTK2999" s="173"/>
      <c r="LTL2999" s="729"/>
      <c r="LTM2999" s="137"/>
      <c r="LTN2999" s="580"/>
      <c r="LTO2999" s="537"/>
      <c r="LTP2999" s="562"/>
      <c r="LTQ2999" s="357"/>
      <c r="LTR2999" s="81"/>
      <c r="LTS2999" s="173"/>
      <c r="LTT2999" s="729"/>
      <c r="LTU2999" s="137"/>
      <c r="LTV2999" s="580"/>
      <c r="LTW2999" s="537"/>
      <c r="LTX2999" s="562"/>
      <c r="LTY2999" s="357"/>
      <c r="LTZ2999" s="81"/>
      <c r="LUA2999" s="173"/>
      <c r="LUB2999" s="729"/>
      <c r="LUC2999" s="137"/>
      <c r="LUD2999" s="580"/>
      <c r="LUE2999" s="537"/>
      <c r="LUF2999" s="562"/>
      <c r="LUG2999" s="357"/>
      <c r="LUH2999" s="81"/>
      <c r="LUI2999" s="173"/>
      <c r="LUJ2999" s="729"/>
      <c r="LUK2999" s="137"/>
      <c r="LUL2999" s="580"/>
      <c r="LUM2999" s="537"/>
      <c r="LUN2999" s="562"/>
      <c r="LUO2999" s="357"/>
      <c r="LUP2999" s="81"/>
      <c r="LUQ2999" s="173"/>
      <c r="LUR2999" s="729"/>
      <c r="LUS2999" s="137"/>
      <c r="LUT2999" s="580"/>
      <c r="LUU2999" s="537"/>
      <c r="LUV2999" s="562"/>
      <c r="LUW2999" s="357"/>
      <c r="LUX2999" s="81"/>
      <c r="LUY2999" s="173"/>
      <c r="LUZ2999" s="729"/>
      <c r="LVA2999" s="137"/>
      <c r="LVB2999" s="580"/>
      <c r="LVC2999" s="537"/>
      <c r="LVD2999" s="562"/>
      <c r="LVE2999" s="357"/>
      <c r="LVF2999" s="81"/>
      <c r="LVG2999" s="173"/>
      <c r="LVH2999" s="729"/>
      <c r="LVI2999" s="137"/>
      <c r="LVJ2999" s="580"/>
      <c r="LVK2999" s="537"/>
      <c r="LVL2999" s="562"/>
      <c r="LVM2999" s="357"/>
      <c r="LVN2999" s="81"/>
      <c r="LVO2999" s="173"/>
      <c r="LVP2999" s="729"/>
      <c r="LVQ2999" s="137"/>
      <c r="LVR2999" s="580"/>
      <c r="LVS2999" s="537"/>
      <c r="LVT2999" s="562"/>
      <c r="LVU2999" s="357"/>
      <c r="LVV2999" s="81"/>
      <c r="LVW2999" s="173"/>
      <c r="LVX2999" s="729"/>
      <c r="LVY2999" s="137"/>
      <c r="LVZ2999" s="580"/>
      <c r="LWA2999" s="537"/>
      <c r="LWB2999" s="562"/>
      <c r="LWC2999" s="357"/>
      <c r="LWD2999" s="81"/>
      <c r="LWE2999" s="173"/>
      <c r="LWF2999" s="729"/>
      <c r="LWG2999" s="137"/>
      <c r="LWH2999" s="580"/>
      <c r="LWI2999" s="537"/>
      <c r="LWJ2999" s="562"/>
      <c r="LWK2999" s="357"/>
      <c r="LWL2999" s="81"/>
      <c r="LWM2999" s="173"/>
      <c r="LWN2999" s="729"/>
      <c r="LWO2999" s="137"/>
      <c r="LWP2999" s="580"/>
      <c r="LWQ2999" s="537"/>
      <c r="LWR2999" s="562"/>
      <c r="LWS2999" s="357"/>
      <c r="LWT2999" s="81"/>
      <c r="LWU2999" s="173"/>
      <c r="LWV2999" s="729"/>
      <c r="LWW2999" s="137"/>
      <c r="LWX2999" s="580"/>
      <c r="LWY2999" s="537"/>
      <c r="LWZ2999" s="562"/>
      <c r="LXA2999" s="357"/>
      <c r="LXB2999" s="81"/>
      <c r="LXC2999" s="173"/>
      <c r="LXD2999" s="729"/>
      <c r="LXE2999" s="137"/>
      <c r="LXF2999" s="580"/>
      <c r="LXG2999" s="537"/>
      <c r="LXH2999" s="562"/>
      <c r="LXI2999" s="357"/>
      <c r="LXJ2999" s="81"/>
      <c r="LXK2999" s="173"/>
      <c r="LXL2999" s="729"/>
      <c r="LXM2999" s="137"/>
      <c r="LXN2999" s="580"/>
      <c r="LXO2999" s="537"/>
      <c r="LXP2999" s="562"/>
      <c r="LXQ2999" s="357"/>
      <c r="LXR2999" s="81"/>
      <c r="LXS2999" s="173"/>
      <c r="LXT2999" s="729"/>
      <c r="LXU2999" s="137"/>
      <c r="LXV2999" s="580"/>
      <c r="LXW2999" s="537"/>
      <c r="LXX2999" s="562"/>
      <c r="LXY2999" s="357"/>
      <c r="LXZ2999" s="81"/>
      <c r="LYA2999" s="173"/>
      <c r="LYB2999" s="729"/>
      <c r="LYC2999" s="137"/>
      <c r="LYD2999" s="580"/>
      <c r="LYE2999" s="537"/>
      <c r="LYF2999" s="562"/>
      <c r="LYG2999" s="357"/>
      <c r="LYH2999" s="81"/>
      <c r="LYI2999" s="173"/>
      <c r="LYJ2999" s="729"/>
      <c r="LYK2999" s="137"/>
      <c r="LYL2999" s="580"/>
      <c r="LYM2999" s="537"/>
      <c r="LYN2999" s="562"/>
      <c r="LYO2999" s="357"/>
      <c r="LYP2999" s="81"/>
      <c r="LYQ2999" s="173"/>
      <c r="LYR2999" s="729"/>
      <c r="LYS2999" s="137"/>
      <c r="LYT2999" s="580"/>
      <c r="LYU2999" s="537"/>
      <c r="LYV2999" s="562"/>
      <c r="LYW2999" s="357"/>
      <c r="LYX2999" s="81"/>
      <c r="LYY2999" s="173"/>
      <c r="LYZ2999" s="729"/>
      <c r="LZA2999" s="137"/>
      <c r="LZB2999" s="580"/>
      <c r="LZC2999" s="537"/>
      <c r="LZD2999" s="562"/>
      <c r="LZE2999" s="357"/>
      <c r="LZF2999" s="81"/>
      <c r="LZG2999" s="173"/>
      <c r="LZH2999" s="729"/>
      <c r="LZI2999" s="137"/>
      <c r="LZJ2999" s="580"/>
      <c r="LZK2999" s="537"/>
      <c r="LZL2999" s="562"/>
      <c r="LZM2999" s="357"/>
      <c r="LZN2999" s="81"/>
      <c r="LZO2999" s="173"/>
      <c r="LZP2999" s="729"/>
      <c r="LZQ2999" s="137"/>
      <c r="LZR2999" s="580"/>
      <c r="LZS2999" s="537"/>
      <c r="LZT2999" s="562"/>
      <c r="LZU2999" s="357"/>
      <c r="LZV2999" s="81"/>
      <c r="LZW2999" s="173"/>
      <c r="LZX2999" s="729"/>
      <c r="LZY2999" s="137"/>
      <c r="LZZ2999" s="580"/>
      <c r="MAA2999" s="537"/>
      <c r="MAB2999" s="562"/>
      <c r="MAC2999" s="357"/>
      <c r="MAD2999" s="81"/>
      <c r="MAE2999" s="173"/>
      <c r="MAF2999" s="729"/>
      <c r="MAG2999" s="137"/>
      <c r="MAH2999" s="580"/>
      <c r="MAI2999" s="537"/>
      <c r="MAJ2999" s="562"/>
      <c r="MAK2999" s="357"/>
      <c r="MAL2999" s="81"/>
      <c r="MAM2999" s="173"/>
      <c r="MAN2999" s="729"/>
      <c r="MAO2999" s="137"/>
      <c r="MAP2999" s="580"/>
      <c r="MAQ2999" s="537"/>
      <c r="MAR2999" s="562"/>
      <c r="MAS2999" s="357"/>
      <c r="MAT2999" s="81"/>
      <c r="MAU2999" s="173"/>
      <c r="MAV2999" s="729"/>
      <c r="MAW2999" s="137"/>
      <c r="MAX2999" s="580"/>
      <c r="MAY2999" s="537"/>
      <c r="MAZ2999" s="562"/>
      <c r="MBA2999" s="357"/>
      <c r="MBB2999" s="81"/>
      <c r="MBC2999" s="173"/>
      <c r="MBD2999" s="729"/>
      <c r="MBE2999" s="137"/>
      <c r="MBF2999" s="580"/>
      <c r="MBG2999" s="537"/>
      <c r="MBH2999" s="562"/>
      <c r="MBI2999" s="357"/>
      <c r="MBJ2999" s="81"/>
      <c r="MBK2999" s="173"/>
      <c r="MBL2999" s="729"/>
      <c r="MBM2999" s="137"/>
      <c r="MBN2999" s="580"/>
      <c r="MBO2999" s="537"/>
      <c r="MBP2999" s="562"/>
      <c r="MBQ2999" s="357"/>
      <c r="MBR2999" s="81"/>
      <c r="MBS2999" s="173"/>
      <c r="MBT2999" s="729"/>
      <c r="MBU2999" s="137"/>
      <c r="MBV2999" s="580"/>
      <c r="MBW2999" s="537"/>
      <c r="MBX2999" s="562"/>
      <c r="MBY2999" s="357"/>
      <c r="MBZ2999" s="81"/>
      <c r="MCA2999" s="173"/>
      <c r="MCB2999" s="729"/>
      <c r="MCC2999" s="137"/>
      <c r="MCD2999" s="580"/>
      <c r="MCE2999" s="537"/>
      <c r="MCF2999" s="562"/>
      <c r="MCG2999" s="357"/>
      <c r="MCH2999" s="81"/>
      <c r="MCI2999" s="173"/>
      <c r="MCJ2999" s="729"/>
      <c r="MCK2999" s="137"/>
      <c r="MCL2999" s="580"/>
      <c r="MCM2999" s="537"/>
      <c r="MCN2999" s="562"/>
      <c r="MCO2999" s="357"/>
      <c r="MCP2999" s="81"/>
      <c r="MCQ2999" s="173"/>
      <c r="MCR2999" s="729"/>
      <c r="MCS2999" s="137"/>
      <c r="MCT2999" s="580"/>
      <c r="MCU2999" s="537"/>
      <c r="MCV2999" s="562"/>
      <c r="MCW2999" s="357"/>
      <c r="MCX2999" s="81"/>
      <c r="MCY2999" s="173"/>
      <c r="MCZ2999" s="729"/>
      <c r="MDA2999" s="137"/>
      <c r="MDB2999" s="580"/>
      <c r="MDC2999" s="537"/>
      <c r="MDD2999" s="562"/>
      <c r="MDE2999" s="357"/>
      <c r="MDF2999" s="81"/>
      <c r="MDG2999" s="173"/>
      <c r="MDH2999" s="729"/>
      <c r="MDI2999" s="137"/>
      <c r="MDJ2999" s="580"/>
      <c r="MDK2999" s="537"/>
      <c r="MDL2999" s="562"/>
      <c r="MDM2999" s="357"/>
      <c r="MDN2999" s="81"/>
      <c r="MDO2999" s="173"/>
      <c r="MDP2999" s="729"/>
      <c r="MDQ2999" s="137"/>
      <c r="MDR2999" s="580"/>
      <c r="MDS2999" s="537"/>
      <c r="MDT2999" s="562"/>
      <c r="MDU2999" s="357"/>
      <c r="MDV2999" s="81"/>
      <c r="MDW2999" s="173"/>
      <c r="MDX2999" s="729"/>
      <c r="MDY2999" s="137"/>
      <c r="MDZ2999" s="580"/>
      <c r="MEA2999" s="537"/>
      <c r="MEB2999" s="562"/>
      <c r="MEC2999" s="357"/>
      <c r="MED2999" s="81"/>
      <c r="MEE2999" s="173"/>
      <c r="MEF2999" s="729"/>
      <c r="MEG2999" s="137"/>
      <c r="MEH2999" s="580"/>
      <c r="MEI2999" s="537"/>
      <c r="MEJ2999" s="562"/>
      <c r="MEK2999" s="357"/>
      <c r="MEL2999" s="81"/>
      <c r="MEM2999" s="173"/>
      <c r="MEN2999" s="729"/>
      <c r="MEO2999" s="137"/>
      <c r="MEP2999" s="580"/>
      <c r="MEQ2999" s="537"/>
      <c r="MER2999" s="562"/>
      <c r="MES2999" s="357"/>
      <c r="MET2999" s="81"/>
      <c r="MEU2999" s="173"/>
      <c r="MEV2999" s="729"/>
      <c r="MEW2999" s="137"/>
      <c r="MEX2999" s="580"/>
      <c r="MEY2999" s="537"/>
      <c r="MEZ2999" s="562"/>
      <c r="MFA2999" s="357"/>
      <c r="MFB2999" s="81"/>
      <c r="MFC2999" s="173"/>
      <c r="MFD2999" s="729"/>
      <c r="MFE2999" s="137"/>
      <c r="MFF2999" s="580"/>
      <c r="MFG2999" s="537"/>
      <c r="MFH2999" s="562"/>
      <c r="MFI2999" s="357"/>
      <c r="MFJ2999" s="81"/>
      <c r="MFK2999" s="173"/>
      <c r="MFL2999" s="729"/>
      <c r="MFM2999" s="137"/>
      <c r="MFN2999" s="580"/>
      <c r="MFO2999" s="537"/>
      <c r="MFP2999" s="562"/>
      <c r="MFQ2999" s="357"/>
      <c r="MFR2999" s="81"/>
      <c r="MFS2999" s="173"/>
      <c r="MFT2999" s="729"/>
      <c r="MFU2999" s="137"/>
      <c r="MFV2999" s="580"/>
      <c r="MFW2999" s="537"/>
      <c r="MFX2999" s="562"/>
      <c r="MFY2999" s="357"/>
      <c r="MFZ2999" s="81"/>
      <c r="MGA2999" s="173"/>
      <c r="MGB2999" s="729"/>
      <c r="MGC2999" s="137"/>
      <c r="MGD2999" s="580"/>
      <c r="MGE2999" s="537"/>
      <c r="MGF2999" s="562"/>
      <c r="MGG2999" s="357"/>
      <c r="MGH2999" s="81"/>
      <c r="MGI2999" s="173"/>
      <c r="MGJ2999" s="729"/>
      <c r="MGK2999" s="137"/>
      <c r="MGL2999" s="580"/>
      <c r="MGM2999" s="537"/>
      <c r="MGN2999" s="562"/>
      <c r="MGO2999" s="357"/>
      <c r="MGP2999" s="81"/>
      <c r="MGQ2999" s="173"/>
      <c r="MGR2999" s="729"/>
      <c r="MGS2999" s="137"/>
      <c r="MGT2999" s="580"/>
      <c r="MGU2999" s="537"/>
      <c r="MGV2999" s="562"/>
      <c r="MGW2999" s="357"/>
      <c r="MGX2999" s="81"/>
      <c r="MGY2999" s="173"/>
      <c r="MGZ2999" s="729"/>
      <c r="MHA2999" s="137"/>
      <c r="MHB2999" s="580"/>
      <c r="MHC2999" s="537"/>
      <c r="MHD2999" s="562"/>
      <c r="MHE2999" s="357"/>
      <c r="MHF2999" s="81"/>
      <c r="MHG2999" s="173"/>
      <c r="MHH2999" s="729"/>
      <c r="MHI2999" s="137"/>
      <c r="MHJ2999" s="580"/>
      <c r="MHK2999" s="537"/>
      <c r="MHL2999" s="562"/>
      <c r="MHM2999" s="357"/>
      <c r="MHN2999" s="81"/>
      <c r="MHO2999" s="173"/>
      <c r="MHP2999" s="729"/>
      <c r="MHQ2999" s="137"/>
      <c r="MHR2999" s="580"/>
      <c r="MHS2999" s="537"/>
      <c r="MHT2999" s="562"/>
      <c r="MHU2999" s="357"/>
      <c r="MHV2999" s="81"/>
      <c r="MHW2999" s="173"/>
      <c r="MHX2999" s="729"/>
      <c r="MHY2999" s="137"/>
      <c r="MHZ2999" s="580"/>
      <c r="MIA2999" s="537"/>
      <c r="MIB2999" s="562"/>
      <c r="MIC2999" s="357"/>
      <c r="MID2999" s="81"/>
      <c r="MIE2999" s="173"/>
      <c r="MIF2999" s="729"/>
      <c r="MIG2999" s="137"/>
      <c r="MIH2999" s="580"/>
      <c r="MII2999" s="537"/>
      <c r="MIJ2999" s="562"/>
      <c r="MIK2999" s="357"/>
      <c r="MIL2999" s="81"/>
      <c r="MIM2999" s="173"/>
      <c r="MIN2999" s="729"/>
      <c r="MIO2999" s="137"/>
      <c r="MIP2999" s="580"/>
      <c r="MIQ2999" s="537"/>
      <c r="MIR2999" s="562"/>
      <c r="MIS2999" s="357"/>
      <c r="MIT2999" s="81"/>
      <c r="MIU2999" s="173"/>
      <c r="MIV2999" s="729"/>
      <c r="MIW2999" s="137"/>
      <c r="MIX2999" s="580"/>
      <c r="MIY2999" s="537"/>
      <c r="MIZ2999" s="562"/>
      <c r="MJA2999" s="357"/>
      <c r="MJB2999" s="81"/>
      <c r="MJC2999" s="173"/>
      <c r="MJD2999" s="729"/>
      <c r="MJE2999" s="137"/>
      <c r="MJF2999" s="580"/>
      <c r="MJG2999" s="537"/>
      <c r="MJH2999" s="562"/>
      <c r="MJI2999" s="357"/>
      <c r="MJJ2999" s="81"/>
      <c r="MJK2999" s="173"/>
      <c r="MJL2999" s="729"/>
      <c r="MJM2999" s="137"/>
      <c r="MJN2999" s="580"/>
      <c r="MJO2999" s="537"/>
      <c r="MJP2999" s="562"/>
      <c r="MJQ2999" s="357"/>
      <c r="MJR2999" s="81"/>
      <c r="MJS2999" s="173"/>
      <c r="MJT2999" s="729"/>
      <c r="MJU2999" s="137"/>
      <c r="MJV2999" s="580"/>
      <c r="MJW2999" s="537"/>
      <c r="MJX2999" s="562"/>
      <c r="MJY2999" s="357"/>
      <c r="MJZ2999" s="81"/>
      <c r="MKA2999" s="173"/>
      <c r="MKB2999" s="729"/>
      <c r="MKC2999" s="137"/>
      <c r="MKD2999" s="580"/>
      <c r="MKE2999" s="537"/>
      <c r="MKF2999" s="562"/>
      <c r="MKG2999" s="357"/>
      <c r="MKH2999" s="81"/>
      <c r="MKI2999" s="173"/>
      <c r="MKJ2999" s="729"/>
      <c r="MKK2999" s="137"/>
      <c r="MKL2999" s="580"/>
      <c r="MKM2999" s="537"/>
      <c r="MKN2999" s="562"/>
      <c r="MKO2999" s="357"/>
      <c r="MKP2999" s="81"/>
      <c r="MKQ2999" s="173"/>
      <c r="MKR2999" s="729"/>
      <c r="MKS2999" s="137"/>
      <c r="MKT2999" s="580"/>
      <c r="MKU2999" s="537"/>
      <c r="MKV2999" s="562"/>
      <c r="MKW2999" s="357"/>
      <c r="MKX2999" s="81"/>
      <c r="MKY2999" s="173"/>
      <c r="MKZ2999" s="729"/>
      <c r="MLA2999" s="137"/>
      <c r="MLB2999" s="580"/>
      <c r="MLC2999" s="537"/>
      <c r="MLD2999" s="562"/>
      <c r="MLE2999" s="357"/>
      <c r="MLF2999" s="81"/>
      <c r="MLG2999" s="173"/>
      <c r="MLH2999" s="729"/>
      <c r="MLI2999" s="137"/>
      <c r="MLJ2999" s="580"/>
      <c r="MLK2999" s="537"/>
      <c r="MLL2999" s="562"/>
      <c r="MLM2999" s="357"/>
      <c r="MLN2999" s="81"/>
      <c r="MLO2999" s="173"/>
      <c r="MLP2999" s="729"/>
      <c r="MLQ2999" s="137"/>
      <c r="MLR2999" s="580"/>
      <c r="MLS2999" s="537"/>
      <c r="MLT2999" s="562"/>
      <c r="MLU2999" s="357"/>
      <c r="MLV2999" s="81"/>
      <c r="MLW2999" s="173"/>
      <c r="MLX2999" s="729"/>
      <c r="MLY2999" s="137"/>
      <c r="MLZ2999" s="580"/>
      <c r="MMA2999" s="537"/>
      <c r="MMB2999" s="562"/>
      <c r="MMC2999" s="357"/>
      <c r="MMD2999" s="81"/>
      <c r="MME2999" s="173"/>
      <c r="MMF2999" s="729"/>
      <c r="MMG2999" s="137"/>
      <c r="MMH2999" s="580"/>
      <c r="MMI2999" s="537"/>
      <c r="MMJ2999" s="562"/>
      <c r="MMK2999" s="357"/>
      <c r="MML2999" s="81"/>
      <c r="MMM2999" s="173"/>
      <c r="MMN2999" s="729"/>
      <c r="MMO2999" s="137"/>
      <c r="MMP2999" s="580"/>
      <c r="MMQ2999" s="537"/>
      <c r="MMR2999" s="562"/>
      <c r="MMS2999" s="357"/>
      <c r="MMT2999" s="81"/>
      <c r="MMU2999" s="173"/>
      <c r="MMV2999" s="729"/>
      <c r="MMW2999" s="137"/>
      <c r="MMX2999" s="580"/>
      <c r="MMY2999" s="537"/>
      <c r="MMZ2999" s="562"/>
      <c r="MNA2999" s="357"/>
      <c r="MNB2999" s="81"/>
      <c r="MNC2999" s="173"/>
      <c r="MND2999" s="729"/>
      <c r="MNE2999" s="137"/>
      <c r="MNF2999" s="580"/>
      <c r="MNG2999" s="537"/>
      <c r="MNH2999" s="562"/>
      <c r="MNI2999" s="357"/>
      <c r="MNJ2999" s="81"/>
      <c r="MNK2999" s="173"/>
      <c r="MNL2999" s="729"/>
      <c r="MNM2999" s="137"/>
      <c r="MNN2999" s="580"/>
      <c r="MNO2999" s="537"/>
      <c r="MNP2999" s="562"/>
      <c r="MNQ2999" s="357"/>
      <c r="MNR2999" s="81"/>
      <c r="MNS2999" s="173"/>
      <c r="MNT2999" s="729"/>
      <c r="MNU2999" s="137"/>
      <c r="MNV2999" s="580"/>
      <c r="MNW2999" s="537"/>
      <c r="MNX2999" s="562"/>
      <c r="MNY2999" s="357"/>
      <c r="MNZ2999" s="81"/>
      <c r="MOA2999" s="173"/>
      <c r="MOB2999" s="729"/>
      <c r="MOC2999" s="137"/>
      <c r="MOD2999" s="580"/>
      <c r="MOE2999" s="537"/>
      <c r="MOF2999" s="562"/>
      <c r="MOG2999" s="357"/>
      <c r="MOH2999" s="81"/>
      <c r="MOI2999" s="173"/>
      <c r="MOJ2999" s="729"/>
      <c r="MOK2999" s="137"/>
      <c r="MOL2999" s="580"/>
      <c r="MOM2999" s="537"/>
      <c r="MON2999" s="562"/>
      <c r="MOO2999" s="357"/>
      <c r="MOP2999" s="81"/>
      <c r="MOQ2999" s="173"/>
      <c r="MOR2999" s="729"/>
      <c r="MOS2999" s="137"/>
      <c r="MOT2999" s="580"/>
      <c r="MOU2999" s="537"/>
      <c r="MOV2999" s="562"/>
      <c r="MOW2999" s="357"/>
      <c r="MOX2999" s="81"/>
      <c r="MOY2999" s="173"/>
      <c r="MOZ2999" s="729"/>
      <c r="MPA2999" s="137"/>
      <c r="MPB2999" s="580"/>
      <c r="MPC2999" s="537"/>
      <c r="MPD2999" s="562"/>
      <c r="MPE2999" s="357"/>
      <c r="MPF2999" s="81"/>
      <c r="MPG2999" s="173"/>
      <c r="MPH2999" s="729"/>
      <c r="MPI2999" s="137"/>
      <c r="MPJ2999" s="580"/>
      <c r="MPK2999" s="537"/>
      <c r="MPL2999" s="562"/>
      <c r="MPM2999" s="357"/>
      <c r="MPN2999" s="81"/>
      <c r="MPO2999" s="173"/>
      <c r="MPP2999" s="729"/>
      <c r="MPQ2999" s="137"/>
      <c r="MPR2999" s="580"/>
      <c r="MPS2999" s="537"/>
      <c r="MPT2999" s="562"/>
      <c r="MPU2999" s="357"/>
      <c r="MPV2999" s="81"/>
      <c r="MPW2999" s="173"/>
      <c r="MPX2999" s="729"/>
      <c r="MPY2999" s="137"/>
      <c r="MPZ2999" s="580"/>
      <c r="MQA2999" s="537"/>
      <c r="MQB2999" s="562"/>
      <c r="MQC2999" s="357"/>
      <c r="MQD2999" s="81"/>
      <c r="MQE2999" s="173"/>
      <c r="MQF2999" s="729"/>
      <c r="MQG2999" s="137"/>
      <c r="MQH2999" s="580"/>
      <c r="MQI2999" s="537"/>
      <c r="MQJ2999" s="562"/>
      <c r="MQK2999" s="357"/>
      <c r="MQL2999" s="81"/>
      <c r="MQM2999" s="173"/>
      <c r="MQN2999" s="729"/>
      <c r="MQO2999" s="137"/>
      <c r="MQP2999" s="580"/>
      <c r="MQQ2999" s="537"/>
      <c r="MQR2999" s="562"/>
      <c r="MQS2999" s="357"/>
      <c r="MQT2999" s="81"/>
      <c r="MQU2999" s="173"/>
      <c r="MQV2999" s="729"/>
      <c r="MQW2999" s="137"/>
      <c r="MQX2999" s="580"/>
      <c r="MQY2999" s="537"/>
      <c r="MQZ2999" s="562"/>
      <c r="MRA2999" s="357"/>
      <c r="MRB2999" s="81"/>
      <c r="MRC2999" s="173"/>
      <c r="MRD2999" s="729"/>
      <c r="MRE2999" s="137"/>
      <c r="MRF2999" s="580"/>
      <c r="MRG2999" s="537"/>
      <c r="MRH2999" s="562"/>
      <c r="MRI2999" s="357"/>
      <c r="MRJ2999" s="81"/>
      <c r="MRK2999" s="173"/>
      <c r="MRL2999" s="729"/>
      <c r="MRM2999" s="137"/>
      <c r="MRN2999" s="580"/>
      <c r="MRO2999" s="537"/>
      <c r="MRP2999" s="562"/>
      <c r="MRQ2999" s="357"/>
      <c r="MRR2999" s="81"/>
      <c r="MRS2999" s="173"/>
      <c r="MRT2999" s="729"/>
      <c r="MRU2999" s="137"/>
      <c r="MRV2999" s="580"/>
      <c r="MRW2999" s="537"/>
      <c r="MRX2999" s="562"/>
      <c r="MRY2999" s="357"/>
      <c r="MRZ2999" s="81"/>
      <c r="MSA2999" s="173"/>
      <c r="MSB2999" s="729"/>
      <c r="MSC2999" s="137"/>
      <c r="MSD2999" s="580"/>
      <c r="MSE2999" s="537"/>
      <c r="MSF2999" s="562"/>
      <c r="MSG2999" s="357"/>
      <c r="MSH2999" s="81"/>
      <c r="MSI2999" s="173"/>
      <c r="MSJ2999" s="729"/>
      <c r="MSK2999" s="137"/>
      <c r="MSL2999" s="580"/>
      <c r="MSM2999" s="537"/>
      <c r="MSN2999" s="562"/>
      <c r="MSO2999" s="357"/>
      <c r="MSP2999" s="81"/>
      <c r="MSQ2999" s="173"/>
      <c r="MSR2999" s="729"/>
      <c r="MSS2999" s="137"/>
      <c r="MST2999" s="580"/>
      <c r="MSU2999" s="537"/>
      <c r="MSV2999" s="562"/>
      <c r="MSW2999" s="357"/>
      <c r="MSX2999" s="81"/>
      <c r="MSY2999" s="173"/>
      <c r="MSZ2999" s="729"/>
      <c r="MTA2999" s="137"/>
      <c r="MTB2999" s="580"/>
      <c r="MTC2999" s="537"/>
      <c r="MTD2999" s="562"/>
      <c r="MTE2999" s="357"/>
      <c r="MTF2999" s="81"/>
      <c r="MTG2999" s="173"/>
      <c r="MTH2999" s="729"/>
      <c r="MTI2999" s="137"/>
      <c r="MTJ2999" s="580"/>
      <c r="MTK2999" s="537"/>
      <c r="MTL2999" s="562"/>
      <c r="MTM2999" s="357"/>
      <c r="MTN2999" s="81"/>
      <c r="MTO2999" s="173"/>
      <c r="MTP2999" s="729"/>
      <c r="MTQ2999" s="137"/>
      <c r="MTR2999" s="580"/>
      <c r="MTS2999" s="537"/>
      <c r="MTT2999" s="562"/>
      <c r="MTU2999" s="357"/>
      <c r="MTV2999" s="81"/>
      <c r="MTW2999" s="173"/>
      <c r="MTX2999" s="729"/>
      <c r="MTY2999" s="137"/>
      <c r="MTZ2999" s="580"/>
      <c r="MUA2999" s="537"/>
      <c r="MUB2999" s="562"/>
      <c r="MUC2999" s="357"/>
      <c r="MUD2999" s="81"/>
      <c r="MUE2999" s="173"/>
      <c r="MUF2999" s="729"/>
      <c r="MUG2999" s="137"/>
      <c r="MUH2999" s="580"/>
      <c r="MUI2999" s="537"/>
      <c r="MUJ2999" s="562"/>
      <c r="MUK2999" s="357"/>
      <c r="MUL2999" s="81"/>
      <c r="MUM2999" s="173"/>
      <c r="MUN2999" s="729"/>
      <c r="MUO2999" s="137"/>
      <c r="MUP2999" s="580"/>
      <c r="MUQ2999" s="537"/>
      <c r="MUR2999" s="562"/>
      <c r="MUS2999" s="357"/>
      <c r="MUT2999" s="81"/>
      <c r="MUU2999" s="173"/>
      <c r="MUV2999" s="729"/>
      <c r="MUW2999" s="137"/>
      <c r="MUX2999" s="580"/>
      <c r="MUY2999" s="537"/>
      <c r="MUZ2999" s="562"/>
      <c r="MVA2999" s="357"/>
      <c r="MVB2999" s="81"/>
      <c r="MVC2999" s="173"/>
      <c r="MVD2999" s="729"/>
      <c r="MVE2999" s="137"/>
      <c r="MVF2999" s="580"/>
      <c r="MVG2999" s="537"/>
      <c r="MVH2999" s="562"/>
      <c r="MVI2999" s="357"/>
      <c r="MVJ2999" s="81"/>
      <c r="MVK2999" s="173"/>
      <c r="MVL2999" s="729"/>
      <c r="MVM2999" s="137"/>
      <c r="MVN2999" s="580"/>
      <c r="MVO2999" s="537"/>
      <c r="MVP2999" s="562"/>
      <c r="MVQ2999" s="357"/>
      <c r="MVR2999" s="81"/>
      <c r="MVS2999" s="173"/>
      <c r="MVT2999" s="729"/>
      <c r="MVU2999" s="137"/>
      <c r="MVV2999" s="580"/>
      <c r="MVW2999" s="537"/>
      <c r="MVX2999" s="562"/>
      <c r="MVY2999" s="357"/>
      <c r="MVZ2999" s="81"/>
      <c r="MWA2999" s="173"/>
      <c r="MWB2999" s="729"/>
      <c r="MWC2999" s="137"/>
      <c r="MWD2999" s="580"/>
      <c r="MWE2999" s="537"/>
      <c r="MWF2999" s="562"/>
      <c r="MWG2999" s="357"/>
      <c r="MWH2999" s="81"/>
      <c r="MWI2999" s="173"/>
      <c r="MWJ2999" s="729"/>
      <c r="MWK2999" s="137"/>
      <c r="MWL2999" s="580"/>
      <c r="MWM2999" s="537"/>
      <c r="MWN2999" s="562"/>
      <c r="MWO2999" s="357"/>
      <c r="MWP2999" s="81"/>
      <c r="MWQ2999" s="173"/>
      <c r="MWR2999" s="729"/>
      <c r="MWS2999" s="137"/>
      <c r="MWT2999" s="580"/>
      <c r="MWU2999" s="537"/>
      <c r="MWV2999" s="562"/>
      <c r="MWW2999" s="357"/>
      <c r="MWX2999" s="81"/>
      <c r="MWY2999" s="173"/>
      <c r="MWZ2999" s="729"/>
      <c r="MXA2999" s="137"/>
      <c r="MXB2999" s="580"/>
      <c r="MXC2999" s="537"/>
      <c r="MXD2999" s="562"/>
      <c r="MXE2999" s="357"/>
      <c r="MXF2999" s="81"/>
      <c r="MXG2999" s="173"/>
      <c r="MXH2999" s="729"/>
      <c r="MXI2999" s="137"/>
      <c r="MXJ2999" s="580"/>
      <c r="MXK2999" s="537"/>
      <c r="MXL2999" s="562"/>
      <c r="MXM2999" s="357"/>
      <c r="MXN2999" s="81"/>
      <c r="MXO2999" s="173"/>
      <c r="MXP2999" s="729"/>
      <c r="MXQ2999" s="137"/>
      <c r="MXR2999" s="580"/>
      <c r="MXS2999" s="537"/>
      <c r="MXT2999" s="562"/>
      <c r="MXU2999" s="357"/>
      <c r="MXV2999" s="81"/>
      <c r="MXW2999" s="173"/>
      <c r="MXX2999" s="729"/>
      <c r="MXY2999" s="137"/>
      <c r="MXZ2999" s="580"/>
      <c r="MYA2999" s="537"/>
      <c r="MYB2999" s="562"/>
      <c r="MYC2999" s="357"/>
      <c r="MYD2999" s="81"/>
      <c r="MYE2999" s="173"/>
      <c r="MYF2999" s="729"/>
      <c r="MYG2999" s="137"/>
      <c r="MYH2999" s="580"/>
      <c r="MYI2999" s="537"/>
      <c r="MYJ2999" s="562"/>
      <c r="MYK2999" s="357"/>
      <c r="MYL2999" s="81"/>
      <c r="MYM2999" s="173"/>
      <c r="MYN2999" s="729"/>
      <c r="MYO2999" s="137"/>
      <c r="MYP2999" s="580"/>
      <c r="MYQ2999" s="537"/>
      <c r="MYR2999" s="562"/>
      <c r="MYS2999" s="357"/>
      <c r="MYT2999" s="81"/>
      <c r="MYU2999" s="173"/>
      <c r="MYV2999" s="729"/>
      <c r="MYW2999" s="137"/>
      <c r="MYX2999" s="580"/>
      <c r="MYY2999" s="537"/>
      <c r="MYZ2999" s="562"/>
      <c r="MZA2999" s="357"/>
      <c r="MZB2999" s="81"/>
      <c r="MZC2999" s="173"/>
      <c r="MZD2999" s="729"/>
      <c r="MZE2999" s="137"/>
      <c r="MZF2999" s="580"/>
      <c r="MZG2999" s="537"/>
      <c r="MZH2999" s="562"/>
      <c r="MZI2999" s="357"/>
      <c r="MZJ2999" s="81"/>
      <c r="MZK2999" s="173"/>
      <c r="MZL2999" s="729"/>
      <c r="MZM2999" s="137"/>
      <c r="MZN2999" s="580"/>
      <c r="MZO2999" s="537"/>
      <c r="MZP2999" s="562"/>
      <c r="MZQ2999" s="357"/>
      <c r="MZR2999" s="81"/>
      <c r="MZS2999" s="173"/>
      <c r="MZT2999" s="729"/>
      <c r="MZU2999" s="137"/>
      <c r="MZV2999" s="580"/>
      <c r="MZW2999" s="537"/>
      <c r="MZX2999" s="562"/>
      <c r="MZY2999" s="357"/>
      <c r="MZZ2999" s="81"/>
      <c r="NAA2999" s="173"/>
      <c r="NAB2999" s="729"/>
      <c r="NAC2999" s="137"/>
      <c r="NAD2999" s="580"/>
      <c r="NAE2999" s="537"/>
      <c r="NAF2999" s="562"/>
      <c r="NAG2999" s="357"/>
      <c r="NAH2999" s="81"/>
      <c r="NAI2999" s="173"/>
      <c r="NAJ2999" s="729"/>
      <c r="NAK2999" s="137"/>
      <c r="NAL2999" s="580"/>
      <c r="NAM2999" s="537"/>
      <c r="NAN2999" s="562"/>
      <c r="NAO2999" s="357"/>
      <c r="NAP2999" s="81"/>
      <c r="NAQ2999" s="173"/>
      <c r="NAR2999" s="729"/>
      <c r="NAS2999" s="137"/>
      <c r="NAT2999" s="580"/>
      <c r="NAU2999" s="537"/>
      <c r="NAV2999" s="562"/>
      <c r="NAW2999" s="357"/>
      <c r="NAX2999" s="81"/>
      <c r="NAY2999" s="173"/>
      <c r="NAZ2999" s="729"/>
      <c r="NBA2999" s="137"/>
      <c r="NBB2999" s="580"/>
      <c r="NBC2999" s="537"/>
      <c r="NBD2999" s="562"/>
      <c r="NBE2999" s="357"/>
      <c r="NBF2999" s="81"/>
      <c r="NBG2999" s="173"/>
      <c r="NBH2999" s="729"/>
      <c r="NBI2999" s="137"/>
      <c r="NBJ2999" s="580"/>
      <c r="NBK2999" s="537"/>
      <c r="NBL2999" s="562"/>
      <c r="NBM2999" s="357"/>
      <c r="NBN2999" s="81"/>
      <c r="NBO2999" s="173"/>
      <c r="NBP2999" s="729"/>
      <c r="NBQ2999" s="137"/>
      <c r="NBR2999" s="580"/>
      <c r="NBS2999" s="537"/>
      <c r="NBT2999" s="562"/>
      <c r="NBU2999" s="357"/>
      <c r="NBV2999" s="81"/>
      <c r="NBW2999" s="173"/>
      <c r="NBX2999" s="729"/>
      <c r="NBY2999" s="137"/>
      <c r="NBZ2999" s="580"/>
      <c r="NCA2999" s="537"/>
      <c r="NCB2999" s="562"/>
      <c r="NCC2999" s="357"/>
      <c r="NCD2999" s="81"/>
      <c r="NCE2999" s="173"/>
      <c r="NCF2999" s="729"/>
      <c r="NCG2999" s="137"/>
      <c r="NCH2999" s="580"/>
      <c r="NCI2999" s="537"/>
      <c r="NCJ2999" s="562"/>
      <c r="NCK2999" s="357"/>
      <c r="NCL2999" s="81"/>
      <c r="NCM2999" s="173"/>
      <c r="NCN2999" s="729"/>
      <c r="NCO2999" s="137"/>
      <c r="NCP2999" s="580"/>
      <c r="NCQ2999" s="537"/>
      <c r="NCR2999" s="562"/>
      <c r="NCS2999" s="357"/>
      <c r="NCT2999" s="81"/>
      <c r="NCU2999" s="173"/>
      <c r="NCV2999" s="729"/>
      <c r="NCW2999" s="137"/>
      <c r="NCX2999" s="580"/>
      <c r="NCY2999" s="537"/>
      <c r="NCZ2999" s="562"/>
      <c r="NDA2999" s="357"/>
      <c r="NDB2999" s="81"/>
      <c r="NDC2999" s="173"/>
      <c r="NDD2999" s="729"/>
      <c r="NDE2999" s="137"/>
      <c r="NDF2999" s="580"/>
      <c r="NDG2999" s="537"/>
      <c r="NDH2999" s="562"/>
      <c r="NDI2999" s="357"/>
      <c r="NDJ2999" s="81"/>
      <c r="NDK2999" s="173"/>
      <c r="NDL2999" s="729"/>
      <c r="NDM2999" s="137"/>
      <c r="NDN2999" s="580"/>
      <c r="NDO2999" s="537"/>
      <c r="NDP2999" s="562"/>
      <c r="NDQ2999" s="357"/>
      <c r="NDR2999" s="81"/>
      <c r="NDS2999" s="173"/>
      <c r="NDT2999" s="729"/>
      <c r="NDU2999" s="137"/>
      <c r="NDV2999" s="580"/>
      <c r="NDW2999" s="537"/>
      <c r="NDX2999" s="562"/>
      <c r="NDY2999" s="357"/>
      <c r="NDZ2999" s="81"/>
      <c r="NEA2999" s="173"/>
      <c r="NEB2999" s="729"/>
      <c r="NEC2999" s="137"/>
      <c r="NED2999" s="580"/>
      <c r="NEE2999" s="537"/>
      <c r="NEF2999" s="562"/>
      <c r="NEG2999" s="357"/>
      <c r="NEH2999" s="81"/>
      <c r="NEI2999" s="173"/>
      <c r="NEJ2999" s="729"/>
      <c r="NEK2999" s="137"/>
      <c r="NEL2999" s="580"/>
      <c r="NEM2999" s="537"/>
      <c r="NEN2999" s="562"/>
      <c r="NEO2999" s="357"/>
      <c r="NEP2999" s="81"/>
      <c r="NEQ2999" s="173"/>
      <c r="NER2999" s="729"/>
      <c r="NES2999" s="137"/>
      <c r="NET2999" s="580"/>
      <c r="NEU2999" s="537"/>
      <c r="NEV2999" s="562"/>
      <c r="NEW2999" s="357"/>
      <c r="NEX2999" s="81"/>
      <c r="NEY2999" s="173"/>
      <c r="NEZ2999" s="729"/>
      <c r="NFA2999" s="137"/>
      <c r="NFB2999" s="580"/>
      <c r="NFC2999" s="537"/>
      <c r="NFD2999" s="562"/>
      <c r="NFE2999" s="357"/>
      <c r="NFF2999" s="81"/>
      <c r="NFG2999" s="173"/>
      <c r="NFH2999" s="729"/>
      <c r="NFI2999" s="137"/>
      <c r="NFJ2999" s="580"/>
      <c r="NFK2999" s="537"/>
      <c r="NFL2999" s="562"/>
      <c r="NFM2999" s="357"/>
      <c r="NFN2999" s="81"/>
      <c r="NFO2999" s="173"/>
      <c r="NFP2999" s="729"/>
      <c r="NFQ2999" s="137"/>
      <c r="NFR2999" s="580"/>
      <c r="NFS2999" s="537"/>
      <c r="NFT2999" s="562"/>
      <c r="NFU2999" s="357"/>
      <c r="NFV2999" s="81"/>
      <c r="NFW2999" s="173"/>
      <c r="NFX2999" s="729"/>
      <c r="NFY2999" s="137"/>
      <c r="NFZ2999" s="580"/>
      <c r="NGA2999" s="537"/>
      <c r="NGB2999" s="562"/>
      <c r="NGC2999" s="357"/>
      <c r="NGD2999" s="81"/>
      <c r="NGE2999" s="173"/>
      <c r="NGF2999" s="729"/>
      <c r="NGG2999" s="137"/>
      <c r="NGH2999" s="580"/>
      <c r="NGI2999" s="537"/>
      <c r="NGJ2999" s="562"/>
      <c r="NGK2999" s="357"/>
      <c r="NGL2999" s="81"/>
      <c r="NGM2999" s="173"/>
      <c r="NGN2999" s="729"/>
      <c r="NGO2999" s="137"/>
      <c r="NGP2999" s="580"/>
      <c r="NGQ2999" s="537"/>
      <c r="NGR2999" s="562"/>
      <c r="NGS2999" s="357"/>
      <c r="NGT2999" s="81"/>
      <c r="NGU2999" s="173"/>
      <c r="NGV2999" s="729"/>
      <c r="NGW2999" s="137"/>
      <c r="NGX2999" s="580"/>
      <c r="NGY2999" s="537"/>
      <c r="NGZ2999" s="562"/>
      <c r="NHA2999" s="357"/>
      <c r="NHB2999" s="81"/>
      <c r="NHC2999" s="173"/>
      <c r="NHD2999" s="729"/>
      <c r="NHE2999" s="137"/>
      <c r="NHF2999" s="580"/>
      <c r="NHG2999" s="537"/>
      <c r="NHH2999" s="562"/>
      <c r="NHI2999" s="357"/>
      <c r="NHJ2999" s="81"/>
      <c r="NHK2999" s="173"/>
      <c r="NHL2999" s="729"/>
      <c r="NHM2999" s="137"/>
      <c r="NHN2999" s="580"/>
      <c r="NHO2999" s="537"/>
      <c r="NHP2999" s="562"/>
      <c r="NHQ2999" s="357"/>
      <c r="NHR2999" s="81"/>
      <c r="NHS2999" s="173"/>
      <c r="NHT2999" s="729"/>
      <c r="NHU2999" s="137"/>
      <c r="NHV2999" s="580"/>
      <c r="NHW2999" s="537"/>
      <c r="NHX2999" s="562"/>
      <c r="NHY2999" s="357"/>
      <c r="NHZ2999" s="81"/>
      <c r="NIA2999" s="173"/>
      <c r="NIB2999" s="729"/>
      <c r="NIC2999" s="137"/>
      <c r="NID2999" s="580"/>
      <c r="NIE2999" s="537"/>
      <c r="NIF2999" s="562"/>
      <c r="NIG2999" s="357"/>
      <c r="NIH2999" s="81"/>
      <c r="NII2999" s="173"/>
      <c r="NIJ2999" s="729"/>
      <c r="NIK2999" s="137"/>
      <c r="NIL2999" s="580"/>
      <c r="NIM2999" s="537"/>
      <c r="NIN2999" s="562"/>
      <c r="NIO2999" s="357"/>
      <c r="NIP2999" s="81"/>
      <c r="NIQ2999" s="173"/>
      <c r="NIR2999" s="729"/>
      <c r="NIS2999" s="137"/>
      <c r="NIT2999" s="580"/>
      <c r="NIU2999" s="537"/>
      <c r="NIV2999" s="562"/>
      <c r="NIW2999" s="357"/>
      <c r="NIX2999" s="81"/>
      <c r="NIY2999" s="173"/>
      <c r="NIZ2999" s="729"/>
      <c r="NJA2999" s="137"/>
      <c r="NJB2999" s="580"/>
      <c r="NJC2999" s="537"/>
      <c r="NJD2999" s="562"/>
      <c r="NJE2999" s="357"/>
      <c r="NJF2999" s="81"/>
      <c r="NJG2999" s="173"/>
      <c r="NJH2999" s="729"/>
      <c r="NJI2999" s="137"/>
      <c r="NJJ2999" s="580"/>
      <c r="NJK2999" s="537"/>
      <c r="NJL2999" s="562"/>
      <c r="NJM2999" s="357"/>
      <c r="NJN2999" s="81"/>
      <c r="NJO2999" s="173"/>
      <c r="NJP2999" s="729"/>
      <c r="NJQ2999" s="137"/>
      <c r="NJR2999" s="580"/>
      <c r="NJS2999" s="537"/>
      <c r="NJT2999" s="562"/>
      <c r="NJU2999" s="357"/>
      <c r="NJV2999" s="81"/>
      <c r="NJW2999" s="173"/>
      <c r="NJX2999" s="729"/>
      <c r="NJY2999" s="137"/>
      <c r="NJZ2999" s="580"/>
      <c r="NKA2999" s="537"/>
      <c r="NKB2999" s="562"/>
      <c r="NKC2999" s="357"/>
      <c r="NKD2999" s="81"/>
      <c r="NKE2999" s="173"/>
      <c r="NKF2999" s="729"/>
      <c r="NKG2999" s="137"/>
      <c r="NKH2999" s="580"/>
      <c r="NKI2999" s="537"/>
      <c r="NKJ2999" s="562"/>
      <c r="NKK2999" s="357"/>
      <c r="NKL2999" s="81"/>
      <c r="NKM2999" s="173"/>
      <c r="NKN2999" s="729"/>
      <c r="NKO2999" s="137"/>
      <c r="NKP2999" s="580"/>
      <c r="NKQ2999" s="537"/>
      <c r="NKR2999" s="562"/>
      <c r="NKS2999" s="357"/>
      <c r="NKT2999" s="81"/>
      <c r="NKU2999" s="173"/>
      <c r="NKV2999" s="729"/>
      <c r="NKW2999" s="137"/>
      <c r="NKX2999" s="580"/>
      <c r="NKY2999" s="537"/>
      <c r="NKZ2999" s="562"/>
      <c r="NLA2999" s="357"/>
      <c r="NLB2999" s="81"/>
      <c r="NLC2999" s="173"/>
      <c r="NLD2999" s="729"/>
      <c r="NLE2999" s="137"/>
      <c r="NLF2999" s="580"/>
      <c r="NLG2999" s="537"/>
      <c r="NLH2999" s="562"/>
      <c r="NLI2999" s="357"/>
      <c r="NLJ2999" s="81"/>
      <c r="NLK2999" s="173"/>
      <c r="NLL2999" s="729"/>
      <c r="NLM2999" s="137"/>
      <c r="NLN2999" s="580"/>
      <c r="NLO2999" s="537"/>
      <c r="NLP2999" s="562"/>
      <c r="NLQ2999" s="357"/>
      <c r="NLR2999" s="81"/>
      <c r="NLS2999" s="173"/>
      <c r="NLT2999" s="729"/>
      <c r="NLU2999" s="137"/>
      <c r="NLV2999" s="580"/>
      <c r="NLW2999" s="537"/>
      <c r="NLX2999" s="562"/>
      <c r="NLY2999" s="357"/>
      <c r="NLZ2999" s="81"/>
      <c r="NMA2999" s="173"/>
      <c r="NMB2999" s="729"/>
      <c r="NMC2999" s="137"/>
      <c r="NMD2999" s="580"/>
      <c r="NME2999" s="537"/>
      <c r="NMF2999" s="562"/>
      <c r="NMG2999" s="357"/>
      <c r="NMH2999" s="81"/>
      <c r="NMI2999" s="173"/>
      <c r="NMJ2999" s="729"/>
      <c r="NMK2999" s="137"/>
      <c r="NML2999" s="580"/>
      <c r="NMM2999" s="537"/>
      <c r="NMN2999" s="562"/>
      <c r="NMO2999" s="357"/>
      <c r="NMP2999" s="81"/>
      <c r="NMQ2999" s="173"/>
      <c r="NMR2999" s="729"/>
      <c r="NMS2999" s="137"/>
      <c r="NMT2999" s="580"/>
      <c r="NMU2999" s="537"/>
      <c r="NMV2999" s="562"/>
      <c r="NMW2999" s="357"/>
      <c r="NMX2999" s="81"/>
      <c r="NMY2999" s="173"/>
      <c r="NMZ2999" s="729"/>
      <c r="NNA2999" s="137"/>
      <c r="NNB2999" s="580"/>
      <c r="NNC2999" s="537"/>
      <c r="NND2999" s="562"/>
      <c r="NNE2999" s="357"/>
      <c r="NNF2999" s="81"/>
      <c r="NNG2999" s="173"/>
      <c r="NNH2999" s="729"/>
      <c r="NNI2999" s="137"/>
      <c r="NNJ2999" s="580"/>
      <c r="NNK2999" s="537"/>
      <c r="NNL2999" s="562"/>
      <c r="NNM2999" s="357"/>
      <c r="NNN2999" s="81"/>
      <c r="NNO2999" s="173"/>
      <c r="NNP2999" s="729"/>
      <c r="NNQ2999" s="137"/>
      <c r="NNR2999" s="580"/>
      <c r="NNS2999" s="537"/>
      <c r="NNT2999" s="562"/>
      <c r="NNU2999" s="357"/>
      <c r="NNV2999" s="81"/>
      <c r="NNW2999" s="173"/>
      <c r="NNX2999" s="729"/>
      <c r="NNY2999" s="137"/>
      <c r="NNZ2999" s="580"/>
      <c r="NOA2999" s="537"/>
      <c r="NOB2999" s="562"/>
      <c r="NOC2999" s="357"/>
      <c r="NOD2999" s="81"/>
      <c r="NOE2999" s="173"/>
      <c r="NOF2999" s="729"/>
      <c r="NOG2999" s="137"/>
      <c r="NOH2999" s="580"/>
      <c r="NOI2999" s="537"/>
      <c r="NOJ2999" s="562"/>
      <c r="NOK2999" s="357"/>
      <c r="NOL2999" s="81"/>
      <c r="NOM2999" s="173"/>
      <c r="NON2999" s="729"/>
      <c r="NOO2999" s="137"/>
      <c r="NOP2999" s="580"/>
      <c r="NOQ2999" s="537"/>
      <c r="NOR2999" s="562"/>
      <c r="NOS2999" s="357"/>
      <c r="NOT2999" s="81"/>
      <c r="NOU2999" s="173"/>
      <c r="NOV2999" s="729"/>
      <c r="NOW2999" s="137"/>
      <c r="NOX2999" s="580"/>
      <c r="NOY2999" s="537"/>
      <c r="NOZ2999" s="562"/>
      <c r="NPA2999" s="357"/>
      <c r="NPB2999" s="81"/>
      <c r="NPC2999" s="173"/>
      <c r="NPD2999" s="729"/>
      <c r="NPE2999" s="137"/>
      <c r="NPF2999" s="580"/>
      <c r="NPG2999" s="537"/>
      <c r="NPH2999" s="562"/>
      <c r="NPI2999" s="357"/>
      <c r="NPJ2999" s="81"/>
      <c r="NPK2999" s="173"/>
      <c r="NPL2999" s="729"/>
      <c r="NPM2999" s="137"/>
      <c r="NPN2999" s="580"/>
      <c r="NPO2999" s="537"/>
      <c r="NPP2999" s="562"/>
      <c r="NPQ2999" s="357"/>
      <c r="NPR2999" s="81"/>
      <c r="NPS2999" s="173"/>
      <c r="NPT2999" s="729"/>
      <c r="NPU2999" s="137"/>
      <c r="NPV2999" s="580"/>
      <c r="NPW2999" s="537"/>
      <c r="NPX2999" s="562"/>
      <c r="NPY2999" s="357"/>
      <c r="NPZ2999" s="81"/>
      <c r="NQA2999" s="173"/>
      <c r="NQB2999" s="729"/>
      <c r="NQC2999" s="137"/>
      <c r="NQD2999" s="580"/>
      <c r="NQE2999" s="537"/>
      <c r="NQF2999" s="562"/>
      <c r="NQG2999" s="357"/>
      <c r="NQH2999" s="81"/>
      <c r="NQI2999" s="173"/>
      <c r="NQJ2999" s="729"/>
      <c r="NQK2999" s="137"/>
      <c r="NQL2999" s="580"/>
      <c r="NQM2999" s="537"/>
      <c r="NQN2999" s="562"/>
      <c r="NQO2999" s="357"/>
      <c r="NQP2999" s="81"/>
      <c r="NQQ2999" s="173"/>
      <c r="NQR2999" s="729"/>
      <c r="NQS2999" s="137"/>
      <c r="NQT2999" s="580"/>
      <c r="NQU2999" s="537"/>
      <c r="NQV2999" s="562"/>
      <c r="NQW2999" s="357"/>
      <c r="NQX2999" s="81"/>
      <c r="NQY2999" s="173"/>
      <c r="NQZ2999" s="729"/>
      <c r="NRA2999" s="137"/>
      <c r="NRB2999" s="580"/>
      <c r="NRC2999" s="537"/>
      <c r="NRD2999" s="562"/>
      <c r="NRE2999" s="357"/>
      <c r="NRF2999" s="81"/>
      <c r="NRG2999" s="173"/>
      <c r="NRH2999" s="729"/>
      <c r="NRI2999" s="137"/>
      <c r="NRJ2999" s="580"/>
      <c r="NRK2999" s="537"/>
      <c r="NRL2999" s="562"/>
      <c r="NRM2999" s="357"/>
      <c r="NRN2999" s="81"/>
      <c r="NRO2999" s="173"/>
      <c r="NRP2999" s="729"/>
      <c r="NRQ2999" s="137"/>
      <c r="NRR2999" s="580"/>
      <c r="NRS2999" s="537"/>
      <c r="NRT2999" s="562"/>
      <c r="NRU2999" s="357"/>
      <c r="NRV2999" s="81"/>
      <c r="NRW2999" s="173"/>
      <c r="NRX2999" s="729"/>
      <c r="NRY2999" s="137"/>
      <c r="NRZ2999" s="580"/>
      <c r="NSA2999" s="537"/>
      <c r="NSB2999" s="562"/>
      <c r="NSC2999" s="357"/>
      <c r="NSD2999" s="81"/>
      <c r="NSE2999" s="173"/>
      <c r="NSF2999" s="729"/>
      <c r="NSG2999" s="137"/>
      <c r="NSH2999" s="580"/>
      <c r="NSI2999" s="537"/>
      <c r="NSJ2999" s="562"/>
      <c r="NSK2999" s="357"/>
      <c r="NSL2999" s="81"/>
      <c r="NSM2999" s="173"/>
      <c r="NSN2999" s="729"/>
      <c r="NSO2999" s="137"/>
      <c r="NSP2999" s="580"/>
      <c r="NSQ2999" s="537"/>
      <c r="NSR2999" s="562"/>
      <c r="NSS2999" s="357"/>
      <c r="NST2999" s="81"/>
      <c r="NSU2999" s="173"/>
      <c r="NSV2999" s="729"/>
      <c r="NSW2999" s="137"/>
      <c r="NSX2999" s="580"/>
      <c r="NSY2999" s="537"/>
      <c r="NSZ2999" s="562"/>
      <c r="NTA2999" s="357"/>
      <c r="NTB2999" s="81"/>
      <c r="NTC2999" s="173"/>
      <c r="NTD2999" s="729"/>
      <c r="NTE2999" s="137"/>
      <c r="NTF2999" s="580"/>
      <c r="NTG2999" s="537"/>
      <c r="NTH2999" s="562"/>
      <c r="NTI2999" s="357"/>
      <c r="NTJ2999" s="81"/>
      <c r="NTK2999" s="173"/>
      <c r="NTL2999" s="729"/>
      <c r="NTM2999" s="137"/>
      <c r="NTN2999" s="580"/>
      <c r="NTO2999" s="537"/>
      <c r="NTP2999" s="562"/>
      <c r="NTQ2999" s="357"/>
      <c r="NTR2999" s="81"/>
      <c r="NTS2999" s="173"/>
      <c r="NTT2999" s="729"/>
      <c r="NTU2999" s="137"/>
      <c r="NTV2999" s="580"/>
      <c r="NTW2999" s="537"/>
      <c r="NTX2999" s="562"/>
      <c r="NTY2999" s="357"/>
      <c r="NTZ2999" s="81"/>
      <c r="NUA2999" s="173"/>
      <c r="NUB2999" s="729"/>
      <c r="NUC2999" s="137"/>
      <c r="NUD2999" s="580"/>
      <c r="NUE2999" s="537"/>
      <c r="NUF2999" s="562"/>
      <c r="NUG2999" s="357"/>
      <c r="NUH2999" s="81"/>
      <c r="NUI2999" s="173"/>
      <c r="NUJ2999" s="729"/>
      <c r="NUK2999" s="137"/>
      <c r="NUL2999" s="580"/>
      <c r="NUM2999" s="537"/>
      <c r="NUN2999" s="562"/>
      <c r="NUO2999" s="357"/>
      <c r="NUP2999" s="81"/>
      <c r="NUQ2999" s="173"/>
      <c r="NUR2999" s="729"/>
      <c r="NUS2999" s="137"/>
      <c r="NUT2999" s="580"/>
      <c r="NUU2999" s="537"/>
      <c r="NUV2999" s="562"/>
      <c r="NUW2999" s="357"/>
      <c r="NUX2999" s="81"/>
      <c r="NUY2999" s="173"/>
      <c r="NUZ2999" s="729"/>
      <c r="NVA2999" s="137"/>
      <c r="NVB2999" s="580"/>
      <c r="NVC2999" s="537"/>
      <c r="NVD2999" s="562"/>
      <c r="NVE2999" s="357"/>
      <c r="NVF2999" s="81"/>
      <c r="NVG2999" s="173"/>
      <c r="NVH2999" s="729"/>
      <c r="NVI2999" s="137"/>
      <c r="NVJ2999" s="580"/>
      <c r="NVK2999" s="537"/>
      <c r="NVL2999" s="562"/>
      <c r="NVM2999" s="357"/>
      <c r="NVN2999" s="81"/>
      <c r="NVO2999" s="173"/>
      <c r="NVP2999" s="729"/>
      <c r="NVQ2999" s="137"/>
      <c r="NVR2999" s="580"/>
      <c r="NVS2999" s="537"/>
      <c r="NVT2999" s="562"/>
      <c r="NVU2999" s="357"/>
      <c r="NVV2999" s="81"/>
      <c r="NVW2999" s="173"/>
      <c r="NVX2999" s="729"/>
      <c r="NVY2999" s="137"/>
      <c r="NVZ2999" s="580"/>
      <c r="NWA2999" s="537"/>
      <c r="NWB2999" s="562"/>
      <c r="NWC2999" s="357"/>
      <c r="NWD2999" s="81"/>
      <c r="NWE2999" s="173"/>
      <c r="NWF2999" s="729"/>
      <c r="NWG2999" s="137"/>
      <c r="NWH2999" s="580"/>
      <c r="NWI2999" s="537"/>
      <c r="NWJ2999" s="562"/>
      <c r="NWK2999" s="357"/>
      <c r="NWL2999" s="81"/>
      <c r="NWM2999" s="173"/>
      <c r="NWN2999" s="729"/>
      <c r="NWO2999" s="137"/>
      <c r="NWP2999" s="580"/>
      <c r="NWQ2999" s="537"/>
      <c r="NWR2999" s="562"/>
      <c r="NWS2999" s="357"/>
      <c r="NWT2999" s="81"/>
      <c r="NWU2999" s="173"/>
      <c r="NWV2999" s="729"/>
      <c r="NWW2999" s="137"/>
      <c r="NWX2999" s="580"/>
      <c r="NWY2999" s="537"/>
      <c r="NWZ2999" s="562"/>
      <c r="NXA2999" s="357"/>
      <c r="NXB2999" s="81"/>
      <c r="NXC2999" s="173"/>
      <c r="NXD2999" s="729"/>
      <c r="NXE2999" s="137"/>
      <c r="NXF2999" s="580"/>
      <c r="NXG2999" s="537"/>
      <c r="NXH2999" s="562"/>
      <c r="NXI2999" s="357"/>
      <c r="NXJ2999" s="81"/>
      <c r="NXK2999" s="173"/>
      <c r="NXL2999" s="729"/>
      <c r="NXM2999" s="137"/>
      <c r="NXN2999" s="580"/>
      <c r="NXO2999" s="537"/>
      <c r="NXP2999" s="562"/>
      <c r="NXQ2999" s="357"/>
      <c r="NXR2999" s="81"/>
      <c r="NXS2999" s="173"/>
      <c r="NXT2999" s="729"/>
      <c r="NXU2999" s="137"/>
      <c r="NXV2999" s="580"/>
      <c r="NXW2999" s="537"/>
      <c r="NXX2999" s="562"/>
      <c r="NXY2999" s="357"/>
      <c r="NXZ2999" s="81"/>
      <c r="NYA2999" s="173"/>
      <c r="NYB2999" s="729"/>
      <c r="NYC2999" s="137"/>
      <c r="NYD2999" s="580"/>
      <c r="NYE2999" s="537"/>
      <c r="NYF2999" s="562"/>
      <c r="NYG2999" s="357"/>
      <c r="NYH2999" s="81"/>
      <c r="NYI2999" s="173"/>
      <c r="NYJ2999" s="729"/>
      <c r="NYK2999" s="137"/>
      <c r="NYL2999" s="580"/>
      <c r="NYM2999" s="537"/>
      <c r="NYN2999" s="562"/>
      <c r="NYO2999" s="357"/>
      <c r="NYP2999" s="81"/>
      <c r="NYQ2999" s="173"/>
      <c r="NYR2999" s="729"/>
      <c r="NYS2999" s="137"/>
      <c r="NYT2999" s="580"/>
      <c r="NYU2999" s="537"/>
      <c r="NYV2999" s="562"/>
      <c r="NYW2999" s="357"/>
      <c r="NYX2999" s="81"/>
      <c r="NYY2999" s="173"/>
      <c r="NYZ2999" s="729"/>
      <c r="NZA2999" s="137"/>
      <c r="NZB2999" s="580"/>
      <c r="NZC2999" s="537"/>
      <c r="NZD2999" s="562"/>
      <c r="NZE2999" s="357"/>
      <c r="NZF2999" s="81"/>
      <c r="NZG2999" s="173"/>
      <c r="NZH2999" s="729"/>
      <c r="NZI2999" s="137"/>
      <c r="NZJ2999" s="580"/>
      <c r="NZK2999" s="537"/>
      <c r="NZL2999" s="562"/>
      <c r="NZM2999" s="357"/>
      <c r="NZN2999" s="81"/>
      <c r="NZO2999" s="173"/>
      <c r="NZP2999" s="729"/>
      <c r="NZQ2999" s="137"/>
      <c r="NZR2999" s="580"/>
      <c r="NZS2999" s="537"/>
      <c r="NZT2999" s="562"/>
      <c r="NZU2999" s="357"/>
      <c r="NZV2999" s="81"/>
      <c r="NZW2999" s="173"/>
      <c r="NZX2999" s="729"/>
      <c r="NZY2999" s="137"/>
      <c r="NZZ2999" s="580"/>
      <c r="OAA2999" s="537"/>
      <c r="OAB2999" s="562"/>
      <c r="OAC2999" s="357"/>
      <c r="OAD2999" s="81"/>
      <c r="OAE2999" s="173"/>
      <c r="OAF2999" s="729"/>
      <c r="OAG2999" s="137"/>
      <c r="OAH2999" s="580"/>
      <c r="OAI2999" s="537"/>
      <c r="OAJ2999" s="562"/>
      <c r="OAK2999" s="357"/>
      <c r="OAL2999" s="81"/>
      <c r="OAM2999" s="173"/>
      <c r="OAN2999" s="729"/>
      <c r="OAO2999" s="137"/>
      <c r="OAP2999" s="580"/>
      <c r="OAQ2999" s="537"/>
      <c r="OAR2999" s="562"/>
      <c r="OAS2999" s="357"/>
      <c r="OAT2999" s="81"/>
      <c r="OAU2999" s="173"/>
      <c r="OAV2999" s="729"/>
      <c r="OAW2999" s="137"/>
      <c r="OAX2999" s="580"/>
      <c r="OAY2999" s="537"/>
      <c r="OAZ2999" s="562"/>
      <c r="OBA2999" s="357"/>
      <c r="OBB2999" s="81"/>
      <c r="OBC2999" s="173"/>
      <c r="OBD2999" s="729"/>
      <c r="OBE2999" s="137"/>
      <c r="OBF2999" s="580"/>
      <c r="OBG2999" s="537"/>
      <c r="OBH2999" s="562"/>
      <c r="OBI2999" s="357"/>
      <c r="OBJ2999" s="81"/>
      <c r="OBK2999" s="173"/>
      <c r="OBL2999" s="729"/>
      <c r="OBM2999" s="137"/>
      <c r="OBN2999" s="580"/>
      <c r="OBO2999" s="537"/>
      <c r="OBP2999" s="562"/>
      <c r="OBQ2999" s="357"/>
      <c r="OBR2999" s="81"/>
      <c r="OBS2999" s="173"/>
      <c r="OBT2999" s="729"/>
      <c r="OBU2999" s="137"/>
      <c r="OBV2999" s="580"/>
      <c r="OBW2999" s="537"/>
      <c r="OBX2999" s="562"/>
      <c r="OBY2999" s="357"/>
      <c r="OBZ2999" s="81"/>
      <c r="OCA2999" s="173"/>
      <c r="OCB2999" s="729"/>
      <c r="OCC2999" s="137"/>
      <c r="OCD2999" s="580"/>
      <c r="OCE2999" s="537"/>
      <c r="OCF2999" s="562"/>
      <c r="OCG2999" s="357"/>
      <c r="OCH2999" s="81"/>
      <c r="OCI2999" s="173"/>
      <c r="OCJ2999" s="729"/>
      <c r="OCK2999" s="137"/>
      <c r="OCL2999" s="580"/>
      <c r="OCM2999" s="537"/>
      <c r="OCN2999" s="562"/>
      <c r="OCO2999" s="357"/>
      <c r="OCP2999" s="81"/>
      <c r="OCQ2999" s="173"/>
      <c r="OCR2999" s="729"/>
      <c r="OCS2999" s="137"/>
      <c r="OCT2999" s="580"/>
      <c r="OCU2999" s="537"/>
      <c r="OCV2999" s="562"/>
      <c r="OCW2999" s="357"/>
      <c r="OCX2999" s="81"/>
      <c r="OCY2999" s="173"/>
      <c r="OCZ2999" s="729"/>
      <c r="ODA2999" s="137"/>
      <c r="ODB2999" s="580"/>
      <c r="ODC2999" s="537"/>
      <c r="ODD2999" s="562"/>
      <c r="ODE2999" s="357"/>
      <c r="ODF2999" s="81"/>
      <c r="ODG2999" s="173"/>
      <c r="ODH2999" s="729"/>
      <c r="ODI2999" s="137"/>
      <c r="ODJ2999" s="580"/>
      <c r="ODK2999" s="537"/>
      <c r="ODL2999" s="562"/>
      <c r="ODM2999" s="357"/>
      <c r="ODN2999" s="81"/>
      <c r="ODO2999" s="173"/>
      <c r="ODP2999" s="729"/>
      <c r="ODQ2999" s="137"/>
      <c r="ODR2999" s="580"/>
      <c r="ODS2999" s="537"/>
      <c r="ODT2999" s="562"/>
      <c r="ODU2999" s="357"/>
      <c r="ODV2999" s="81"/>
      <c r="ODW2999" s="173"/>
      <c r="ODX2999" s="729"/>
      <c r="ODY2999" s="137"/>
      <c r="ODZ2999" s="580"/>
      <c r="OEA2999" s="537"/>
      <c r="OEB2999" s="562"/>
      <c r="OEC2999" s="357"/>
      <c r="OED2999" s="81"/>
      <c r="OEE2999" s="173"/>
      <c r="OEF2999" s="729"/>
      <c r="OEG2999" s="137"/>
      <c r="OEH2999" s="580"/>
      <c r="OEI2999" s="537"/>
      <c r="OEJ2999" s="562"/>
      <c r="OEK2999" s="357"/>
      <c r="OEL2999" s="81"/>
      <c r="OEM2999" s="173"/>
      <c r="OEN2999" s="729"/>
      <c r="OEO2999" s="137"/>
      <c r="OEP2999" s="580"/>
      <c r="OEQ2999" s="537"/>
      <c r="OER2999" s="562"/>
      <c r="OES2999" s="357"/>
      <c r="OET2999" s="81"/>
      <c r="OEU2999" s="173"/>
      <c r="OEV2999" s="729"/>
      <c r="OEW2999" s="137"/>
      <c r="OEX2999" s="580"/>
      <c r="OEY2999" s="537"/>
      <c r="OEZ2999" s="562"/>
      <c r="OFA2999" s="357"/>
      <c r="OFB2999" s="81"/>
      <c r="OFC2999" s="173"/>
      <c r="OFD2999" s="729"/>
      <c r="OFE2999" s="137"/>
      <c r="OFF2999" s="580"/>
      <c r="OFG2999" s="537"/>
      <c r="OFH2999" s="562"/>
      <c r="OFI2999" s="357"/>
      <c r="OFJ2999" s="81"/>
      <c r="OFK2999" s="173"/>
      <c r="OFL2999" s="729"/>
      <c r="OFM2999" s="137"/>
      <c r="OFN2999" s="580"/>
      <c r="OFO2999" s="537"/>
      <c r="OFP2999" s="562"/>
      <c r="OFQ2999" s="357"/>
      <c r="OFR2999" s="81"/>
      <c r="OFS2999" s="173"/>
      <c r="OFT2999" s="729"/>
      <c r="OFU2999" s="137"/>
      <c r="OFV2999" s="580"/>
      <c r="OFW2999" s="537"/>
      <c r="OFX2999" s="562"/>
      <c r="OFY2999" s="357"/>
      <c r="OFZ2999" s="81"/>
      <c r="OGA2999" s="173"/>
      <c r="OGB2999" s="729"/>
      <c r="OGC2999" s="137"/>
      <c r="OGD2999" s="580"/>
      <c r="OGE2999" s="537"/>
      <c r="OGF2999" s="562"/>
      <c r="OGG2999" s="357"/>
      <c r="OGH2999" s="81"/>
      <c r="OGI2999" s="173"/>
      <c r="OGJ2999" s="729"/>
      <c r="OGK2999" s="137"/>
      <c r="OGL2999" s="580"/>
      <c r="OGM2999" s="537"/>
      <c r="OGN2999" s="562"/>
      <c r="OGO2999" s="357"/>
      <c r="OGP2999" s="81"/>
      <c r="OGQ2999" s="173"/>
      <c r="OGR2999" s="729"/>
      <c r="OGS2999" s="137"/>
      <c r="OGT2999" s="580"/>
      <c r="OGU2999" s="537"/>
      <c r="OGV2999" s="562"/>
      <c r="OGW2999" s="357"/>
      <c r="OGX2999" s="81"/>
      <c r="OGY2999" s="173"/>
      <c r="OGZ2999" s="729"/>
      <c r="OHA2999" s="137"/>
      <c r="OHB2999" s="580"/>
      <c r="OHC2999" s="537"/>
      <c r="OHD2999" s="562"/>
      <c r="OHE2999" s="357"/>
      <c r="OHF2999" s="81"/>
      <c r="OHG2999" s="173"/>
      <c r="OHH2999" s="729"/>
      <c r="OHI2999" s="137"/>
      <c r="OHJ2999" s="580"/>
      <c r="OHK2999" s="537"/>
      <c r="OHL2999" s="562"/>
      <c r="OHM2999" s="357"/>
      <c r="OHN2999" s="81"/>
      <c r="OHO2999" s="173"/>
      <c r="OHP2999" s="729"/>
      <c r="OHQ2999" s="137"/>
      <c r="OHR2999" s="580"/>
      <c r="OHS2999" s="537"/>
      <c r="OHT2999" s="562"/>
      <c r="OHU2999" s="357"/>
      <c r="OHV2999" s="81"/>
      <c r="OHW2999" s="173"/>
      <c r="OHX2999" s="729"/>
      <c r="OHY2999" s="137"/>
      <c r="OHZ2999" s="580"/>
      <c r="OIA2999" s="537"/>
      <c r="OIB2999" s="562"/>
      <c r="OIC2999" s="357"/>
      <c r="OID2999" s="81"/>
      <c r="OIE2999" s="173"/>
      <c r="OIF2999" s="729"/>
      <c r="OIG2999" s="137"/>
      <c r="OIH2999" s="580"/>
      <c r="OII2999" s="537"/>
      <c r="OIJ2999" s="562"/>
      <c r="OIK2999" s="357"/>
      <c r="OIL2999" s="81"/>
      <c r="OIM2999" s="173"/>
      <c r="OIN2999" s="729"/>
      <c r="OIO2999" s="137"/>
      <c r="OIP2999" s="580"/>
      <c r="OIQ2999" s="537"/>
      <c r="OIR2999" s="562"/>
      <c r="OIS2999" s="357"/>
      <c r="OIT2999" s="81"/>
      <c r="OIU2999" s="173"/>
      <c r="OIV2999" s="729"/>
      <c r="OIW2999" s="137"/>
      <c r="OIX2999" s="580"/>
      <c r="OIY2999" s="537"/>
      <c r="OIZ2999" s="562"/>
      <c r="OJA2999" s="357"/>
      <c r="OJB2999" s="81"/>
      <c r="OJC2999" s="173"/>
      <c r="OJD2999" s="729"/>
      <c r="OJE2999" s="137"/>
      <c r="OJF2999" s="580"/>
      <c r="OJG2999" s="537"/>
      <c r="OJH2999" s="562"/>
      <c r="OJI2999" s="357"/>
      <c r="OJJ2999" s="81"/>
      <c r="OJK2999" s="173"/>
      <c r="OJL2999" s="729"/>
      <c r="OJM2999" s="137"/>
      <c r="OJN2999" s="580"/>
      <c r="OJO2999" s="537"/>
      <c r="OJP2999" s="562"/>
      <c r="OJQ2999" s="357"/>
      <c r="OJR2999" s="81"/>
      <c r="OJS2999" s="173"/>
      <c r="OJT2999" s="729"/>
      <c r="OJU2999" s="137"/>
      <c r="OJV2999" s="580"/>
      <c r="OJW2999" s="537"/>
      <c r="OJX2999" s="562"/>
      <c r="OJY2999" s="357"/>
      <c r="OJZ2999" s="81"/>
      <c r="OKA2999" s="173"/>
      <c r="OKB2999" s="729"/>
      <c r="OKC2999" s="137"/>
      <c r="OKD2999" s="580"/>
      <c r="OKE2999" s="537"/>
      <c r="OKF2999" s="562"/>
      <c r="OKG2999" s="357"/>
      <c r="OKH2999" s="81"/>
      <c r="OKI2999" s="173"/>
      <c r="OKJ2999" s="729"/>
      <c r="OKK2999" s="137"/>
      <c r="OKL2999" s="580"/>
      <c r="OKM2999" s="537"/>
      <c r="OKN2999" s="562"/>
      <c r="OKO2999" s="357"/>
      <c r="OKP2999" s="81"/>
      <c r="OKQ2999" s="173"/>
      <c r="OKR2999" s="729"/>
      <c r="OKS2999" s="137"/>
      <c r="OKT2999" s="580"/>
      <c r="OKU2999" s="537"/>
      <c r="OKV2999" s="562"/>
      <c r="OKW2999" s="357"/>
      <c r="OKX2999" s="81"/>
      <c r="OKY2999" s="173"/>
      <c r="OKZ2999" s="729"/>
      <c r="OLA2999" s="137"/>
      <c r="OLB2999" s="580"/>
      <c r="OLC2999" s="537"/>
      <c r="OLD2999" s="562"/>
      <c r="OLE2999" s="357"/>
      <c r="OLF2999" s="81"/>
      <c r="OLG2999" s="173"/>
      <c r="OLH2999" s="729"/>
      <c r="OLI2999" s="137"/>
      <c r="OLJ2999" s="580"/>
      <c r="OLK2999" s="537"/>
      <c r="OLL2999" s="562"/>
      <c r="OLM2999" s="357"/>
      <c r="OLN2999" s="81"/>
      <c r="OLO2999" s="173"/>
      <c r="OLP2999" s="729"/>
      <c r="OLQ2999" s="137"/>
      <c r="OLR2999" s="580"/>
      <c r="OLS2999" s="537"/>
      <c r="OLT2999" s="562"/>
      <c r="OLU2999" s="357"/>
      <c r="OLV2999" s="81"/>
      <c r="OLW2999" s="173"/>
      <c r="OLX2999" s="729"/>
      <c r="OLY2999" s="137"/>
      <c r="OLZ2999" s="580"/>
      <c r="OMA2999" s="537"/>
      <c r="OMB2999" s="562"/>
      <c r="OMC2999" s="357"/>
      <c r="OMD2999" s="81"/>
      <c r="OME2999" s="173"/>
      <c r="OMF2999" s="729"/>
      <c r="OMG2999" s="137"/>
      <c r="OMH2999" s="580"/>
      <c r="OMI2999" s="537"/>
      <c r="OMJ2999" s="562"/>
      <c r="OMK2999" s="357"/>
      <c r="OML2999" s="81"/>
      <c r="OMM2999" s="173"/>
      <c r="OMN2999" s="729"/>
      <c r="OMO2999" s="137"/>
      <c r="OMP2999" s="580"/>
      <c r="OMQ2999" s="537"/>
      <c r="OMR2999" s="562"/>
      <c r="OMS2999" s="357"/>
      <c r="OMT2999" s="81"/>
      <c r="OMU2999" s="173"/>
      <c r="OMV2999" s="729"/>
      <c r="OMW2999" s="137"/>
      <c r="OMX2999" s="580"/>
      <c r="OMY2999" s="537"/>
      <c r="OMZ2999" s="562"/>
      <c r="ONA2999" s="357"/>
      <c r="ONB2999" s="81"/>
      <c r="ONC2999" s="173"/>
      <c r="OND2999" s="729"/>
      <c r="ONE2999" s="137"/>
      <c r="ONF2999" s="580"/>
      <c r="ONG2999" s="537"/>
      <c r="ONH2999" s="562"/>
      <c r="ONI2999" s="357"/>
      <c r="ONJ2999" s="81"/>
      <c r="ONK2999" s="173"/>
      <c r="ONL2999" s="729"/>
      <c r="ONM2999" s="137"/>
      <c r="ONN2999" s="580"/>
      <c r="ONO2999" s="537"/>
      <c r="ONP2999" s="562"/>
      <c r="ONQ2999" s="357"/>
      <c r="ONR2999" s="81"/>
      <c r="ONS2999" s="173"/>
      <c r="ONT2999" s="729"/>
      <c r="ONU2999" s="137"/>
      <c r="ONV2999" s="580"/>
      <c r="ONW2999" s="537"/>
      <c r="ONX2999" s="562"/>
      <c r="ONY2999" s="357"/>
      <c r="ONZ2999" s="81"/>
      <c r="OOA2999" s="173"/>
      <c r="OOB2999" s="729"/>
      <c r="OOC2999" s="137"/>
      <c r="OOD2999" s="580"/>
      <c r="OOE2999" s="537"/>
      <c r="OOF2999" s="562"/>
      <c r="OOG2999" s="357"/>
      <c r="OOH2999" s="81"/>
      <c r="OOI2999" s="173"/>
      <c r="OOJ2999" s="729"/>
      <c r="OOK2999" s="137"/>
      <c r="OOL2999" s="580"/>
      <c r="OOM2999" s="537"/>
      <c r="OON2999" s="562"/>
      <c r="OOO2999" s="357"/>
      <c r="OOP2999" s="81"/>
      <c r="OOQ2999" s="173"/>
      <c r="OOR2999" s="729"/>
      <c r="OOS2999" s="137"/>
      <c r="OOT2999" s="580"/>
      <c r="OOU2999" s="537"/>
      <c r="OOV2999" s="562"/>
      <c r="OOW2999" s="357"/>
      <c r="OOX2999" s="81"/>
      <c r="OOY2999" s="173"/>
      <c r="OOZ2999" s="729"/>
      <c r="OPA2999" s="137"/>
      <c r="OPB2999" s="580"/>
      <c r="OPC2999" s="537"/>
      <c r="OPD2999" s="562"/>
      <c r="OPE2999" s="357"/>
      <c r="OPF2999" s="81"/>
      <c r="OPG2999" s="173"/>
      <c r="OPH2999" s="729"/>
      <c r="OPI2999" s="137"/>
      <c r="OPJ2999" s="580"/>
      <c r="OPK2999" s="537"/>
      <c r="OPL2999" s="562"/>
      <c r="OPM2999" s="357"/>
      <c r="OPN2999" s="81"/>
      <c r="OPO2999" s="173"/>
      <c r="OPP2999" s="729"/>
      <c r="OPQ2999" s="137"/>
      <c r="OPR2999" s="580"/>
      <c r="OPS2999" s="537"/>
      <c r="OPT2999" s="562"/>
      <c r="OPU2999" s="357"/>
      <c r="OPV2999" s="81"/>
      <c r="OPW2999" s="173"/>
      <c r="OPX2999" s="729"/>
      <c r="OPY2999" s="137"/>
      <c r="OPZ2999" s="580"/>
      <c r="OQA2999" s="537"/>
      <c r="OQB2999" s="562"/>
      <c r="OQC2999" s="357"/>
      <c r="OQD2999" s="81"/>
      <c r="OQE2999" s="173"/>
      <c r="OQF2999" s="729"/>
      <c r="OQG2999" s="137"/>
      <c r="OQH2999" s="580"/>
      <c r="OQI2999" s="537"/>
      <c r="OQJ2999" s="562"/>
      <c r="OQK2999" s="357"/>
      <c r="OQL2999" s="81"/>
      <c r="OQM2999" s="173"/>
      <c r="OQN2999" s="729"/>
      <c r="OQO2999" s="137"/>
      <c r="OQP2999" s="580"/>
      <c r="OQQ2999" s="537"/>
      <c r="OQR2999" s="562"/>
      <c r="OQS2999" s="357"/>
      <c r="OQT2999" s="81"/>
      <c r="OQU2999" s="173"/>
      <c r="OQV2999" s="729"/>
      <c r="OQW2999" s="137"/>
      <c r="OQX2999" s="580"/>
      <c r="OQY2999" s="537"/>
      <c r="OQZ2999" s="562"/>
      <c r="ORA2999" s="357"/>
      <c r="ORB2999" s="81"/>
      <c r="ORC2999" s="173"/>
      <c r="ORD2999" s="729"/>
      <c r="ORE2999" s="137"/>
      <c r="ORF2999" s="580"/>
      <c r="ORG2999" s="537"/>
      <c r="ORH2999" s="562"/>
      <c r="ORI2999" s="357"/>
      <c r="ORJ2999" s="81"/>
      <c r="ORK2999" s="173"/>
      <c r="ORL2999" s="729"/>
      <c r="ORM2999" s="137"/>
      <c r="ORN2999" s="580"/>
      <c r="ORO2999" s="537"/>
      <c r="ORP2999" s="562"/>
      <c r="ORQ2999" s="357"/>
      <c r="ORR2999" s="81"/>
      <c r="ORS2999" s="173"/>
      <c r="ORT2999" s="729"/>
      <c r="ORU2999" s="137"/>
      <c r="ORV2999" s="580"/>
      <c r="ORW2999" s="537"/>
      <c r="ORX2999" s="562"/>
      <c r="ORY2999" s="357"/>
      <c r="ORZ2999" s="81"/>
      <c r="OSA2999" s="173"/>
      <c r="OSB2999" s="729"/>
      <c r="OSC2999" s="137"/>
      <c r="OSD2999" s="580"/>
      <c r="OSE2999" s="537"/>
      <c r="OSF2999" s="562"/>
      <c r="OSG2999" s="357"/>
      <c r="OSH2999" s="81"/>
      <c r="OSI2999" s="173"/>
      <c r="OSJ2999" s="729"/>
      <c r="OSK2999" s="137"/>
      <c r="OSL2999" s="580"/>
      <c r="OSM2999" s="537"/>
      <c r="OSN2999" s="562"/>
      <c r="OSO2999" s="357"/>
      <c r="OSP2999" s="81"/>
      <c r="OSQ2999" s="173"/>
      <c r="OSR2999" s="729"/>
      <c r="OSS2999" s="137"/>
      <c r="OST2999" s="580"/>
      <c r="OSU2999" s="537"/>
      <c r="OSV2999" s="562"/>
      <c r="OSW2999" s="357"/>
      <c r="OSX2999" s="81"/>
      <c r="OSY2999" s="173"/>
      <c r="OSZ2999" s="729"/>
      <c r="OTA2999" s="137"/>
      <c r="OTB2999" s="580"/>
      <c r="OTC2999" s="537"/>
      <c r="OTD2999" s="562"/>
      <c r="OTE2999" s="357"/>
      <c r="OTF2999" s="81"/>
      <c r="OTG2999" s="173"/>
      <c r="OTH2999" s="729"/>
      <c r="OTI2999" s="137"/>
      <c r="OTJ2999" s="580"/>
      <c r="OTK2999" s="537"/>
      <c r="OTL2999" s="562"/>
      <c r="OTM2999" s="357"/>
      <c r="OTN2999" s="81"/>
      <c r="OTO2999" s="173"/>
      <c r="OTP2999" s="729"/>
      <c r="OTQ2999" s="137"/>
      <c r="OTR2999" s="580"/>
      <c r="OTS2999" s="537"/>
      <c r="OTT2999" s="562"/>
      <c r="OTU2999" s="357"/>
      <c r="OTV2999" s="81"/>
      <c r="OTW2999" s="173"/>
      <c r="OTX2999" s="729"/>
      <c r="OTY2999" s="137"/>
      <c r="OTZ2999" s="580"/>
      <c r="OUA2999" s="537"/>
      <c r="OUB2999" s="562"/>
      <c r="OUC2999" s="357"/>
      <c r="OUD2999" s="81"/>
      <c r="OUE2999" s="173"/>
      <c r="OUF2999" s="729"/>
      <c r="OUG2999" s="137"/>
      <c r="OUH2999" s="580"/>
      <c r="OUI2999" s="537"/>
      <c r="OUJ2999" s="562"/>
      <c r="OUK2999" s="357"/>
      <c r="OUL2999" s="81"/>
      <c r="OUM2999" s="173"/>
      <c r="OUN2999" s="729"/>
      <c r="OUO2999" s="137"/>
      <c r="OUP2999" s="580"/>
      <c r="OUQ2999" s="537"/>
      <c r="OUR2999" s="562"/>
      <c r="OUS2999" s="357"/>
      <c r="OUT2999" s="81"/>
      <c r="OUU2999" s="173"/>
      <c r="OUV2999" s="729"/>
      <c r="OUW2999" s="137"/>
      <c r="OUX2999" s="580"/>
      <c r="OUY2999" s="537"/>
      <c r="OUZ2999" s="562"/>
      <c r="OVA2999" s="357"/>
      <c r="OVB2999" s="81"/>
      <c r="OVC2999" s="173"/>
      <c r="OVD2999" s="729"/>
      <c r="OVE2999" s="137"/>
      <c r="OVF2999" s="580"/>
      <c r="OVG2999" s="537"/>
      <c r="OVH2999" s="562"/>
      <c r="OVI2999" s="357"/>
      <c r="OVJ2999" s="81"/>
      <c r="OVK2999" s="173"/>
      <c r="OVL2999" s="729"/>
      <c r="OVM2999" s="137"/>
      <c r="OVN2999" s="580"/>
      <c r="OVO2999" s="537"/>
      <c r="OVP2999" s="562"/>
      <c r="OVQ2999" s="357"/>
      <c r="OVR2999" s="81"/>
      <c r="OVS2999" s="173"/>
      <c r="OVT2999" s="729"/>
      <c r="OVU2999" s="137"/>
      <c r="OVV2999" s="580"/>
      <c r="OVW2999" s="537"/>
      <c r="OVX2999" s="562"/>
      <c r="OVY2999" s="357"/>
      <c r="OVZ2999" s="81"/>
      <c r="OWA2999" s="173"/>
      <c r="OWB2999" s="729"/>
      <c r="OWC2999" s="137"/>
      <c r="OWD2999" s="580"/>
      <c r="OWE2999" s="537"/>
      <c r="OWF2999" s="562"/>
      <c r="OWG2999" s="357"/>
      <c r="OWH2999" s="81"/>
      <c r="OWI2999" s="173"/>
      <c r="OWJ2999" s="729"/>
      <c r="OWK2999" s="137"/>
      <c r="OWL2999" s="580"/>
      <c r="OWM2999" s="537"/>
      <c r="OWN2999" s="562"/>
      <c r="OWO2999" s="357"/>
      <c r="OWP2999" s="81"/>
      <c r="OWQ2999" s="173"/>
      <c r="OWR2999" s="729"/>
      <c r="OWS2999" s="137"/>
      <c r="OWT2999" s="580"/>
      <c r="OWU2999" s="537"/>
      <c r="OWV2999" s="562"/>
      <c r="OWW2999" s="357"/>
      <c r="OWX2999" s="81"/>
      <c r="OWY2999" s="173"/>
      <c r="OWZ2999" s="729"/>
      <c r="OXA2999" s="137"/>
      <c r="OXB2999" s="580"/>
      <c r="OXC2999" s="537"/>
      <c r="OXD2999" s="562"/>
      <c r="OXE2999" s="357"/>
      <c r="OXF2999" s="81"/>
      <c r="OXG2999" s="173"/>
      <c r="OXH2999" s="729"/>
      <c r="OXI2999" s="137"/>
      <c r="OXJ2999" s="580"/>
      <c r="OXK2999" s="537"/>
      <c r="OXL2999" s="562"/>
      <c r="OXM2999" s="357"/>
      <c r="OXN2999" s="81"/>
      <c r="OXO2999" s="173"/>
      <c r="OXP2999" s="729"/>
      <c r="OXQ2999" s="137"/>
      <c r="OXR2999" s="580"/>
      <c r="OXS2999" s="537"/>
      <c r="OXT2999" s="562"/>
      <c r="OXU2999" s="357"/>
      <c r="OXV2999" s="81"/>
      <c r="OXW2999" s="173"/>
      <c r="OXX2999" s="729"/>
      <c r="OXY2999" s="137"/>
      <c r="OXZ2999" s="580"/>
      <c r="OYA2999" s="537"/>
      <c r="OYB2999" s="562"/>
      <c r="OYC2999" s="357"/>
      <c r="OYD2999" s="81"/>
      <c r="OYE2999" s="173"/>
      <c r="OYF2999" s="729"/>
      <c r="OYG2999" s="137"/>
      <c r="OYH2999" s="580"/>
      <c r="OYI2999" s="537"/>
      <c r="OYJ2999" s="562"/>
      <c r="OYK2999" s="357"/>
      <c r="OYL2999" s="81"/>
      <c r="OYM2999" s="173"/>
      <c r="OYN2999" s="729"/>
      <c r="OYO2999" s="137"/>
      <c r="OYP2999" s="580"/>
      <c r="OYQ2999" s="537"/>
      <c r="OYR2999" s="562"/>
      <c r="OYS2999" s="357"/>
      <c r="OYT2999" s="81"/>
      <c r="OYU2999" s="173"/>
      <c r="OYV2999" s="729"/>
      <c r="OYW2999" s="137"/>
      <c r="OYX2999" s="580"/>
      <c r="OYY2999" s="537"/>
      <c r="OYZ2999" s="562"/>
      <c r="OZA2999" s="357"/>
      <c r="OZB2999" s="81"/>
      <c r="OZC2999" s="173"/>
      <c r="OZD2999" s="729"/>
      <c r="OZE2999" s="137"/>
      <c r="OZF2999" s="580"/>
      <c r="OZG2999" s="537"/>
      <c r="OZH2999" s="562"/>
      <c r="OZI2999" s="357"/>
      <c r="OZJ2999" s="81"/>
      <c r="OZK2999" s="173"/>
      <c r="OZL2999" s="729"/>
      <c r="OZM2999" s="137"/>
      <c r="OZN2999" s="580"/>
      <c r="OZO2999" s="537"/>
      <c r="OZP2999" s="562"/>
      <c r="OZQ2999" s="357"/>
      <c r="OZR2999" s="81"/>
      <c r="OZS2999" s="173"/>
      <c r="OZT2999" s="729"/>
      <c r="OZU2999" s="137"/>
      <c r="OZV2999" s="580"/>
      <c r="OZW2999" s="537"/>
      <c r="OZX2999" s="562"/>
      <c r="OZY2999" s="357"/>
      <c r="OZZ2999" s="81"/>
      <c r="PAA2999" s="173"/>
      <c r="PAB2999" s="729"/>
      <c r="PAC2999" s="137"/>
      <c r="PAD2999" s="580"/>
      <c r="PAE2999" s="537"/>
      <c r="PAF2999" s="562"/>
      <c r="PAG2999" s="357"/>
      <c r="PAH2999" s="81"/>
      <c r="PAI2999" s="173"/>
      <c r="PAJ2999" s="729"/>
      <c r="PAK2999" s="137"/>
      <c r="PAL2999" s="580"/>
      <c r="PAM2999" s="537"/>
      <c r="PAN2999" s="562"/>
      <c r="PAO2999" s="357"/>
      <c r="PAP2999" s="81"/>
      <c r="PAQ2999" s="173"/>
      <c r="PAR2999" s="729"/>
      <c r="PAS2999" s="137"/>
      <c r="PAT2999" s="580"/>
      <c r="PAU2999" s="537"/>
      <c r="PAV2999" s="562"/>
      <c r="PAW2999" s="357"/>
      <c r="PAX2999" s="81"/>
      <c r="PAY2999" s="173"/>
      <c r="PAZ2999" s="729"/>
      <c r="PBA2999" s="137"/>
      <c r="PBB2999" s="580"/>
      <c r="PBC2999" s="537"/>
      <c r="PBD2999" s="562"/>
      <c r="PBE2999" s="357"/>
      <c r="PBF2999" s="81"/>
      <c r="PBG2999" s="173"/>
      <c r="PBH2999" s="729"/>
      <c r="PBI2999" s="137"/>
      <c r="PBJ2999" s="580"/>
      <c r="PBK2999" s="537"/>
      <c r="PBL2999" s="562"/>
      <c r="PBM2999" s="357"/>
      <c r="PBN2999" s="81"/>
      <c r="PBO2999" s="173"/>
      <c r="PBP2999" s="729"/>
      <c r="PBQ2999" s="137"/>
      <c r="PBR2999" s="580"/>
      <c r="PBS2999" s="537"/>
      <c r="PBT2999" s="562"/>
      <c r="PBU2999" s="357"/>
      <c r="PBV2999" s="81"/>
      <c r="PBW2999" s="173"/>
      <c r="PBX2999" s="729"/>
      <c r="PBY2999" s="137"/>
      <c r="PBZ2999" s="580"/>
      <c r="PCA2999" s="537"/>
      <c r="PCB2999" s="562"/>
      <c r="PCC2999" s="357"/>
      <c r="PCD2999" s="81"/>
      <c r="PCE2999" s="173"/>
      <c r="PCF2999" s="729"/>
      <c r="PCG2999" s="137"/>
      <c r="PCH2999" s="580"/>
      <c r="PCI2999" s="537"/>
      <c r="PCJ2999" s="562"/>
      <c r="PCK2999" s="357"/>
      <c r="PCL2999" s="81"/>
      <c r="PCM2999" s="173"/>
      <c r="PCN2999" s="729"/>
      <c r="PCO2999" s="137"/>
      <c r="PCP2999" s="580"/>
      <c r="PCQ2999" s="537"/>
      <c r="PCR2999" s="562"/>
      <c r="PCS2999" s="357"/>
      <c r="PCT2999" s="81"/>
      <c r="PCU2999" s="173"/>
      <c r="PCV2999" s="729"/>
      <c r="PCW2999" s="137"/>
      <c r="PCX2999" s="580"/>
      <c r="PCY2999" s="537"/>
      <c r="PCZ2999" s="562"/>
      <c r="PDA2999" s="357"/>
      <c r="PDB2999" s="81"/>
      <c r="PDC2999" s="173"/>
      <c r="PDD2999" s="729"/>
      <c r="PDE2999" s="137"/>
      <c r="PDF2999" s="580"/>
      <c r="PDG2999" s="537"/>
      <c r="PDH2999" s="562"/>
      <c r="PDI2999" s="357"/>
      <c r="PDJ2999" s="81"/>
      <c r="PDK2999" s="173"/>
      <c r="PDL2999" s="729"/>
      <c r="PDM2999" s="137"/>
      <c r="PDN2999" s="580"/>
      <c r="PDO2999" s="537"/>
      <c r="PDP2999" s="562"/>
      <c r="PDQ2999" s="357"/>
      <c r="PDR2999" s="81"/>
      <c r="PDS2999" s="173"/>
      <c r="PDT2999" s="729"/>
      <c r="PDU2999" s="137"/>
      <c r="PDV2999" s="580"/>
      <c r="PDW2999" s="537"/>
      <c r="PDX2999" s="562"/>
      <c r="PDY2999" s="357"/>
      <c r="PDZ2999" s="81"/>
      <c r="PEA2999" s="173"/>
      <c r="PEB2999" s="729"/>
      <c r="PEC2999" s="137"/>
      <c r="PED2999" s="580"/>
      <c r="PEE2999" s="537"/>
      <c r="PEF2999" s="562"/>
      <c r="PEG2999" s="357"/>
      <c r="PEH2999" s="81"/>
      <c r="PEI2999" s="173"/>
      <c r="PEJ2999" s="729"/>
      <c r="PEK2999" s="137"/>
      <c r="PEL2999" s="580"/>
      <c r="PEM2999" s="537"/>
      <c r="PEN2999" s="562"/>
      <c r="PEO2999" s="357"/>
      <c r="PEP2999" s="81"/>
      <c r="PEQ2999" s="173"/>
      <c r="PER2999" s="729"/>
      <c r="PES2999" s="137"/>
      <c r="PET2999" s="580"/>
      <c r="PEU2999" s="537"/>
      <c r="PEV2999" s="562"/>
      <c r="PEW2999" s="357"/>
      <c r="PEX2999" s="81"/>
      <c r="PEY2999" s="173"/>
      <c r="PEZ2999" s="729"/>
      <c r="PFA2999" s="137"/>
      <c r="PFB2999" s="580"/>
      <c r="PFC2999" s="537"/>
      <c r="PFD2999" s="562"/>
      <c r="PFE2999" s="357"/>
      <c r="PFF2999" s="81"/>
      <c r="PFG2999" s="173"/>
      <c r="PFH2999" s="729"/>
      <c r="PFI2999" s="137"/>
      <c r="PFJ2999" s="580"/>
      <c r="PFK2999" s="537"/>
      <c r="PFL2999" s="562"/>
      <c r="PFM2999" s="357"/>
      <c r="PFN2999" s="81"/>
      <c r="PFO2999" s="173"/>
      <c r="PFP2999" s="729"/>
      <c r="PFQ2999" s="137"/>
      <c r="PFR2999" s="580"/>
      <c r="PFS2999" s="537"/>
      <c r="PFT2999" s="562"/>
      <c r="PFU2999" s="357"/>
      <c r="PFV2999" s="81"/>
      <c r="PFW2999" s="173"/>
      <c r="PFX2999" s="729"/>
      <c r="PFY2999" s="137"/>
      <c r="PFZ2999" s="580"/>
      <c r="PGA2999" s="537"/>
      <c r="PGB2999" s="562"/>
      <c r="PGC2999" s="357"/>
      <c r="PGD2999" s="81"/>
      <c r="PGE2999" s="173"/>
      <c r="PGF2999" s="729"/>
      <c r="PGG2999" s="137"/>
      <c r="PGH2999" s="580"/>
      <c r="PGI2999" s="537"/>
      <c r="PGJ2999" s="562"/>
      <c r="PGK2999" s="357"/>
      <c r="PGL2999" s="81"/>
      <c r="PGM2999" s="173"/>
      <c r="PGN2999" s="729"/>
      <c r="PGO2999" s="137"/>
      <c r="PGP2999" s="580"/>
      <c r="PGQ2999" s="537"/>
      <c r="PGR2999" s="562"/>
      <c r="PGS2999" s="357"/>
      <c r="PGT2999" s="81"/>
      <c r="PGU2999" s="173"/>
      <c r="PGV2999" s="729"/>
      <c r="PGW2999" s="137"/>
      <c r="PGX2999" s="580"/>
      <c r="PGY2999" s="537"/>
      <c r="PGZ2999" s="562"/>
      <c r="PHA2999" s="357"/>
      <c r="PHB2999" s="81"/>
      <c r="PHC2999" s="173"/>
      <c r="PHD2999" s="729"/>
      <c r="PHE2999" s="137"/>
      <c r="PHF2999" s="580"/>
      <c r="PHG2999" s="537"/>
      <c r="PHH2999" s="562"/>
      <c r="PHI2999" s="357"/>
      <c r="PHJ2999" s="81"/>
      <c r="PHK2999" s="173"/>
      <c r="PHL2999" s="729"/>
      <c r="PHM2999" s="137"/>
      <c r="PHN2999" s="580"/>
      <c r="PHO2999" s="537"/>
      <c r="PHP2999" s="562"/>
      <c r="PHQ2999" s="357"/>
      <c r="PHR2999" s="81"/>
      <c r="PHS2999" s="173"/>
      <c r="PHT2999" s="729"/>
      <c r="PHU2999" s="137"/>
      <c r="PHV2999" s="580"/>
      <c r="PHW2999" s="537"/>
      <c r="PHX2999" s="562"/>
      <c r="PHY2999" s="357"/>
      <c r="PHZ2999" s="81"/>
      <c r="PIA2999" s="173"/>
      <c r="PIB2999" s="729"/>
      <c r="PIC2999" s="137"/>
      <c r="PID2999" s="580"/>
      <c r="PIE2999" s="537"/>
      <c r="PIF2999" s="562"/>
      <c r="PIG2999" s="357"/>
      <c r="PIH2999" s="81"/>
      <c r="PII2999" s="173"/>
      <c r="PIJ2999" s="729"/>
      <c r="PIK2999" s="137"/>
      <c r="PIL2999" s="580"/>
      <c r="PIM2999" s="537"/>
      <c r="PIN2999" s="562"/>
      <c r="PIO2999" s="357"/>
      <c r="PIP2999" s="81"/>
      <c r="PIQ2999" s="173"/>
      <c r="PIR2999" s="729"/>
      <c r="PIS2999" s="137"/>
      <c r="PIT2999" s="580"/>
      <c r="PIU2999" s="537"/>
      <c r="PIV2999" s="562"/>
      <c r="PIW2999" s="357"/>
      <c r="PIX2999" s="81"/>
      <c r="PIY2999" s="173"/>
      <c r="PIZ2999" s="729"/>
      <c r="PJA2999" s="137"/>
      <c r="PJB2999" s="580"/>
      <c r="PJC2999" s="537"/>
      <c r="PJD2999" s="562"/>
      <c r="PJE2999" s="357"/>
      <c r="PJF2999" s="81"/>
      <c r="PJG2999" s="173"/>
      <c r="PJH2999" s="729"/>
      <c r="PJI2999" s="137"/>
      <c r="PJJ2999" s="580"/>
      <c r="PJK2999" s="537"/>
      <c r="PJL2999" s="562"/>
      <c r="PJM2999" s="357"/>
      <c r="PJN2999" s="81"/>
      <c r="PJO2999" s="173"/>
      <c r="PJP2999" s="729"/>
      <c r="PJQ2999" s="137"/>
      <c r="PJR2999" s="580"/>
      <c r="PJS2999" s="537"/>
      <c r="PJT2999" s="562"/>
      <c r="PJU2999" s="357"/>
      <c r="PJV2999" s="81"/>
      <c r="PJW2999" s="173"/>
      <c r="PJX2999" s="729"/>
      <c r="PJY2999" s="137"/>
      <c r="PJZ2999" s="580"/>
      <c r="PKA2999" s="537"/>
      <c r="PKB2999" s="562"/>
      <c r="PKC2999" s="357"/>
      <c r="PKD2999" s="81"/>
      <c r="PKE2999" s="173"/>
      <c r="PKF2999" s="729"/>
      <c r="PKG2999" s="137"/>
      <c r="PKH2999" s="580"/>
      <c r="PKI2999" s="537"/>
      <c r="PKJ2999" s="562"/>
      <c r="PKK2999" s="357"/>
      <c r="PKL2999" s="81"/>
      <c r="PKM2999" s="173"/>
      <c r="PKN2999" s="729"/>
      <c r="PKO2999" s="137"/>
      <c r="PKP2999" s="580"/>
      <c r="PKQ2999" s="537"/>
      <c r="PKR2999" s="562"/>
      <c r="PKS2999" s="357"/>
      <c r="PKT2999" s="81"/>
      <c r="PKU2999" s="173"/>
      <c r="PKV2999" s="729"/>
      <c r="PKW2999" s="137"/>
      <c r="PKX2999" s="580"/>
      <c r="PKY2999" s="537"/>
      <c r="PKZ2999" s="562"/>
      <c r="PLA2999" s="357"/>
      <c r="PLB2999" s="81"/>
      <c r="PLC2999" s="173"/>
      <c r="PLD2999" s="729"/>
      <c r="PLE2999" s="137"/>
      <c r="PLF2999" s="580"/>
      <c r="PLG2999" s="537"/>
      <c r="PLH2999" s="562"/>
      <c r="PLI2999" s="357"/>
      <c r="PLJ2999" s="81"/>
      <c r="PLK2999" s="173"/>
      <c r="PLL2999" s="729"/>
      <c r="PLM2999" s="137"/>
      <c r="PLN2999" s="580"/>
      <c r="PLO2999" s="537"/>
      <c r="PLP2999" s="562"/>
      <c r="PLQ2999" s="357"/>
      <c r="PLR2999" s="81"/>
      <c r="PLS2999" s="173"/>
      <c r="PLT2999" s="729"/>
      <c r="PLU2999" s="137"/>
      <c r="PLV2999" s="580"/>
      <c r="PLW2999" s="537"/>
      <c r="PLX2999" s="562"/>
      <c r="PLY2999" s="357"/>
      <c r="PLZ2999" s="81"/>
      <c r="PMA2999" s="173"/>
      <c r="PMB2999" s="729"/>
      <c r="PMC2999" s="137"/>
      <c r="PMD2999" s="580"/>
      <c r="PME2999" s="537"/>
      <c r="PMF2999" s="562"/>
      <c r="PMG2999" s="357"/>
      <c r="PMH2999" s="81"/>
      <c r="PMI2999" s="173"/>
      <c r="PMJ2999" s="729"/>
      <c r="PMK2999" s="137"/>
      <c r="PML2999" s="580"/>
      <c r="PMM2999" s="537"/>
      <c r="PMN2999" s="562"/>
      <c r="PMO2999" s="357"/>
      <c r="PMP2999" s="81"/>
      <c r="PMQ2999" s="173"/>
      <c r="PMR2999" s="729"/>
      <c r="PMS2999" s="137"/>
      <c r="PMT2999" s="580"/>
      <c r="PMU2999" s="537"/>
      <c r="PMV2999" s="562"/>
      <c r="PMW2999" s="357"/>
      <c r="PMX2999" s="81"/>
      <c r="PMY2999" s="173"/>
      <c r="PMZ2999" s="729"/>
      <c r="PNA2999" s="137"/>
      <c r="PNB2999" s="580"/>
      <c r="PNC2999" s="537"/>
      <c r="PND2999" s="562"/>
      <c r="PNE2999" s="357"/>
      <c r="PNF2999" s="81"/>
      <c r="PNG2999" s="173"/>
      <c r="PNH2999" s="729"/>
      <c r="PNI2999" s="137"/>
      <c r="PNJ2999" s="580"/>
      <c r="PNK2999" s="537"/>
      <c r="PNL2999" s="562"/>
      <c r="PNM2999" s="357"/>
      <c r="PNN2999" s="81"/>
      <c r="PNO2999" s="173"/>
      <c r="PNP2999" s="729"/>
      <c r="PNQ2999" s="137"/>
      <c r="PNR2999" s="580"/>
      <c r="PNS2999" s="537"/>
      <c r="PNT2999" s="562"/>
      <c r="PNU2999" s="357"/>
      <c r="PNV2999" s="81"/>
      <c r="PNW2999" s="173"/>
      <c r="PNX2999" s="729"/>
      <c r="PNY2999" s="137"/>
      <c r="PNZ2999" s="580"/>
      <c r="POA2999" s="537"/>
      <c r="POB2999" s="562"/>
      <c r="POC2999" s="357"/>
      <c r="POD2999" s="81"/>
      <c r="POE2999" s="173"/>
      <c r="POF2999" s="729"/>
      <c r="POG2999" s="137"/>
      <c r="POH2999" s="580"/>
      <c r="POI2999" s="537"/>
      <c r="POJ2999" s="562"/>
      <c r="POK2999" s="357"/>
      <c r="POL2999" s="81"/>
      <c r="POM2999" s="173"/>
      <c r="PON2999" s="729"/>
      <c r="POO2999" s="137"/>
      <c r="POP2999" s="580"/>
      <c r="POQ2999" s="537"/>
      <c r="POR2999" s="562"/>
      <c r="POS2999" s="357"/>
      <c r="POT2999" s="81"/>
      <c r="POU2999" s="173"/>
      <c r="POV2999" s="729"/>
      <c r="POW2999" s="137"/>
      <c r="POX2999" s="580"/>
      <c r="POY2999" s="537"/>
      <c r="POZ2999" s="562"/>
      <c r="PPA2999" s="357"/>
      <c r="PPB2999" s="81"/>
      <c r="PPC2999" s="173"/>
      <c r="PPD2999" s="729"/>
      <c r="PPE2999" s="137"/>
      <c r="PPF2999" s="580"/>
      <c r="PPG2999" s="537"/>
      <c r="PPH2999" s="562"/>
      <c r="PPI2999" s="357"/>
      <c r="PPJ2999" s="81"/>
      <c r="PPK2999" s="173"/>
      <c r="PPL2999" s="729"/>
      <c r="PPM2999" s="137"/>
      <c r="PPN2999" s="580"/>
      <c r="PPO2999" s="537"/>
      <c r="PPP2999" s="562"/>
      <c r="PPQ2999" s="357"/>
      <c r="PPR2999" s="81"/>
      <c r="PPS2999" s="173"/>
      <c r="PPT2999" s="729"/>
      <c r="PPU2999" s="137"/>
      <c r="PPV2999" s="580"/>
      <c r="PPW2999" s="537"/>
      <c r="PPX2999" s="562"/>
      <c r="PPY2999" s="357"/>
      <c r="PPZ2999" s="81"/>
      <c r="PQA2999" s="173"/>
      <c r="PQB2999" s="729"/>
      <c r="PQC2999" s="137"/>
      <c r="PQD2999" s="580"/>
      <c r="PQE2999" s="537"/>
      <c r="PQF2999" s="562"/>
      <c r="PQG2999" s="357"/>
      <c r="PQH2999" s="81"/>
      <c r="PQI2999" s="173"/>
      <c r="PQJ2999" s="729"/>
      <c r="PQK2999" s="137"/>
      <c r="PQL2999" s="580"/>
      <c r="PQM2999" s="537"/>
      <c r="PQN2999" s="562"/>
      <c r="PQO2999" s="357"/>
      <c r="PQP2999" s="81"/>
      <c r="PQQ2999" s="173"/>
      <c r="PQR2999" s="729"/>
      <c r="PQS2999" s="137"/>
      <c r="PQT2999" s="580"/>
      <c r="PQU2999" s="537"/>
      <c r="PQV2999" s="562"/>
      <c r="PQW2999" s="357"/>
      <c r="PQX2999" s="81"/>
      <c r="PQY2999" s="173"/>
      <c r="PQZ2999" s="729"/>
      <c r="PRA2999" s="137"/>
      <c r="PRB2999" s="580"/>
      <c r="PRC2999" s="537"/>
      <c r="PRD2999" s="562"/>
      <c r="PRE2999" s="357"/>
      <c r="PRF2999" s="81"/>
      <c r="PRG2999" s="173"/>
      <c r="PRH2999" s="729"/>
      <c r="PRI2999" s="137"/>
      <c r="PRJ2999" s="580"/>
      <c r="PRK2999" s="537"/>
      <c r="PRL2999" s="562"/>
      <c r="PRM2999" s="357"/>
      <c r="PRN2999" s="81"/>
      <c r="PRO2999" s="173"/>
      <c r="PRP2999" s="729"/>
      <c r="PRQ2999" s="137"/>
      <c r="PRR2999" s="580"/>
      <c r="PRS2999" s="537"/>
      <c r="PRT2999" s="562"/>
      <c r="PRU2999" s="357"/>
      <c r="PRV2999" s="81"/>
      <c r="PRW2999" s="173"/>
      <c r="PRX2999" s="729"/>
      <c r="PRY2999" s="137"/>
      <c r="PRZ2999" s="580"/>
      <c r="PSA2999" s="537"/>
      <c r="PSB2999" s="562"/>
      <c r="PSC2999" s="357"/>
      <c r="PSD2999" s="81"/>
      <c r="PSE2999" s="173"/>
      <c r="PSF2999" s="729"/>
      <c r="PSG2999" s="137"/>
      <c r="PSH2999" s="580"/>
      <c r="PSI2999" s="537"/>
      <c r="PSJ2999" s="562"/>
      <c r="PSK2999" s="357"/>
      <c r="PSL2999" s="81"/>
      <c r="PSM2999" s="173"/>
      <c r="PSN2999" s="729"/>
      <c r="PSO2999" s="137"/>
      <c r="PSP2999" s="580"/>
      <c r="PSQ2999" s="537"/>
      <c r="PSR2999" s="562"/>
      <c r="PSS2999" s="357"/>
      <c r="PST2999" s="81"/>
      <c r="PSU2999" s="173"/>
      <c r="PSV2999" s="729"/>
      <c r="PSW2999" s="137"/>
      <c r="PSX2999" s="580"/>
      <c r="PSY2999" s="537"/>
      <c r="PSZ2999" s="562"/>
      <c r="PTA2999" s="357"/>
      <c r="PTB2999" s="81"/>
      <c r="PTC2999" s="173"/>
      <c r="PTD2999" s="729"/>
      <c r="PTE2999" s="137"/>
      <c r="PTF2999" s="580"/>
      <c r="PTG2999" s="537"/>
      <c r="PTH2999" s="562"/>
      <c r="PTI2999" s="357"/>
      <c r="PTJ2999" s="81"/>
      <c r="PTK2999" s="173"/>
      <c r="PTL2999" s="729"/>
      <c r="PTM2999" s="137"/>
      <c r="PTN2999" s="580"/>
      <c r="PTO2999" s="537"/>
      <c r="PTP2999" s="562"/>
      <c r="PTQ2999" s="357"/>
      <c r="PTR2999" s="81"/>
      <c r="PTS2999" s="173"/>
      <c r="PTT2999" s="729"/>
      <c r="PTU2999" s="137"/>
      <c r="PTV2999" s="580"/>
      <c r="PTW2999" s="537"/>
      <c r="PTX2999" s="562"/>
      <c r="PTY2999" s="357"/>
      <c r="PTZ2999" s="81"/>
      <c r="PUA2999" s="173"/>
      <c r="PUB2999" s="729"/>
      <c r="PUC2999" s="137"/>
      <c r="PUD2999" s="580"/>
      <c r="PUE2999" s="537"/>
      <c r="PUF2999" s="562"/>
      <c r="PUG2999" s="357"/>
      <c r="PUH2999" s="81"/>
      <c r="PUI2999" s="173"/>
      <c r="PUJ2999" s="729"/>
      <c r="PUK2999" s="137"/>
      <c r="PUL2999" s="580"/>
      <c r="PUM2999" s="537"/>
      <c r="PUN2999" s="562"/>
      <c r="PUO2999" s="357"/>
      <c r="PUP2999" s="81"/>
      <c r="PUQ2999" s="173"/>
      <c r="PUR2999" s="729"/>
      <c r="PUS2999" s="137"/>
      <c r="PUT2999" s="580"/>
      <c r="PUU2999" s="537"/>
      <c r="PUV2999" s="562"/>
      <c r="PUW2999" s="357"/>
      <c r="PUX2999" s="81"/>
      <c r="PUY2999" s="173"/>
      <c r="PUZ2999" s="729"/>
      <c r="PVA2999" s="137"/>
      <c r="PVB2999" s="580"/>
      <c r="PVC2999" s="537"/>
      <c r="PVD2999" s="562"/>
      <c r="PVE2999" s="357"/>
      <c r="PVF2999" s="81"/>
      <c r="PVG2999" s="173"/>
      <c r="PVH2999" s="729"/>
      <c r="PVI2999" s="137"/>
      <c r="PVJ2999" s="580"/>
      <c r="PVK2999" s="537"/>
      <c r="PVL2999" s="562"/>
      <c r="PVM2999" s="357"/>
      <c r="PVN2999" s="81"/>
      <c r="PVO2999" s="173"/>
      <c r="PVP2999" s="729"/>
      <c r="PVQ2999" s="137"/>
      <c r="PVR2999" s="580"/>
      <c r="PVS2999" s="537"/>
      <c r="PVT2999" s="562"/>
      <c r="PVU2999" s="357"/>
      <c r="PVV2999" s="81"/>
      <c r="PVW2999" s="173"/>
      <c r="PVX2999" s="729"/>
      <c r="PVY2999" s="137"/>
      <c r="PVZ2999" s="580"/>
      <c r="PWA2999" s="537"/>
      <c r="PWB2999" s="562"/>
      <c r="PWC2999" s="357"/>
      <c r="PWD2999" s="81"/>
      <c r="PWE2999" s="173"/>
      <c r="PWF2999" s="729"/>
      <c r="PWG2999" s="137"/>
      <c r="PWH2999" s="580"/>
      <c r="PWI2999" s="537"/>
      <c r="PWJ2999" s="562"/>
      <c r="PWK2999" s="357"/>
      <c r="PWL2999" s="81"/>
      <c r="PWM2999" s="173"/>
      <c r="PWN2999" s="729"/>
      <c r="PWO2999" s="137"/>
      <c r="PWP2999" s="580"/>
      <c r="PWQ2999" s="537"/>
      <c r="PWR2999" s="562"/>
      <c r="PWS2999" s="357"/>
      <c r="PWT2999" s="81"/>
      <c r="PWU2999" s="173"/>
      <c r="PWV2999" s="729"/>
      <c r="PWW2999" s="137"/>
      <c r="PWX2999" s="580"/>
      <c r="PWY2999" s="537"/>
      <c r="PWZ2999" s="562"/>
      <c r="PXA2999" s="357"/>
      <c r="PXB2999" s="81"/>
      <c r="PXC2999" s="173"/>
      <c r="PXD2999" s="729"/>
      <c r="PXE2999" s="137"/>
      <c r="PXF2999" s="580"/>
      <c r="PXG2999" s="537"/>
      <c r="PXH2999" s="562"/>
      <c r="PXI2999" s="357"/>
      <c r="PXJ2999" s="81"/>
      <c r="PXK2999" s="173"/>
      <c r="PXL2999" s="729"/>
      <c r="PXM2999" s="137"/>
      <c r="PXN2999" s="580"/>
      <c r="PXO2999" s="537"/>
      <c r="PXP2999" s="562"/>
      <c r="PXQ2999" s="357"/>
      <c r="PXR2999" s="81"/>
      <c r="PXS2999" s="173"/>
      <c r="PXT2999" s="729"/>
      <c r="PXU2999" s="137"/>
      <c r="PXV2999" s="580"/>
      <c r="PXW2999" s="537"/>
      <c r="PXX2999" s="562"/>
      <c r="PXY2999" s="357"/>
      <c r="PXZ2999" s="81"/>
      <c r="PYA2999" s="173"/>
      <c r="PYB2999" s="729"/>
      <c r="PYC2999" s="137"/>
      <c r="PYD2999" s="580"/>
      <c r="PYE2999" s="537"/>
      <c r="PYF2999" s="562"/>
      <c r="PYG2999" s="357"/>
      <c r="PYH2999" s="81"/>
      <c r="PYI2999" s="173"/>
      <c r="PYJ2999" s="729"/>
      <c r="PYK2999" s="137"/>
      <c r="PYL2999" s="580"/>
      <c r="PYM2999" s="537"/>
      <c r="PYN2999" s="562"/>
      <c r="PYO2999" s="357"/>
      <c r="PYP2999" s="81"/>
      <c r="PYQ2999" s="173"/>
      <c r="PYR2999" s="729"/>
      <c r="PYS2999" s="137"/>
      <c r="PYT2999" s="580"/>
      <c r="PYU2999" s="537"/>
      <c r="PYV2999" s="562"/>
      <c r="PYW2999" s="357"/>
      <c r="PYX2999" s="81"/>
      <c r="PYY2999" s="173"/>
      <c r="PYZ2999" s="729"/>
      <c r="PZA2999" s="137"/>
      <c r="PZB2999" s="580"/>
      <c r="PZC2999" s="537"/>
      <c r="PZD2999" s="562"/>
      <c r="PZE2999" s="357"/>
      <c r="PZF2999" s="81"/>
      <c r="PZG2999" s="173"/>
      <c r="PZH2999" s="729"/>
      <c r="PZI2999" s="137"/>
      <c r="PZJ2999" s="580"/>
      <c r="PZK2999" s="537"/>
      <c r="PZL2999" s="562"/>
      <c r="PZM2999" s="357"/>
      <c r="PZN2999" s="81"/>
      <c r="PZO2999" s="173"/>
      <c r="PZP2999" s="729"/>
      <c r="PZQ2999" s="137"/>
      <c r="PZR2999" s="580"/>
      <c r="PZS2999" s="537"/>
      <c r="PZT2999" s="562"/>
      <c r="PZU2999" s="357"/>
      <c r="PZV2999" s="81"/>
      <c r="PZW2999" s="173"/>
      <c r="PZX2999" s="729"/>
      <c r="PZY2999" s="137"/>
      <c r="PZZ2999" s="580"/>
      <c r="QAA2999" s="537"/>
      <c r="QAB2999" s="562"/>
      <c r="QAC2999" s="357"/>
      <c r="QAD2999" s="81"/>
      <c r="QAE2999" s="173"/>
      <c r="QAF2999" s="729"/>
      <c r="QAG2999" s="137"/>
      <c r="QAH2999" s="580"/>
      <c r="QAI2999" s="537"/>
      <c r="QAJ2999" s="562"/>
      <c r="QAK2999" s="357"/>
      <c r="QAL2999" s="81"/>
      <c r="QAM2999" s="173"/>
      <c r="QAN2999" s="729"/>
      <c r="QAO2999" s="137"/>
      <c r="QAP2999" s="580"/>
      <c r="QAQ2999" s="537"/>
      <c r="QAR2999" s="562"/>
      <c r="QAS2999" s="357"/>
      <c r="QAT2999" s="81"/>
      <c r="QAU2999" s="173"/>
      <c r="QAV2999" s="729"/>
      <c r="QAW2999" s="137"/>
      <c r="QAX2999" s="580"/>
      <c r="QAY2999" s="537"/>
      <c r="QAZ2999" s="562"/>
      <c r="QBA2999" s="357"/>
      <c r="QBB2999" s="81"/>
      <c r="QBC2999" s="173"/>
      <c r="QBD2999" s="729"/>
      <c r="QBE2999" s="137"/>
      <c r="QBF2999" s="580"/>
      <c r="QBG2999" s="537"/>
      <c r="QBH2999" s="562"/>
      <c r="QBI2999" s="357"/>
      <c r="QBJ2999" s="81"/>
      <c r="QBK2999" s="173"/>
      <c r="QBL2999" s="729"/>
      <c r="QBM2999" s="137"/>
      <c r="QBN2999" s="580"/>
      <c r="QBO2999" s="537"/>
      <c r="QBP2999" s="562"/>
      <c r="QBQ2999" s="357"/>
      <c r="QBR2999" s="81"/>
      <c r="QBS2999" s="173"/>
      <c r="QBT2999" s="729"/>
      <c r="QBU2999" s="137"/>
      <c r="QBV2999" s="580"/>
      <c r="QBW2999" s="537"/>
      <c r="QBX2999" s="562"/>
      <c r="QBY2999" s="357"/>
      <c r="QBZ2999" s="81"/>
      <c r="QCA2999" s="173"/>
      <c r="QCB2999" s="729"/>
      <c r="QCC2999" s="137"/>
      <c r="QCD2999" s="580"/>
      <c r="QCE2999" s="537"/>
      <c r="QCF2999" s="562"/>
      <c r="QCG2999" s="357"/>
      <c r="QCH2999" s="81"/>
      <c r="QCI2999" s="173"/>
      <c r="QCJ2999" s="729"/>
      <c r="QCK2999" s="137"/>
      <c r="QCL2999" s="580"/>
      <c r="QCM2999" s="537"/>
      <c r="QCN2999" s="562"/>
      <c r="QCO2999" s="357"/>
      <c r="QCP2999" s="81"/>
      <c r="QCQ2999" s="173"/>
      <c r="QCR2999" s="729"/>
      <c r="QCS2999" s="137"/>
      <c r="QCT2999" s="580"/>
      <c r="QCU2999" s="537"/>
      <c r="QCV2999" s="562"/>
      <c r="QCW2999" s="357"/>
      <c r="QCX2999" s="81"/>
      <c r="QCY2999" s="173"/>
      <c r="QCZ2999" s="729"/>
      <c r="QDA2999" s="137"/>
      <c r="QDB2999" s="580"/>
      <c r="QDC2999" s="537"/>
      <c r="QDD2999" s="562"/>
      <c r="QDE2999" s="357"/>
      <c r="QDF2999" s="81"/>
      <c r="QDG2999" s="173"/>
      <c r="QDH2999" s="729"/>
      <c r="QDI2999" s="137"/>
      <c r="QDJ2999" s="580"/>
      <c r="QDK2999" s="537"/>
      <c r="QDL2999" s="562"/>
      <c r="QDM2999" s="357"/>
      <c r="QDN2999" s="81"/>
      <c r="QDO2999" s="173"/>
      <c r="QDP2999" s="729"/>
      <c r="QDQ2999" s="137"/>
      <c r="QDR2999" s="580"/>
      <c r="QDS2999" s="537"/>
      <c r="QDT2999" s="562"/>
      <c r="QDU2999" s="357"/>
      <c r="QDV2999" s="81"/>
      <c r="QDW2999" s="173"/>
      <c r="QDX2999" s="729"/>
      <c r="QDY2999" s="137"/>
      <c r="QDZ2999" s="580"/>
      <c r="QEA2999" s="537"/>
      <c r="QEB2999" s="562"/>
      <c r="QEC2999" s="357"/>
      <c r="QED2999" s="81"/>
      <c r="QEE2999" s="173"/>
      <c r="QEF2999" s="729"/>
      <c r="QEG2999" s="137"/>
      <c r="QEH2999" s="580"/>
      <c r="QEI2999" s="537"/>
      <c r="QEJ2999" s="562"/>
      <c r="QEK2999" s="357"/>
      <c r="QEL2999" s="81"/>
      <c r="QEM2999" s="173"/>
      <c r="QEN2999" s="729"/>
      <c r="QEO2999" s="137"/>
      <c r="QEP2999" s="580"/>
      <c r="QEQ2999" s="537"/>
      <c r="QER2999" s="562"/>
      <c r="QES2999" s="357"/>
      <c r="QET2999" s="81"/>
      <c r="QEU2999" s="173"/>
      <c r="QEV2999" s="729"/>
      <c r="QEW2999" s="137"/>
      <c r="QEX2999" s="580"/>
      <c r="QEY2999" s="537"/>
      <c r="QEZ2999" s="562"/>
      <c r="QFA2999" s="357"/>
      <c r="QFB2999" s="81"/>
      <c r="QFC2999" s="173"/>
      <c r="QFD2999" s="729"/>
      <c r="QFE2999" s="137"/>
      <c r="QFF2999" s="580"/>
      <c r="QFG2999" s="537"/>
      <c r="QFH2999" s="562"/>
      <c r="QFI2999" s="357"/>
      <c r="QFJ2999" s="81"/>
      <c r="QFK2999" s="173"/>
      <c r="QFL2999" s="729"/>
      <c r="QFM2999" s="137"/>
      <c r="QFN2999" s="580"/>
      <c r="QFO2999" s="537"/>
      <c r="QFP2999" s="562"/>
      <c r="QFQ2999" s="357"/>
      <c r="QFR2999" s="81"/>
      <c r="QFS2999" s="173"/>
      <c r="QFT2999" s="729"/>
      <c r="QFU2999" s="137"/>
      <c r="QFV2999" s="580"/>
      <c r="QFW2999" s="537"/>
      <c r="QFX2999" s="562"/>
      <c r="QFY2999" s="357"/>
      <c r="QFZ2999" s="81"/>
      <c r="QGA2999" s="173"/>
      <c r="QGB2999" s="729"/>
      <c r="QGC2999" s="137"/>
      <c r="QGD2999" s="580"/>
      <c r="QGE2999" s="537"/>
      <c r="QGF2999" s="562"/>
      <c r="QGG2999" s="357"/>
      <c r="QGH2999" s="81"/>
      <c r="QGI2999" s="173"/>
      <c r="QGJ2999" s="729"/>
      <c r="QGK2999" s="137"/>
      <c r="QGL2999" s="580"/>
      <c r="QGM2999" s="537"/>
      <c r="QGN2999" s="562"/>
      <c r="QGO2999" s="357"/>
      <c r="QGP2999" s="81"/>
      <c r="QGQ2999" s="173"/>
      <c r="QGR2999" s="729"/>
      <c r="QGS2999" s="137"/>
      <c r="QGT2999" s="580"/>
      <c r="QGU2999" s="537"/>
      <c r="QGV2999" s="562"/>
      <c r="QGW2999" s="357"/>
      <c r="QGX2999" s="81"/>
      <c r="QGY2999" s="173"/>
      <c r="QGZ2999" s="729"/>
      <c r="QHA2999" s="137"/>
      <c r="QHB2999" s="580"/>
      <c r="QHC2999" s="537"/>
      <c r="QHD2999" s="562"/>
      <c r="QHE2999" s="357"/>
      <c r="QHF2999" s="81"/>
      <c r="QHG2999" s="173"/>
      <c r="QHH2999" s="729"/>
      <c r="QHI2999" s="137"/>
      <c r="QHJ2999" s="580"/>
      <c r="QHK2999" s="537"/>
      <c r="QHL2999" s="562"/>
      <c r="QHM2999" s="357"/>
      <c r="QHN2999" s="81"/>
      <c r="QHO2999" s="173"/>
      <c r="QHP2999" s="729"/>
      <c r="QHQ2999" s="137"/>
      <c r="QHR2999" s="580"/>
      <c r="QHS2999" s="537"/>
      <c r="QHT2999" s="562"/>
      <c r="QHU2999" s="357"/>
      <c r="QHV2999" s="81"/>
      <c r="QHW2999" s="173"/>
      <c r="QHX2999" s="729"/>
      <c r="QHY2999" s="137"/>
      <c r="QHZ2999" s="580"/>
      <c r="QIA2999" s="537"/>
      <c r="QIB2999" s="562"/>
      <c r="QIC2999" s="357"/>
      <c r="QID2999" s="81"/>
      <c r="QIE2999" s="173"/>
      <c r="QIF2999" s="729"/>
      <c r="QIG2999" s="137"/>
      <c r="QIH2999" s="580"/>
      <c r="QII2999" s="537"/>
      <c r="QIJ2999" s="562"/>
      <c r="QIK2999" s="357"/>
      <c r="QIL2999" s="81"/>
      <c r="QIM2999" s="173"/>
      <c r="QIN2999" s="729"/>
      <c r="QIO2999" s="137"/>
      <c r="QIP2999" s="580"/>
      <c r="QIQ2999" s="537"/>
      <c r="QIR2999" s="562"/>
      <c r="QIS2999" s="357"/>
      <c r="QIT2999" s="81"/>
      <c r="QIU2999" s="173"/>
      <c r="QIV2999" s="729"/>
      <c r="QIW2999" s="137"/>
      <c r="QIX2999" s="580"/>
      <c r="QIY2999" s="537"/>
      <c r="QIZ2999" s="562"/>
      <c r="QJA2999" s="357"/>
      <c r="QJB2999" s="81"/>
      <c r="QJC2999" s="173"/>
      <c r="QJD2999" s="729"/>
      <c r="QJE2999" s="137"/>
      <c r="QJF2999" s="580"/>
      <c r="QJG2999" s="537"/>
      <c r="QJH2999" s="562"/>
      <c r="QJI2999" s="357"/>
      <c r="QJJ2999" s="81"/>
      <c r="QJK2999" s="173"/>
      <c r="QJL2999" s="729"/>
      <c r="QJM2999" s="137"/>
      <c r="QJN2999" s="580"/>
      <c r="QJO2999" s="537"/>
      <c r="QJP2999" s="562"/>
      <c r="QJQ2999" s="357"/>
      <c r="QJR2999" s="81"/>
      <c r="QJS2999" s="173"/>
      <c r="QJT2999" s="729"/>
      <c r="QJU2999" s="137"/>
      <c r="QJV2999" s="580"/>
      <c r="QJW2999" s="537"/>
      <c r="QJX2999" s="562"/>
      <c r="QJY2999" s="357"/>
      <c r="QJZ2999" s="81"/>
      <c r="QKA2999" s="173"/>
      <c r="QKB2999" s="729"/>
      <c r="QKC2999" s="137"/>
      <c r="QKD2999" s="580"/>
      <c r="QKE2999" s="537"/>
      <c r="QKF2999" s="562"/>
      <c r="QKG2999" s="357"/>
      <c r="QKH2999" s="81"/>
      <c r="QKI2999" s="173"/>
      <c r="QKJ2999" s="729"/>
      <c r="QKK2999" s="137"/>
      <c r="QKL2999" s="580"/>
      <c r="QKM2999" s="537"/>
      <c r="QKN2999" s="562"/>
      <c r="QKO2999" s="357"/>
      <c r="QKP2999" s="81"/>
      <c r="QKQ2999" s="173"/>
      <c r="QKR2999" s="729"/>
      <c r="QKS2999" s="137"/>
      <c r="QKT2999" s="580"/>
      <c r="QKU2999" s="537"/>
      <c r="QKV2999" s="562"/>
      <c r="QKW2999" s="357"/>
      <c r="QKX2999" s="81"/>
      <c r="QKY2999" s="173"/>
      <c r="QKZ2999" s="729"/>
      <c r="QLA2999" s="137"/>
      <c r="QLB2999" s="580"/>
      <c r="QLC2999" s="537"/>
      <c r="QLD2999" s="562"/>
      <c r="QLE2999" s="357"/>
      <c r="QLF2999" s="81"/>
      <c r="QLG2999" s="173"/>
      <c r="QLH2999" s="729"/>
      <c r="QLI2999" s="137"/>
      <c r="QLJ2999" s="580"/>
      <c r="QLK2999" s="537"/>
      <c r="QLL2999" s="562"/>
      <c r="QLM2999" s="357"/>
      <c r="QLN2999" s="81"/>
      <c r="QLO2999" s="173"/>
      <c r="QLP2999" s="729"/>
      <c r="QLQ2999" s="137"/>
      <c r="QLR2999" s="580"/>
      <c r="QLS2999" s="537"/>
      <c r="QLT2999" s="562"/>
      <c r="QLU2999" s="357"/>
      <c r="QLV2999" s="81"/>
      <c r="QLW2999" s="173"/>
      <c r="QLX2999" s="729"/>
      <c r="QLY2999" s="137"/>
      <c r="QLZ2999" s="580"/>
      <c r="QMA2999" s="537"/>
      <c r="QMB2999" s="562"/>
      <c r="QMC2999" s="357"/>
      <c r="QMD2999" s="81"/>
      <c r="QME2999" s="173"/>
      <c r="QMF2999" s="729"/>
      <c r="QMG2999" s="137"/>
      <c r="QMH2999" s="580"/>
      <c r="QMI2999" s="537"/>
      <c r="QMJ2999" s="562"/>
      <c r="QMK2999" s="357"/>
      <c r="QML2999" s="81"/>
      <c r="QMM2999" s="173"/>
      <c r="QMN2999" s="729"/>
      <c r="QMO2999" s="137"/>
      <c r="QMP2999" s="580"/>
      <c r="QMQ2999" s="537"/>
      <c r="QMR2999" s="562"/>
      <c r="QMS2999" s="357"/>
      <c r="QMT2999" s="81"/>
      <c r="QMU2999" s="173"/>
      <c r="QMV2999" s="729"/>
      <c r="QMW2999" s="137"/>
      <c r="QMX2999" s="580"/>
      <c r="QMY2999" s="537"/>
      <c r="QMZ2999" s="562"/>
      <c r="QNA2999" s="357"/>
      <c r="QNB2999" s="81"/>
      <c r="QNC2999" s="173"/>
      <c r="QND2999" s="729"/>
      <c r="QNE2999" s="137"/>
      <c r="QNF2999" s="580"/>
      <c r="QNG2999" s="537"/>
      <c r="QNH2999" s="562"/>
      <c r="QNI2999" s="357"/>
      <c r="QNJ2999" s="81"/>
      <c r="QNK2999" s="173"/>
      <c r="QNL2999" s="729"/>
      <c r="QNM2999" s="137"/>
      <c r="QNN2999" s="580"/>
      <c r="QNO2999" s="537"/>
      <c r="QNP2999" s="562"/>
      <c r="QNQ2999" s="357"/>
      <c r="QNR2999" s="81"/>
      <c r="QNS2999" s="173"/>
      <c r="QNT2999" s="729"/>
      <c r="QNU2999" s="137"/>
      <c r="QNV2999" s="580"/>
      <c r="QNW2999" s="537"/>
      <c r="QNX2999" s="562"/>
      <c r="QNY2999" s="357"/>
      <c r="QNZ2999" s="81"/>
      <c r="QOA2999" s="173"/>
      <c r="QOB2999" s="729"/>
      <c r="QOC2999" s="137"/>
      <c r="QOD2999" s="580"/>
      <c r="QOE2999" s="537"/>
      <c r="QOF2999" s="562"/>
      <c r="QOG2999" s="357"/>
      <c r="QOH2999" s="81"/>
      <c r="QOI2999" s="173"/>
      <c r="QOJ2999" s="729"/>
      <c r="QOK2999" s="137"/>
      <c r="QOL2999" s="580"/>
      <c r="QOM2999" s="537"/>
      <c r="QON2999" s="562"/>
      <c r="QOO2999" s="357"/>
      <c r="QOP2999" s="81"/>
      <c r="QOQ2999" s="173"/>
      <c r="QOR2999" s="729"/>
      <c r="QOS2999" s="137"/>
      <c r="QOT2999" s="580"/>
      <c r="QOU2999" s="537"/>
      <c r="QOV2999" s="562"/>
      <c r="QOW2999" s="357"/>
      <c r="QOX2999" s="81"/>
      <c r="QOY2999" s="173"/>
      <c r="QOZ2999" s="729"/>
      <c r="QPA2999" s="137"/>
      <c r="QPB2999" s="580"/>
      <c r="QPC2999" s="537"/>
      <c r="QPD2999" s="562"/>
      <c r="QPE2999" s="357"/>
      <c r="QPF2999" s="81"/>
      <c r="QPG2999" s="173"/>
      <c r="QPH2999" s="729"/>
      <c r="QPI2999" s="137"/>
      <c r="QPJ2999" s="580"/>
      <c r="QPK2999" s="537"/>
      <c r="QPL2999" s="562"/>
      <c r="QPM2999" s="357"/>
      <c r="QPN2999" s="81"/>
      <c r="QPO2999" s="173"/>
      <c r="QPP2999" s="729"/>
      <c r="QPQ2999" s="137"/>
      <c r="QPR2999" s="580"/>
      <c r="QPS2999" s="537"/>
      <c r="QPT2999" s="562"/>
      <c r="QPU2999" s="357"/>
      <c r="QPV2999" s="81"/>
      <c r="QPW2999" s="173"/>
      <c r="QPX2999" s="729"/>
      <c r="QPY2999" s="137"/>
      <c r="QPZ2999" s="580"/>
      <c r="QQA2999" s="537"/>
      <c r="QQB2999" s="562"/>
      <c r="QQC2999" s="357"/>
      <c r="QQD2999" s="81"/>
      <c r="QQE2999" s="173"/>
      <c r="QQF2999" s="729"/>
      <c r="QQG2999" s="137"/>
      <c r="QQH2999" s="580"/>
      <c r="QQI2999" s="537"/>
      <c r="QQJ2999" s="562"/>
      <c r="QQK2999" s="357"/>
      <c r="QQL2999" s="81"/>
      <c r="QQM2999" s="173"/>
      <c r="QQN2999" s="729"/>
      <c r="QQO2999" s="137"/>
      <c r="QQP2999" s="580"/>
      <c r="QQQ2999" s="537"/>
      <c r="QQR2999" s="562"/>
      <c r="QQS2999" s="357"/>
      <c r="QQT2999" s="81"/>
      <c r="QQU2999" s="173"/>
      <c r="QQV2999" s="729"/>
      <c r="QQW2999" s="137"/>
      <c r="QQX2999" s="580"/>
      <c r="QQY2999" s="537"/>
      <c r="QQZ2999" s="562"/>
      <c r="QRA2999" s="357"/>
      <c r="QRB2999" s="81"/>
      <c r="QRC2999" s="173"/>
      <c r="QRD2999" s="729"/>
      <c r="QRE2999" s="137"/>
      <c r="QRF2999" s="580"/>
      <c r="QRG2999" s="537"/>
      <c r="QRH2999" s="562"/>
      <c r="QRI2999" s="357"/>
      <c r="QRJ2999" s="81"/>
      <c r="QRK2999" s="173"/>
      <c r="QRL2999" s="729"/>
      <c r="QRM2999" s="137"/>
      <c r="QRN2999" s="580"/>
      <c r="QRO2999" s="537"/>
      <c r="QRP2999" s="562"/>
      <c r="QRQ2999" s="357"/>
      <c r="QRR2999" s="81"/>
      <c r="QRS2999" s="173"/>
      <c r="QRT2999" s="729"/>
      <c r="QRU2999" s="137"/>
      <c r="QRV2999" s="580"/>
      <c r="QRW2999" s="537"/>
      <c r="QRX2999" s="562"/>
      <c r="QRY2999" s="357"/>
      <c r="QRZ2999" s="81"/>
      <c r="QSA2999" s="173"/>
      <c r="QSB2999" s="729"/>
      <c r="QSC2999" s="137"/>
      <c r="QSD2999" s="580"/>
      <c r="QSE2999" s="537"/>
      <c r="QSF2999" s="562"/>
      <c r="QSG2999" s="357"/>
      <c r="QSH2999" s="81"/>
      <c r="QSI2999" s="173"/>
      <c r="QSJ2999" s="729"/>
      <c r="QSK2999" s="137"/>
      <c r="QSL2999" s="580"/>
      <c r="QSM2999" s="537"/>
      <c r="QSN2999" s="562"/>
      <c r="QSO2999" s="357"/>
      <c r="QSP2999" s="81"/>
      <c r="QSQ2999" s="173"/>
      <c r="QSR2999" s="729"/>
      <c r="QSS2999" s="137"/>
      <c r="QST2999" s="580"/>
      <c r="QSU2999" s="537"/>
      <c r="QSV2999" s="562"/>
      <c r="QSW2999" s="357"/>
      <c r="QSX2999" s="81"/>
      <c r="QSY2999" s="173"/>
      <c r="QSZ2999" s="729"/>
      <c r="QTA2999" s="137"/>
      <c r="QTB2999" s="580"/>
      <c r="QTC2999" s="537"/>
      <c r="QTD2999" s="562"/>
      <c r="QTE2999" s="357"/>
      <c r="QTF2999" s="81"/>
      <c r="QTG2999" s="173"/>
      <c r="QTH2999" s="729"/>
      <c r="QTI2999" s="137"/>
      <c r="QTJ2999" s="580"/>
      <c r="QTK2999" s="537"/>
      <c r="QTL2999" s="562"/>
      <c r="QTM2999" s="357"/>
      <c r="QTN2999" s="81"/>
      <c r="QTO2999" s="173"/>
      <c r="QTP2999" s="729"/>
      <c r="QTQ2999" s="137"/>
      <c r="QTR2999" s="580"/>
      <c r="QTS2999" s="537"/>
      <c r="QTT2999" s="562"/>
      <c r="QTU2999" s="357"/>
      <c r="QTV2999" s="81"/>
      <c r="QTW2999" s="173"/>
      <c r="QTX2999" s="729"/>
      <c r="QTY2999" s="137"/>
      <c r="QTZ2999" s="580"/>
      <c r="QUA2999" s="537"/>
      <c r="QUB2999" s="562"/>
      <c r="QUC2999" s="357"/>
      <c r="QUD2999" s="81"/>
      <c r="QUE2999" s="173"/>
      <c r="QUF2999" s="729"/>
      <c r="QUG2999" s="137"/>
      <c r="QUH2999" s="580"/>
      <c r="QUI2999" s="537"/>
      <c r="QUJ2999" s="562"/>
      <c r="QUK2999" s="357"/>
      <c r="QUL2999" s="81"/>
      <c r="QUM2999" s="173"/>
      <c r="QUN2999" s="729"/>
      <c r="QUO2999" s="137"/>
      <c r="QUP2999" s="580"/>
      <c r="QUQ2999" s="537"/>
      <c r="QUR2999" s="562"/>
      <c r="QUS2999" s="357"/>
      <c r="QUT2999" s="81"/>
      <c r="QUU2999" s="173"/>
      <c r="QUV2999" s="729"/>
      <c r="QUW2999" s="137"/>
      <c r="QUX2999" s="580"/>
      <c r="QUY2999" s="537"/>
      <c r="QUZ2999" s="562"/>
      <c r="QVA2999" s="357"/>
      <c r="QVB2999" s="81"/>
      <c r="QVC2999" s="173"/>
      <c r="QVD2999" s="729"/>
      <c r="QVE2999" s="137"/>
      <c r="QVF2999" s="580"/>
      <c r="QVG2999" s="537"/>
      <c r="QVH2999" s="562"/>
      <c r="QVI2999" s="357"/>
      <c r="QVJ2999" s="81"/>
      <c r="QVK2999" s="173"/>
      <c r="QVL2999" s="729"/>
      <c r="QVM2999" s="137"/>
      <c r="QVN2999" s="580"/>
      <c r="QVO2999" s="537"/>
      <c r="QVP2999" s="562"/>
      <c r="QVQ2999" s="357"/>
      <c r="QVR2999" s="81"/>
      <c r="QVS2999" s="173"/>
      <c r="QVT2999" s="729"/>
      <c r="QVU2999" s="137"/>
      <c r="QVV2999" s="580"/>
      <c r="QVW2999" s="537"/>
      <c r="QVX2999" s="562"/>
      <c r="QVY2999" s="357"/>
      <c r="QVZ2999" s="81"/>
      <c r="QWA2999" s="173"/>
      <c r="QWB2999" s="729"/>
      <c r="QWC2999" s="137"/>
      <c r="QWD2999" s="580"/>
      <c r="QWE2999" s="537"/>
      <c r="QWF2999" s="562"/>
      <c r="QWG2999" s="357"/>
      <c r="QWH2999" s="81"/>
      <c r="QWI2999" s="173"/>
      <c r="QWJ2999" s="729"/>
      <c r="QWK2999" s="137"/>
      <c r="QWL2999" s="580"/>
      <c r="QWM2999" s="537"/>
      <c r="QWN2999" s="562"/>
      <c r="QWO2999" s="357"/>
      <c r="QWP2999" s="81"/>
      <c r="QWQ2999" s="173"/>
      <c r="QWR2999" s="729"/>
      <c r="QWS2999" s="137"/>
      <c r="QWT2999" s="580"/>
      <c r="QWU2999" s="537"/>
      <c r="QWV2999" s="562"/>
      <c r="QWW2999" s="357"/>
      <c r="QWX2999" s="81"/>
      <c r="QWY2999" s="173"/>
      <c r="QWZ2999" s="729"/>
      <c r="QXA2999" s="137"/>
      <c r="QXB2999" s="580"/>
      <c r="QXC2999" s="537"/>
      <c r="QXD2999" s="562"/>
      <c r="QXE2999" s="357"/>
      <c r="QXF2999" s="81"/>
      <c r="QXG2999" s="173"/>
      <c r="QXH2999" s="729"/>
      <c r="QXI2999" s="137"/>
      <c r="QXJ2999" s="580"/>
      <c r="QXK2999" s="537"/>
      <c r="QXL2999" s="562"/>
      <c r="QXM2999" s="357"/>
      <c r="QXN2999" s="81"/>
      <c r="QXO2999" s="173"/>
      <c r="QXP2999" s="729"/>
      <c r="QXQ2999" s="137"/>
      <c r="QXR2999" s="580"/>
      <c r="QXS2999" s="537"/>
      <c r="QXT2999" s="562"/>
      <c r="QXU2999" s="357"/>
      <c r="QXV2999" s="81"/>
      <c r="QXW2999" s="173"/>
      <c r="QXX2999" s="729"/>
      <c r="QXY2999" s="137"/>
      <c r="QXZ2999" s="580"/>
      <c r="QYA2999" s="537"/>
      <c r="QYB2999" s="562"/>
      <c r="QYC2999" s="357"/>
      <c r="QYD2999" s="81"/>
      <c r="QYE2999" s="173"/>
      <c r="QYF2999" s="729"/>
      <c r="QYG2999" s="137"/>
      <c r="QYH2999" s="580"/>
      <c r="QYI2999" s="537"/>
      <c r="QYJ2999" s="562"/>
      <c r="QYK2999" s="357"/>
      <c r="QYL2999" s="81"/>
      <c r="QYM2999" s="173"/>
      <c r="QYN2999" s="729"/>
      <c r="QYO2999" s="137"/>
      <c r="QYP2999" s="580"/>
      <c r="QYQ2999" s="537"/>
      <c r="QYR2999" s="562"/>
      <c r="QYS2999" s="357"/>
      <c r="QYT2999" s="81"/>
      <c r="QYU2999" s="173"/>
      <c r="QYV2999" s="729"/>
      <c r="QYW2999" s="137"/>
      <c r="QYX2999" s="580"/>
      <c r="QYY2999" s="537"/>
      <c r="QYZ2999" s="562"/>
      <c r="QZA2999" s="357"/>
      <c r="QZB2999" s="81"/>
      <c r="QZC2999" s="173"/>
      <c r="QZD2999" s="729"/>
      <c r="QZE2999" s="137"/>
      <c r="QZF2999" s="580"/>
      <c r="QZG2999" s="537"/>
      <c r="QZH2999" s="562"/>
      <c r="QZI2999" s="357"/>
      <c r="QZJ2999" s="81"/>
      <c r="QZK2999" s="173"/>
      <c r="QZL2999" s="729"/>
      <c r="QZM2999" s="137"/>
      <c r="QZN2999" s="580"/>
      <c r="QZO2999" s="537"/>
      <c r="QZP2999" s="562"/>
      <c r="QZQ2999" s="357"/>
      <c r="QZR2999" s="81"/>
      <c r="QZS2999" s="173"/>
      <c r="QZT2999" s="729"/>
      <c r="QZU2999" s="137"/>
      <c r="QZV2999" s="580"/>
      <c r="QZW2999" s="537"/>
      <c r="QZX2999" s="562"/>
      <c r="QZY2999" s="357"/>
      <c r="QZZ2999" s="81"/>
      <c r="RAA2999" s="173"/>
      <c r="RAB2999" s="729"/>
      <c r="RAC2999" s="137"/>
      <c r="RAD2999" s="580"/>
      <c r="RAE2999" s="537"/>
      <c r="RAF2999" s="562"/>
      <c r="RAG2999" s="357"/>
      <c r="RAH2999" s="81"/>
      <c r="RAI2999" s="173"/>
      <c r="RAJ2999" s="729"/>
      <c r="RAK2999" s="137"/>
      <c r="RAL2999" s="580"/>
      <c r="RAM2999" s="537"/>
      <c r="RAN2999" s="562"/>
      <c r="RAO2999" s="357"/>
      <c r="RAP2999" s="81"/>
      <c r="RAQ2999" s="173"/>
      <c r="RAR2999" s="729"/>
      <c r="RAS2999" s="137"/>
      <c r="RAT2999" s="580"/>
      <c r="RAU2999" s="537"/>
      <c r="RAV2999" s="562"/>
      <c r="RAW2999" s="357"/>
      <c r="RAX2999" s="81"/>
      <c r="RAY2999" s="173"/>
      <c r="RAZ2999" s="729"/>
      <c r="RBA2999" s="137"/>
      <c r="RBB2999" s="580"/>
      <c r="RBC2999" s="537"/>
      <c r="RBD2999" s="562"/>
      <c r="RBE2999" s="357"/>
      <c r="RBF2999" s="81"/>
      <c r="RBG2999" s="173"/>
      <c r="RBH2999" s="729"/>
      <c r="RBI2999" s="137"/>
      <c r="RBJ2999" s="580"/>
      <c r="RBK2999" s="537"/>
      <c r="RBL2999" s="562"/>
      <c r="RBM2999" s="357"/>
      <c r="RBN2999" s="81"/>
      <c r="RBO2999" s="173"/>
      <c r="RBP2999" s="729"/>
      <c r="RBQ2999" s="137"/>
      <c r="RBR2999" s="580"/>
      <c r="RBS2999" s="537"/>
      <c r="RBT2999" s="562"/>
      <c r="RBU2999" s="357"/>
      <c r="RBV2999" s="81"/>
      <c r="RBW2999" s="173"/>
      <c r="RBX2999" s="729"/>
      <c r="RBY2999" s="137"/>
      <c r="RBZ2999" s="580"/>
      <c r="RCA2999" s="537"/>
      <c r="RCB2999" s="562"/>
      <c r="RCC2999" s="357"/>
      <c r="RCD2999" s="81"/>
      <c r="RCE2999" s="173"/>
      <c r="RCF2999" s="729"/>
      <c r="RCG2999" s="137"/>
      <c r="RCH2999" s="580"/>
      <c r="RCI2999" s="537"/>
      <c r="RCJ2999" s="562"/>
      <c r="RCK2999" s="357"/>
      <c r="RCL2999" s="81"/>
      <c r="RCM2999" s="173"/>
      <c r="RCN2999" s="729"/>
      <c r="RCO2999" s="137"/>
      <c r="RCP2999" s="580"/>
      <c r="RCQ2999" s="537"/>
      <c r="RCR2999" s="562"/>
      <c r="RCS2999" s="357"/>
      <c r="RCT2999" s="81"/>
      <c r="RCU2999" s="173"/>
      <c r="RCV2999" s="729"/>
      <c r="RCW2999" s="137"/>
      <c r="RCX2999" s="580"/>
      <c r="RCY2999" s="537"/>
      <c r="RCZ2999" s="562"/>
      <c r="RDA2999" s="357"/>
      <c r="RDB2999" s="81"/>
      <c r="RDC2999" s="173"/>
      <c r="RDD2999" s="729"/>
      <c r="RDE2999" s="137"/>
      <c r="RDF2999" s="580"/>
      <c r="RDG2999" s="537"/>
      <c r="RDH2999" s="562"/>
      <c r="RDI2999" s="357"/>
      <c r="RDJ2999" s="81"/>
      <c r="RDK2999" s="173"/>
      <c r="RDL2999" s="729"/>
      <c r="RDM2999" s="137"/>
      <c r="RDN2999" s="580"/>
      <c r="RDO2999" s="537"/>
      <c r="RDP2999" s="562"/>
      <c r="RDQ2999" s="357"/>
      <c r="RDR2999" s="81"/>
      <c r="RDS2999" s="173"/>
      <c r="RDT2999" s="729"/>
      <c r="RDU2999" s="137"/>
      <c r="RDV2999" s="580"/>
      <c r="RDW2999" s="537"/>
      <c r="RDX2999" s="562"/>
      <c r="RDY2999" s="357"/>
      <c r="RDZ2999" s="81"/>
      <c r="REA2999" s="173"/>
      <c r="REB2999" s="729"/>
      <c r="REC2999" s="137"/>
      <c r="RED2999" s="580"/>
      <c r="REE2999" s="537"/>
      <c r="REF2999" s="562"/>
      <c r="REG2999" s="357"/>
      <c r="REH2999" s="81"/>
      <c r="REI2999" s="173"/>
      <c r="REJ2999" s="729"/>
      <c r="REK2999" s="137"/>
      <c r="REL2999" s="580"/>
      <c r="REM2999" s="537"/>
      <c r="REN2999" s="562"/>
      <c r="REO2999" s="357"/>
      <c r="REP2999" s="81"/>
      <c r="REQ2999" s="173"/>
      <c r="RER2999" s="729"/>
      <c r="RES2999" s="137"/>
      <c r="RET2999" s="580"/>
      <c r="REU2999" s="537"/>
      <c r="REV2999" s="562"/>
      <c r="REW2999" s="357"/>
      <c r="REX2999" s="81"/>
      <c r="REY2999" s="173"/>
      <c r="REZ2999" s="729"/>
      <c r="RFA2999" s="137"/>
      <c r="RFB2999" s="580"/>
      <c r="RFC2999" s="537"/>
      <c r="RFD2999" s="562"/>
      <c r="RFE2999" s="357"/>
      <c r="RFF2999" s="81"/>
      <c r="RFG2999" s="173"/>
      <c r="RFH2999" s="729"/>
      <c r="RFI2999" s="137"/>
      <c r="RFJ2999" s="580"/>
      <c r="RFK2999" s="537"/>
      <c r="RFL2999" s="562"/>
      <c r="RFM2999" s="357"/>
      <c r="RFN2999" s="81"/>
      <c r="RFO2999" s="173"/>
      <c r="RFP2999" s="729"/>
      <c r="RFQ2999" s="137"/>
      <c r="RFR2999" s="580"/>
      <c r="RFS2999" s="537"/>
      <c r="RFT2999" s="562"/>
      <c r="RFU2999" s="357"/>
      <c r="RFV2999" s="81"/>
      <c r="RFW2999" s="173"/>
      <c r="RFX2999" s="729"/>
      <c r="RFY2999" s="137"/>
      <c r="RFZ2999" s="580"/>
      <c r="RGA2999" s="537"/>
      <c r="RGB2999" s="562"/>
      <c r="RGC2999" s="357"/>
      <c r="RGD2999" s="81"/>
      <c r="RGE2999" s="173"/>
      <c r="RGF2999" s="729"/>
      <c r="RGG2999" s="137"/>
      <c r="RGH2999" s="580"/>
      <c r="RGI2999" s="537"/>
      <c r="RGJ2999" s="562"/>
      <c r="RGK2999" s="357"/>
      <c r="RGL2999" s="81"/>
      <c r="RGM2999" s="173"/>
      <c r="RGN2999" s="729"/>
      <c r="RGO2999" s="137"/>
      <c r="RGP2999" s="580"/>
      <c r="RGQ2999" s="537"/>
      <c r="RGR2999" s="562"/>
      <c r="RGS2999" s="357"/>
      <c r="RGT2999" s="81"/>
      <c r="RGU2999" s="173"/>
      <c r="RGV2999" s="729"/>
      <c r="RGW2999" s="137"/>
      <c r="RGX2999" s="580"/>
      <c r="RGY2999" s="537"/>
      <c r="RGZ2999" s="562"/>
      <c r="RHA2999" s="357"/>
      <c r="RHB2999" s="81"/>
      <c r="RHC2999" s="173"/>
      <c r="RHD2999" s="729"/>
      <c r="RHE2999" s="137"/>
      <c r="RHF2999" s="580"/>
      <c r="RHG2999" s="537"/>
      <c r="RHH2999" s="562"/>
      <c r="RHI2999" s="357"/>
      <c r="RHJ2999" s="81"/>
      <c r="RHK2999" s="173"/>
      <c r="RHL2999" s="729"/>
      <c r="RHM2999" s="137"/>
      <c r="RHN2999" s="580"/>
      <c r="RHO2999" s="537"/>
      <c r="RHP2999" s="562"/>
      <c r="RHQ2999" s="357"/>
      <c r="RHR2999" s="81"/>
      <c r="RHS2999" s="173"/>
      <c r="RHT2999" s="729"/>
      <c r="RHU2999" s="137"/>
      <c r="RHV2999" s="580"/>
      <c r="RHW2999" s="537"/>
      <c r="RHX2999" s="562"/>
      <c r="RHY2999" s="357"/>
      <c r="RHZ2999" s="81"/>
      <c r="RIA2999" s="173"/>
      <c r="RIB2999" s="729"/>
      <c r="RIC2999" s="137"/>
      <c r="RID2999" s="580"/>
      <c r="RIE2999" s="537"/>
      <c r="RIF2999" s="562"/>
      <c r="RIG2999" s="357"/>
      <c r="RIH2999" s="81"/>
      <c r="RII2999" s="173"/>
      <c r="RIJ2999" s="729"/>
      <c r="RIK2999" s="137"/>
      <c r="RIL2999" s="580"/>
      <c r="RIM2999" s="537"/>
      <c r="RIN2999" s="562"/>
      <c r="RIO2999" s="357"/>
      <c r="RIP2999" s="81"/>
      <c r="RIQ2999" s="173"/>
      <c r="RIR2999" s="729"/>
      <c r="RIS2999" s="137"/>
      <c r="RIT2999" s="580"/>
      <c r="RIU2999" s="537"/>
      <c r="RIV2999" s="562"/>
      <c r="RIW2999" s="357"/>
      <c r="RIX2999" s="81"/>
      <c r="RIY2999" s="173"/>
      <c r="RIZ2999" s="729"/>
      <c r="RJA2999" s="137"/>
      <c r="RJB2999" s="580"/>
      <c r="RJC2999" s="537"/>
      <c r="RJD2999" s="562"/>
      <c r="RJE2999" s="357"/>
      <c r="RJF2999" s="81"/>
      <c r="RJG2999" s="173"/>
      <c r="RJH2999" s="729"/>
      <c r="RJI2999" s="137"/>
      <c r="RJJ2999" s="580"/>
      <c r="RJK2999" s="537"/>
      <c r="RJL2999" s="562"/>
      <c r="RJM2999" s="357"/>
      <c r="RJN2999" s="81"/>
      <c r="RJO2999" s="173"/>
      <c r="RJP2999" s="729"/>
      <c r="RJQ2999" s="137"/>
      <c r="RJR2999" s="580"/>
      <c r="RJS2999" s="537"/>
      <c r="RJT2999" s="562"/>
      <c r="RJU2999" s="357"/>
      <c r="RJV2999" s="81"/>
      <c r="RJW2999" s="173"/>
      <c r="RJX2999" s="729"/>
      <c r="RJY2999" s="137"/>
      <c r="RJZ2999" s="580"/>
      <c r="RKA2999" s="537"/>
      <c r="RKB2999" s="562"/>
      <c r="RKC2999" s="357"/>
      <c r="RKD2999" s="81"/>
      <c r="RKE2999" s="173"/>
      <c r="RKF2999" s="729"/>
      <c r="RKG2999" s="137"/>
      <c r="RKH2999" s="580"/>
      <c r="RKI2999" s="537"/>
      <c r="RKJ2999" s="562"/>
      <c r="RKK2999" s="357"/>
      <c r="RKL2999" s="81"/>
      <c r="RKM2999" s="173"/>
      <c r="RKN2999" s="729"/>
      <c r="RKO2999" s="137"/>
      <c r="RKP2999" s="580"/>
      <c r="RKQ2999" s="537"/>
      <c r="RKR2999" s="562"/>
      <c r="RKS2999" s="357"/>
      <c r="RKT2999" s="81"/>
      <c r="RKU2999" s="173"/>
      <c r="RKV2999" s="729"/>
      <c r="RKW2999" s="137"/>
      <c r="RKX2999" s="580"/>
      <c r="RKY2999" s="537"/>
      <c r="RKZ2999" s="562"/>
      <c r="RLA2999" s="357"/>
      <c r="RLB2999" s="81"/>
      <c r="RLC2999" s="173"/>
      <c r="RLD2999" s="729"/>
      <c r="RLE2999" s="137"/>
      <c r="RLF2999" s="580"/>
      <c r="RLG2999" s="537"/>
      <c r="RLH2999" s="562"/>
      <c r="RLI2999" s="357"/>
      <c r="RLJ2999" s="81"/>
      <c r="RLK2999" s="173"/>
      <c r="RLL2999" s="729"/>
      <c r="RLM2999" s="137"/>
      <c r="RLN2999" s="580"/>
      <c r="RLO2999" s="537"/>
      <c r="RLP2999" s="562"/>
      <c r="RLQ2999" s="357"/>
      <c r="RLR2999" s="81"/>
      <c r="RLS2999" s="173"/>
      <c r="RLT2999" s="729"/>
      <c r="RLU2999" s="137"/>
      <c r="RLV2999" s="580"/>
      <c r="RLW2999" s="537"/>
      <c r="RLX2999" s="562"/>
      <c r="RLY2999" s="357"/>
      <c r="RLZ2999" s="81"/>
      <c r="RMA2999" s="173"/>
      <c r="RMB2999" s="729"/>
      <c r="RMC2999" s="137"/>
      <c r="RMD2999" s="580"/>
      <c r="RME2999" s="537"/>
      <c r="RMF2999" s="562"/>
      <c r="RMG2999" s="357"/>
      <c r="RMH2999" s="81"/>
      <c r="RMI2999" s="173"/>
      <c r="RMJ2999" s="729"/>
      <c r="RMK2999" s="137"/>
      <c r="RML2999" s="580"/>
      <c r="RMM2999" s="537"/>
      <c r="RMN2999" s="562"/>
      <c r="RMO2999" s="357"/>
      <c r="RMP2999" s="81"/>
      <c r="RMQ2999" s="173"/>
      <c r="RMR2999" s="729"/>
      <c r="RMS2999" s="137"/>
      <c r="RMT2999" s="580"/>
      <c r="RMU2999" s="537"/>
      <c r="RMV2999" s="562"/>
      <c r="RMW2999" s="357"/>
      <c r="RMX2999" s="81"/>
      <c r="RMY2999" s="173"/>
      <c r="RMZ2999" s="729"/>
      <c r="RNA2999" s="137"/>
      <c r="RNB2999" s="580"/>
      <c r="RNC2999" s="537"/>
      <c r="RND2999" s="562"/>
      <c r="RNE2999" s="357"/>
      <c r="RNF2999" s="81"/>
      <c r="RNG2999" s="173"/>
      <c r="RNH2999" s="729"/>
      <c r="RNI2999" s="137"/>
      <c r="RNJ2999" s="580"/>
      <c r="RNK2999" s="537"/>
      <c r="RNL2999" s="562"/>
      <c r="RNM2999" s="357"/>
      <c r="RNN2999" s="81"/>
      <c r="RNO2999" s="173"/>
      <c r="RNP2999" s="729"/>
      <c r="RNQ2999" s="137"/>
      <c r="RNR2999" s="580"/>
      <c r="RNS2999" s="537"/>
      <c r="RNT2999" s="562"/>
      <c r="RNU2999" s="357"/>
      <c r="RNV2999" s="81"/>
      <c r="RNW2999" s="173"/>
      <c r="RNX2999" s="729"/>
      <c r="RNY2999" s="137"/>
      <c r="RNZ2999" s="580"/>
      <c r="ROA2999" s="537"/>
      <c r="ROB2999" s="562"/>
      <c r="ROC2999" s="357"/>
      <c r="ROD2999" s="81"/>
      <c r="ROE2999" s="173"/>
      <c r="ROF2999" s="729"/>
      <c r="ROG2999" s="137"/>
      <c r="ROH2999" s="580"/>
      <c r="ROI2999" s="537"/>
      <c r="ROJ2999" s="562"/>
      <c r="ROK2999" s="357"/>
      <c r="ROL2999" s="81"/>
      <c r="ROM2999" s="173"/>
      <c r="RON2999" s="729"/>
      <c r="ROO2999" s="137"/>
      <c r="ROP2999" s="580"/>
      <c r="ROQ2999" s="537"/>
      <c r="ROR2999" s="562"/>
      <c r="ROS2999" s="357"/>
      <c r="ROT2999" s="81"/>
      <c r="ROU2999" s="173"/>
      <c r="ROV2999" s="729"/>
      <c r="ROW2999" s="137"/>
      <c r="ROX2999" s="580"/>
      <c r="ROY2999" s="537"/>
      <c r="ROZ2999" s="562"/>
      <c r="RPA2999" s="357"/>
      <c r="RPB2999" s="81"/>
      <c r="RPC2999" s="173"/>
      <c r="RPD2999" s="729"/>
      <c r="RPE2999" s="137"/>
      <c r="RPF2999" s="580"/>
      <c r="RPG2999" s="537"/>
      <c r="RPH2999" s="562"/>
      <c r="RPI2999" s="357"/>
      <c r="RPJ2999" s="81"/>
      <c r="RPK2999" s="173"/>
      <c r="RPL2999" s="729"/>
      <c r="RPM2999" s="137"/>
      <c r="RPN2999" s="580"/>
      <c r="RPO2999" s="537"/>
      <c r="RPP2999" s="562"/>
      <c r="RPQ2999" s="357"/>
      <c r="RPR2999" s="81"/>
      <c r="RPS2999" s="173"/>
      <c r="RPT2999" s="729"/>
      <c r="RPU2999" s="137"/>
      <c r="RPV2999" s="580"/>
      <c r="RPW2999" s="537"/>
      <c r="RPX2999" s="562"/>
      <c r="RPY2999" s="357"/>
      <c r="RPZ2999" s="81"/>
      <c r="RQA2999" s="173"/>
      <c r="RQB2999" s="729"/>
      <c r="RQC2999" s="137"/>
      <c r="RQD2999" s="580"/>
      <c r="RQE2999" s="537"/>
      <c r="RQF2999" s="562"/>
      <c r="RQG2999" s="357"/>
      <c r="RQH2999" s="81"/>
      <c r="RQI2999" s="173"/>
      <c r="RQJ2999" s="729"/>
      <c r="RQK2999" s="137"/>
      <c r="RQL2999" s="580"/>
      <c r="RQM2999" s="537"/>
      <c r="RQN2999" s="562"/>
      <c r="RQO2999" s="357"/>
      <c r="RQP2999" s="81"/>
      <c r="RQQ2999" s="173"/>
      <c r="RQR2999" s="729"/>
      <c r="RQS2999" s="137"/>
      <c r="RQT2999" s="580"/>
      <c r="RQU2999" s="537"/>
      <c r="RQV2999" s="562"/>
      <c r="RQW2999" s="357"/>
      <c r="RQX2999" s="81"/>
      <c r="RQY2999" s="173"/>
      <c r="RQZ2999" s="729"/>
      <c r="RRA2999" s="137"/>
      <c r="RRB2999" s="580"/>
      <c r="RRC2999" s="537"/>
      <c r="RRD2999" s="562"/>
      <c r="RRE2999" s="357"/>
      <c r="RRF2999" s="81"/>
      <c r="RRG2999" s="173"/>
      <c r="RRH2999" s="729"/>
      <c r="RRI2999" s="137"/>
      <c r="RRJ2999" s="580"/>
      <c r="RRK2999" s="537"/>
      <c r="RRL2999" s="562"/>
      <c r="RRM2999" s="357"/>
      <c r="RRN2999" s="81"/>
      <c r="RRO2999" s="173"/>
      <c r="RRP2999" s="729"/>
      <c r="RRQ2999" s="137"/>
      <c r="RRR2999" s="580"/>
      <c r="RRS2999" s="537"/>
      <c r="RRT2999" s="562"/>
      <c r="RRU2999" s="357"/>
      <c r="RRV2999" s="81"/>
      <c r="RRW2999" s="173"/>
      <c r="RRX2999" s="729"/>
      <c r="RRY2999" s="137"/>
      <c r="RRZ2999" s="580"/>
      <c r="RSA2999" s="537"/>
      <c r="RSB2999" s="562"/>
      <c r="RSC2999" s="357"/>
      <c r="RSD2999" s="81"/>
      <c r="RSE2999" s="173"/>
      <c r="RSF2999" s="729"/>
      <c r="RSG2999" s="137"/>
      <c r="RSH2999" s="580"/>
      <c r="RSI2999" s="537"/>
      <c r="RSJ2999" s="562"/>
      <c r="RSK2999" s="357"/>
      <c r="RSL2999" s="81"/>
      <c r="RSM2999" s="173"/>
      <c r="RSN2999" s="729"/>
      <c r="RSO2999" s="137"/>
      <c r="RSP2999" s="580"/>
      <c r="RSQ2999" s="537"/>
      <c r="RSR2999" s="562"/>
      <c r="RSS2999" s="357"/>
      <c r="RST2999" s="81"/>
      <c r="RSU2999" s="173"/>
      <c r="RSV2999" s="729"/>
      <c r="RSW2999" s="137"/>
      <c r="RSX2999" s="580"/>
      <c r="RSY2999" s="537"/>
      <c r="RSZ2999" s="562"/>
      <c r="RTA2999" s="357"/>
      <c r="RTB2999" s="81"/>
      <c r="RTC2999" s="173"/>
      <c r="RTD2999" s="729"/>
      <c r="RTE2999" s="137"/>
      <c r="RTF2999" s="580"/>
      <c r="RTG2999" s="537"/>
      <c r="RTH2999" s="562"/>
      <c r="RTI2999" s="357"/>
      <c r="RTJ2999" s="81"/>
      <c r="RTK2999" s="173"/>
      <c r="RTL2999" s="729"/>
      <c r="RTM2999" s="137"/>
      <c r="RTN2999" s="580"/>
      <c r="RTO2999" s="537"/>
      <c r="RTP2999" s="562"/>
      <c r="RTQ2999" s="357"/>
      <c r="RTR2999" s="81"/>
      <c r="RTS2999" s="173"/>
      <c r="RTT2999" s="729"/>
      <c r="RTU2999" s="137"/>
      <c r="RTV2999" s="580"/>
      <c r="RTW2999" s="537"/>
      <c r="RTX2999" s="562"/>
      <c r="RTY2999" s="357"/>
      <c r="RTZ2999" s="81"/>
      <c r="RUA2999" s="173"/>
      <c r="RUB2999" s="729"/>
      <c r="RUC2999" s="137"/>
      <c r="RUD2999" s="580"/>
      <c r="RUE2999" s="537"/>
      <c r="RUF2999" s="562"/>
      <c r="RUG2999" s="357"/>
      <c r="RUH2999" s="81"/>
      <c r="RUI2999" s="173"/>
      <c r="RUJ2999" s="729"/>
      <c r="RUK2999" s="137"/>
      <c r="RUL2999" s="580"/>
      <c r="RUM2999" s="537"/>
      <c r="RUN2999" s="562"/>
      <c r="RUO2999" s="357"/>
      <c r="RUP2999" s="81"/>
      <c r="RUQ2999" s="173"/>
      <c r="RUR2999" s="729"/>
      <c r="RUS2999" s="137"/>
      <c r="RUT2999" s="580"/>
      <c r="RUU2999" s="537"/>
      <c r="RUV2999" s="562"/>
      <c r="RUW2999" s="357"/>
      <c r="RUX2999" s="81"/>
      <c r="RUY2999" s="173"/>
      <c r="RUZ2999" s="729"/>
      <c r="RVA2999" s="137"/>
      <c r="RVB2999" s="580"/>
      <c r="RVC2999" s="537"/>
      <c r="RVD2999" s="562"/>
      <c r="RVE2999" s="357"/>
      <c r="RVF2999" s="81"/>
      <c r="RVG2999" s="173"/>
      <c r="RVH2999" s="729"/>
      <c r="RVI2999" s="137"/>
      <c r="RVJ2999" s="580"/>
      <c r="RVK2999" s="537"/>
      <c r="RVL2999" s="562"/>
      <c r="RVM2999" s="357"/>
      <c r="RVN2999" s="81"/>
      <c r="RVO2999" s="173"/>
      <c r="RVP2999" s="729"/>
      <c r="RVQ2999" s="137"/>
      <c r="RVR2999" s="580"/>
      <c r="RVS2999" s="537"/>
      <c r="RVT2999" s="562"/>
      <c r="RVU2999" s="357"/>
      <c r="RVV2999" s="81"/>
      <c r="RVW2999" s="173"/>
      <c r="RVX2999" s="729"/>
      <c r="RVY2999" s="137"/>
      <c r="RVZ2999" s="580"/>
      <c r="RWA2999" s="537"/>
      <c r="RWB2999" s="562"/>
      <c r="RWC2999" s="357"/>
      <c r="RWD2999" s="81"/>
      <c r="RWE2999" s="173"/>
      <c r="RWF2999" s="729"/>
      <c r="RWG2999" s="137"/>
      <c r="RWH2999" s="580"/>
      <c r="RWI2999" s="537"/>
      <c r="RWJ2999" s="562"/>
      <c r="RWK2999" s="357"/>
      <c r="RWL2999" s="81"/>
      <c r="RWM2999" s="173"/>
      <c r="RWN2999" s="729"/>
      <c r="RWO2999" s="137"/>
      <c r="RWP2999" s="580"/>
      <c r="RWQ2999" s="537"/>
      <c r="RWR2999" s="562"/>
      <c r="RWS2999" s="357"/>
      <c r="RWT2999" s="81"/>
      <c r="RWU2999" s="173"/>
      <c r="RWV2999" s="729"/>
      <c r="RWW2999" s="137"/>
      <c r="RWX2999" s="580"/>
      <c r="RWY2999" s="537"/>
      <c r="RWZ2999" s="562"/>
      <c r="RXA2999" s="357"/>
      <c r="RXB2999" s="81"/>
      <c r="RXC2999" s="173"/>
      <c r="RXD2999" s="729"/>
      <c r="RXE2999" s="137"/>
      <c r="RXF2999" s="580"/>
      <c r="RXG2999" s="537"/>
      <c r="RXH2999" s="562"/>
      <c r="RXI2999" s="357"/>
      <c r="RXJ2999" s="81"/>
      <c r="RXK2999" s="173"/>
      <c r="RXL2999" s="729"/>
      <c r="RXM2999" s="137"/>
      <c r="RXN2999" s="580"/>
      <c r="RXO2999" s="537"/>
      <c r="RXP2999" s="562"/>
      <c r="RXQ2999" s="357"/>
      <c r="RXR2999" s="81"/>
      <c r="RXS2999" s="173"/>
      <c r="RXT2999" s="729"/>
      <c r="RXU2999" s="137"/>
      <c r="RXV2999" s="580"/>
      <c r="RXW2999" s="537"/>
      <c r="RXX2999" s="562"/>
      <c r="RXY2999" s="357"/>
      <c r="RXZ2999" s="81"/>
      <c r="RYA2999" s="173"/>
      <c r="RYB2999" s="729"/>
      <c r="RYC2999" s="137"/>
      <c r="RYD2999" s="580"/>
      <c r="RYE2999" s="537"/>
      <c r="RYF2999" s="562"/>
      <c r="RYG2999" s="357"/>
      <c r="RYH2999" s="81"/>
      <c r="RYI2999" s="173"/>
      <c r="RYJ2999" s="729"/>
      <c r="RYK2999" s="137"/>
      <c r="RYL2999" s="580"/>
      <c r="RYM2999" s="537"/>
      <c r="RYN2999" s="562"/>
      <c r="RYO2999" s="357"/>
      <c r="RYP2999" s="81"/>
      <c r="RYQ2999" s="173"/>
      <c r="RYR2999" s="729"/>
      <c r="RYS2999" s="137"/>
      <c r="RYT2999" s="580"/>
      <c r="RYU2999" s="537"/>
      <c r="RYV2999" s="562"/>
      <c r="RYW2999" s="357"/>
      <c r="RYX2999" s="81"/>
      <c r="RYY2999" s="173"/>
      <c r="RYZ2999" s="729"/>
      <c r="RZA2999" s="137"/>
      <c r="RZB2999" s="580"/>
      <c r="RZC2999" s="537"/>
      <c r="RZD2999" s="562"/>
      <c r="RZE2999" s="357"/>
      <c r="RZF2999" s="81"/>
      <c r="RZG2999" s="173"/>
      <c r="RZH2999" s="729"/>
      <c r="RZI2999" s="137"/>
      <c r="RZJ2999" s="580"/>
      <c r="RZK2999" s="537"/>
      <c r="RZL2999" s="562"/>
      <c r="RZM2999" s="357"/>
      <c r="RZN2999" s="81"/>
      <c r="RZO2999" s="173"/>
      <c r="RZP2999" s="729"/>
      <c r="RZQ2999" s="137"/>
      <c r="RZR2999" s="580"/>
      <c r="RZS2999" s="537"/>
      <c r="RZT2999" s="562"/>
      <c r="RZU2999" s="357"/>
      <c r="RZV2999" s="81"/>
      <c r="RZW2999" s="173"/>
      <c r="RZX2999" s="729"/>
      <c r="RZY2999" s="137"/>
      <c r="RZZ2999" s="580"/>
      <c r="SAA2999" s="537"/>
      <c r="SAB2999" s="562"/>
      <c r="SAC2999" s="357"/>
      <c r="SAD2999" s="81"/>
      <c r="SAE2999" s="173"/>
      <c r="SAF2999" s="729"/>
      <c r="SAG2999" s="137"/>
      <c r="SAH2999" s="580"/>
      <c r="SAI2999" s="537"/>
      <c r="SAJ2999" s="562"/>
      <c r="SAK2999" s="357"/>
      <c r="SAL2999" s="81"/>
      <c r="SAM2999" s="173"/>
      <c r="SAN2999" s="729"/>
      <c r="SAO2999" s="137"/>
      <c r="SAP2999" s="580"/>
      <c r="SAQ2999" s="537"/>
      <c r="SAR2999" s="562"/>
      <c r="SAS2999" s="357"/>
      <c r="SAT2999" s="81"/>
      <c r="SAU2999" s="173"/>
      <c r="SAV2999" s="729"/>
      <c r="SAW2999" s="137"/>
      <c r="SAX2999" s="580"/>
      <c r="SAY2999" s="537"/>
      <c r="SAZ2999" s="562"/>
      <c r="SBA2999" s="357"/>
      <c r="SBB2999" s="81"/>
      <c r="SBC2999" s="173"/>
      <c r="SBD2999" s="729"/>
      <c r="SBE2999" s="137"/>
      <c r="SBF2999" s="580"/>
      <c r="SBG2999" s="537"/>
      <c r="SBH2999" s="562"/>
      <c r="SBI2999" s="357"/>
      <c r="SBJ2999" s="81"/>
      <c r="SBK2999" s="173"/>
      <c r="SBL2999" s="729"/>
      <c r="SBM2999" s="137"/>
      <c r="SBN2999" s="580"/>
      <c r="SBO2999" s="537"/>
      <c r="SBP2999" s="562"/>
      <c r="SBQ2999" s="357"/>
      <c r="SBR2999" s="81"/>
      <c r="SBS2999" s="173"/>
      <c r="SBT2999" s="729"/>
      <c r="SBU2999" s="137"/>
      <c r="SBV2999" s="580"/>
      <c r="SBW2999" s="537"/>
      <c r="SBX2999" s="562"/>
      <c r="SBY2999" s="357"/>
      <c r="SBZ2999" s="81"/>
      <c r="SCA2999" s="173"/>
      <c r="SCB2999" s="729"/>
      <c r="SCC2999" s="137"/>
      <c r="SCD2999" s="580"/>
      <c r="SCE2999" s="537"/>
      <c r="SCF2999" s="562"/>
      <c r="SCG2999" s="357"/>
      <c r="SCH2999" s="81"/>
      <c r="SCI2999" s="173"/>
      <c r="SCJ2999" s="729"/>
      <c r="SCK2999" s="137"/>
      <c r="SCL2999" s="580"/>
      <c r="SCM2999" s="537"/>
      <c r="SCN2999" s="562"/>
      <c r="SCO2999" s="357"/>
      <c r="SCP2999" s="81"/>
      <c r="SCQ2999" s="173"/>
      <c r="SCR2999" s="729"/>
      <c r="SCS2999" s="137"/>
      <c r="SCT2999" s="580"/>
      <c r="SCU2999" s="537"/>
      <c r="SCV2999" s="562"/>
      <c r="SCW2999" s="357"/>
      <c r="SCX2999" s="81"/>
      <c r="SCY2999" s="173"/>
      <c r="SCZ2999" s="729"/>
      <c r="SDA2999" s="137"/>
      <c r="SDB2999" s="580"/>
      <c r="SDC2999" s="537"/>
      <c r="SDD2999" s="562"/>
      <c r="SDE2999" s="357"/>
      <c r="SDF2999" s="81"/>
      <c r="SDG2999" s="173"/>
      <c r="SDH2999" s="729"/>
      <c r="SDI2999" s="137"/>
      <c r="SDJ2999" s="580"/>
      <c r="SDK2999" s="537"/>
      <c r="SDL2999" s="562"/>
      <c r="SDM2999" s="357"/>
      <c r="SDN2999" s="81"/>
      <c r="SDO2999" s="173"/>
      <c r="SDP2999" s="729"/>
      <c r="SDQ2999" s="137"/>
      <c r="SDR2999" s="580"/>
      <c r="SDS2999" s="537"/>
      <c r="SDT2999" s="562"/>
      <c r="SDU2999" s="357"/>
      <c r="SDV2999" s="81"/>
      <c r="SDW2999" s="173"/>
      <c r="SDX2999" s="729"/>
      <c r="SDY2999" s="137"/>
      <c r="SDZ2999" s="580"/>
      <c r="SEA2999" s="537"/>
      <c r="SEB2999" s="562"/>
      <c r="SEC2999" s="357"/>
      <c r="SED2999" s="81"/>
      <c r="SEE2999" s="173"/>
      <c r="SEF2999" s="729"/>
      <c r="SEG2999" s="137"/>
      <c r="SEH2999" s="580"/>
      <c r="SEI2999" s="537"/>
      <c r="SEJ2999" s="562"/>
      <c r="SEK2999" s="357"/>
      <c r="SEL2999" s="81"/>
      <c r="SEM2999" s="173"/>
      <c r="SEN2999" s="729"/>
      <c r="SEO2999" s="137"/>
      <c r="SEP2999" s="580"/>
      <c r="SEQ2999" s="537"/>
      <c r="SER2999" s="562"/>
      <c r="SES2999" s="357"/>
      <c r="SET2999" s="81"/>
      <c r="SEU2999" s="173"/>
      <c r="SEV2999" s="729"/>
      <c r="SEW2999" s="137"/>
      <c r="SEX2999" s="580"/>
      <c r="SEY2999" s="537"/>
      <c r="SEZ2999" s="562"/>
      <c r="SFA2999" s="357"/>
      <c r="SFB2999" s="81"/>
      <c r="SFC2999" s="173"/>
      <c r="SFD2999" s="729"/>
      <c r="SFE2999" s="137"/>
      <c r="SFF2999" s="580"/>
      <c r="SFG2999" s="537"/>
      <c r="SFH2999" s="562"/>
      <c r="SFI2999" s="357"/>
      <c r="SFJ2999" s="81"/>
      <c r="SFK2999" s="173"/>
      <c r="SFL2999" s="729"/>
      <c r="SFM2999" s="137"/>
      <c r="SFN2999" s="580"/>
      <c r="SFO2999" s="537"/>
      <c r="SFP2999" s="562"/>
      <c r="SFQ2999" s="357"/>
      <c r="SFR2999" s="81"/>
      <c r="SFS2999" s="173"/>
      <c r="SFT2999" s="729"/>
      <c r="SFU2999" s="137"/>
      <c r="SFV2999" s="580"/>
      <c r="SFW2999" s="537"/>
      <c r="SFX2999" s="562"/>
      <c r="SFY2999" s="357"/>
      <c r="SFZ2999" s="81"/>
      <c r="SGA2999" s="173"/>
      <c r="SGB2999" s="729"/>
      <c r="SGC2999" s="137"/>
      <c r="SGD2999" s="580"/>
      <c r="SGE2999" s="537"/>
      <c r="SGF2999" s="562"/>
      <c r="SGG2999" s="357"/>
      <c r="SGH2999" s="81"/>
      <c r="SGI2999" s="173"/>
      <c r="SGJ2999" s="729"/>
      <c r="SGK2999" s="137"/>
      <c r="SGL2999" s="580"/>
      <c r="SGM2999" s="537"/>
      <c r="SGN2999" s="562"/>
      <c r="SGO2999" s="357"/>
      <c r="SGP2999" s="81"/>
      <c r="SGQ2999" s="173"/>
      <c r="SGR2999" s="729"/>
      <c r="SGS2999" s="137"/>
      <c r="SGT2999" s="580"/>
      <c r="SGU2999" s="537"/>
      <c r="SGV2999" s="562"/>
      <c r="SGW2999" s="357"/>
      <c r="SGX2999" s="81"/>
      <c r="SGY2999" s="173"/>
      <c r="SGZ2999" s="729"/>
      <c r="SHA2999" s="137"/>
      <c r="SHB2999" s="580"/>
      <c r="SHC2999" s="537"/>
      <c r="SHD2999" s="562"/>
      <c r="SHE2999" s="357"/>
      <c r="SHF2999" s="81"/>
      <c r="SHG2999" s="173"/>
      <c r="SHH2999" s="729"/>
      <c r="SHI2999" s="137"/>
      <c r="SHJ2999" s="580"/>
      <c r="SHK2999" s="537"/>
      <c r="SHL2999" s="562"/>
      <c r="SHM2999" s="357"/>
      <c r="SHN2999" s="81"/>
      <c r="SHO2999" s="173"/>
      <c r="SHP2999" s="729"/>
      <c r="SHQ2999" s="137"/>
      <c r="SHR2999" s="580"/>
      <c r="SHS2999" s="537"/>
      <c r="SHT2999" s="562"/>
      <c r="SHU2999" s="357"/>
      <c r="SHV2999" s="81"/>
      <c r="SHW2999" s="173"/>
      <c r="SHX2999" s="729"/>
      <c r="SHY2999" s="137"/>
      <c r="SHZ2999" s="580"/>
      <c r="SIA2999" s="537"/>
      <c r="SIB2999" s="562"/>
      <c r="SIC2999" s="357"/>
      <c r="SID2999" s="81"/>
      <c r="SIE2999" s="173"/>
      <c r="SIF2999" s="729"/>
      <c r="SIG2999" s="137"/>
      <c r="SIH2999" s="580"/>
      <c r="SII2999" s="537"/>
      <c r="SIJ2999" s="562"/>
      <c r="SIK2999" s="357"/>
      <c r="SIL2999" s="81"/>
      <c r="SIM2999" s="173"/>
      <c r="SIN2999" s="729"/>
      <c r="SIO2999" s="137"/>
      <c r="SIP2999" s="580"/>
      <c r="SIQ2999" s="537"/>
      <c r="SIR2999" s="562"/>
      <c r="SIS2999" s="357"/>
      <c r="SIT2999" s="81"/>
      <c r="SIU2999" s="173"/>
      <c r="SIV2999" s="729"/>
      <c r="SIW2999" s="137"/>
      <c r="SIX2999" s="580"/>
      <c r="SIY2999" s="537"/>
      <c r="SIZ2999" s="562"/>
      <c r="SJA2999" s="357"/>
      <c r="SJB2999" s="81"/>
      <c r="SJC2999" s="173"/>
      <c r="SJD2999" s="729"/>
      <c r="SJE2999" s="137"/>
      <c r="SJF2999" s="580"/>
      <c r="SJG2999" s="537"/>
      <c r="SJH2999" s="562"/>
      <c r="SJI2999" s="357"/>
      <c r="SJJ2999" s="81"/>
      <c r="SJK2999" s="173"/>
      <c r="SJL2999" s="729"/>
      <c r="SJM2999" s="137"/>
      <c r="SJN2999" s="580"/>
      <c r="SJO2999" s="537"/>
      <c r="SJP2999" s="562"/>
      <c r="SJQ2999" s="357"/>
      <c r="SJR2999" s="81"/>
      <c r="SJS2999" s="173"/>
      <c r="SJT2999" s="729"/>
      <c r="SJU2999" s="137"/>
      <c r="SJV2999" s="580"/>
      <c r="SJW2999" s="537"/>
      <c r="SJX2999" s="562"/>
      <c r="SJY2999" s="357"/>
      <c r="SJZ2999" s="81"/>
      <c r="SKA2999" s="173"/>
      <c r="SKB2999" s="729"/>
      <c r="SKC2999" s="137"/>
      <c r="SKD2999" s="580"/>
      <c r="SKE2999" s="537"/>
      <c r="SKF2999" s="562"/>
      <c r="SKG2999" s="357"/>
      <c r="SKH2999" s="81"/>
      <c r="SKI2999" s="173"/>
      <c r="SKJ2999" s="729"/>
      <c r="SKK2999" s="137"/>
      <c r="SKL2999" s="580"/>
      <c r="SKM2999" s="537"/>
      <c r="SKN2999" s="562"/>
      <c r="SKO2999" s="357"/>
      <c r="SKP2999" s="81"/>
      <c r="SKQ2999" s="173"/>
      <c r="SKR2999" s="729"/>
      <c r="SKS2999" s="137"/>
      <c r="SKT2999" s="580"/>
      <c r="SKU2999" s="537"/>
      <c r="SKV2999" s="562"/>
      <c r="SKW2999" s="357"/>
      <c r="SKX2999" s="81"/>
      <c r="SKY2999" s="173"/>
      <c r="SKZ2999" s="729"/>
      <c r="SLA2999" s="137"/>
      <c r="SLB2999" s="580"/>
      <c r="SLC2999" s="537"/>
      <c r="SLD2999" s="562"/>
      <c r="SLE2999" s="357"/>
      <c r="SLF2999" s="81"/>
      <c r="SLG2999" s="173"/>
      <c r="SLH2999" s="729"/>
      <c r="SLI2999" s="137"/>
      <c r="SLJ2999" s="580"/>
      <c r="SLK2999" s="537"/>
      <c r="SLL2999" s="562"/>
      <c r="SLM2999" s="357"/>
      <c r="SLN2999" s="81"/>
      <c r="SLO2999" s="173"/>
      <c r="SLP2999" s="729"/>
      <c r="SLQ2999" s="137"/>
      <c r="SLR2999" s="580"/>
      <c r="SLS2999" s="537"/>
      <c r="SLT2999" s="562"/>
      <c r="SLU2999" s="357"/>
      <c r="SLV2999" s="81"/>
      <c r="SLW2999" s="173"/>
      <c r="SLX2999" s="729"/>
      <c r="SLY2999" s="137"/>
      <c r="SLZ2999" s="580"/>
      <c r="SMA2999" s="537"/>
      <c r="SMB2999" s="562"/>
      <c r="SMC2999" s="357"/>
      <c r="SMD2999" s="81"/>
      <c r="SME2999" s="173"/>
      <c r="SMF2999" s="729"/>
      <c r="SMG2999" s="137"/>
      <c r="SMH2999" s="580"/>
      <c r="SMI2999" s="537"/>
      <c r="SMJ2999" s="562"/>
      <c r="SMK2999" s="357"/>
      <c r="SML2999" s="81"/>
      <c r="SMM2999" s="173"/>
      <c r="SMN2999" s="729"/>
      <c r="SMO2999" s="137"/>
      <c r="SMP2999" s="580"/>
      <c r="SMQ2999" s="537"/>
      <c r="SMR2999" s="562"/>
      <c r="SMS2999" s="357"/>
      <c r="SMT2999" s="81"/>
      <c r="SMU2999" s="173"/>
      <c r="SMV2999" s="729"/>
      <c r="SMW2999" s="137"/>
      <c r="SMX2999" s="580"/>
      <c r="SMY2999" s="537"/>
      <c r="SMZ2999" s="562"/>
      <c r="SNA2999" s="357"/>
      <c r="SNB2999" s="81"/>
      <c r="SNC2999" s="173"/>
      <c r="SND2999" s="729"/>
      <c r="SNE2999" s="137"/>
      <c r="SNF2999" s="580"/>
      <c r="SNG2999" s="537"/>
      <c r="SNH2999" s="562"/>
      <c r="SNI2999" s="357"/>
      <c r="SNJ2999" s="81"/>
      <c r="SNK2999" s="173"/>
      <c r="SNL2999" s="729"/>
      <c r="SNM2999" s="137"/>
      <c r="SNN2999" s="580"/>
      <c r="SNO2999" s="537"/>
      <c r="SNP2999" s="562"/>
      <c r="SNQ2999" s="357"/>
      <c r="SNR2999" s="81"/>
      <c r="SNS2999" s="173"/>
      <c r="SNT2999" s="729"/>
      <c r="SNU2999" s="137"/>
      <c r="SNV2999" s="580"/>
      <c r="SNW2999" s="537"/>
      <c r="SNX2999" s="562"/>
      <c r="SNY2999" s="357"/>
      <c r="SNZ2999" s="81"/>
      <c r="SOA2999" s="173"/>
      <c r="SOB2999" s="729"/>
      <c r="SOC2999" s="137"/>
      <c r="SOD2999" s="580"/>
      <c r="SOE2999" s="537"/>
      <c r="SOF2999" s="562"/>
      <c r="SOG2999" s="357"/>
      <c r="SOH2999" s="81"/>
      <c r="SOI2999" s="173"/>
      <c r="SOJ2999" s="729"/>
      <c r="SOK2999" s="137"/>
      <c r="SOL2999" s="580"/>
      <c r="SOM2999" s="537"/>
      <c r="SON2999" s="562"/>
      <c r="SOO2999" s="357"/>
      <c r="SOP2999" s="81"/>
      <c r="SOQ2999" s="173"/>
      <c r="SOR2999" s="729"/>
      <c r="SOS2999" s="137"/>
      <c r="SOT2999" s="580"/>
      <c r="SOU2999" s="537"/>
      <c r="SOV2999" s="562"/>
      <c r="SOW2999" s="357"/>
      <c r="SOX2999" s="81"/>
      <c r="SOY2999" s="173"/>
      <c r="SOZ2999" s="729"/>
      <c r="SPA2999" s="137"/>
      <c r="SPB2999" s="580"/>
      <c r="SPC2999" s="537"/>
      <c r="SPD2999" s="562"/>
      <c r="SPE2999" s="357"/>
      <c r="SPF2999" s="81"/>
      <c r="SPG2999" s="173"/>
      <c r="SPH2999" s="729"/>
      <c r="SPI2999" s="137"/>
      <c r="SPJ2999" s="580"/>
      <c r="SPK2999" s="537"/>
      <c r="SPL2999" s="562"/>
      <c r="SPM2999" s="357"/>
      <c r="SPN2999" s="81"/>
      <c r="SPO2999" s="173"/>
      <c r="SPP2999" s="729"/>
      <c r="SPQ2999" s="137"/>
      <c r="SPR2999" s="580"/>
      <c r="SPS2999" s="537"/>
      <c r="SPT2999" s="562"/>
      <c r="SPU2999" s="357"/>
      <c r="SPV2999" s="81"/>
      <c r="SPW2999" s="173"/>
      <c r="SPX2999" s="729"/>
      <c r="SPY2999" s="137"/>
      <c r="SPZ2999" s="580"/>
      <c r="SQA2999" s="537"/>
      <c r="SQB2999" s="562"/>
      <c r="SQC2999" s="357"/>
      <c r="SQD2999" s="81"/>
      <c r="SQE2999" s="173"/>
      <c r="SQF2999" s="729"/>
      <c r="SQG2999" s="137"/>
      <c r="SQH2999" s="580"/>
      <c r="SQI2999" s="537"/>
      <c r="SQJ2999" s="562"/>
      <c r="SQK2999" s="357"/>
      <c r="SQL2999" s="81"/>
      <c r="SQM2999" s="173"/>
      <c r="SQN2999" s="729"/>
      <c r="SQO2999" s="137"/>
      <c r="SQP2999" s="580"/>
      <c r="SQQ2999" s="537"/>
      <c r="SQR2999" s="562"/>
      <c r="SQS2999" s="357"/>
      <c r="SQT2999" s="81"/>
      <c r="SQU2999" s="173"/>
      <c r="SQV2999" s="729"/>
      <c r="SQW2999" s="137"/>
      <c r="SQX2999" s="580"/>
      <c r="SQY2999" s="537"/>
      <c r="SQZ2999" s="562"/>
      <c r="SRA2999" s="357"/>
      <c r="SRB2999" s="81"/>
      <c r="SRC2999" s="173"/>
      <c r="SRD2999" s="729"/>
      <c r="SRE2999" s="137"/>
      <c r="SRF2999" s="580"/>
      <c r="SRG2999" s="537"/>
      <c r="SRH2999" s="562"/>
      <c r="SRI2999" s="357"/>
      <c r="SRJ2999" s="81"/>
      <c r="SRK2999" s="173"/>
      <c r="SRL2999" s="729"/>
      <c r="SRM2999" s="137"/>
      <c r="SRN2999" s="580"/>
      <c r="SRO2999" s="537"/>
      <c r="SRP2999" s="562"/>
      <c r="SRQ2999" s="357"/>
      <c r="SRR2999" s="81"/>
      <c r="SRS2999" s="173"/>
      <c r="SRT2999" s="729"/>
      <c r="SRU2999" s="137"/>
      <c r="SRV2999" s="580"/>
      <c r="SRW2999" s="537"/>
      <c r="SRX2999" s="562"/>
      <c r="SRY2999" s="357"/>
      <c r="SRZ2999" s="81"/>
      <c r="SSA2999" s="173"/>
      <c r="SSB2999" s="729"/>
      <c r="SSC2999" s="137"/>
      <c r="SSD2999" s="580"/>
      <c r="SSE2999" s="537"/>
      <c r="SSF2999" s="562"/>
      <c r="SSG2999" s="357"/>
      <c r="SSH2999" s="81"/>
      <c r="SSI2999" s="173"/>
      <c r="SSJ2999" s="729"/>
      <c r="SSK2999" s="137"/>
      <c r="SSL2999" s="580"/>
      <c r="SSM2999" s="537"/>
      <c r="SSN2999" s="562"/>
      <c r="SSO2999" s="357"/>
      <c r="SSP2999" s="81"/>
      <c r="SSQ2999" s="173"/>
      <c r="SSR2999" s="729"/>
      <c r="SSS2999" s="137"/>
      <c r="SST2999" s="580"/>
      <c r="SSU2999" s="537"/>
      <c r="SSV2999" s="562"/>
      <c r="SSW2999" s="357"/>
      <c r="SSX2999" s="81"/>
      <c r="SSY2999" s="173"/>
      <c r="SSZ2999" s="729"/>
      <c r="STA2999" s="137"/>
      <c r="STB2999" s="580"/>
      <c r="STC2999" s="537"/>
      <c r="STD2999" s="562"/>
      <c r="STE2999" s="357"/>
      <c r="STF2999" s="81"/>
      <c r="STG2999" s="173"/>
      <c r="STH2999" s="729"/>
      <c r="STI2999" s="137"/>
      <c r="STJ2999" s="580"/>
      <c r="STK2999" s="537"/>
      <c r="STL2999" s="562"/>
      <c r="STM2999" s="357"/>
      <c r="STN2999" s="81"/>
      <c r="STO2999" s="173"/>
      <c r="STP2999" s="729"/>
      <c r="STQ2999" s="137"/>
      <c r="STR2999" s="580"/>
      <c r="STS2999" s="537"/>
      <c r="STT2999" s="562"/>
      <c r="STU2999" s="357"/>
      <c r="STV2999" s="81"/>
      <c r="STW2999" s="173"/>
      <c r="STX2999" s="729"/>
      <c r="STY2999" s="137"/>
      <c r="STZ2999" s="580"/>
      <c r="SUA2999" s="537"/>
      <c r="SUB2999" s="562"/>
      <c r="SUC2999" s="357"/>
      <c r="SUD2999" s="81"/>
      <c r="SUE2999" s="173"/>
      <c r="SUF2999" s="729"/>
      <c r="SUG2999" s="137"/>
      <c r="SUH2999" s="580"/>
      <c r="SUI2999" s="537"/>
      <c r="SUJ2999" s="562"/>
      <c r="SUK2999" s="357"/>
      <c r="SUL2999" s="81"/>
      <c r="SUM2999" s="173"/>
      <c r="SUN2999" s="729"/>
      <c r="SUO2999" s="137"/>
      <c r="SUP2999" s="580"/>
      <c r="SUQ2999" s="537"/>
      <c r="SUR2999" s="562"/>
      <c r="SUS2999" s="357"/>
      <c r="SUT2999" s="81"/>
      <c r="SUU2999" s="173"/>
      <c r="SUV2999" s="729"/>
      <c r="SUW2999" s="137"/>
      <c r="SUX2999" s="580"/>
      <c r="SUY2999" s="537"/>
      <c r="SUZ2999" s="562"/>
      <c r="SVA2999" s="357"/>
      <c r="SVB2999" s="81"/>
      <c r="SVC2999" s="173"/>
      <c r="SVD2999" s="729"/>
      <c r="SVE2999" s="137"/>
      <c r="SVF2999" s="580"/>
      <c r="SVG2999" s="537"/>
      <c r="SVH2999" s="562"/>
      <c r="SVI2999" s="357"/>
      <c r="SVJ2999" s="81"/>
      <c r="SVK2999" s="173"/>
      <c r="SVL2999" s="729"/>
      <c r="SVM2999" s="137"/>
      <c r="SVN2999" s="580"/>
      <c r="SVO2999" s="537"/>
      <c r="SVP2999" s="562"/>
      <c r="SVQ2999" s="357"/>
      <c r="SVR2999" s="81"/>
      <c r="SVS2999" s="173"/>
      <c r="SVT2999" s="729"/>
      <c r="SVU2999" s="137"/>
      <c r="SVV2999" s="580"/>
      <c r="SVW2999" s="537"/>
      <c r="SVX2999" s="562"/>
      <c r="SVY2999" s="357"/>
      <c r="SVZ2999" s="81"/>
      <c r="SWA2999" s="173"/>
      <c r="SWB2999" s="729"/>
      <c r="SWC2999" s="137"/>
      <c r="SWD2999" s="580"/>
      <c r="SWE2999" s="537"/>
      <c r="SWF2999" s="562"/>
      <c r="SWG2999" s="357"/>
      <c r="SWH2999" s="81"/>
      <c r="SWI2999" s="173"/>
      <c r="SWJ2999" s="729"/>
      <c r="SWK2999" s="137"/>
      <c r="SWL2999" s="580"/>
      <c r="SWM2999" s="537"/>
      <c r="SWN2999" s="562"/>
      <c r="SWO2999" s="357"/>
      <c r="SWP2999" s="81"/>
      <c r="SWQ2999" s="173"/>
      <c r="SWR2999" s="729"/>
      <c r="SWS2999" s="137"/>
      <c r="SWT2999" s="580"/>
      <c r="SWU2999" s="537"/>
      <c r="SWV2999" s="562"/>
      <c r="SWW2999" s="357"/>
      <c r="SWX2999" s="81"/>
      <c r="SWY2999" s="173"/>
      <c r="SWZ2999" s="729"/>
      <c r="SXA2999" s="137"/>
      <c r="SXB2999" s="580"/>
      <c r="SXC2999" s="537"/>
      <c r="SXD2999" s="562"/>
      <c r="SXE2999" s="357"/>
      <c r="SXF2999" s="81"/>
      <c r="SXG2999" s="173"/>
      <c r="SXH2999" s="729"/>
      <c r="SXI2999" s="137"/>
      <c r="SXJ2999" s="580"/>
      <c r="SXK2999" s="537"/>
      <c r="SXL2999" s="562"/>
      <c r="SXM2999" s="357"/>
      <c r="SXN2999" s="81"/>
      <c r="SXO2999" s="173"/>
      <c r="SXP2999" s="729"/>
      <c r="SXQ2999" s="137"/>
      <c r="SXR2999" s="580"/>
      <c r="SXS2999" s="537"/>
      <c r="SXT2999" s="562"/>
      <c r="SXU2999" s="357"/>
      <c r="SXV2999" s="81"/>
      <c r="SXW2999" s="173"/>
      <c r="SXX2999" s="729"/>
      <c r="SXY2999" s="137"/>
      <c r="SXZ2999" s="580"/>
      <c r="SYA2999" s="537"/>
      <c r="SYB2999" s="562"/>
      <c r="SYC2999" s="357"/>
      <c r="SYD2999" s="81"/>
      <c r="SYE2999" s="173"/>
      <c r="SYF2999" s="729"/>
      <c r="SYG2999" s="137"/>
      <c r="SYH2999" s="580"/>
      <c r="SYI2999" s="537"/>
      <c r="SYJ2999" s="562"/>
      <c r="SYK2999" s="357"/>
      <c r="SYL2999" s="81"/>
      <c r="SYM2999" s="173"/>
      <c r="SYN2999" s="729"/>
      <c r="SYO2999" s="137"/>
      <c r="SYP2999" s="580"/>
      <c r="SYQ2999" s="537"/>
      <c r="SYR2999" s="562"/>
      <c r="SYS2999" s="357"/>
      <c r="SYT2999" s="81"/>
      <c r="SYU2999" s="173"/>
      <c r="SYV2999" s="729"/>
      <c r="SYW2999" s="137"/>
      <c r="SYX2999" s="580"/>
      <c r="SYY2999" s="537"/>
      <c r="SYZ2999" s="562"/>
      <c r="SZA2999" s="357"/>
      <c r="SZB2999" s="81"/>
      <c r="SZC2999" s="173"/>
      <c r="SZD2999" s="729"/>
      <c r="SZE2999" s="137"/>
      <c r="SZF2999" s="580"/>
      <c r="SZG2999" s="537"/>
      <c r="SZH2999" s="562"/>
      <c r="SZI2999" s="357"/>
      <c r="SZJ2999" s="81"/>
      <c r="SZK2999" s="173"/>
      <c r="SZL2999" s="729"/>
      <c r="SZM2999" s="137"/>
      <c r="SZN2999" s="580"/>
      <c r="SZO2999" s="537"/>
      <c r="SZP2999" s="562"/>
      <c r="SZQ2999" s="357"/>
      <c r="SZR2999" s="81"/>
      <c r="SZS2999" s="173"/>
      <c r="SZT2999" s="729"/>
      <c r="SZU2999" s="137"/>
      <c r="SZV2999" s="580"/>
      <c r="SZW2999" s="537"/>
      <c r="SZX2999" s="562"/>
      <c r="SZY2999" s="357"/>
      <c r="SZZ2999" s="81"/>
      <c r="TAA2999" s="173"/>
      <c r="TAB2999" s="729"/>
      <c r="TAC2999" s="137"/>
      <c r="TAD2999" s="580"/>
      <c r="TAE2999" s="537"/>
      <c r="TAF2999" s="562"/>
      <c r="TAG2999" s="357"/>
      <c r="TAH2999" s="81"/>
      <c r="TAI2999" s="173"/>
      <c r="TAJ2999" s="729"/>
      <c r="TAK2999" s="137"/>
      <c r="TAL2999" s="580"/>
      <c r="TAM2999" s="537"/>
      <c r="TAN2999" s="562"/>
      <c r="TAO2999" s="357"/>
      <c r="TAP2999" s="81"/>
      <c r="TAQ2999" s="173"/>
      <c r="TAR2999" s="729"/>
      <c r="TAS2999" s="137"/>
      <c r="TAT2999" s="580"/>
      <c r="TAU2999" s="537"/>
      <c r="TAV2999" s="562"/>
      <c r="TAW2999" s="357"/>
      <c r="TAX2999" s="81"/>
      <c r="TAY2999" s="173"/>
      <c r="TAZ2999" s="729"/>
      <c r="TBA2999" s="137"/>
      <c r="TBB2999" s="580"/>
      <c r="TBC2999" s="537"/>
      <c r="TBD2999" s="562"/>
      <c r="TBE2999" s="357"/>
      <c r="TBF2999" s="81"/>
      <c r="TBG2999" s="173"/>
      <c r="TBH2999" s="729"/>
      <c r="TBI2999" s="137"/>
      <c r="TBJ2999" s="580"/>
      <c r="TBK2999" s="537"/>
      <c r="TBL2999" s="562"/>
      <c r="TBM2999" s="357"/>
      <c r="TBN2999" s="81"/>
      <c r="TBO2999" s="173"/>
      <c r="TBP2999" s="729"/>
      <c r="TBQ2999" s="137"/>
      <c r="TBR2999" s="580"/>
      <c r="TBS2999" s="537"/>
      <c r="TBT2999" s="562"/>
      <c r="TBU2999" s="357"/>
      <c r="TBV2999" s="81"/>
      <c r="TBW2999" s="173"/>
      <c r="TBX2999" s="729"/>
      <c r="TBY2999" s="137"/>
      <c r="TBZ2999" s="580"/>
      <c r="TCA2999" s="537"/>
      <c r="TCB2999" s="562"/>
      <c r="TCC2999" s="357"/>
      <c r="TCD2999" s="81"/>
      <c r="TCE2999" s="173"/>
      <c r="TCF2999" s="729"/>
      <c r="TCG2999" s="137"/>
      <c r="TCH2999" s="580"/>
      <c r="TCI2999" s="537"/>
      <c r="TCJ2999" s="562"/>
      <c r="TCK2999" s="357"/>
      <c r="TCL2999" s="81"/>
      <c r="TCM2999" s="173"/>
      <c r="TCN2999" s="729"/>
      <c r="TCO2999" s="137"/>
      <c r="TCP2999" s="580"/>
      <c r="TCQ2999" s="537"/>
      <c r="TCR2999" s="562"/>
      <c r="TCS2999" s="357"/>
      <c r="TCT2999" s="81"/>
      <c r="TCU2999" s="173"/>
      <c r="TCV2999" s="729"/>
      <c r="TCW2999" s="137"/>
      <c r="TCX2999" s="580"/>
      <c r="TCY2999" s="537"/>
      <c r="TCZ2999" s="562"/>
      <c r="TDA2999" s="357"/>
      <c r="TDB2999" s="81"/>
      <c r="TDC2999" s="173"/>
      <c r="TDD2999" s="729"/>
      <c r="TDE2999" s="137"/>
      <c r="TDF2999" s="580"/>
      <c r="TDG2999" s="537"/>
      <c r="TDH2999" s="562"/>
      <c r="TDI2999" s="357"/>
      <c r="TDJ2999" s="81"/>
      <c r="TDK2999" s="173"/>
      <c r="TDL2999" s="729"/>
      <c r="TDM2999" s="137"/>
      <c r="TDN2999" s="580"/>
      <c r="TDO2999" s="537"/>
      <c r="TDP2999" s="562"/>
      <c r="TDQ2999" s="357"/>
      <c r="TDR2999" s="81"/>
      <c r="TDS2999" s="173"/>
      <c r="TDT2999" s="729"/>
      <c r="TDU2999" s="137"/>
      <c r="TDV2999" s="580"/>
      <c r="TDW2999" s="537"/>
      <c r="TDX2999" s="562"/>
      <c r="TDY2999" s="357"/>
      <c r="TDZ2999" s="81"/>
      <c r="TEA2999" s="173"/>
      <c r="TEB2999" s="729"/>
      <c r="TEC2999" s="137"/>
      <c r="TED2999" s="580"/>
      <c r="TEE2999" s="537"/>
      <c r="TEF2999" s="562"/>
      <c r="TEG2999" s="357"/>
      <c r="TEH2999" s="81"/>
      <c r="TEI2999" s="173"/>
      <c r="TEJ2999" s="729"/>
      <c r="TEK2999" s="137"/>
      <c r="TEL2999" s="580"/>
      <c r="TEM2999" s="537"/>
      <c r="TEN2999" s="562"/>
      <c r="TEO2999" s="357"/>
      <c r="TEP2999" s="81"/>
      <c r="TEQ2999" s="173"/>
      <c r="TER2999" s="729"/>
      <c r="TES2999" s="137"/>
      <c r="TET2999" s="580"/>
      <c r="TEU2999" s="537"/>
      <c r="TEV2999" s="562"/>
      <c r="TEW2999" s="357"/>
      <c r="TEX2999" s="81"/>
      <c r="TEY2999" s="173"/>
      <c r="TEZ2999" s="729"/>
      <c r="TFA2999" s="137"/>
      <c r="TFB2999" s="580"/>
      <c r="TFC2999" s="537"/>
      <c r="TFD2999" s="562"/>
      <c r="TFE2999" s="357"/>
      <c r="TFF2999" s="81"/>
      <c r="TFG2999" s="173"/>
      <c r="TFH2999" s="729"/>
      <c r="TFI2999" s="137"/>
      <c r="TFJ2999" s="580"/>
      <c r="TFK2999" s="537"/>
      <c r="TFL2999" s="562"/>
      <c r="TFM2999" s="357"/>
      <c r="TFN2999" s="81"/>
      <c r="TFO2999" s="173"/>
      <c r="TFP2999" s="729"/>
      <c r="TFQ2999" s="137"/>
      <c r="TFR2999" s="580"/>
      <c r="TFS2999" s="537"/>
      <c r="TFT2999" s="562"/>
      <c r="TFU2999" s="357"/>
      <c r="TFV2999" s="81"/>
      <c r="TFW2999" s="173"/>
      <c r="TFX2999" s="729"/>
      <c r="TFY2999" s="137"/>
      <c r="TFZ2999" s="580"/>
      <c r="TGA2999" s="537"/>
      <c r="TGB2999" s="562"/>
      <c r="TGC2999" s="357"/>
      <c r="TGD2999" s="81"/>
      <c r="TGE2999" s="173"/>
      <c r="TGF2999" s="729"/>
      <c r="TGG2999" s="137"/>
      <c r="TGH2999" s="580"/>
      <c r="TGI2999" s="537"/>
      <c r="TGJ2999" s="562"/>
      <c r="TGK2999" s="357"/>
      <c r="TGL2999" s="81"/>
      <c r="TGM2999" s="173"/>
      <c r="TGN2999" s="729"/>
      <c r="TGO2999" s="137"/>
      <c r="TGP2999" s="580"/>
      <c r="TGQ2999" s="537"/>
      <c r="TGR2999" s="562"/>
      <c r="TGS2999" s="357"/>
      <c r="TGT2999" s="81"/>
      <c r="TGU2999" s="173"/>
      <c r="TGV2999" s="729"/>
      <c r="TGW2999" s="137"/>
      <c r="TGX2999" s="580"/>
      <c r="TGY2999" s="537"/>
      <c r="TGZ2999" s="562"/>
      <c r="THA2999" s="357"/>
      <c r="THB2999" s="81"/>
      <c r="THC2999" s="173"/>
      <c r="THD2999" s="729"/>
      <c r="THE2999" s="137"/>
      <c r="THF2999" s="580"/>
      <c r="THG2999" s="537"/>
      <c r="THH2999" s="562"/>
      <c r="THI2999" s="357"/>
      <c r="THJ2999" s="81"/>
      <c r="THK2999" s="173"/>
      <c r="THL2999" s="729"/>
      <c r="THM2999" s="137"/>
      <c r="THN2999" s="580"/>
      <c r="THO2999" s="537"/>
      <c r="THP2999" s="562"/>
      <c r="THQ2999" s="357"/>
      <c r="THR2999" s="81"/>
      <c r="THS2999" s="173"/>
      <c r="THT2999" s="729"/>
      <c r="THU2999" s="137"/>
      <c r="THV2999" s="580"/>
      <c r="THW2999" s="537"/>
      <c r="THX2999" s="562"/>
      <c r="THY2999" s="357"/>
      <c r="THZ2999" s="81"/>
      <c r="TIA2999" s="173"/>
      <c r="TIB2999" s="729"/>
      <c r="TIC2999" s="137"/>
      <c r="TID2999" s="580"/>
      <c r="TIE2999" s="537"/>
      <c r="TIF2999" s="562"/>
      <c r="TIG2999" s="357"/>
      <c r="TIH2999" s="81"/>
      <c r="TII2999" s="173"/>
      <c r="TIJ2999" s="729"/>
      <c r="TIK2999" s="137"/>
      <c r="TIL2999" s="580"/>
      <c r="TIM2999" s="537"/>
      <c r="TIN2999" s="562"/>
      <c r="TIO2999" s="357"/>
      <c r="TIP2999" s="81"/>
      <c r="TIQ2999" s="173"/>
      <c r="TIR2999" s="729"/>
      <c r="TIS2999" s="137"/>
      <c r="TIT2999" s="580"/>
      <c r="TIU2999" s="537"/>
      <c r="TIV2999" s="562"/>
      <c r="TIW2999" s="357"/>
      <c r="TIX2999" s="81"/>
      <c r="TIY2999" s="173"/>
      <c r="TIZ2999" s="729"/>
      <c r="TJA2999" s="137"/>
      <c r="TJB2999" s="580"/>
      <c r="TJC2999" s="537"/>
      <c r="TJD2999" s="562"/>
      <c r="TJE2999" s="357"/>
      <c r="TJF2999" s="81"/>
      <c r="TJG2999" s="173"/>
      <c r="TJH2999" s="729"/>
      <c r="TJI2999" s="137"/>
      <c r="TJJ2999" s="580"/>
      <c r="TJK2999" s="537"/>
      <c r="TJL2999" s="562"/>
      <c r="TJM2999" s="357"/>
      <c r="TJN2999" s="81"/>
      <c r="TJO2999" s="173"/>
      <c r="TJP2999" s="729"/>
      <c r="TJQ2999" s="137"/>
      <c r="TJR2999" s="580"/>
      <c r="TJS2999" s="537"/>
      <c r="TJT2999" s="562"/>
      <c r="TJU2999" s="357"/>
      <c r="TJV2999" s="81"/>
      <c r="TJW2999" s="173"/>
      <c r="TJX2999" s="729"/>
      <c r="TJY2999" s="137"/>
      <c r="TJZ2999" s="580"/>
      <c r="TKA2999" s="537"/>
      <c r="TKB2999" s="562"/>
      <c r="TKC2999" s="357"/>
      <c r="TKD2999" s="81"/>
      <c r="TKE2999" s="173"/>
      <c r="TKF2999" s="729"/>
      <c r="TKG2999" s="137"/>
      <c r="TKH2999" s="580"/>
      <c r="TKI2999" s="537"/>
      <c r="TKJ2999" s="562"/>
      <c r="TKK2999" s="357"/>
      <c r="TKL2999" s="81"/>
      <c r="TKM2999" s="173"/>
      <c r="TKN2999" s="729"/>
      <c r="TKO2999" s="137"/>
      <c r="TKP2999" s="580"/>
      <c r="TKQ2999" s="537"/>
      <c r="TKR2999" s="562"/>
      <c r="TKS2999" s="357"/>
      <c r="TKT2999" s="81"/>
      <c r="TKU2999" s="173"/>
      <c r="TKV2999" s="729"/>
      <c r="TKW2999" s="137"/>
      <c r="TKX2999" s="580"/>
      <c r="TKY2999" s="537"/>
      <c r="TKZ2999" s="562"/>
      <c r="TLA2999" s="357"/>
      <c r="TLB2999" s="81"/>
      <c r="TLC2999" s="173"/>
      <c r="TLD2999" s="729"/>
      <c r="TLE2999" s="137"/>
      <c r="TLF2999" s="580"/>
      <c r="TLG2999" s="537"/>
      <c r="TLH2999" s="562"/>
      <c r="TLI2999" s="357"/>
      <c r="TLJ2999" s="81"/>
      <c r="TLK2999" s="173"/>
      <c r="TLL2999" s="729"/>
      <c r="TLM2999" s="137"/>
      <c r="TLN2999" s="580"/>
      <c r="TLO2999" s="537"/>
      <c r="TLP2999" s="562"/>
      <c r="TLQ2999" s="357"/>
      <c r="TLR2999" s="81"/>
      <c r="TLS2999" s="173"/>
      <c r="TLT2999" s="729"/>
      <c r="TLU2999" s="137"/>
      <c r="TLV2999" s="580"/>
      <c r="TLW2999" s="537"/>
      <c r="TLX2999" s="562"/>
      <c r="TLY2999" s="357"/>
      <c r="TLZ2999" s="81"/>
      <c r="TMA2999" s="173"/>
      <c r="TMB2999" s="729"/>
      <c r="TMC2999" s="137"/>
      <c r="TMD2999" s="580"/>
      <c r="TME2999" s="537"/>
      <c r="TMF2999" s="562"/>
      <c r="TMG2999" s="357"/>
      <c r="TMH2999" s="81"/>
      <c r="TMI2999" s="173"/>
      <c r="TMJ2999" s="729"/>
      <c r="TMK2999" s="137"/>
      <c r="TML2999" s="580"/>
      <c r="TMM2999" s="537"/>
      <c r="TMN2999" s="562"/>
      <c r="TMO2999" s="357"/>
      <c r="TMP2999" s="81"/>
      <c r="TMQ2999" s="173"/>
      <c r="TMR2999" s="729"/>
      <c r="TMS2999" s="137"/>
      <c r="TMT2999" s="580"/>
      <c r="TMU2999" s="537"/>
      <c r="TMV2999" s="562"/>
      <c r="TMW2999" s="357"/>
      <c r="TMX2999" s="81"/>
      <c r="TMY2999" s="173"/>
      <c r="TMZ2999" s="729"/>
      <c r="TNA2999" s="137"/>
      <c r="TNB2999" s="580"/>
      <c r="TNC2999" s="537"/>
      <c r="TND2999" s="562"/>
      <c r="TNE2999" s="357"/>
      <c r="TNF2999" s="81"/>
      <c r="TNG2999" s="173"/>
      <c r="TNH2999" s="729"/>
      <c r="TNI2999" s="137"/>
      <c r="TNJ2999" s="580"/>
      <c r="TNK2999" s="537"/>
      <c r="TNL2999" s="562"/>
      <c r="TNM2999" s="357"/>
      <c r="TNN2999" s="81"/>
      <c r="TNO2999" s="173"/>
      <c r="TNP2999" s="729"/>
      <c r="TNQ2999" s="137"/>
      <c r="TNR2999" s="580"/>
      <c r="TNS2999" s="537"/>
      <c r="TNT2999" s="562"/>
      <c r="TNU2999" s="357"/>
      <c r="TNV2999" s="81"/>
      <c r="TNW2999" s="173"/>
      <c r="TNX2999" s="729"/>
      <c r="TNY2999" s="137"/>
      <c r="TNZ2999" s="580"/>
      <c r="TOA2999" s="537"/>
      <c r="TOB2999" s="562"/>
      <c r="TOC2999" s="357"/>
      <c r="TOD2999" s="81"/>
      <c r="TOE2999" s="173"/>
      <c r="TOF2999" s="729"/>
      <c r="TOG2999" s="137"/>
      <c r="TOH2999" s="580"/>
      <c r="TOI2999" s="537"/>
      <c r="TOJ2999" s="562"/>
      <c r="TOK2999" s="357"/>
      <c r="TOL2999" s="81"/>
      <c r="TOM2999" s="173"/>
      <c r="TON2999" s="729"/>
      <c r="TOO2999" s="137"/>
      <c r="TOP2999" s="580"/>
      <c r="TOQ2999" s="537"/>
      <c r="TOR2999" s="562"/>
      <c r="TOS2999" s="357"/>
      <c r="TOT2999" s="81"/>
      <c r="TOU2999" s="173"/>
      <c r="TOV2999" s="729"/>
      <c r="TOW2999" s="137"/>
      <c r="TOX2999" s="580"/>
      <c r="TOY2999" s="537"/>
      <c r="TOZ2999" s="562"/>
      <c r="TPA2999" s="357"/>
      <c r="TPB2999" s="81"/>
      <c r="TPC2999" s="173"/>
      <c r="TPD2999" s="729"/>
      <c r="TPE2999" s="137"/>
      <c r="TPF2999" s="580"/>
      <c r="TPG2999" s="537"/>
      <c r="TPH2999" s="562"/>
      <c r="TPI2999" s="357"/>
      <c r="TPJ2999" s="81"/>
      <c r="TPK2999" s="173"/>
      <c r="TPL2999" s="729"/>
      <c r="TPM2999" s="137"/>
      <c r="TPN2999" s="580"/>
      <c r="TPO2999" s="537"/>
      <c r="TPP2999" s="562"/>
      <c r="TPQ2999" s="357"/>
      <c r="TPR2999" s="81"/>
      <c r="TPS2999" s="173"/>
      <c r="TPT2999" s="729"/>
      <c r="TPU2999" s="137"/>
      <c r="TPV2999" s="580"/>
      <c r="TPW2999" s="537"/>
      <c r="TPX2999" s="562"/>
      <c r="TPY2999" s="357"/>
      <c r="TPZ2999" s="81"/>
      <c r="TQA2999" s="173"/>
      <c r="TQB2999" s="729"/>
      <c r="TQC2999" s="137"/>
      <c r="TQD2999" s="580"/>
      <c r="TQE2999" s="537"/>
      <c r="TQF2999" s="562"/>
      <c r="TQG2999" s="357"/>
      <c r="TQH2999" s="81"/>
      <c r="TQI2999" s="173"/>
      <c r="TQJ2999" s="729"/>
      <c r="TQK2999" s="137"/>
      <c r="TQL2999" s="580"/>
      <c r="TQM2999" s="537"/>
      <c r="TQN2999" s="562"/>
      <c r="TQO2999" s="357"/>
      <c r="TQP2999" s="81"/>
      <c r="TQQ2999" s="173"/>
      <c r="TQR2999" s="729"/>
      <c r="TQS2999" s="137"/>
      <c r="TQT2999" s="580"/>
      <c r="TQU2999" s="537"/>
      <c r="TQV2999" s="562"/>
      <c r="TQW2999" s="357"/>
      <c r="TQX2999" s="81"/>
      <c r="TQY2999" s="173"/>
      <c r="TQZ2999" s="729"/>
      <c r="TRA2999" s="137"/>
      <c r="TRB2999" s="580"/>
      <c r="TRC2999" s="537"/>
      <c r="TRD2999" s="562"/>
      <c r="TRE2999" s="357"/>
      <c r="TRF2999" s="81"/>
      <c r="TRG2999" s="173"/>
      <c r="TRH2999" s="729"/>
      <c r="TRI2999" s="137"/>
      <c r="TRJ2999" s="580"/>
      <c r="TRK2999" s="537"/>
      <c r="TRL2999" s="562"/>
      <c r="TRM2999" s="357"/>
      <c r="TRN2999" s="81"/>
      <c r="TRO2999" s="173"/>
      <c r="TRP2999" s="729"/>
      <c r="TRQ2999" s="137"/>
      <c r="TRR2999" s="580"/>
      <c r="TRS2999" s="537"/>
      <c r="TRT2999" s="562"/>
      <c r="TRU2999" s="357"/>
      <c r="TRV2999" s="81"/>
      <c r="TRW2999" s="173"/>
      <c r="TRX2999" s="729"/>
      <c r="TRY2999" s="137"/>
      <c r="TRZ2999" s="580"/>
      <c r="TSA2999" s="537"/>
      <c r="TSB2999" s="562"/>
      <c r="TSC2999" s="357"/>
      <c r="TSD2999" s="81"/>
      <c r="TSE2999" s="173"/>
      <c r="TSF2999" s="729"/>
      <c r="TSG2999" s="137"/>
      <c r="TSH2999" s="580"/>
      <c r="TSI2999" s="537"/>
      <c r="TSJ2999" s="562"/>
      <c r="TSK2999" s="357"/>
      <c r="TSL2999" s="81"/>
      <c r="TSM2999" s="173"/>
      <c r="TSN2999" s="729"/>
      <c r="TSO2999" s="137"/>
      <c r="TSP2999" s="580"/>
      <c r="TSQ2999" s="537"/>
      <c r="TSR2999" s="562"/>
      <c r="TSS2999" s="357"/>
      <c r="TST2999" s="81"/>
      <c r="TSU2999" s="173"/>
      <c r="TSV2999" s="729"/>
      <c r="TSW2999" s="137"/>
      <c r="TSX2999" s="580"/>
      <c r="TSY2999" s="537"/>
      <c r="TSZ2999" s="562"/>
      <c r="TTA2999" s="357"/>
      <c r="TTB2999" s="81"/>
      <c r="TTC2999" s="173"/>
      <c r="TTD2999" s="729"/>
      <c r="TTE2999" s="137"/>
      <c r="TTF2999" s="580"/>
      <c r="TTG2999" s="537"/>
      <c r="TTH2999" s="562"/>
      <c r="TTI2999" s="357"/>
      <c r="TTJ2999" s="81"/>
      <c r="TTK2999" s="173"/>
      <c r="TTL2999" s="729"/>
      <c r="TTM2999" s="137"/>
      <c r="TTN2999" s="580"/>
      <c r="TTO2999" s="537"/>
      <c r="TTP2999" s="562"/>
      <c r="TTQ2999" s="357"/>
      <c r="TTR2999" s="81"/>
      <c r="TTS2999" s="173"/>
      <c r="TTT2999" s="729"/>
      <c r="TTU2999" s="137"/>
      <c r="TTV2999" s="580"/>
      <c r="TTW2999" s="537"/>
      <c r="TTX2999" s="562"/>
      <c r="TTY2999" s="357"/>
      <c r="TTZ2999" s="81"/>
      <c r="TUA2999" s="173"/>
      <c r="TUB2999" s="729"/>
      <c r="TUC2999" s="137"/>
      <c r="TUD2999" s="580"/>
      <c r="TUE2999" s="537"/>
      <c r="TUF2999" s="562"/>
      <c r="TUG2999" s="357"/>
      <c r="TUH2999" s="81"/>
      <c r="TUI2999" s="173"/>
      <c r="TUJ2999" s="729"/>
      <c r="TUK2999" s="137"/>
      <c r="TUL2999" s="580"/>
      <c r="TUM2999" s="537"/>
      <c r="TUN2999" s="562"/>
      <c r="TUO2999" s="357"/>
      <c r="TUP2999" s="81"/>
      <c r="TUQ2999" s="173"/>
      <c r="TUR2999" s="729"/>
      <c r="TUS2999" s="137"/>
      <c r="TUT2999" s="580"/>
      <c r="TUU2999" s="537"/>
      <c r="TUV2999" s="562"/>
      <c r="TUW2999" s="357"/>
      <c r="TUX2999" s="81"/>
      <c r="TUY2999" s="173"/>
      <c r="TUZ2999" s="729"/>
      <c r="TVA2999" s="137"/>
      <c r="TVB2999" s="580"/>
      <c r="TVC2999" s="537"/>
      <c r="TVD2999" s="562"/>
      <c r="TVE2999" s="357"/>
      <c r="TVF2999" s="81"/>
      <c r="TVG2999" s="173"/>
      <c r="TVH2999" s="729"/>
      <c r="TVI2999" s="137"/>
      <c r="TVJ2999" s="580"/>
      <c r="TVK2999" s="537"/>
      <c r="TVL2999" s="562"/>
      <c r="TVM2999" s="357"/>
      <c r="TVN2999" s="81"/>
      <c r="TVO2999" s="173"/>
      <c r="TVP2999" s="729"/>
      <c r="TVQ2999" s="137"/>
      <c r="TVR2999" s="580"/>
      <c r="TVS2999" s="537"/>
      <c r="TVT2999" s="562"/>
      <c r="TVU2999" s="357"/>
      <c r="TVV2999" s="81"/>
      <c r="TVW2999" s="173"/>
      <c r="TVX2999" s="729"/>
      <c r="TVY2999" s="137"/>
      <c r="TVZ2999" s="580"/>
      <c r="TWA2999" s="537"/>
      <c r="TWB2999" s="562"/>
      <c r="TWC2999" s="357"/>
      <c r="TWD2999" s="81"/>
      <c r="TWE2999" s="173"/>
      <c r="TWF2999" s="729"/>
      <c r="TWG2999" s="137"/>
      <c r="TWH2999" s="580"/>
      <c r="TWI2999" s="537"/>
      <c r="TWJ2999" s="562"/>
      <c r="TWK2999" s="357"/>
      <c r="TWL2999" s="81"/>
      <c r="TWM2999" s="173"/>
      <c r="TWN2999" s="729"/>
      <c r="TWO2999" s="137"/>
      <c r="TWP2999" s="580"/>
      <c r="TWQ2999" s="537"/>
      <c r="TWR2999" s="562"/>
      <c r="TWS2999" s="357"/>
      <c r="TWT2999" s="81"/>
      <c r="TWU2999" s="173"/>
      <c r="TWV2999" s="729"/>
      <c r="TWW2999" s="137"/>
      <c r="TWX2999" s="580"/>
      <c r="TWY2999" s="537"/>
      <c r="TWZ2999" s="562"/>
      <c r="TXA2999" s="357"/>
      <c r="TXB2999" s="81"/>
      <c r="TXC2999" s="173"/>
      <c r="TXD2999" s="729"/>
      <c r="TXE2999" s="137"/>
      <c r="TXF2999" s="580"/>
      <c r="TXG2999" s="537"/>
      <c r="TXH2999" s="562"/>
      <c r="TXI2999" s="357"/>
      <c r="TXJ2999" s="81"/>
      <c r="TXK2999" s="173"/>
      <c r="TXL2999" s="729"/>
      <c r="TXM2999" s="137"/>
      <c r="TXN2999" s="580"/>
      <c r="TXO2999" s="537"/>
      <c r="TXP2999" s="562"/>
      <c r="TXQ2999" s="357"/>
      <c r="TXR2999" s="81"/>
      <c r="TXS2999" s="173"/>
      <c r="TXT2999" s="729"/>
      <c r="TXU2999" s="137"/>
      <c r="TXV2999" s="580"/>
      <c r="TXW2999" s="537"/>
      <c r="TXX2999" s="562"/>
      <c r="TXY2999" s="357"/>
      <c r="TXZ2999" s="81"/>
      <c r="TYA2999" s="173"/>
      <c r="TYB2999" s="729"/>
      <c r="TYC2999" s="137"/>
      <c r="TYD2999" s="580"/>
      <c r="TYE2999" s="537"/>
      <c r="TYF2999" s="562"/>
      <c r="TYG2999" s="357"/>
      <c r="TYH2999" s="81"/>
      <c r="TYI2999" s="173"/>
      <c r="TYJ2999" s="729"/>
      <c r="TYK2999" s="137"/>
      <c r="TYL2999" s="580"/>
      <c r="TYM2999" s="537"/>
      <c r="TYN2999" s="562"/>
      <c r="TYO2999" s="357"/>
      <c r="TYP2999" s="81"/>
      <c r="TYQ2999" s="173"/>
      <c r="TYR2999" s="729"/>
      <c r="TYS2999" s="137"/>
      <c r="TYT2999" s="580"/>
      <c r="TYU2999" s="537"/>
      <c r="TYV2999" s="562"/>
      <c r="TYW2999" s="357"/>
      <c r="TYX2999" s="81"/>
      <c r="TYY2999" s="173"/>
      <c r="TYZ2999" s="729"/>
      <c r="TZA2999" s="137"/>
      <c r="TZB2999" s="580"/>
      <c r="TZC2999" s="537"/>
      <c r="TZD2999" s="562"/>
      <c r="TZE2999" s="357"/>
      <c r="TZF2999" s="81"/>
      <c r="TZG2999" s="173"/>
      <c r="TZH2999" s="729"/>
      <c r="TZI2999" s="137"/>
      <c r="TZJ2999" s="580"/>
      <c r="TZK2999" s="537"/>
      <c r="TZL2999" s="562"/>
      <c r="TZM2999" s="357"/>
      <c r="TZN2999" s="81"/>
      <c r="TZO2999" s="173"/>
      <c r="TZP2999" s="729"/>
      <c r="TZQ2999" s="137"/>
      <c r="TZR2999" s="580"/>
      <c r="TZS2999" s="537"/>
      <c r="TZT2999" s="562"/>
      <c r="TZU2999" s="357"/>
      <c r="TZV2999" s="81"/>
      <c r="TZW2999" s="173"/>
      <c r="TZX2999" s="729"/>
      <c r="TZY2999" s="137"/>
      <c r="TZZ2999" s="580"/>
      <c r="UAA2999" s="537"/>
      <c r="UAB2999" s="562"/>
      <c r="UAC2999" s="357"/>
      <c r="UAD2999" s="81"/>
      <c r="UAE2999" s="173"/>
      <c r="UAF2999" s="729"/>
      <c r="UAG2999" s="137"/>
      <c r="UAH2999" s="580"/>
      <c r="UAI2999" s="537"/>
      <c r="UAJ2999" s="562"/>
      <c r="UAK2999" s="357"/>
      <c r="UAL2999" s="81"/>
      <c r="UAM2999" s="173"/>
      <c r="UAN2999" s="729"/>
      <c r="UAO2999" s="137"/>
      <c r="UAP2999" s="580"/>
      <c r="UAQ2999" s="537"/>
      <c r="UAR2999" s="562"/>
      <c r="UAS2999" s="357"/>
      <c r="UAT2999" s="81"/>
      <c r="UAU2999" s="173"/>
      <c r="UAV2999" s="729"/>
      <c r="UAW2999" s="137"/>
      <c r="UAX2999" s="580"/>
      <c r="UAY2999" s="537"/>
      <c r="UAZ2999" s="562"/>
      <c r="UBA2999" s="357"/>
      <c r="UBB2999" s="81"/>
      <c r="UBC2999" s="173"/>
      <c r="UBD2999" s="729"/>
      <c r="UBE2999" s="137"/>
      <c r="UBF2999" s="580"/>
      <c r="UBG2999" s="537"/>
      <c r="UBH2999" s="562"/>
      <c r="UBI2999" s="357"/>
      <c r="UBJ2999" s="81"/>
      <c r="UBK2999" s="173"/>
      <c r="UBL2999" s="729"/>
      <c r="UBM2999" s="137"/>
      <c r="UBN2999" s="580"/>
      <c r="UBO2999" s="537"/>
      <c r="UBP2999" s="562"/>
      <c r="UBQ2999" s="357"/>
      <c r="UBR2999" s="81"/>
      <c r="UBS2999" s="173"/>
      <c r="UBT2999" s="729"/>
      <c r="UBU2999" s="137"/>
      <c r="UBV2999" s="580"/>
      <c r="UBW2999" s="537"/>
      <c r="UBX2999" s="562"/>
      <c r="UBY2999" s="357"/>
      <c r="UBZ2999" s="81"/>
      <c r="UCA2999" s="173"/>
      <c r="UCB2999" s="729"/>
      <c r="UCC2999" s="137"/>
      <c r="UCD2999" s="580"/>
      <c r="UCE2999" s="537"/>
      <c r="UCF2999" s="562"/>
      <c r="UCG2999" s="357"/>
      <c r="UCH2999" s="81"/>
      <c r="UCI2999" s="173"/>
      <c r="UCJ2999" s="729"/>
      <c r="UCK2999" s="137"/>
      <c r="UCL2999" s="580"/>
      <c r="UCM2999" s="537"/>
      <c r="UCN2999" s="562"/>
      <c r="UCO2999" s="357"/>
      <c r="UCP2999" s="81"/>
      <c r="UCQ2999" s="173"/>
      <c r="UCR2999" s="729"/>
      <c r="UCS2999" s="137"/>
      <c r="UCT2999" s="580"/>
      <c r="UCU2999" s="537"/>
      <c r="UCV2999" s="562"/>
      <c r="UCW2999" s="357"/>
      <c r="UCX2999" s="81"/>
      <c r="UCY2999" s="173"/>
      <c r="UCZ2999" s="729"/>
      <c r="UDA2999" s="137"/>
      <c r="UDB2999" s="580"/>
      <c r="UDC2999" s="537"/>
      <c r="UDD2999" s="562"/>
      <c r="UDE2999" s="357"/>
      <c r="UDF2999" s="81"/>
      <c r="UDG2999" s="173"/>
      <c r="UDH2999" s="729"/>
      <c r="UDI2999" s="137"/>
      <c r="UDJ2999" s="580"/>
      <c r="UDK2999" s="537"/>
      <c r="UDL2999" s="562"/>
      <c r="UDM2999" s="357"/>
      <c r="UDN2999" s="81"/>
      <c r="UDO2999" s="173"/>
      <c r="UDP2999" s="729"/>
      <c r="UDQ2999" s="137"/>
      <c r="UDR2999" s="580"/>
      <c r="UDS2999" s="537"/>
      <c r="UDT2999" s="562"/>
      <c r="UDU2999" s="357"/>
      <c r="UDV2999" s="81"/>
      <c r="UDW2999" s="173"/>
      <c r="UDX2999" s="729"/>
      <c r="UDY2999" s="137"/>
      <c r="UDZ2999" s="580"/>
      <c r="UEA2999" s="537"/>
      <c r="UEB2999" s="562"/>
      <c r="UEC2999" s="357"/>
      <c r="UED2999" s="81"/>
      <c r="UEE2999" s="173"/>
      <c r="UEF2999" s="729"/>
      <c r="UEG2999" s="137"/>
      <c r="UEH2999" s="580"/>
      <c r="UEI2999" s="537"/>
      <c r="UEJ2999" s="562"/>
      <c r="UEK2999" s="357"/>
      <c r="UEL2999" s="81"/>
      <c r="UEM2999" s="173"/>
      <c r="UEN2999" s="729"/>
      <c r="UEO2999" s="137"/>
      <c r="UEP2999" s="580"/>
      <c r="UEQ2999" s="537"/>
      <c r="UER2999" s="562"/>
      <c r="UES2999" s="357"/>
      <c r="UET2999" s="81"/>
      <c r="UEU2999" s="173"/>
      <c r="UEV2999" s="729"/>
      <c r="UEW2999" s="137"/>
      <c r="UEX2999" s="580"/>
      <c r="UEY2999" s="537"/>
      <c r="UEZ2999" s="562"/>
      <c r="UFA2999" s="357"/>
      <c r="UFB2999" s="81"/>
      <c r="UFC2999" s="173"/>
      <c r="UFD2999" s="729"/>
      <c r="UFE2999" s="137"/>
      <c r="UFF2999" s="580"/>
      <c r="UFG2999" s="537"/>
      <c r="UFH2999" s="562"/>
      <c r="UFI2999" s="357"/>
      <c r="UFJ2999" s="81"/>
      <c r="UFK2999" s="173"/>
      <c r="UFL2999" s="729"/>
      <c r="UFM2999" s="137"/>
      <c r="UFN2999" s="580"/>
      <c r="UFO2999" s="537"/>
      <c r="UFP2999" s="562"/>
      <c r="UFQ2999" s="357"/>
      <c r="UFR2999" s="81"/>
      <c r="UFS2999" s="173"/>
      <c r="UFT2999" s="729"/>
      <c r="UFU2999" s="137"/>
      <c r="UFV2999" s="580"/>
      <c r="UFW2999" s="537"/>
      <c r="UFX2999" s="562"/>
      <c r="UFY2999" s="357"/>
      <c r="UFZ2999" s="81"/>
      <c r="UGA2999" s="173"/>
      <c r="UGB2999" s="729"/>
      <c r="UGC2999" s="137"/>
      <c r="UGD2999" s="580"/>
      <c r="UGE2999" s="537"/>
      <c r="UGF2999" s="562"/>
      <c r="UGG2999" s="357"/>
      <c r="UGH2999" s="81"/>
      <c r="UGI2999" s="173"/>
      <c r="UGJ2999" s="729"/>
      <c r="UGK2999" s="137"/>
      <c r="UGL2999" s="580"/>
      <c r="UGM2999" s="537"/>
      <c r="UGN2999" s="562"/>
      <c r="UGO2999" s="357"/>
      <c r="UGP2999" s="81"/>
      <c r="UGQ2999" s="173"/>
      <c r="UGR2999" s="729"/>
      <c r="UGS2999" s="137"/>
      <c r="UGT2999" s="580"/>
      <c r="UGU2999" s="537"/>
      <c r="UGV2999" s="562"/>
      <c r="UGW2999" s="357"/>
      <c r="UGX2999" s="81"/>
      <c r="UGY2999" s="173"/>
      <c r="UGZ2999" s="729"/>
      <c r="UHA2999" s="137"/>
      <c r="UHB2999" s="580"/>
      <c r="UHC2999" s="537"/>
      <c r="UHD2999" s="562"/>
      <c r="UHE2999" s="357"/>
      <c r="UHF2999" s="81"/>
      <c r="UHG2999" s="173"/>
      <c r="UHH2999" s="729"/>
      <c r="UHI2999" s="137"/>
      <c r="UHJ2999" s="580"/>
      <c r="UHK2999" s="537"/>
      <c r="UHL2999" s="562"/>
      <c r="UHM2999" s="357"/>
      <c r="UHN2999" s="81"/>
      <c r="UHO2999" s="173"/>
      <c r="UHP2999" s="729"/>
      <c r="UHQ2999" s="137"/>
      <c r="UHR2999" s="580"/>
      <c r="UHS2999" s="537"/>
      <c r="UHT2999" s="562"/>
      <c r="UHU2999" s="357"/>
      <c r="UHV2999" s="81"/>
      <c r="UHW2999" s="173"/>
      <c r="UHX2999" s="729"/>
      <c r="UHY2999" s="137"/>
      <c r="UHZ2999" s="580"/>
      <c r="UIA2999" s="537"/>
      <c r="UIB2999" s="562"/>
      <c r="UIC2999" s="357"/>
      <c r="UID2999" s="81"/>
      <c r="UIE2999" s="173"/>
      <c r="UIF2999" s="729"/>
      <c r="UIG2999" s="137"/>
      <c r="UIH2999" s="580"/>
      <c r="UII2999" s="537"/>
      <c r="UIJ2999" s="562"/>
      <c r="UIK2999" s="357"/>
      <c r="UIL2999" s="81"/>
      <c r="UIM2999" s="173"/>
      <c r="UIN2999" s="729"/>
      <c r="UIO2999" s="137"/>
      <c r="UIP2999" s="580"/>
      <c r="UIQ2999" s="537"/>
      <c r="UIR2999" s="562"/>
      <c r="UIS2999" s="357"/>
      <c r="UIT2999" s="81"/>
      <c r="UIU2999" s="173"/>
      <c r="UIV2999" s="729"/>
      <c r="UIW2999" s="137"/>
      <c r="UIX2999" s="580"/>
      <c r="UIY2999" s="537"/>
      <c r="UIZ2999" s="562"/>
      <c r="UJA2999" s="357"/>
      <c r="UJB2999" s="81"/>
      <c r="UJC2999" s="173"/>
      <c r="UJD2999" s="729"/>
      <c r="UJE2999" s="137"/>
      <c r="UJF2999" s="580"/>
      <c r="UJG2999" s="537"/>
      <c r="UJH2999" s="562"/>
      <c r="UJI2999" s="357"/>
      <c r="UJJ2999" s="81"/>
      <c r="UJK2999" s="173"/>
      <c r="UJL2999" s="729"/>
      <c r="UJM2999" s="137"/>
      <c r="UJN2999" s="580"/>
      <c r="UJO2999" s="537"/>
      <c r="UJP2999" s="562"/>
      <c r="UJQ2999" s="357"/>
      <c r="UJR2999" s="81"/>
      <c r="UJS2999" s="173"/>
      <c r="UJT2999" s="729"/>
      <c r="UJU2999" s="137"/>
      <c r="UJV2999" s="580"/>
      <c r="UJW2999" s="537"/>
      <c r="UJX2999" s="562"/>
      <c r="UJY2999" s="357"/>
      <c r="UJZ2999" s="81"/>
      <c r="UKA2999" s="173"/>
      <c r="UKB2999" s="729"/>
      <c r="UKC2999" s="137"/>
      <c r="UKD2999" s="580"/>
      <c r="UKE2999" s="537"/>
      <c r="UKF2999" s="562"/>
      <c r="UKG2999" s="357"/>
      <c r="UKH2999" s="81"/>
      <c r="UKI2999" s="173"/>
      <c r="UKJ2999" s="729"/>
      <c r="UKK2999" s="137"/>
      <c r="UKL2999" s="580"/>
      <c r="UKM2999" s="537"/>
      <c r="UKN2999" s="562"/>
      <c r="UKO2999" s="357"/>
      <c r="UKP2999" s="81"/>
      <c r="UKQ2999" s="173"/>
      <c r="UKR2999" s="729"/>
      <c r="UKS2999" s="137"/>
      <c r="UKT2999" s="580"/>
      <c r="UKU2999" s="537"/>
      <c r="UKV2999" s="562"/>
      <c r="UKW2999" s="357"/>
      <c r="UKX2999" s="81"/>
      <c r="UKY2999" s="173"/>
      <c r="UKZ2999" s="729"/>
      <c r="ULA2999" s="137"/>
      <c r="ULB2999" s="580"/>
      <c r="ULC2999" s="537"/>
      <c r="ULD2999" s="562"/>
      <c r="ULE2999" s="357"/>
      <c r="ULF2999" s="81"/>
      <c r="ULG2999" s="173"/>
      <c r="ULH2999" s="729"/>
      <c r="ULI2999" s="137"/>
      <c r="ULJ2999" s="580"/>
      <c r="ULK2999" s="537"/>
      <c r="ULL2999" s="562"/>
      <c r="ULM2999" s="357"/>
      <c r="ULN2999" s="81"/>
      <c r="ULO2999" s="173"/>
      <c r="ULP2999" s="729"/>
      <c r="ULQ2999" s="137"/>
      <c r="ULR2999" s="580"/>
      <c r="ULS2999" s="537"/>
      <c r="ULT2999" s="562"/>
      <c r="ULU2999" s="357"/>
      <c r="ULV2999" s="81"/>
      <c r="ULW2999" s="173"/>
      <c r="ULX2999" s="729"/>
      <c r="ULY2999" s="137"/>
      <c r="ULZ2999" s="580"/>
      <c r="UMA2999" s="537"/>
      <c r="UMB2999" s="562"/>
      <c r="UMC2999" s="357"/>
      <c r="UMD2999" s="81"/>
      <c r="UME2999" s="173"/>
      <c r="UMF2999" s="729"/>
      <c r="UMG2999" s="137"/>
      <c r="UMH2999" s="580"/>
      <c r="UMI2999" s="537"/>
      <c r="UMJ2999" s="562"/>
      <c r="UMK2999" s="357"/>
      <c r="UML2999" s="81"/>
      <c r="UMM2999" s="173"/>
      <c r="UMN2999" s="729"/>
      <c r="UMO2999" s="137"/>
      <c r="UMP2999" s="580"/>
      <c r="UMQ2999" s="537"/>
      <c r="UMR2999" s="562"/>
      <c r="UMS2999" s="357"/>
      <c r="UMT2999" s="81"/>
      <c r="UMU2999" s="173"/>
      <c r="UMV2999" s="729"/>
      <c r="UMW2999" s="137"/>
      <c r="UMX2999" s="580"/>
      <c r="UMY2999" s="537"/>
      <c r="UMZ2999" s="562"/>
      <c r="UNA2999" s="357"/>
      <c r="UNB2999" s="81"/>
      <c r="UNC2999" s="173"/>
      <c r="UND2999" s="729"/>
      <c r="UNE2999" s="137"/>
      <c r="UNF2999" s="580"/>
      <c r="UNG2999" s="537"/>
      <c r="UNH2999" s="562"/>
      <c r="UNI2999" s="357"/>
      <c r="UNJ2999" s="81"/>
      <c r="UNK2999" s="173"/>
      <c r="UNL2999" s="729"/>
      <c r="UNM2999" s="137"/>
      <c r="UNN2999" s="580"/>
      <c r="UNO2999" s="537"/>
      <c r="UNP2999" s="562"/>
      <c r="UNQ2999" s="357"/>
      <c r="UNR2999" s="81"/>
      <c r="UNS2999" s="173"/>
      <c r="UNT2999" s="729"/>
      <c r="UNU2999" s="137"/>
      <c r="UNV2999" s="580"/>
      <c r="UNW2999" s="537"/>
      <c r="UNX2999" s="562"/>
      <c r="UNY2999" s="357"/>
      <c r="UNZ2999" s="81"/>
      <c r="UOA2999" s="173"/>
      <c r="UOB2999" s="729"/>
      <c r="UOC2999" s="137"/>
      <c r="UOD2999" s="580"/>
      <c r="UOE2999" s="537"/>
      <c r="UOF2999" s="562"/>
      <c r="UOG2999" s="357"/>
      <c r="UOH2999" s="81"/>
      <c r="UOI2999" s="173"/>
      <c r="UOJ2999" s="729"/>
      <c r="UOK2999" s="137"/>
      <c r="UOL2999" s="580"/>
      <c r="UOM2999" s="537"/>
      <c r="UON2999" s="562"/>
      <c r="UOO2999" s="357"/>
      <c r="UOP2999" s="81"/>
      <c r="UOQ2999" s="173"/>
      <c r="UOR2999" s="729"/>
      <c r="UOS2999" s="137"/>
      <c r="UOT2999" s="580"/>
      <c r="UOU2999" s="537"/>
      <c r="UOV2999" s="562"/>
      <c r="UOW2999" s="357"/>
      <c r="UOX2999" s="81"/>
      <c r="UOY2999" s="173"/>
      <c r="UOZ2999" s="729"/>
      <c r="UPA2999" s="137"/>
      <c r="UPB2999" s="580"/>
      <c r="UPC2999" s="537"/>
      <c r="UPD2999" s="562"/>
      <c r="UPE2999" s="357"/>
      <c r="UPF2999" s="81"/>
      <c r="UPG2999" s="173"/>
      <c r="UPH2999" s="729"/>
      <c r="UPI2999" s="137"/>
      <c r="UPJ2999" s="580"/>
      <c r="UPK2999" s="537"/>
      <c r="UPL2999" s="562"/>
      <c r="UPM2999" s="357"/>
      <c r="UPN2999" s="81"/>
      <c r="UPO2999" s="173"/>
      <c r="UPP2999" s="729"/>
      <c r="UPQ2999" s="137"/>
      <c r="UPR2999" s="580"/>
      <c r="UPS2999" s="537"/>
      <c r="UPT2999" s="562"/>
      <c r="UPU2999" s="357"/>
      <c r="UPV2999" s="81"/>
      <c r="UPW2999" s="173"/>
      <c r="UPX2999" s="729"/>
      <c r="UPY2999" s="137"/>
      <c r="UPZ2999" s="580"/>
      <c r="UQA2999" s="537"/>
      <c r="UQB2999" s="562"/>
      <c r="UQC2999" s="357"/>
      <c r="UQD2999" s="81"/>
      <c r="UQE2999" s="173"/>
      <c r="UQF2999" s="729"/>
      <c r="UQG2999" s="137"/>
      <c r="UQH2999" s="580"/>
      <c r="UQI2999" s="537"/>
      <c r="UQJ2999" s="562"/>
      <c r="UQK2999" s="357"/>
      <c r="UQL2999" s="81"/>
      <c r="UQM2999" s="173"/>
      <c r="UQN2999" s="729"/>
      <c r="UQO2999" s="137"/>
      <c r="UQP2999" s="580"/>
      <c r="UQQ2999" s="537"/>
      <c r="UQR2999" s="562"/>
      <c r="UQS2999" s="357"/>
      <c r="UQT2999" s="81"/>
      <c r="UQU2999" s="173"/>
      <c r="UQV2999" s="729"/>
      <c r="UQW2999" s="137"/>
      <c r="UQX2999" s="580"/>
      <c r="UQY2999" s="537"/>
      <c r="UQZ2999" s="562"/>
      <c r="URA2999" s="357"/>
      <c r="URB2999" s="81"/>
      <c r="URC2999" s="173"/>
      <c r="URD2999" s="729"/>
      <c r="URE2999" s="137"/>
      <c r="URF2999" s="580"/>
      <c r="URG2999" s="537"/>
      <c r="URH2999" s="562"/>
      <c r="URI2999" s="357"/>
      <c r="URJ2999" s="81"/>
      <c r="URK2999" s="173"/>
      <c r="URL2999" s="729"/>
      <c r="URM2999" s="137"/>
      <c r="URN2999" s="580"/>
      <c r="URO2999" s="537"/>
      <c r="URP2999" s="562"/>
      <c r="URQ2999" s="357"/>
      <c r="URR2999" s="81"/>
      <c r="URS2999" s="173"/>
      <c r="URT2999" s="729"/>
      <c r="URU2999" s="137"/>
      <c r="URV2999" s="580"/>
      <c r="URW2999" s="537"/>
      <c r="URX2999" s="562"/>
      <c r="URY2999" s="357"/>
      <c r="URZ2999" s="81"/>
      <c r="USA2999" s="173"/>
      <c r="USB2999" s="729"/>
      <c r="USC2999" s="137"/>
      <c r="USD2999" s="580"/>
      <c r="USE2999" s="537"/>
      <c r="USF2999" s="562"/>
      <c r="USG2999" s="357"/>
      <c r="USH2999" s="81"/>
      <c r="USI2999" s="173"/>
      <c r="USJ2999" s="729"/>
      <c r="USK2999" s="137"/>
      <c r="USL2999" s="580"/>
      <c r="USM2999" s="537"/>
      <c r="USN2999" s="562"/>
      <c r="USO2999" s="357"/>
      <c r="USP2999" s="81"/>
      <c r="USQ2999" s="173"/>
      <c r="USR2999" s="729"/>
      <c r="USS2999" s="137"/>
      <c r="UST2999" s="580"/>
      <c r="USU2999" s="537"/>
      <c r="USV2999" s="562"/>
      <c r="USW2999" s="357"/>
      <c r="USX2999" s="81"/>
      <c r="USY2999" s="173"/>
      <c r="USZ2999" s="729"/>
      <c r="UTA2999" s="137"/>
      <c r="UTB2999" s="580"/>
      <c r="UTC2999" s="537"/>
      <c r="UTD2999" s="562"/>
      <c r="UTE2999" s="357"/>
      <c r="UTF2999" s="81"/>
      <c r="UTG2999" s="173"/>
      <c r="UTH2999" s="729"/>
      <c r="UTI2999" s="137"/>
      <c r="UTJ2999" s="580"/>
      <c r="UTK2999" s="537"/>
      <c r="UTL2999" s="562"/>
      <c r="UTM2999" s="357"/>
      <c r="UTN2999" s="81"/>
      <c r="UTO2999" s="173"/>
      <c r="UTP2999" s="729"/>
      <c r="UTQ2999" s="137"/>
      <c r="UTR2999" s="580"/>
      <c r="UTS2999" s="537"/>
      <c r="UTT2999" s="562"/>
      <c r="UTU2999" s="357"/>
      <c r="UTV2999" s="81"/>
      <c r="UTW2999" s="173"/>
      <c r="UTX2999" s="729"/>
      <c r="UTY2999" s="137"/>
      <c r="UTZ2999" s="580"/>
      <c r="UUA2999" s="537"/>
      <c r="UUB2999" s="562"/>
      <c r="UUC2999" s="357"/>
      <c r="UUD2999" s="81"/>
      <c r="UUE2999" s="173"/>
      <c r="UUF2999" s="729"/>
      <c r="UUG2999" s="137"/>
      <c r="UUH2999" s="580"/>
      <c r="UUI2999" s="537"/>
      <c r="UUJ2999" s="562"/>
      <c r="UUK2999" s="357"/>
      <c r="UUL2999" s="81"/>
      <c r="UUM2999" s="173"/>
      <c r="UUN2999" s="729"/>
      <c r="UUO2999" s="137"/>
      <c r="UUP2999" s="580"/>
      <c r="UUQ2999" s="537"/>
      <c r="UUR2999" s="562"/>
      <c r="UUS2999" s="357"/>
      <c r="UUT2999" s="81"/>
      <c r="UUU2999" s="173"/>
      <c r="UUV2999" s="729"/>
      <c r="UUW2999" s="137"/>
      <c r="UUX2999" s="580"/>
      <c r="UUY2999" s="537"/>
      <c r="UUZ2999" s="562"/>
      <c r="UVA2999" s="357"/>
      <c r="UVB2999" s="81"/>
      <c r="UVC2999" s="173"/>
      <c r="UVD2999" s="729"/>
      <c r="UVE2999" s="137"/>
      <c r="UVF2999" s="580"/>
      <c r="UVG2999" s="537"/>
      <c r="UVH2999" s="562"/>
      <c r="UVI2999" s="357"/>
      <c r="UVJ2999" s="81"/>
      <c r="UVK2999" s="173"/>
      <c r="UVL2999" s="729"/>
      <c r="UVM2999" s="137"/>
      <c r="UVN2999" s="580"/>
      <c r="UVO2999" s="537"/>
      <c r="UVP2999" s="562"/>
      <c r="UVQ2999" s="357"/>
      <c r="UVR2999" s="81"/>
      <c r="UVS2999" s="173"/>
      <c r="UVT2999" s="729"/>
      <c r="UVU2999" s="137"/>
      <c r="UVV2999" s="580"/>
      <c r="UVW2999" s="537"/>
      <c r="UVX2999" s="562"/>
      <c r="UVY2999" s="357"/>
      <c r="UVZ2999" s="81"/>
      <c r="UWA2999" s="173"/>
      <c r="UWB2999" s="729"/>
      <c r="UWC2999" s="137"/>
      <c r="UWD2999" s="580"/>
      <c r="UWE2999" s="537"/>
      <c r="UWF2999" s="562"/>
      <c r="UWG2999" s="357"/>
      <c r="UWH2999" s="81"/>
      <c r="UWI2999" s="173"/>
      <c r="UWJ2999" s="729"/>
      <c r="UWK2999" s="137"/>
      <c r="UWL2999" s="580"/>
      <c r="UWM2999" s="537"/>
      <c r="UWN2999" s="562"/>
      <c r="UWO2999" s="357"/>
      <c r="UWP2999" s="81"/>
      <c r="UWQ2999" s="173"/>
      <c r="UWR2999" s="729"/>
      <c r="UWS2999" s="137"/>
      <c r="UWT2999" s="580"/>
      <c r="UWU2999" s="537"/>
      <c r="UWV2999" s="562"/>
      <c r="UWW2999" s="357"/>
      <c r="UWX2999" s="81"/>
      <c r="UWY2999" s="173"/>
      <c r="UWZ2999" s="729"/>
      <c r="UXA2999" s="137"/>
      <c r="UXB2999" s="580"/>
      <c r="UXC2999" s="537"/>
      <c r="UXD2999" s="562"/>
      <c r="UXE2999" s="357"/>
      <c r="UXF2999" s="81"/>
      <c r="UXG2999" s="173"/>
      <c r="UXH2999" s="729"/>
      <c r="UXI2999" s="137"/>
      <c r="UXJ2999" s="580"/>
      <c r="UXK2999" s="537"/>
      <c r="UXL2999" s="562"/>
      <c r="UXM2999" s="357"/>
      <c r="UXN2999" s="81"/>
      <c r="UXO2999" s="173"/>
      <c r="UXP2999" s="729"/>
      <c r="UXQ2999" s="137"/>
      <c r="UXR2999" s="580"/>
      <c r="UXS2999" s="537"/>
      <c r="UXT2999" s="562"/>
      <c r="UXU2999" s="357"/>
      <c r="UXV2999" s="81"/>
      <c r="UXW2999" s="173"/>
      <c r="UXX2999" s="729"/>
      <c r="UXY2999" s="137"/>
      <c r="UXZ2999" s="580"/>
      <c r="UYA2999" s="537"/>
      <c r="UYB2999" s="562"/>
      <c r="UYC2999" s="357"/>
      <c r="UYD2999" s="81"/>
      <c r="UYE2999" s="173"/>
      <c r="UYF2999" s="729"/>
      <c r="UYG2999" s="137"/>
      <c r="UYH2999" s="580"/>
      <c r="UYI2999" s="537"/>
      <c r="UYJ2999" s="562"/>
      <c r="UYK2999" s="357"/>
      <c r="UYL2999" s="81"/>
      <c r="UYM2999" s="173"/>
      <c r="UYN2999" s="729"/>
      <c r="UYO2999" s="137"/>
      <c r="UYP2999" s="580"/>
      <c r="UYQ2999" s="537"/>
      <c r="UYR2999" s="562"/>
      <c r="UYS2999" s="357"/>
      <c r="UYT2999" s="81"/>
      <c r="UYU2999" s="173"/>
      <c r="UYV2999" s="729"/>
      <c r="UYW2999" s="137"/>
      <c r="UYX2999" s="580"/>
      <c r="UYY2999" s="537"/>
      <c r="UYZ2999" s="562"/>
      <c r="UZA2999" s="357"/>
      <c r="UZB2999" s="81"/>
      <c r="UZC2999" s="173"/>
      <c r="UZD2999" s="729"/>
      <c r="UZE2999" s="137"/>
      <c r="UZF2999" s="580"/>
      <c r="UZG2999" s="537"/>
      <c r="UZH2999" s="562"/>
      <c r="UZI2999" s="357"/>
      <c r="UZJ2999" s="81"/>
      <c r="UZK2999" s="173"/>
      <c r="UZL2999" s="729"/>
      <c r="UZM2999" s="137"/>
      <c r="UZN2999" s="580"/>
      <c r="UZO2999" s="537"/>
      <c r="UZP2999" s="562"/>
      <c r="UZQ2999" s="357"/>
      <c r="UZR2999" s="81"/>
      <c r="UZS2999" s="173"/>
      <c r="UZT2999" s="729"/>
      <c r="UZU2999" s="137"/>
      <c r="UZV2999" s="580"/>
      <c r="UZW2999" s="537"/>
      <c r="UZX2999" s="562"/>
      <c r="UZY2999" s="357"/>
      <c r="UZZ2999" s="81"/>
      <c r="VAA2999" s="173"/>
      <c r="VAB2999" s="729"/>
      <c r="VAC2999" s="137"/>
      <c r="VAD2999" s="580"/>
      <c r="VAE2999" s="537"/>
      <c r="VAF2999" s="562"/>
      <c r="VAG2999" s="357"/>
      <c r="VAH2999" s="81"/>
      <c r="VAI2999" s="173"/>
      <c r="VAJ2999" s="729"/>
      <c r="VAK2999" s="137"/>
      <c r="VAL2999" s="580"/>
      <c r="VAM2999" s="537"/>
      <c r="VAN2999" s="562"/>
      <c r="VAO2999" s="357"/>
      <c r="VAP2999" s="81"/>
      <c r="VAQ2999" s="173"/>
      <c r="VAR2999" s="729"/>
      <c r="VAS2999" s="137"/>
      <c r="VAT2999" s="580"/>
      <c r="VAU2999" s="537"/>
      <c r="VAV2999" s="562"/>
      <c r="VAW2999" s="357"/>
      <c r="VAX2999" s="81"/>
      <c r="VAY2999" s="173"/>
      <c r="VAZ2999" s="729"/>
      <c r="VBA2999" s="137"/>
      <c r="VBB2999" s="580"/>
      <c r="VBC2999" s="537"/>
      <c r="VBD2999" s="562"/>
      <c r="VBE2999" s="357"/>
      <c r="VBF2999" s="81"/>
      <c r="VBG2999" s="173"/>
      <c r="VBH2999" s="729"/>
      <c r="VBI2999" s="137"/>
      <c r="VBJ2999" s="580"/>
      <c r="VBK2999" s="537"/>
      <c r="VBL2999" s="562"/>
      <c r="VBM2999" s="357"/>
      <c r="VBN2999" s="81"/>
      <c r="VBO2999" s="173"/>
      <c r="VBP2999" s="729"/>
      <c r="VBQ2999" s="137"/>
      <c r="VBR2999" s="580"/>
      <c r="VBS2999" s="537"/>
      <c r="VBT2999" s="562"/>
      <c r="VBU2999" s="357"/>
      <c r="VBV2999" s="81"/>
      <c r="VBW2999" s="173"/>
      <c r="VBX2999" s="729"/>
      <c r="VBY2999" s="137"/>
      <c r="VBZ2999" s="580"/>
      <c r="VCA2999" s="537"/>
      <c r="VCB2999" s="562"/>
      <c r="VCC2999" s="357"/>
      <c r="VCD2999" s="81"/>
      <c r="VCE2999" s="173"/>
      <c r="VCF2999" s="729"/>
      <c r="VCG2999" s="137"/>
      <c r="VCH2999" s="580"/>
      <c r="VCI2999" s="537"/>
      <c r="VCJ2999" s="562"/>
      <c r="VCK2999" s="357"/>
      <c r="VCL2999" s="81"/>
      <c r="VCM2999" s="173"/>
      <c r="VCN2999" s="729"/>
      <c r="VCO2999" s="137"/>
      <c r="VCP2999" s="580"/>
      <c r="VCQ2999" s="537"/>
      <c r="VCR2999" s="562"/>
      <c r="VCS2999" s="357"/>
      <c r="VCT2999" s="81"/>
      <c r="VCU2999" s="173"/>
      <c r="VCV2999" s="729"/>
      <c r="VCW2999" s="137"/>
      <c r="VCX2999" s="580"/>
      <c r="VCY2999" s="537"/>
      <c r="VCZ2999" s="562"/>
      <c r="VDA2999" s="357"/>
      <c r="VDB2999" s="81"/>
      <c r="VDC2999" s="173"/>
      <c r="VDD2999" s="729"/>
      <c r="VDE2999" s="137"/>
      <c r="VDF2999" s="580"/>
      <c r="VDG2999" s="537"/>
      <c r="VDH2999" s="562"/>
      <c r="VDI2999" s="357"/>
      <c r="VDJ2999" s="81"/>
      <c r="VDK2999" s="173"/>
      <c r="VDL2999" s="729"/>
      <c r="VDM2999" s="137"/>
      <c r="VDN2999" s="580"/>
      <c r="VDO2999" s="537"/>
      <c r="VDP2999" s="562"/>
      <c r="VDQ2999" s="357"/>
      <c r="VDR2999" s="81"/>
      <c r="VDS2999" s="173"/>
      <c r="VDT2999" s="729"/>
      <c r="VDU2999" s="137"/>
      <c r="VDV2999" s="580"/>
      <c r="VDW2999" s="537"/>
      <c r="VDX2999" s="562"/>
      <c r="VDY2999" s="357"/>
      <c r="VDZ2999" s="81"/>
      <c r="VEA2999" s="173"/>
      <c r="VEB2999" s="729"/>
      <c r="VEC2999" s="137"/>
      <c r="VED2999" s="580"/>
      <c r="VEE2999" s="537"/>
      <c r="VEF2999" s="562"/>
      <c r="VEG2999" s="357"/>
      <c r="VEH2999" s="81"/>
      <c r="VEI2999" s="173"/>
      <c r="VEJ2999" s="729"/>
      <c r="VEK2999" s="137"/>
      <c r="VEL2999" s="580"/>
      <c r="VEM2999" s="537"/>
      <c r="VEN2999" s="562"/>
      <c r="VEO2999" s="357"/>
      <c r="VEP2999" s="81"/>
      <c r="VEQ2999" s="173"/>
      <c r="VER2999" s="729"/>
      <c r="VES2999" s="137"/>
      <c r="VET2999" s="580"/>
      <c r="VEU2999" s="537"/>
      <c r="VEV2999" s="562"/>
      <c r="VEW2999" s="357"/>
      <c r="VEX2999" s="81"/>
      <c r="VEY2999" s="173"/>
      <c r="VEZ2999" s="729"/>
      <c r="VFA2999" s="137"/>
      <c r="VFB2999" s="580"/>
      <c r="VFC2999" s="537"/>
      <c r="VFD2999" s="562"/>
      <c r="VFE2999" s="357"/>
      <c r="VFF2999" s="81"/>
      <c r="VFG2999" s="173"/>
      <c r="VFH2999" s="729"/>
      <c r="VFI2999" s="137"/>
      <c r="VFJ2999" s="580"/>
      <c r="VFK2999" s="537"/>
      <c r="VFL2999" s="562"/>
      <c r="VFM2999" s="357"/>
      <c r="VFN2999" s="81"/>
      <c r="VFO2999" s="173"/>
      <c r="VFP2999" s="729"/>
      <c r="VFQ2999" s="137"/>
      <c r="VFR2999" s="580"/>
      <c r="VFS2999" s="537"/>
      <c r="VFT2999" s="562"/>
      <c r="VFU2999" s="357"/>
      <c r="VFV2999" s="81"/>
      <c r="VFW2999" s="173"/>
      <c r="VFX2999" s="729"/>
      <c r="VFY2999" s="137"/>
      <c r="VFZ2999" s="580"/>
      <c r="VGA2999" s="537"/>
      <c r="VGB2999" s="562"/>
      <c r="VGC2999" s="357"/>
      <c r="VGD2999" s="81"/>
      <c r="VGE2999" s="173"/>
      <c r="VGF2999" s="729"/>
      <c r="VGG2999" s="137"/>
      <c r="VGH2999" s="580"/>
      <c r="VGI2999" s="537"/>
      <c r="VGJ2999" s="562"/>
      <c r="VGK2999" s="357"/>
      <c r="VGL2999" s="81"/>
      <c r="VGM2999" s="173"/>
      <c r="VGN2999" s="729"/>
      <c r="VGO2999" s="137"/>
      <c r="VGP2999" s="580"/>
      <c r="VGQ2999" s="537"/>
      <c r="VGR2999" s="562"/>
      <c r="VGS2999" s="357"/>
      <c r="VGT2999" s="81"/>
      <c r="VGU2999" s="173"/>
      <c r="VGV2999" s="729"/>
      <c r="VGW2999" s="137"/>
      <c r="VGX2999" s="580"/>
      <c r="VGY2999" s="537"/>
      <c r="VGZ2999" s="562"/>
      <c r="VHA2999" s="357"/>
      <c r="VHB2999" s="81"/>
      <c r="VHC2999" s="173"/>
      <c r="VHD2999" s="729"/>
      <c r="VHE2999" s="137"/>
      <c r="VHF2999" s="580"/>
      <c r="VHG2999" s="537"/>
      <c r="VHH2999" s="562"/>
      <c r="VHI2999" s="357"/>
      <c r="VHJ2999" s="81"/>
      <c r="VHK2999" s="173"/>
      <c r="VHL2999" s="729"/>
      <c r="VHM2999" s="137"/>
      <c r="VHN2999" s="580"/>
      <c r="VHO2999" s="537"/>
      <c r="VHP2999" s="562"/>
      <c r="VHQ2999" s="357"/>
      <c r="VHR2999" s="81"/>
      <c r="VHS2999" s="173"/>
      <c r="VHT2999" s="729"/>
      <c r="VHU2999" s="137"/>
      <c r="VHV2999" s="580"/>
      <c r="VHW2999" s="537"/>
      <c r="VHX2999" s="562"/>
      <c r="VHY2999" s="357"/>
      <c r="VHZ2999" s="81"/>
      <c r="VIA2999" s="173"/>
      <c r="VIB2999" s="729"/>
      <c r="VIC2999" s="137"/>
      <c r="VID2999" s="580"/>
      <c r="VIE2999" s="537"/>
      <c r="VIF2999" s="562"/>
      <c r="VIG2999" s="357"/>
      <c r="VIH2999" s="81"/>
      <c r="VII2999" s="173"/>
      <c r="VIJ2999" s="729"/>
      <c r="VIK2999" s="137"/>
      <c r="VIL2999" s="580"/>
      <c r="VIM2999" s="537"/>
      <c r="VIN2999" s="562"/>
      <c r="VIO2999" s="357"/>
      <c r="VIP2999" s="81"/>
      <c r="VIQ2999" s="173"/>
      <c r="VIR2999" s="729"/>
      <c r="VIS2999" s="137"/>
      <c r="VIT2999" s="580"/>
      <c r="VIU2999" s="537"/>
      <c r="VIV2999" s="562"/>
      <c r="VIW2999" s="357"/>
      <c r="VIX2999" s="81"/>
      <c r="VIY2999" s="173"/>
      <c r="VIZ2999" s="729"/>
      <c r="VJA2999" s="137"/>
      <c r="VJB2999" s="580"/>
      <c r="VJC2999" s="537"/>
      <c r="VJD2999" s="562"/>
      <c r="VJE2999" s="357"/>
      <c r="VJF2999" s="81"/>
      <c r="VJG2999" s="173"/>
      <c r="VJH2999" s="729"/>
      <c r="VJI2999" s="137"/>
      <c r="VJJ2999" s="580"/>
      <c r="VJK2999" s="537"/>
      <c r="VJL2999" s="562"/>
      <c r="VJM2999" s="357"/>
      <c r="VJN2999" s="81"/>
      <c r="VJO2999" s="173"/>
      <c r="VJP2999" s="729"/>
      <c r="VJQ2999" s="137"/>
      <c r="VJR2999" s="580"/>
      <c r="VJS2999" s="537"/>
      <c r="VJT2999" s="562"/>
      <c r="VJU2999" s="357"/>
      <c r="VJV2999" s="81"/>
      <c r="VJW2999" s="173"/>
      <c r="VJX2999" s="729"/>
      <c r="VJY2999" s="137"/>
      <c r="VJZ2999" s="580"/>
      <c r="VKA2999" s="537"/>
      <c r="VKB2999" s="562"/>
      <c r="VKC2999" s="357"/>
      <c r="VKD2999" s="81"/>
      <c r="VKE2999" s="173"/>
      <c r="VKF2999" s="729"/>
      <c r="VKG2999" s="137"/>
      <c r="VKH2999" s="580"/>
      <c r="VKI2999" s="537"/>
      <c r="VKJ2999" s="562"/>
      <c r="VKK2999" s="357"/>
      <c r="VKL2999" s="81"/>
      <c r="VKM2999" s="173"/>
      <c r="VKN2999" s="729"/>
      <c r="VKO2999" s="137"/>
      <c r="VKP2999" s="580"/>
      <c r="VKQ2999" s="537"/>
      <c r="VKR2999" s="562"/>
      <c r="VKS2999" s="357"/>
      <c r="VKT2999" s="81"/>
      <c r="VKU2999" s="173"/>
      <c r="VKV2999" s="729"/>
      <c r="VKW2999" s="137"/>
      <c r="VKX2999" s="580"/>
      <c r="VKY2999" s="537"/>
      <c r="VKZ2999" s="562"/>
      <c r="VLA2999" s="357"/>
      <c r="VLB2999" s="81"/>
      <c r="VLC2999" s="173"/>
      <c r="VLD2999" s="729"/>
      <c r="VLE2999" s="137"/>
      <c r="VLF2999" s="580"/>
      <c r="VLG2999" s="537"/>
      <c r="VLH2999" s="562"/>
      <c r="VLI2999" s="357"/>
      <c r="VLJ2999" s="81"/>
      <c r="VLK2999" s="173"/>
      <c r="VLL2999" s="729"/>
      <c r="VLM2999" s="137"/>
      <c r="VLN2999" s="580"/>
      <c r="VLO2999" s="537"/>
      <c r="VLP2999" s="562"/>
      <c r="VLQ2999" s="357"/>
      <c r="VLR2999" s="81"/>
      <c r="VLS2999" s="173"/>
      <c r="VLT2999" s="729"/>
      <c r="VLU2999" s="137"/>
      <c r="VLV2999" s="580"/>
      <c r="VLW2999" s="537"/>
      <c r="VLX2999" s="562"/>
      <c r="VLY2999" s="357"/>
      <c r="VLZ2999" s="81"/>
      <c r="VMA2999" s="173"/>
      <c r="VMB2999" s="729"/>
      <c r="VMC2999" s="137"/>
      <c r="VMD2999" s="580"/>
      <c r="VME2999" s="537"/>
      <c r="VMF2999" s="562"/>
      <c r="VMG2999" s="357"/>
      <c r="VMH2999" s="81"/>
      <c r="VMI2999" s="173"/>
      <c r="VMJ2999" s="729"/>
      <c r="VMK2999" s="137"/>
      <c r="VML2999" s="580"/>
      <c r="VMM2999" s="537"/>
      <c r="VMN2999" s="562"/>
      <c r="VMO2999" s="357"/>
      <c r="VMP2999" s="81"/>
      <c r="VMQ2999" s="173"/>
      <c r="VMR2999" s="729"/>
      <c r="VMS2999" s="137"/>
      <c r="VMT2999" s="580"/>
      <c r="VMU2999" s="537"/>
      <c r="VMV2999" s="562"/>
      <c r="VMW2999" s="357"/>
      <c r="VMX2999" s="81"/>
      <c r="VMY2999" s="173"/>
      <c r="VMZ2999" s="729"/>
      <c r="VNA2999" s="137"/>
      <c r="VNB2999" s="580"/>
      <c r="VNC2999" s="537"/>
      <c r="VND2999" s="562"/>
      <c r="VNE2999" s="357"/>
      <c r="VNF2999" s="81"/>
      <c r="VNG2999" s="173"/>
      <c r="VNH2999" s="729"/>
      <c r="VNI2999" s="137"/>
      <c r="VNJ2999" s="580"/>
      <c r="VNK2999" s="537"/>
      <c r="VNL2999" s="562"/>
      <c r="VNM2999" s="357"/>
      <c r="VNN2999" s="81"/>
      <c r="VNO2999" s="173"/>
      <c r="VNP2999" s="729"/>
      <c r="VNQ2999" s="137"/>
      <c r="VNR2999" s="580"/>
      <c r="VNS2999" s="537"/>
      <c r="VNT2999" s="562"/>
      <c r="VNU2999" s="357"/>
      <c r="VNV2999" s="81"/>
      <c r="VNW2999" s="173"/>
      <c r="VNX2999" s="729"/>
      <c r="VNY2999" s="137"/>
      <c r="VNZ2999" s="580"/>
      <c r="VOA2999" s="537"/>
      <c r="VOB2999" s="562"/>
      <c r="VOC2999" s="357"/>
      <c r="VOD2999" s="81"/>
      <c r="VOE2999" s="173"/>
      <c r="VOF2999" s="729"/>
      <c r="VOG2999" s="137"/>
      <c r="VOH2999" s="580"/>
      <c r="VOI2999" s="537"/>
      <c r="VOJ2999" s="562"/>
      <c r="VOK2999" s="357"/>
      <c r="VOL2999" s="81"/>
      <c r="VOM2999" s="173"/>
      <c r="VON2999" s="729"/>
      <c r="VOO2999" s="137"/>
      <c r="VOP2999" s="580"/>
      <c r="VOQ2999" s="537"/>
      <c r="VOR2999" s="562"/>
      <c r="VOS2999" s="357"/>
      <c r="VOT2999" s="81"/>
      <c r="VOU2999" s="173"/>
      <c r="VOV2999" s="729"/>
      <c r="VOW2999" s="137"/>
      <c r="VOX2999" s="580"/>
      <c r="VOY2999" s="537"/>
      <c r="VOZ2999" s="562"/>
      <c r="VPA2999" s="357"/>
      <c r="VPB2999" s="81"/>
      <c r="VPC2999" s="173"/>
      <c r="VPD2999" s="729"/>
      <c r="VPE2999" s="137"/>
      <c r="VPF2999" s="580"/>
      <c r="VPG2999" s="537"/>
      <c r="VPH2999" s="562"/>
      <c r="VPI2999" s="357"/>
      <c r="VPJ2999" s="81"/>
      <c r="VPK2999" s="173"/>
      <c r="VPL2999" s="729"/>
      <c r="VPM2999" s="137"/>
      <c r="VPN2999" s="580"/>
      <c r="VPO2999" s="537"/>
      <c r="VPP2999" s="562"/>
      <c r="VPQ2999" s="357"/>
      <c r="VPR2999" s="81"/>
      <c r="VPS2999" s="173"/>
      <c r="VPT2999" s="729"/>
      <c r="VPU2999" s="137"/>
      <c r="VPV2999" s="580"/>
      <c r="VPW2999" s="537"/>
      <c r="VPX2999" s="562"/>
      <c r="VPY2999" s="357"/>
      <c r="VPZ2999" s="81"/>
      <c r="VQA2999" s="173"/>
      <c r="VQB2999" s="729"/>
      <c r="VQC2999" s="137"/>
      <c r="VQD2999" s="580"/>
      <c r="VQE2999" s="537"/>
      <c r="VQF2999" s="562"/>
      <c r="VQG2999" s="357"/>
      <c r="VQH2999" s="81"/>
      <c r="VQI2999" s="173"/>
      <c r="VQJ2999" s="729"/>
      <c r="VQK2999" s="137"/>
      <c r="VQL2999" s="580"/>
      <c r="VQM2999" s="537"/>
      <c r="VQN2999" s="562"/>
      <c r="VQO2999" s="357"/>
      <c r="VQP2999" s="81"/>
      <c r="VQQ2999" s="173"/>
      <c r="VQR2999" s="729"/>
      <c r="VQS2999" s="137"/>
      <c r="VQT2999" s="580"/>
      <c r="VQU2999" s="537"/>
      <c r="VQV2999" s="562"/>
      <c r="VQW2999" s="357"/>
      <c r="VQX2999" s="81"/>
      <c r="VQY2999" s="173"/>
      <c r="VQZ2999" s="729"/>
      <c r="VRA2999" s="137"/>
      <c r="VRB2999" s="580"/>
      <c r="VRC2999" s="537"/>
      <c r="VRD2999" s="562"/>
      <c r="VRE2999" s="357"/>
      <c r="VRF2999" s="81"/>
      <c r="VRG2999" s="173"/>
      <c r="VRH2999" s="729"/>
      <c r="VRI2999" s="137"/>
      <c r="VRJ2999" s="580"/>
      <c r="VRK2999" s="537"/>
      <c r="VRL2999" s="562"/>
      <c r="VRM2999" s="357"/>
      <c r="VRN2999" s="81"/>
      <c r="VRO2999" s="173"/>
      <c r="VRP2999" s="729"/>
      <c r="VRQ2999" s="137"/>
      <c r="VRR2999" s="580"/>
      <c r="VRS2999" s="537"/>
      <c r="VRT2999" s="562"/>
      <c r="VRU2999" s="357"/>
      <c r="VRV2999" s="81"/>
      <c r="VRW2999" s="173"/>
      <c r="VRX2999" s="729"/>
      <c r="VRY2999" s="137"/>
      <c r="VRZ2999" s="580"/>
      <c r="VSA2999" s="537"/>
      <c r="VSB2999" s="562"/>
      <c r="VSC2999" s="357"/>
      <c r="VSD2999" s="81"/>
      <c r="VSE2999" s="173"/>
      <c r="VSF2999" s="729"/>
      <c r="VSG2999" s="137"/>
      <c r="VSH2999" s="580"/>
      <c r="VSI2999" s="537"/>
      <c r="VSJ2999" s="562"/>
      <c r="VSK2999" s="357"/>
      <c r="VSL2999" s="81"/>
      <c r="VSM2999" s="173"/>
      <c r="VSN2999" s="729"/>
      <c r="VSO2999" s="137"/>
      <c r="VSP2999" s="580"/>
      <c r="VSQ2999" s="537"/>
      <c r="VSR2999" s="562"/>
      <c r="VSS2999" s="357"/>
      <c r="VST2999" s="81"/>
      <c r="VSU2999" s="173"/>
      <c r="VSV2999" s="729"/>
      <c r="VSW2999" s="137"/>
      <c r="VSX2999" s="580"/>
      <c r="VSY2999" s="537"/>
      <c r="VSZ2999" s="562"/>
      <c r="VTA2999" s="357"/>
      <c r="VTB2999" s="81"/>
      <c r="VTC2999" s="173"/>
      <c r="VTD2999" s="729"/>
      <c r="VTE2999" s="137"/>
      <c r="VTF2999" s="580"/>
      <c r="VTG2999" s="537"/>
      <c r="VTH2999" s="562"/>
      <c r="VTI2999" s="357"/>
      <c r="VTJ2999" s="81"/>
      <c r="VTK2999" s="173"/>
      <c r="VTL2999" s="729"/>
      <c r="VTM2999" s="137"/>
      <c r="VTN2999" s="580"/>
      <c r="VTO2999" s="537"/>
      <c r="VTP2999" s="562"/>
      <c r="VTQ2999" s="357"/>
      <c r="VTR2999" s="81"/>
      <c r="VTS2999" s="173"/>
      <c r="VTT2999" s="729"/>
      <c r="VTU2999" s="137"/>
      <c r="VTV2999" s="580"/>
      <c r="VTW2999" s="537"/>
      <c r="VTX2999" s="562"/>
      <c r="VTY2999" s="357"/>
      <c r="VTZ2999" s="81"/>
      <c r="VUA2999" s="173"/>
      <c r="VUB2999" s="729"/>
      <c r="VUC2999" s="137"/>
      <c r="VUD2999" s="580"/>
      <c r="VUE2999" s="537"/>
      <c r="VUF2999" s="562"/>
      <c r="VUG2999" s="357"/>
      <c r="VUH2999" s="81"/>
      <c r="VUI2999" s="173"/>
      <c r="VUJ2999" s="729"/>
      <c r="VUK2999" s="137"/>
      <c r="VUL2999" s="580"/>
      <c r="VUM2999" s="537"/>
      <c r="VUN2999" s="562"/>
      <c r="VUO2999" s="357"/>
      <c r="VUP2999" s="81"/>
      <c r="VUQ2999" s="173"/>
      <c r="VUR2999" s="729"/>
      <c r="VUS2999" s="137"/>
      <c r="VUT2999" s="580"/>
      <c r="VUU2999" s="537"/>
      <c r="VUV2999" s="562"/>
      <c r="VUW2999" s="357"/>
      <c r="VUX2999" s="81"/>
      <c r="VUY2999" s="173"/>
      <c r="VUZ2999" s="729"/>
      <c r="VVA2999" s="137"/>
      <c r="VVB2999" s="580"/>
      <c r="VVC2999" s="537"/>
      <c r="VVD2999" s="562"/>
      <c r="VVE2999" s="357"/>
      <c r="VVF2999" s="81"/>
      <c r="VVG2999" s="173"/>
      <c r="VVH2999" s="729"/>
      <c r="VVI2999" s="137"/>
      <c r="VVJ2999" s="580"/>
      <c r="VVK2999" s="537"/>
      <c r="VVL2999" s="562"/>
      <c r="VVM2999" s="357"/>
      <c r="VVN2999" s="81"/>
      <c r="VVO2999" s="173"/>
      <c r="VVP2999" s="729"/>
      <c r="VVQ2999" s="137"/>
      <c r="VVR2999" s="580"/>
      <c r="VVS2999" s="537"/>
      <c r="VVT2999" s="562"/>
      <c r="VVU2999" s="357"/>
      <c r="VVV2999" s="81"/>
      <c r="VVW2999" s="173"/>
      <c r="VVX2999" s="729"/>
      <c r="VVY2999" s="137"/>
      <c r="VVZ2999" s="580"/>
      <c r="VWA2999" s="537"/>
      <c r="VWB2999" s="562"/>
      <c r="VWC2999" s="357"/>
      <c r="VWD2999" s="81"/>
      <c r="VWE2999" s="173"/>
      <c r="VWF2999" s="729"/>
      <c r="VWG2999" s="137"/>
      <c r="VWH2999" s="580"/>
      <c r="VWI2999" s="537"/>
      <c r="VWJ2999" s="562"/>
      <c r="VWK2999" s="357"/>
      <c r="VWL2999" s="81"/>
      <c r="VWM2999" s="173"/>
      <c r="VWN2999" s="729"/>
      <c r="VWO2999" s="137"/>
      <c r="VWP2999" s="580"/>
      <c r="VWQ2999" s="537"/>
      <c r="VWR2999" s="562"/>
      <c r="VWS2999" s="357"/>
      <c r="VWT2999" s="81"/>
      <c r="VWU2999" s="173"/>
      <c r="VWV2999" s="729"/>
      <c r="VWW2999" s="137"/>
      <c r="VWX2999" s="580"/>
      <c r="VWY2999" s="537"/>
      <c r="VWZ2999" s="562"/>
      <c r="VXA2999" s="357"/>
      <c r="VXB2999" s="81"/>
      <c r="VXC2999" s="173"/>
      <c r="VXD2999" s="729"/>
      <c r="VXE2999" s="137"/>
      <c r="VXF2999" s="580"/>
      <c r="VXG2999" s="537"/>
      <c r="VXH2999" s="562"/>
      <c r="VXI2999" s="357"/>
      <c r="VXJ2999" s="81"/>
      <c r="VXK2999" s="173"/>
      <c r="VXL2999" s="729"/>
      <c r="VXM2999" s="137"/>
      <c r="VXN2999" s="580"/>
      <c r="VXO2999" s="537"/>
      <c r="VXP2999" s="562"/>
      <c r="VXQ2999" s="357"/>
      <c r="VXR2999" s="81"/>
      <c r="VXS2999" s="173"/>
      <c r="VXT2999" s="729"/>
      <c r="VXU2999" s="137"/>
      <c r="VXV2999" s="580"/>
      <c r="VXW2999" s="537"/>
      <c r="VXX2999" s="562"/>
      <c r="VXY2999" s="357"/>
      <c r="VXZ2999" s="81"/>
      <c r="VYA2999" s="173"/>
      <c r="VYB2999" s="729"/>
      <c r="VYC2999" s="137"/>
      <c r="VYD2999" s="580"/>
      <c r="VYE2999" s="537"/>
      <c r="VYF2999" s="562"/>
      <c r="VYG2999" s="357"/>
      <c r="VYH2999" s="81"/>
      <c r="VYI2999" s="173"/>
      <c r="VYJ2999" s="729"/>
      <c r="VYK2999" s="137"/>
      <c r="VYL2999" s="580"/>
      <c r="VYM2999" s="537"/>
      <c r="VYN2999" s="562"/>
      <c r="VYO2999" s="357"/>
      <c r="VYP2999" s="81"/>
      <c r="VYQ2999" s="173"/>
      <c r="VYR2999" s="729"/>
      <c r="VYS2999" s="137"/>
      <c r="VYT2999" s="580"/>
      <c r="VYU2999" s="537"/>
      <c r="VYV2999" s="562"/>
      <c r="VYW2999" s="357"/>
      <c r="VYX2999" s="81"/>
      <c r="VYY2999" s="173"/>
      <c r="VYZ2999" s="729"/>
      <c r="VZA2999" s="137"/>
      <c r="VZB2999" s="580"/>
      <c r="VZC2999" s="537"/>
      <c r="VZD2999" s="562"/>
      <c r="VZE2999" s="357"/>
      <c r="VZF2999" s="81"/>
      <c r="VZG2999" s="173"/>
      <c r="VZH2999" s="729"/>
      <c r="VZI2999" s="137"/>
      <c r="VZJ2999" s="580"/>
      <c r="VZK2999" s="537"/>
      <c r="VZL2999" s="562"/>
      <c r="VZM2999" s="357"/>
      <c r="VZN2999" s="81"/>
      <c r="VZO2999" s="173"/>
      <c r="VZP2999" s="729"/>
      <c r="VZQ2999" s="137"/>
      <c r="VZR2999" s="580"/>
      <c r="VZS2999" s="537"/>
      <c r="VZT2999" s="562"/>
      <c r="VZU2999" s="357"/>
      <c r="VZV2999" s="81"/>
      <c r="VZW2999" s="173"/>
      <c r="VZX2999" s="729"/>
      <c r="VZY2999" s="137"/>
      <c r="VZZ2999" s="580"/>
      <c r="WAA2999" s="537"/>
      <c r="WAB2999" s="562"/>
      <c r="WAC2999" s="357"/>
      <c r="WAD2999" s="81"/>
      <c r="WAE2999" s="173"/>
      <c r="WAF2999" s="729"/>
      <c r="WAG2999" s="137"/>
      <c r="WAH2999" s="580"/>
      <c r="WAI2999" s="537"/>
      <c r="WAJ2999" s="562"/>
      <c r="WAK2999" s="357"/>
      <c r="WAL2999" s="81"/>
      <c r="WAM2999" s="173"/>
      <c r="WAN2999" s="729"/>
      <c r="WAO2999" s="137"/>
      <c r="WAP2999" s="580"/>
      <c r="WAQ2999" s="537"/>
      <c r="WAR2999" s="562"/>
      <c r="WAS2999" s="357"/>
      <c r="WAT2999" s="81"/>
      <c r="WAU2999" s="173"/>
      <c r="WAV2999" s="729"/>
      <c r="WAW2999" s="137"/>
      <c r="WAX2999" s="580"/>
      <c r="WAY2999" s="537"/>
      <c r="WAZ2999" s="562"/>
      <c r="WBA2999" s="357"/>
      <c r="WBB2999" s="81"/>
      <c r="WBC2999" s="173"/>
      <c r="WBD2999" s="729"/>
      <c r="WBE2999" s="137"/>
      <c r="WBF2999" s="580"/>
      <c r="WBG2999" s="537"/>
      <c r="WBH2999" s="562"/>
      <c r="WBI2999" s="357"/>
      <c r="WBJ2999" s="81"/>
      <c r="WBK2999" s="173"/>
      <c r="WBL2999" s="729"/>
      <c r="WBM2999" s="137"/>
      <c r="WBN2999" s="580"/>
      <c r="WBO2999" s="537"/>
      <c r="WBP2999" s="562"/>
      <c r="WBQ2999" s="357"/>
      <c r="WBR2999" s="81"/>
      <c r="WBS2999" s="173"/>
      <c r="WBT2999" s="729"/>
      <c r="WBU2999" s="137"/>
      <c r="WBV2999" s="580"/>
      <c r="WBW2999" s="537"/>
      <c r="WBX2999" s="562"/>
      <c r="WBY2999" s="357"/>
      <c r="WBZ2999" s="81"/>
      <c r="WCA2999" s="173"/>
      <c r="WCB2999" s="729"/>
      <c r="WCC2999" s="137"/>
      <c r="WCD2999" s="580"/>
      <c r="WCE2999" s="537"/>
      <c r="WCF2999" s="562"/>
      <c r="WCG2999" s="357"/>
      <c r="WCH2999" s="81"/>
      <c r="WCI2999" s="173"/>
      <c r="WCJ2999" s="729"/>
      <c r="WCK2999" s="137"/>
      <c r="WCL2999" s="580"/>
      <c r="WCM2999" s="537"/>
      <c r="WCN2999" s="562"/>
      <c r="WCO2999" s="357"/>
      <c r="WCP2999" s="81"/>
      <c r="WCQ2999" s="173"/>
      <c r="WCR2999" s="729"/>
      <c r="WCS2999" s="137"/>
      <c r="WCT2999" s="580"/>
      <c r="WCU2999" s="537"/>
      <c r="WCV2999" s="562"/>
      <c r="WCW2999" s="357"/>
      <c r="WCX2999" s="81"/>
      <c r="WCY2999" s="173"/>
      <c r="WCZ2999" s="729"/>
      <c r="WDA2999" s="137"/>
      <c r="WDB2999" s="580"/>
      <c r="WDC2999" s="537"/>
      <c r="WDD2999" s="562"/>
      <c r="WDE2999" s="357"/>
      <c r="WDF2999" s="81"/>
      <c r="WDG2999" s="173"/>
      <c r="WDH2999" s="729"/>
      <c r="WDI2999" s="137"/>
      <c r="WDJ2999" s="580"/>
      <c r="WDK2999" s="537"/>
      <c r="WDL2999" s="562"/>
      <c r="WDM2999" s="357"/>
      <c r="WDN2999" s="81"/>
      <c r="WDO2999" s="173"/>
      <c r="WDP2999" s="729"/>
      <c r="WDQ2999" s="137"/>
      <c r="WDR2999" s="580"/>
      <c r="WDS2999" s="537"/>
      <c r="WDT2999" s="562"/>
      <c r="WDU2999" s="357"/>
      <c r="WDV2999" s="81"/>
      <c r="WDW2999" s="173"/>
      <c r="WDX2999" s="729"/>
      <c r="WDY2999" s="137"/>
      <c r="WDZ2999" s="580"/>
      <c r="WEA2999" s="537"/>
      <c r="WEB2999" s="562"/>
      <c r="WEC2999" s="357"/>
      <c r="WED2999" s="81"/>
      <c r="WEE2999" s="173"/>
      <c r="WEF2999" s="729"/>
      <c r="WEG2999" s="137"/>
      <c r="WEH2999" s="580"/>
      <c r="WEI2999" s="537"/>
      <c r="WEJ2999" s="562"/>
      <c r="WEK2999" s="357"/>
      <c r="WEL2999" s="81"/>
      <c r="WEM2999" s="173"/>
      <c r="WEN2999" s="729"/>
      <c r="WEO2999" s="137"/>
      <c r="WEP2999" s="580"/>
      <c r="WEQ2999" s="537"/>
      <c r="WER2999" s="562"/>
      <c r="WES2999" s="357"/>
      <c r="WET2999" s="81"/>
      <c r="WEU2999" s="173"/>
      <c r="WEV2999" s="729"/>
      <c r="WEW2999" s="137"/>
      <c r="WEX2999" s="580"/>
      <c r="WEY2999" s="537"/>
      <c r="WEZ2999" s="562"/>
      <c r="WFA2999" s="357"/>
      <c r="WFB2999" s="81"/>
      <c r="WFC2999" s="173"/>
      <c r="WFD2999" s="729"/>
      <c r="WFE2999" s="137"/>
      <c r="WFF2999" s="580"/>
      <c r="WFG2999" s="537"/>
      <c r="WFH2999" s="562"/>
      <c r="WFI2999" s="357"/>
      <c r="WFJ2999" s="81"/>
      <c r="WFK2999" s="173"/>
      <c r="WFL2999" s="729"/>
      <c r="WFM2999" s="137"/>
      <c r="WFN2999" s="580"/>
      <c r="WFO2999" s="537"/>
      <c r="WFP2999" s="562"/>
      <c r="WFQ2999" s="357"/>
      <c r="WFR2999" s="81"/>
      <c r="WFS2999" s="173"/>
      <c r="WFT2999" s="729"/>
      <c r="WFU2999" s="137"/>
      <c r="WFV2999" s="580"/>
      <c r="WFW2999" s="537"/>
      <c r="WFX2999" s="562"/>
      <c r="WFY2999" s="357"/>
      <c r="WFZ2999" s="81"/>
      <c r="WGA2999" s="173"/>
      <c r="WGB2999" s="729"/>
      <c r="WGC2999" s="137"/>
      <c r="WGD2999" s="580"/>
      <c r="WGE2999" s="537"/>
      <c r="WGF2999" s="562"/>
      <c r="WGG2999" s="357"/>
      <c r="WGH2999" s="81"/>
      <c r="WGI2999" s="173"/>
      <c r="WGJ2999" s="729"/>
      <c r="WGK2999" s="137"/>
      <c r="WGL2999" s="580"/>
      <c r="WGM2999" s="537"/>
      <c r="WGN2999" s="562"/>
      <c r="WGO2999" s="357"/>
      <c r="WGP2999" s="81"/>
      <c r="WGQ2999" s="173"/>
      <c r="WGR2999" s="729"/>
      <c r="WGS2999" s="137"/>
      <c r="WGT2999" s="580"/>
      <c r="WGU2999" s="537"/>
      <c r="WGV2999" s="562"/>
      <c r="WGW2999" s="357"/>
      <c r="WGX2999" s="81"/>
      <c r="WGY2999" s="173"/>
      <c r="WGZ2999" s="729"/>
      <c r="WHA2999" s="137"/>
      <c r="WHB2999" s="580"/>
      <c r="WHC2999" s="537"/>
      <c r="WHD2999" s="562"/>
      <c r="WHE2999" s="357"/>
      <c r="WHF2999" s="81"/>
      <c r="WHG2999" s="173"/>
      <c r="WHH2999" s="729"/>
      <c r="WHI2999" s="137"/>
      <c r="WHJ2999" s="580"/>
      <c r="WHK2999" s="537"/>
      <c r="WHL2999" s="562"/>
      <c r="WHM2999" s="357"/>
      <c r="WHN2999" s="81"/>
      <c r="WHO2999" s="173"/>
      <c r="WHP2999" s="729"/>
      <c r="WHQ2999" s="137"/>
      <c r="WHR2999" s="580"/>
      <c r="WHS2999" s="537"/>
      <c r="WHT2999" s="562"/>
      <c r="WHU2999" s="357"/>
      <c r="WHV2999" s="81"/>
      <c r="WHW2999" s="173"/>
      <c r="WHX2999" s="729"/>
      <c r="WHY2999" s="137"/>
      <c r="WHZ2999" s="580"/>
      <c r="WIA2999" s="537"/>
      <c r="WIB2999" s="562"/>
      <c r="WIC2999" s="357"/>
      <c r="WID2999" s="81"/>
      <c r="WIE2999" s="173"/>
      <c r="WIF2999" s="729"/>
      <c r="WIG2999" s="137"/>
      <c r="WIH2999" s="580"/>
      <c r="WII2999" s="537"/>
      <c r="WIJ2999" s="562"/>
      <c r="WIK2999" s="357"/>
      <c r="WIL2999" s="81"/>
      <c r="WIM2999" s="173"/>
      <c r="WIN2999" s="729"/>
      <c r="WIO2999" s="137"/>
      <c r="WIP2999" s="580"/>
      <c r="WIQ2999" s="537"/>
      <c r="WIR2999" s="562"/>
      <c r="WIS2999" s="357"/>
      <c r="WIT2999" s="81"/>
      <c r="WIU2999" s="173"/>
      <c r="WIV2999" s="729"/>
      <c r="WIW2999" s="137"/>
      <c r="WIX2999" s="580"/>
      <c r="WIY2999" s="537"/>
      <c r="WIZ2999" s="562"/>
      <c r="WJA2999" s="357"/>
      <c r="WJB2999" s="81"/>
      <c r="WJC2999" s="173"/>
      <c r="WJD2999" s="729"/>
      <c r="WJE2999" s="137"/>
      <c r="WJF2999" s="580"/>
      <c r="WJG2999" s="537"/>
      <c r="WJH2999" s="562"/>
      <c r="WJI2999" s="357"/>
      <c r="WJJ2999" s="81"/>
      <c r="WJK2999" s="173"/>
      <c r="WJL2999" s="729"/>
      <c r="WJM2999" s="137"/>
      <c r="WJN2999" s="580"/>
      <c r="WJO2999" s="537"/>
      <c r="WJP2999" s="562"/>
      <c r="WJQ2999" s="357"/>
      <c r="WJR2999" s="81"/>
      <c r="WJS2999" s="173"/>
      <c r="WJT2999" s="729"/>
      <c r="WJU2999" s="137"/>
      <c r="WJV2999" s="580"/>
      <c r="WJW2999" s="537"/>
      <c r="WJX2999" s="562"/>
      <c r="WJY2999" s="357"/>
      <c r="WJZ2999" s="81"/>
      <c r="WKA2999" s="173"/>
      <c r="WKB2999" s="729"/>
      <c r="WKC2999" s="137"/>
      <c r="WKD2999" s="580"/>
      <c r="WKE2999" s="537"/>
      <c r="WKF2999" s="562"/>
      <c r="WKG2999" s="357"/>
      <c r="WKH2999" s="81"/>
      <c r="WKI2999" s="173"/>
      <c r="WKJ2999" s="729"/>
      <c r="WKK2999" s="137"/>
      <c r="WKL2999" s="580"/>
      <c r="WKM2999" s="537"/>
      <c r="WKN2999" s="562"/>
      <c r="WKO2999" s="357"/>
      <c r="WKP2999" s="81"/>
      <c r="WKQ2999" s="173"/>
      <c r="WKR2999" s="729"/>
      <c r="WKS2999" s="137"/>
      <c r="WKT2999" s="580"/>
      <c r="WKU2999" s="537"/>
      <c r="WKV2999" s="562"/>
      <c r="WKW2999" s="357"/>
      <c r="WKX2999" s="81"/>
      <c r="WKY2999" s="173"/>
      <c r="WKZ2999" s="729"/>
      <c r="WLA2999" s="137"/>
      <c r="WLB2999" s="580"/>
      <c r="WLC2999" s="537"/>
      <c r="WLD2999" s="562"/>
      <c r="WLE2999" s="357"/>
      <c r="WLF2999" s="81"/>
      <c r="WLG2999" s="173"/>
      <c r="WLH2999" s="729"/>
      <c r="WLI2999" s="137"/>
      <c r="WLJ2999" s="580"/>
      <c r="WLK2999" s="537"/>
      <c r="WLL2999" s="562"/>
      <c r="WLM2999" s="357"/>
      <c r="WLN2999" s="81"/>
      <c r="WLO2999" s="173"/>
      <c r="WLP2999" s="729"/>
      <c r="WLQ2999" s="137"/>
      <c r="WLR2999" s="580"/>
      <c r="WLS2999" s="537"/>
      <c r="WLT2999" s="562"/>
      <c r="WLU2999" s="357"/>
      <c r="WLV2999" s="81"/>
      <c r="WLW2999" s="173"/>
      <c r="WLX2999" s="729"/>
      <c r="WLY2999" s="137"/>
      <c r="WLZ2999" s="580"/>
      <c r="WMA2999" s="537"/>
      <c r="WMB2999" s="562"/>
      <c r="WMC2999" s="357"/>
      <c r="WMD2999" s="81"/>
      <c r="WME2999" s="173"/>
      <c r="WMF2999" s="729"/>
      <c r="WMG2999" s="137"/>
      <c r="WMH2999" s="580"/>
      <c r="WMI2999" s="537"/>
      <c r="WMJ2999" s="562"/>
      <c r="WMK2999" s="357"/>
      <c r="WML2999" s="81"/>
      <c r="WMM2999" s="173"/>
      <c r="WMN2999" s="729"/>
      <c r="WMO2999" s="137"/>
      <c r="WMP2999" s="580"/>
      <c r="WMQ2999" s="537"/>
      <c r="WMR2999" s="562"/>
      <c r="WMS2999" s="357"/>
      <c r="WMT2999" s="81"/>
      <c r="WMU2999" s="173"/>
      <c r="WMV2999" s="729"/>
      <c r="WMW2999" s="137"/>
      <c r="WMX2999" s="580"/>
      <c r="WMY2999" s="537"/>
      <c r="WMZ2999" s="562"/>
      <c r="WNA2999" s="357"/>
      <c r="WNB2999" s="81"/>
      <c r="WNC2999" s="173"/>
      <c r="WND2999" s="729"/>
      <c r="WNE2999" s="137"/>
      <c r="WNF2999" s="580"/>
      <c r="WNG2999" s="537"/>
      <c r="WNH2999" s="562"/>
      <c r="WNI2999" s="357"/>
      <c r="WNJ2999" s="81"/>
      <c r="WNK2999" s="173"/>
      <c r="WNL2999" s="729"/>
      <c r="WNM2999" s="137"/>
      <c r="WNN2999" s="580"/>
      <c r="WNO2999" s="537"/>
      <c r="WNP2999" s="562"/>
      <c r="WNQ2999" s="357"/>
      <c r="WNR2999" s="81"/>
      <c r="WNS2999" s="173"/>
      <c r="WNT2999" s="729"/>
      <c r="WNU2999" s="137"/>
      <c r="WNV2999" s="580"/>
      <c r="WNW2999" s="537"/>
      <c r="WNX2999" s="562"/>
      <c r="WNY2999" s="357"/>
      <c r="WNZ2999" s="81"/>
      <c r="WOA2999" s="173"/>
      <c r="WOB2999" s="729"/>
      <c r="WOC2999" s="137"/>
      <c r="WOD2999" s="580"/>
      <c r="WOE2999" s="537"/>
      <c r="WOF2999" s="562"/>
      <c r="WOG2999" s="357"/>
      <c r="WOH2999" s="81"/>
      <c r="WOI2999" s="173"/>
      <c r="WOJ2999" s="729"/>
      <c r="WOK2999" s="137"/>
      <c r="WOL2999" s="580"/>
      <c r="WOM2999" s="537"/>
      <c r="WON2999" s="562"/>
      <c r="WOO2999" s="357"/>
      <c r="WOP2999" s="81"/>
      <c r="WOQ2999" s="173"/>
      <c r="WOR2999" s="729"/>
      <c r="WOS2999" s="137"/>
      <c r="WOT2999" s="580"/>
      <c r="WOU2999" s="537"/>
      <c r="WOV2999" s="562"/>
      <c r="WOW2999" s="357"/>
      <c r="WOX2999" s="81"/>
      <c r="WOY2999" s="173"/>
      <c r="WOZ2999" s="729"/>
      <c r="WPA2999" s="137"/>
      <c r="WPB2999" s="580"/>
      <c r="WPC2999" s="537"/>
      <c r="WPD2999" s="562"/>
      <c r="WPE2999" s="357"/>
      <c r="WPF2999" s="81"/>
      <c r="WPG2999" s="173"/>
      <c r="WPH2999" s="729"/>
      <c r="WPI2999" s="137"/>
      <c r="WPJ2999" s="580"/>
      <c r="WPK2999" s="537"/>
      <c r="WPL2999" s="562"/>
      <c r="WPM2999" s="357"/>
      <c r="WPN2999" s="81"/>
      <c r="WPO2999" s="173"/>
      <c r="WPP2999" s="729"/>
      <c r="WPQ2999" s="137"/>
      <c r="WPR2999" s="580"/>
      <c r="WPS2999" s="537"/>
      <c r="WPT2999" s="562"/>
      <c r="WPU2999" s="357"/>
      <c r="WPV2999" s="81"/>
      <c r="WPW2999" s="173"/>
      <c r="WPX2999" s="729"/>
      <c r="WPY2999" s="137"/>
      <c r="WPZ2999" s="580"/>
      <c r="WQA2999" s="537"/>
      <c r="WQB2999" s="562"/>
      <c r="WQC2999" s="357"/>
      <c r="WQD2999" s="81"/>
      <c r="WQE2999" s="173"/>
      <c r="WQF2999" s="729"/>
      <c r="WQG2999" s="137"/>
      <c r="WQH2999" s="580"/>
      <c r="WQI2999" s="537"/>
      <c r="WQJ2999" s="562"/>
      <c r="WQK2999" s="357"/>
      <c r="WQL2999" s="81"/>
      <c r="WQM2999" s="173"/>
      <c r="WQN2999" s="729"/>
      <c r="WQO2999" s="137"/>
      <c r="WQP2999" s="580"/>
      <c r="WQQ2999" s="537"/>
      <c r="WQR2999" s="562"/>
      <c r="WQS2999" s="357"/>
      <c r="WQT2999" s="81"/>
      <c r="WQU2999" s="173"/>
      <c r="WQV2999" s="729"/>
      <c r="WQW2999" s="137"/>
      <c r="WQX2999" s="580"/>
      <c r="WQY2999" s="537"/>
      <c r="WQZ2999" s="562"/>
      <c r="WRA2999" s="357"/>
      <c r="WRB2999" s="81"/>
      <c r="WRC2999" s="173"/>
      <c r="WRD2999" s="729"/>
      <c r="WRE2999" s="137"/>
      <c r="WRF2999" s="580"/>
      <c r="WRG2999" s="537"/>
      <c r="WRH2999" s="562"/>
      <c r="WRI2999" s="357"/>
      <c r="WRJ2999" s="81"/>
      <c r="WRK2999" s="173"/>
      <c r="WRL2999" s="729"/>
      <c r="WRM2999" s="137"/>
      <c r="WRN2999" s="580"/>
      <c r="WRO2999" s="537"/>
      <c r="WRP2999" s="562"/>
      <c r="WRQ2999" s="357"/>
      <c r="WRR2999" s="81"/>
      <c r="WRS2999" s="173"/>
      <c r="WRT2999" s="729"/>
      <c r="WRU2999" s="137"/>
      <c r="WRV2999" s="580"/>
      <c r="WRW2999" s="537"/>
      <c r="WRX2999" s="562"/>
      <c r="WRY2999" s="357"/>
      <c r="WRZ2999" s="81"/>
      <c r="WSA2999" s="173"/>
      <c r="WSB2999" s="729"/>
      <c r="WSC2999" s="137"/>
      <c r="WSD2999" s="580"/>
      <c r="WSE2999" s="537"/>
      <c r="WSF2999" s="562"/>
      <c r="WSG2999" s="357"/>
      <c r="WSH2999" s="81"/>
      <c r="WSI2999" s="173"/>
      <c r="WSJ2999" s="729"/>
      <c r="WSK2999" s="137"/>
      <c r="WSL2999" s="580"/>
      <c r="WSM2999" s="537"/>
      <c r="WSN2999" s="562"/>
      <c r="WSO2999" s="357"/>
      <c r="WSP2999" s="81"/>
      <c r="WSQ2999" s="173"/>
      <c r="WSR2999" s="729"/>
      <c r="WSS2999" s="137"/>
      <c r="WST2999" s="580"/>
      <c r="WSU2999" s="537"/>
      <c r="WSV2999" s="562"/>
      <c r="WSW2999" s="357"/>
      <c r="WSX2999" s="81"/>
      <c r="WSY2999" s="173"/>
      <c r="WSZ2999" s="729"/>
      <c r="WTA2999" s="137"/>
      <c r="WTB2999" s="580"/>
      <c r="WTC2999" s="537"/>
      <c r="WTD2999" s="562"/>
      <c r="WTE2999" s="357"/>
      <c r="WTF2999" s="81"/>
      <c r="WTG2999" s="173"/>
      <c r="WTH2999" s="729"/>
      <c r="WTI2999" s="137"/>
      <c r="WTJ2999" s="580"/>
      <c r="WTK2999" s="537"/>
      <c r="WTL2999" s="562"/>
      <c r="WTM2999" s="357"/>
      <c r="WTN2999" s="81"/>
      <c r="WTO2999" s="173"/>
      <c r="WTP2999" s="729"/>
      <c r="WTQ2999" s="137"/>
      <c r="WTR2999" s="580"/>
      <c r="WTS2999" s="537"/>
      <c r="WTT2999" s="562"/>
      <c r="WTU2999" s="357"/>
      <c r="WTV2999" s="81"/>
      <c r="WTW2999" s="173"/>
      <c r="WTX2999" s="729"/>
      <c r="WTY2999" s="137"/>
      <c r="WTZ2999" s="580"/>
      <c r="WUA2999" s="537"/>
      <c r="WUB2999" s="562"/>
      <c r="WUC2999" s="357"/>
      <c r="WUD2999" s="81"/>
      <c r="WUE2999" s="173"/>
      <c r="WUF2999" s="729"/>
      <c r="WUG2999" s="137"/>
      <c r="WUH2999" s="580"/>
      <c r="WUI2999" s="537"/>
      <c r="WUJ2999" s="562"/>
      <c r="WUK2999" s="357"/>
      <c r="WUL2999" s="81"/>
      <c r="WUM2999" s="173"/>
      <c r="WUN2999" s="729"/>
      <c r="WUO2999" s="137"/>
      <c r="WUP2999" s="580"/>
      <c r="WUQ2999" s="537"/>
      <c r="WUR2999" s="562"/>
      <c r="WUS2999" s="357"/>
      <c r="WUT2999" s="81"/>
      <c r="WUU2999" s="173"/>
      <c r="WUV2999" s="729"/>
      <c r="WUW2999" s="137"/>
      <c r="WUX2999" s="580"/>
      <c r="WUY2999" s="537"/>
      <c r="WUZ2999" s="562"/>
      <c r="WVA2999" s="357"/>
      <c r="WVB2999" s="81"/>
      <c r="WVC2999" s="173"/>
      <c r="WVD2999" s="729"/>
      <c r="WVE2999" s="137"/>
      <c r="WVF2999" s="580"/>
      <c r="WVG2999" s="537"/>
      <c r="WVH2999" s="562"/>
      <c r="WVI2999" s="357"/>
      <c r="WVJ2999" s="81"/>
      <c r="WVK2999" s="173"/>
      <c r="WVL2999" s="729"/>
      <c r="WVM2999" s="137"/>
      <c r="WVN2999" s="580"/>
      <c r="WVO2999" s="537"/>
      <c r="WVP2999" s="562"/>
      <c r="WVQ2999" s="357"/>
      <c r="WVR2999" s="81"/>
      <c r="WVS2999" s="173"/>
      <c r="WVT2999" s="729"/>
      <c r="WVU2999" s="137"/>
      <c r="WVV2999" s="580"/>
      <c r="WVW2999" s="537"/>
      <c r="WVX2999" s="562"/>
      <c r="WVY2999" s="357"/>
      <c r="WVZ2999" s="81"/>
      <c r="WWA2999" s="173"/>
      <c r="WWB2999" s="729"/>
      <c r="WWC2999" s="137"/>
      <c r="WWD2999" s="580"/>
      <c r="WWE2999" s="537"/>
      <c r="WWF2999" s="562"/>
      <c r="WWG2999" s="357"/>
      <c r="WWH2999" s="81"/>
      <c r="WWI2999" s="173"/>
      <c r="WWJ2999" s="729"/>
      <c r="WWK2999" s="137"/>
      <c r="WWL2999" s="580"/>
      <c r="WWM2999" s="537"/>
      <c r="WWN2999" s="562"/>
      <c r="WWO2999" s="357"/>
      <c r="WWP2999" s="81"/>
      <c r="WWQ2999" s="173"/>
      <c r="WWR2999" s="729"/>
      <c r="WWS2999" s="137"/>
      <c r="WWT2999" s="580"/>
      <c r="WWU2999" s="537"/>
      <c r="WWV2999" s="562"/>
      <c r="WWW2999" s="357"/>
      <c r="WWX2999" s="81"/>
      <c r="WWY2999" s="173"/>
      <c r="WWZ2999" s="729"/>
      <c r="WXA2999" s="137"/>
      <c r="WXB2999" s="580"/>
      <c r="WXC2999" s="537"/>
      <c r="WXD2999" s="562"/>
      <c r="WXE2999" s="357"/>
      <c r="WXF2999" s="81"/>
      <c r="WXG2999" s="173"/>
      <c r="WXH2999" s="729"/>
      <c r="WXI2999" s="137"/>
      <c r="WXJ2999" s="580"/>
      <c r="WXK2999" s="537"/>
      <c r="WXL2999" s="562"/>
      <c r="WXM2999" s="357"/>
      <c r="WXN2999" s="81"/>
      <c r="WXO2999" s="173"/>
      <c r="WXP2999" s="729"/>
      <c r="WXQ2999" s="137"/>
      <c r="WXR2999" s="580"/>
      <c r="WXS2999" s="537"/>
      <c r="WXT2999" s="562"/>
      <c r="WXU2999" s="357"/>
      <c r="WXV2999" s="81"/>
      <c r="WXW2999" s="173"/>
      <c r="WXX2999" s="729"/>
      <c r="WXY2999" s="137"/>
      <c r="WXZ2999" s="580"/>
      <c r="WYA2999" s="537"/>
      <c r="WYB2999" s="562"/>
      <c r="WYC2999" s="357"/>
      <c r="WYD2999" s="81"/>
      <c r="WYE2999" s="173"/>
      <c r="WYF2999" s="729"/>
      <c r="WYG2999" s="137"/>
      <c r="WYH2999" s="580"/>
      <c r="WYI2999" s="537"/>
      <c r="WYJ2999" s="562"/>
      <c r="WYK2999" s="357"/>
      <c r="WYL2999" s="81"/>
      <c r="WYM2999" s="173"/>
      <c r="WYN2999" s="729"/>
      <c r="WYO2999" s="137"/>
      <c r="WYP2999" s="580"/>
      <c r="WYQ2999" s="537"/>
      <c r="WYR2999" s="562"/>
      <c r="WYS2999" s="357"/>
      <c r="WYT2999" s="81"/>
      <c r="WYU2999" s="173"/>
      <c r="WYV2999" s="729"/>
      <c r="WYW2999" s="137"/>
      <c r="WYX2999" s="580"/>
      <c r="WYY2999" s="537"/>
      <c r="WYZ2999" s="562"/>
      <c r="WZA2999" s="357"/>
      <c r="WZB2999" s="81"/>
      <c r="WZC2999" s="173"/>
      <c r="WZD2999" s="729"/>
      <c r="WZE2999" s="137"/>
      <c r="WZF2999" s="580"/>
      <c r="WZG2999" s="537"/>
      <c r="WZH2999" s="562"/>
      <c r="WZI2999" s="357"/>
      <c r="WZJ2999" s="81"/>
      <c r="WZK2999" s="173"/>
      <c r="WZL2999" s="729"/>
      <c r="WZM2999" s="137"/>
      <c r="WZN2999" s="580"/>
      <c r="WZO2999" s="537"/>
      <c r="WZP2999" s="562"/>
      <c r="WZQ2999" s="357"/>
      <c r="WZR2999" s="81"/>
      <c r="WZS2999" s="173"/>
      <c r="WZT2999" s="729"/>
      <c r="WZU2999" s="137"/>
      <c r="WZV2999" s="580"/>
      <c r="WZW2999" s="537"/>
      <c r="WZX2999" s="562"/>
      <c r="WZY2999" s="357"/>
      <c r="WZZ2999" s="81"/>
      <c r="XAA2999" s="173"/>
      <c r="XAB2999" s="729"/>
      <c r="XAC2999" s="137"/>
      <c r="XAD2999" s="580"/>
      <c r="XAE2999" s="537"/>
      <c r="XAF2999" s="562"/>
      <c r="XAG2999" s="357"/>
      <c r="XAH2999" s="81"/>
      <c r="XAI2999" s="173"/>
      <c r="XAJ2999" s="729"/>
      <c r="XAK2999" s="137"/>
      <c r="XAL2999" s="580"/>
      <c r="XAM2999" s="537"/>
      <c r="XAN2999" s="562"/>
      <c r="XAO2999" s="357"/>
      <c r="XAP2999" s="81"/>
      <c r="XAQ2999" s="173"/>
      <c r="XAR2999" s="729"/>
      <c r="XAS2999" s="137"/>
      <c r="XAT2999" s="580"/>
      <c r="XAU2999" s="537"/>
      <c r="XAV2999" s="562"/>
      <c r="XAW2999" s="357"/>
      <c r="XAX2999" s="81"/>
      <c r="XAY2999" s="173"/>
      <c r="XAZ2999" s="729"/>
      <c r="XBA2999" s="137"/>
      <c r="XBB2999" s="580"/>
      <c r="XBC2999" s="537"/>
      <c r="XBD2999" s="562"/>
      <c r="XBE2999" s="357"/>
      <c r="XBF2999" s="81"/>
      <c r="XBG2999" s="173"/>
      <c r="XBH2999" s="729"/>
      <c r="XBI2999" s="137"/>
      <c r="XBJ2999" s="580"/>
      <c r="XBK2999" s="537"/>
      <c r="XBL2999" s="562"/>
      <c r="XBM2999" s="357"/>
      <c r="XBN2999" s="81"/>
      <c r="XBO2999" s="173"/>
      <c r="XBP2999" s="729"/>
      <c r="XBQ2999" s="137"/>
      <c r="XBR2999" s="580"/>
      <c r="XBS2999" s="537"/>
      <c r="XBT2999" s="562"/>
      <c r="XBU2999" s="357"/>
      <c r="XBV2999" s="81"/>
      <c r="XBW2999" s="173"/>
      <c r="XBX2999" s="729"/>
      <c r="XBY2999" s="137"/>
      <c r="XBZ2999" s="580"/>
      <c r="XCA2999" s="537"/>
      <c r="XCB2999" s="562"/>
      <c r="XCC2999" s="357"/>
      <c r="XCD2999" s="81"/>
      <c r="XCE2999" s="173"/>
      <c r="XCF2999" s="729"/>
      <c r="XCG2999" s="137"/>
      <c r="XCH2999" s="580"/>
      <c r="XCI2999" s="537"/>
      <c r="XCJ2999" s="562"/>
      <c r="XCK2999" s="357"/>
      <c r="XCL2999" s="81"/>
      <c r="XCM2999" s="173"/>
      <c r="XCN2999" s="729"/>
      <c r="XCO2999" s="137"/>
      <c r="XCP2999" s="580"/>
      <c r="XCQ2999" s="537"/>
      <c r="XCR2999" s="562"/>
      <c r="XCS2999" s="357"/>
      <c r="XCT2999" s="81"/>
      <c r="XCU2999" s="173"/>
      <c r="XCV2999" s="729"/>
      <c r="XCW2999" s="137"/>
      <c r="XCX2999" s="580"/>
      <c r="XCY2999" s="537"/>
      <c r="XCZ2999" s="562"/>
      <c r="XDA2999" s="357"/>
      <c r="XDB2999" s="81"/>
      <c r="XDC2999" s="173"/>
      <c r="XDD2999" s="729"/>
      <c r="XDE2999" s="137"/>
      <c r="XDF2999" s="580"/>
      <c r="XDG2999" s="537"/>
      <c r="XDH2999" s="562"/>
      <c r="XDI2999" s="357"/>
      <c r="XDJ2999" s="81"/>
      <c r="XDK2999" s="173"/>
      <c r="XDL2999" s="729"/>
      <c r="XDM2999" s="137"/>
      <c r="XDN2999" s="580"/>
      <c r="XDO2999" s="537"/>
      <c r="XDP2999" s="562"/>
      <c r="XDQ2999" s="357"/>
      <c r="XDR2999" s="81"/>
      <c r="XDS2999" s="173"/>
      <c r="XDT2999" s="729"/>
      <c r="XDU2999" s="137"/>
      <c r="XDV2999" s="580"/>
      <c r="XDW2999" s="537"/>
      <c r="XDX2999" s="562"/>
      <c r="XDY2999" s="357"/>
      <c r="XDZ2999" s="81"/>
      <c r="XEA2999" s="173"/>
      <c r="XEB2999" s="729"/>
      <c r="XEC2999" s="137"/>
      <c r="XED2999" s="580"/>
      <c r="XEE2999" s="537"/>
      <c r="XEF2999" s="562"/>
      <c r="XEG2999" s="357"/>
      <c r="XEH2999" s="81"/>
      <c r="XEI2999" s="173"/>
      <c r="XEJ2999" s="729"/>
      <c r="XEK2999" s="137"/>
      <c r="XEL2999" s="580"/>
      <c r="XEM2999" s="537"/>
      <c r="XEN2999" s="562"/>
      <c r="XEO2999" s="357"/>
      <c r="XEP2999" s="81"/>
      <c r="XEQ2999" s="173"/>
      <c r="XER2999" s="729"/>
      <c r="XES2999" s="137"/>
      <c r="XET2999" s="580"/>
      <c r="XEU2999" s="537"/>
      <c r="XEV2999" s="562"/>
      <c r="XEW2999" s="357"/>
      <c r="XEX2999" s="81"/>
      <c r="XEY2999" s="173"/>
      <c r="XEZ2999" s="729"/>
      <c r="XFA2999" s="137"/>
      <c r="XFB2999" s="580"/>
      <c r="XFC2999" s="537"/>
      <c r="XFD2999" s="562"/>
    </row>
    <row r="3000" spans="1:16384" ht="15" customHeight="1">
      <c r="A3000" s="357">
        <v>45118</v>
      </c>
      <c r="B3000" s="81">
        <v>4255</v>
      </c>
      <c r="C3000" s="173">
        <v>28750</v>
      </c>
      <c r="D3000" s="732">
        <v>28250</v>
      </c>
      <c r="E3000" s="137">
        <f t="shared" ref="E3000" si="1144">D3000-C3000</f>
        <v>-500</v>
      </c>
      <c r="F3000" s="580">
        <f t="shared" ref="F3000" si="1145">C3000-C2999</f>
        <v>-50</v>
      </c>
      <c r="G3000" s="537"/>
      <c r="H3000" s="562"/>
      <c r="I3000" s="733">
        <v>231250</v>
      </c>
      <c r="J3000" s="81"/>
      <c r="K3000" s="173"/>
      <c r="L3000" s="732"/>
      <c r="M3000" s="137"/>
      <c r="N3000" s="580"/>
      <c r="R3000" s="81"/>
      <c r="S3000" s="173"/>
      <c r="T3000" s="732"/>
      <c r="U3000" s="137"/>
      <c r="V3000" s="580"/>
      <c r="W3000" s="537"/>
      <c r="X3000" s="562"/>
      <c r="Y3000" s="357"/>
      <c r="Z3000" s="81"/>
      <c r="AA3000" s="173"/>
      <c r="AB3000" s="732"/>
      <c r="AC3000" s="137"/>
      <c r="AD3000" s="580"/>
      <c r="AE3000" s="537"/>
      <c r="AF3000" s="562"/>
      <c r="AG3000" s="357"/>
      <c r="AH3000" s="81"/>
      <c r="AI3000" s="173"/>
      <c r="AJ3000" s="732"/>
      <c r="AK3000" s="137"/>
      <c r="AL3000" s="580"/>
      <c r="AM3000" s="537"/>
      <c r="AN3000" s="562"/>
      <c r="AO3000" s="357"/>
      <c r="AP3000" s="81"/>
      <c r="AQ3000" s="173"/>
      <c r="AR3000" s="732"/>
      <c r="AS3000" s="137"/>
      <c r="AT3000" s="580"/>
      <c r="AU3000" s="537"/>
      <c r="AV3000" s="562"/>
      <c r="AW3000" s="357"/>
      <c r="AX3000" s="81"/>
      <c r="AY3000" s="173"/>
      <c r="AZ3000" s="732"/>
      <c r="BA3000" s="137"/>
      <c r="BB3000" s="580"/>
      <c r="BC3000" s="537"/>
      <c r="BD3000" s="562"/>
      <c r="BE3000" s="357"/>
      <c r="BF3000" s="81"/>
      <c r="BG3000" s="173"/>
      <c r="BH3000" s="732"/>
      <c r="BI3000" s="137"/>
      <c r="BJ3000" s="580"/>
      <c r="BK3000" s="537"/>
      <c r="BL3000" s="562"/>
      <c r="BM3000" s="357"/>
      <c r="BN3000" s="81"/>
      <c r="BO3000" s="173"/>
      <c r="BP3000" s="732"/>
      <c r="BQ3000" s="137"/>
      <c r="BR3000" s="580"/>
      <c r="BS3000" s="537"/>
      <c r="BT3000" s="562"/>
      <c r="BU3000" s="357"/>
      <c r="BV3000" s="81"/>
      <c r="BW3000" s="173"/>
      <c r="BX3000" s="732"/>
      <c r="BY3000" s="137"/>
      <c r="BZ3000" s="580"/>
      <c r="CA3000" s="537"/>
      <c r="CB3000" s="562"/>
      <c r="CC3000" s="357"/>
      <c r="CD3000" s="81"/>
      <c r="CE3000" s="173"/>
      <c r="CF3000" s="732"/>
      <c r="CG3000" s="137"/>
      <c r="CH3000" s="580"/>
      <c r="CI3000" s="537"/>
      <c r="CJ3000" s="562"/>
      <c r="CK3000" s="357"/>
      <c r="CL3000" s="81"/>
      <c r="CM3000" s="173"/>
      <c r="CN3000" s="732"/>
      <c r="CO3000" s="137"/>
      <c r="CP3000" s="580"/>
      <c r="CQ3000" s="537"/>
      <c r="CR3000" s="562"/>
      <c r="CS3000" s="357"/>
      <c r="CT3000" s="81"/>
      <c r="CU3000" s="173"/>
      <c r="CV3000" s="732"/>
      <c r="CW3000" s="137"/>
      <c r="CX3000" s="580"/>
      <c r="CY3000" s="537"/>
      <c r="CZ3000" s="562"/>
      <c r="DA3000" s="357"/>
      <c r="DB3000" s="81"/>
      <c r="DC3000" s="173"/>
      <c r="DD3000" s="732"/>
      <c r="DE3000" s="137"/>
      <c r="DF3000" s="580"/>
      <c r="DG3000" s="537"/>
      <c r="DH3000" s="562"/>
      <c r="DI3000" s="357"/>
      <c r="DJ3000" s="81"/>
      <c r="DK3000" s="173"/>
      <c r="DL3000" s="732"/>
      <c r="DM3000" s="137"/>
      <c r="DN3000" s="580"/>
      <c r="DO3000" s="537"/>
      <c r="DP3000" s="562"/>
      <c r="DQ3000" s="357"/>
      <c r="DR3000" s="81"/>
      <c r="DS3000" s="173"/>
      <c r="DT3000" s="732"/>
      <c r="DU3000" s="137"/>
      <c r="DV3000" s="580"/>
      <c r="DW3000" s="537"/>
      <c r="DX3000" s="562"/>
      <c r="DY3000" s="357"/>
      <c r="DZ3000" s="81"/>
      <c r="EA3000" s="173"/>
      <c r="EB3000" s="732"/>
      <c r="EC3000" s="137"/>
      <c r="ED3000" s="580"/>
      <c r="EE3000" s="537"/>
      <c r="EF3000" s="562"/>
      <c r="EG3000" s="357"/>
      <c r="EH3000" s="81"/>
      <c r="EI3000" s="173"/>
      <c r="EJ3000" s="732"/>
      <c r="EK3000" s="137"/>
      <c r="EL3000" s="580"/>
      <c r="EM3000" s="537"/>
      <c r="EN3000" s="562"/>
      <c r="EO3000" s="357"/>
      <c r="EP3000" s="81"/>
      <c r="EQ3000" s="173"/>
      <c r="ER3000" s="732"/>
      <c r="ES3000" s="137"/>
      <c r="ET3000" s="580"/>
      <c r="EU3000" s="537"/>
      <c r="EV3000" s="562"/>
      <c r="EW3000" s="357"/>
      <c r="EX3000" s="81"/>
      <c r="EY3000" s="173"/>
      <c r="EZ3000" s="732"/>
      <c r="FA3000" s="137"/>
      <c r="FB3000" s="580"/>
      <c r="FC3000" s="537"/>
      <c r="FD3000" s="562"/>
      <c r="FE3000" s="357"/>
      <c r="FF3000" s="81"/>
      <c r="FG3000" s="173"/>
      <c r="FH3000" s="732"/>
      <c r="FI3000" s="137"/>
      <c r="FJ3000" s="580"/>
      <c r="FK3000" s="537"/>
      <c r="FL3000" s="562"/>
      <c r="FM3000" s="357"/>
      <c r="FN3000" s="81"/>
      <c r="FO3000" s="173"/>
      <c r="FP3000" s="732"/>
      <c r="FQ3000" s="137"/>
      <c r="FR3000" s="580"/>
      <c r="FS3000" s="537"/>
      <c r="FT3000" s="562"/>
      <c r="FU3000" s="357"/>
      <c r="FV3000" s="81"/>
      <c r="FW3000" s="173"/>
      <c r="FX3000" s="732"/>
      <c r="FY3000" s="137"/>
      <c r="FZ3000" s="580"/>
      <c r="GA3000" s="537"/>
      <c r="GB3000" s="562"/>
      <c r="GC3000" s="357"/>
      <c r="GD3000" s="81"/>
      <c r="GE3000" s="173"/>
      <c r="GF3000" s="732"/>
      <c r="GG3000" s="137"/>
      <c r="GH3000" s="580"/>
      <c r="GI3000" s="537"/>
      <c r="GJ3000" s="562"/>
      <c r="GK3000" s="357"/>
      <c r="GL3000" s="81"/>
      <c r="GM3000" s="173"/>
      <c r="GN3000" s="732"/>
      <c r="GO3000" s="137"/>
      <c r="GP3000" s="580"/>
      <c r="GQ3000" s="537"/>
      <c r="GR3000" s="562"/>
      <c r="GS3000" s="357"/>
      <c r="GT3000" s="81"/>
      <c r="GU3000" s="173"/>
      <c r="GV3000" s="732"/>
      <c r="GW3000" s="137"/>
      <c r="GX3000" s="580"/>
      <c r="GY3000" s="537"/>
      <c r="GZ3000" s="562"/>
      <c r="HA3000" s="357"/>
      <c r="HB3000" s="81"/>
      <c r="HC3000" s="173"/>
      <c r="HD3000" s="732"/>
      <c r="HE3000" s="137"/>
      <c r="HF3000" s="580"/>
      <c r="HG3000" s="537"/>
      <c r="HH3000" s="562"/>
      <c r="HI3000" s="357"/>
      <c r="HJ3000" s="81"/>
      <c r="HK3000" s="173"/>
      <c r="HL3000" s="732"/>
      <c r="HM3000" s="137"/>
      <c r="HN3000" s="580"/>
      <c r="HO3000" s="537"/>
      <c r="HP3000" s="562"/>
      <c r="HQ3000" s="357"/>
      <c r="HR3000" s="81"/>
      <c r="HS3000" s="173"/>
      <c r="HT3000" s="732"/>
      <c r="HU3000" s="137"/>
      <c r="HV3000" s="580"/>
      <c r="HW3000" s="537"/>
      <c r="HX3000" s="562"/>
      <c r="HY3000" s="357"/>
      <c r="HZ3000" s="81"/>
      <c r="IA3000" s="173"/>
      <c r="IB3000" s="732"/>
      <c r="IC3000" s="137"/>
      <c r="ID3000" s="580"/>
      <c r="IE3000" s="537"/>
      <c r="IF3000" s="562"/>
      <c r="IG3000" s="357"/>
      <c r="IH3000" s="81"/>
      <c r="II3000" s="173"/>
      <c r="IJ3000" s="732"/>
      <c r="IK3000" s="137"/>
      <c r="IL3000" s="580"/>
      <c r="IM3000" s="537"/>
      <c r="IN3000" s="562"/>
      <c r="IO3000" s="357"/>
      <c r="IP3000" s="81"/>
      <c r="IQ3000" s="173"/>
      <c r="IR3000" s="732"/>
      <c r="IS3000" s="137"/>
      <c r="IT3000" s="580"/>
      <c r="IU3000" s="537"/>
      <c r="IV3000" s="562"/>
      <c r="IW3000" s="357"/>
      <c r="IX3000" s="81"/>
      <c r="IY3000" s="173"/>
      <c r="IZ3000" s="732"/>
      <c r="JA3000" s="137"/>
      <c r="JB3000" s="580"/>
      <c r="JC3000" s="537"/>
      <c r="JD3000" s="562"/>
      <c r="JE3000" s="357"/>
      <c r="JF3000" s="81"/>
      <c r="JG3000" s="173"/>
      <c r="JH3000" s="732"/>
      <c r="JI3000" s="137"/>
      <c r="JJ3000" s="580"/>
      <c r="JK3000" s="537"/>
      <c r="JL3000" s="562"/>
      <c r="JM3000" s="357"/>
      <c r="JN3000" s="81"/>
      <c r="JO3000" s="173"/>
      <c r="JP3000" s="732"/>
      <c r="JQ3000" s="137"/>
      <c r="JR3000" s="580"/>
      <c r="JS3000" s="537"/>
      <c r="JT3000" s="562"/>
      <c r="JU3000" s="357"/>
      <c r="JV3000" s="81"/>
      <c r="JW3000" s="173"/>
      <c r="JX3000" s="732"/>
      <c r="JY3000" s="137"/>
      <c r="JZ3000" s="580"/>
      <c r="KA3000" s="537"/>
      <c r="KB3000" s="562"/>
      <c r="KC3000" s="357"/>
      <c r="KD3000" s="81"/>
      <c r="KE3000" s="173"/>
      <c r="KF3000" s="732"/>
      <c r="KG3000" s="137"/>
      <c r="KH3000" s="580"/>
      <c r="KI3000" s="537"/>
      <c r="KJ3000" s="562"/>
      <c r="KK3000" s="357"/>
      <c r="KL3000" s="81"/>
      <c r="KM3000" s="173"/>
      <c r="KN3000" s="732"/>
      <c r="KO3000" s="137"/>
      <c r="KP3000" s="580"/>
      <c r="KQ3000" s="537"/>
      <c r="KR3000" s="562"/>
      <c r="KS3000" s="357"/>
      <c r="KT3000" s="81"/>
      <c r="KU3000" s="173"/>
      <c r="KV3000" s="732"/>
      <c r="KW3000" s="137"/>
      <c r="KX3000" s="580"/>
      <c r="KY3000" s="537"/>
      <c r="KZ3000" s="562"/>
      <c r="LA3000" s="357"/>
      <c r="LB3000" s="81"/>
      <c r="LC3000" s="173"/>
      <c r="LD3000" s="732"/>
      <c r="LE3000" s="137"/>
      <c r="LF3000" s="580"/>
      <c r="LG3000" s="537"/>
      <c r="LH3000" s="562"/>
      <c r="LI3000" s="357"/>
      <c r="LJ3000" s="81"/>
      <c r="LK3000" s="173"/>
      <c r="LL3000" s="732"/>
      <c r="LM3000" s="137"/>
      <c r="LN3000" s="580"/>
      <c r="LO3000" s="537"/>
      <c r="LP3000" s="562"/>
      <c r="LQ3000" s="357"/>
      <c r="LR3000" s="81"/>
      <c r="LS3000" s="173"/>
      <c r="LT3000" s="732"/>
      <c r="LU3000" s="137"/>
      <c r="LV3000" s="580"/>
      <c r="LW3000" s="537"/>
      <c r="LX3000" s="562"/>
      <c r="LY3000" s="357"/>
      <c r="LZ3000" s="81"/>
      <c r="MA3000" s="173"/>
      <c r="MB3000" s="732"/>
      <c r="MC3000" s="137"/>
      <c r="MD3000" s="580"/>
      <c r="ME3000" s="537"/>
      <c r="MF3000" s="562"/>
      <c r="MG3000" s="357"/>
      <c r="MH3000" s="81"/>
      <c r="MI3000" s="173"/>
      <c r="MJ3000" s="732"/>
      <c r="MK3000" s="137"/>
      <c r="ML3000" s="580"/>
      <c r="MM3000" s="537"/>
      <c r="MN3000" s="562"/>
      <c r="MO3000" s="357"/>
      <c r="MP3000" s="81"/>
      <c r="MQ3000" s="173"/>
      <c r="MR3000" s="732"/>
      <c r="MS3000" s="137"/>
      <c r="MT3000" s="580"/>
      <c r="MU3000" s="537"/>
      <c r="MV3000" s="562"/>
      <c r="MW3000" s="357"/>
      <c r="MX3000" s="81"/>
      <c r="MY3000" s="173"/>
      <c r="MZ3000" s="732"/>
      <c r="NA3000" s="137"/>
      <c r="NB3000" s="580"/>
      <c r="NC3000" s="537"/>
      <c r="ND3000" s="562"/>
      <c r="NE3000" s="357"/>
      <c r="NF3000" s="81"/>
      <c r="NG3000" s="173"/>
      <c r="NH3000" s="732"/>
      <c r="NI3000" s="137"/>
      <c r="NJ3000" s="580"/>
      <c r="NK3000" s="537"/>
      <c r="NL3000" s="562"/>
      <c r="NM3000" s="357"/>
      <c r="NN3000" s="81"/>
      <c r="NO3000" s="173"/>
      <c r="NP3000" s="732"/>
      <c r="NQ3000" s="137"/>
      <c r="NR3000" s="580"/>
      <c r="NS3000" s="537"/>
      <c r="NT3000" s="562"/>
      <c r="NU3000" s="357"/>
      <c r="NV3000" s="81"/>
      <c r="NW3000" s="173"/>
      <c r="NX3000" s="732"/>
      <c r="NY3000" s="137"/>
      <c r="NZ3000" s="580"/>
      <c r="OA3000" s="537"/>
      <c r="OB3000" s="562"/>
      <c r="OC3000" s="357"/>
      <c r="OD3000" s="81"/>
      <c r="OE3000" s="173"/>
      <c r="OF3000" s="732"/>
      <c r="OG3000" s="137"/>
      <c r="OH3000" s="580"/>
      <c r="OI3000" s="537"/>
      <c r="OJ3000" s="562"/>
      <c r="OK3000" s="357"/>
      <c r="OL3000" s="81"/>
      <c r="OM3000" s="173"/>
      <c r="ON3000" s="732"/>
      <c r="OO3000" s="137"/>
      <c r="OP3000" s="580"/>
      <c r="OQ3000" s="537"/>
      <c r="OR3000" s="562"/>
      <c r="OS3000" s="357"/>
      <c r="OT3000" s="81"/>
      <c r="OU3000" s="173"/>
      <c r="OV3000" s="732"/>
      <c r="OW3000" s="137"/>
      <c r="OX3000" s="580"/>
      <c r="OY3000" s="537"/>
      <c r="OZ3000" s="562"/>
      <c r="PA3000" s="357"/>
      <c r="PB3000" s="81"/>
      <c r="PC3000" s="173"/>
      <c r="PD3000" s="732"/>
      <c r="PE3000" s="137"/>
      <c r="PF3000" s="580"/>
      <c r="PG3000" s="537"/>
      <c r="PH3000" s="562"/>
      <c r="PI3000" s="357"/>
      <c r="PJ3000" s="81"/>
      <c r="PK3000" s="173"/>
      <c r="PL3000" s="732"/>
      <c r="PM3000" s="137"/>
      <c r="PN3000" s="580"/>
      <c r="PO3000" s="537"/>
      <c r="PP3000" s="562"/>
      <c r="PQ3000" s="357"/>
      <c r="PR3000" s="81"/>
      <c r="PS3000" s="173"/>
      <c r="PT3000" s="732"/>
      <c r="PU3000" s="137"/>
      <c r="PV3000" s="580"/>
      <c r="PW3000" s="537"/>
      <c r="PX3000" s="562"/>
      <c r="PY3000" s="357"/>
      <c r="PZ3000" s="81"/>
      <c r="QA3000" s="173"/>
      <c r="QB3000" s="732"/>
      <c r="QC3000" s="137"/>
      <c r="QD3000" s="580"/>
      <c r="QE3000" s="537"/>
      <c r="QF3000" s="562"/>
      <c r="QG3000" s="357"/>
      <c r="QH3000" s="81"/>
      <c r="QI3000" s="173"/>
      <c r="QJ3000" s="732"/>
      <c r="QK3000" s="137"/>
      <c r="QL3000" s="580"/>
      <c r="QM3000" s="537"/>
      <c r="QN3000" s="562"/>
      <c r="QO3000" s="357"/>
      <c r="QP3000" s="81"/>
      <c r="QQ3000" s="173"/>
      <c r="QR3000" s="732"/>
      <c r="QS3000" s="137"/>
      <c r="QT3000" s="580"/>
      <c r="QU3000" s="537"/>
      <c r="QV3000" s="562"/>
      <c r="QW3000" s="357"/>
      <c r="QX3000" s="81"/>
      <c r="QY3000" s="173"/>
      <c r="QZ3000" s="732"/>
      <c r="RA3000" s="137"/>
      <c r="RB3000" s="580"/>
      <c r="RC3000" s="537"/>
      <c r="RD3000" s="562"/>
      <c r="RE3000" s="357"/>
      <c r="RF3000" s="81"/>
      <c r="RG3000" s="173"/>
      <c r="RH3000" s="732"/>
      <c r="RI3000" s="137"/>
      <c r="RJ3000" s="580"/>
      <c r="RK3000" s="537"/>
      <c r="RL3000" s="562"/>
      <c r="RM3000" s="357"/>
      <c r="RN3000" s="81"/>
      <c r="RO3000" s="173"/>
      <c r="RP3000" s="732"/>
      <c r="RQ3000" s="137"/>
      <c r="RR3000" s="580"/>
      <c r="RS3000" s="537"/>
      <c r="RT3000" s="562"/>
      <c r="RU3000" s="357"/>
      <c r="RV3000" s="81"/>
      <c r="RW3000" s="173"/>
      <c r="RX3000" s="732"/>
      <c r="RY3000" s="137"/>
      <c r="RZ3000" s="580"/>
      <c r="SA3000" s="537"/>
      <c r="SB3000" s="562"/>
      <c r="SC3000" s="357"/>
      <c r="SD3000" s="81"/>
      <c r="SE3000" s="173"/>
      <c r="SF3000" s="732"/>
      <c r="SG3000" s="137"/>
      <c r="SH3000" s="580"/>
      <c r="SI3000" s="537"/>
      <c r="SJ3000" s="562"/>
      <c r="SK3000" s="357"/>
      <c r="SL3000" s="81"/>
      <c r="SM3000" s="173"/>
      <c r="SN3000" s="732"/>
      <c r="SO3000" s="137"/>
      <c r="SP3000" s="580"/>
      <c r="SQ3000" s="537"/>
      <c r="SR3000" s="562"/>
      <c r="SS3000" s="357"/>
      <c r="ST3000" s="81"/>
      <c r="SU3000" s="173"/>
      <c r="SV3000" s="732"/>
      <c r="SW3000" s="137"/>
      <c r="SX3000" s="580"/>
      <c r="SY3000" s="537"/>
      <c r="SZ3000" s="562"/>
      <c r="TA3000" s="357"/>
      <c r="TB3000" s="81"/>
      <c r="TC3000" s="173"/>
      <c r="TD3000" s="732"/>
      <c r="TE3000" s="137"/>
      <c r="TF3000" s="580"/>
      <c r="TG3000" s="537"/>
      <c r="TH3000" s="562"/>
      <c r="TI3000" s="357"/>
      <c r="TJ3000" s="81"/>
      <c r="TK3000" s="173"/>
      <c r="TL3000" s="732"/>
      <c r="TM3000" s="137"/>
      <c r="TN3000" s="580"/>
      <c r="TO3000" s="537"/>
      <c r="TP3000" s="562"/>
      <c r="TQ3000" s="357"/>
      <c r="TR3000" s="81"/>
      <c r="TS3000" s="173"/>
      <c r="TT3000" s="732"/>
      <c r="TU3000" s="137"/>
      <c r="TV3000" s="580"/>
      <c r="TW3000" s="537"/>
      <c r="TX3000" s="562"/>
      <c r="TY3000" s="357"/>
      <c r="TZ3000" s="81"/>
      <c r="UA3000" s="173"/>
      <c r="UB3000" s="732"/>
      <c r="UC3000" s="137"/>
      <c r="UD3000" s="580"/>
      <c r="UE3000" s="537"/>
      <c r="UF3000" s="562"/>
      <c r="UG3000" s="357"/>
      <c r="UH3000" s="81"/>
      <c r="UI3000" s="173"/>
      <c r="UJ3000" s="732"/>
      <c r="UK3000" s="137"/>
      <c r="UL3000" s="580"/>
      <c r="UM3000" s="537"/>
      <c r="UN3000" s="562"/>
      <c r="UO3000" s="357"/>
      <c r="UP3000" s="81"/>
      <c r="UQ3000" s="173"/>
      <c r="UR3000" s="732"/>
      <c r="US3000" s="137"/>
      <c r="UT3000" s="580"/>
      <c r="UU3000" s="537"/>
      <c r="UV3000" s="562"/>
      <c r="UW3000" s="357"/>
      <c r="UX3000" s="81"/>
      <c r="UY3000" s="173"/>
      <c r="UZ3000" s="732"/>
      <c r="VA3000" s="137"/>
      <c r="VB3000" s="580"/>
      <c r="VC3000" s="537"/>
      <c r="VD3000" s="562"/>
      <c r="VE3000" s="357"/>
      <c r="VF3000" s="81"/>
      <c r="VG3000" s="173"/>
      <c r="VH3000" s="732"/>
      <c r="VI3000" s="137"/>
      <c r="VJ3000" s="580"/>
      <c r="VK3000" s="537"/>
      <c r="VL3000" s="562"/>
      <c r="VM3000" s="357"/>
      <c r="VN3000" s="81"/>
      <c r="VO3000" s="173"/>
      <c r="VP3000" s="732"/>
      <c r="VQ3000" s="137"/>
      <c r="VR3000" s="580"/>
      <c r="VS3000" s="537"/>
      <c r="VT3000" s="562"/>
      <c r="VU3000" s="357"/>
      <c r="VV3000" s="81"/>
      <c r="VW3000" s="173"/>
      <c r="VX3000" s="732"/>
      <c r="VY3000" s="137"/>
      <c r="VZ3000" s="580"/>
      <c r="WA3000" s="537"/>
      <c r="WB3000" s="562"/>
      <c r="WC3000" s="357"/>
      <c r="WD3000" s="81"/>
      <c r="WE3000" s="173"/>
      <c r="WF3000" s="732"/>
      <c r="WG3000" s="137"/>
      <c r="WH3000" s="580"/>
      <c r="WI3000" s="537"/>
      <c r="WJ3000" s="562"/>
      <c r="WK3000" s="357"/>
      <c r="WL3000" s="81"/>
      <c r="WM3000" s="173"/>
      <c r="WN3000" s="732"/>
      <c r="WO3000" s="137"/>
      <c r="WP3000" s="580"/>
      <c r="WQ3000" s="537"/>
      <c r="WR3000" s="562"/>
      <c r="WS3000" s="357"/>
      <c r="WT3000" s="81"/>
      <c r="WU3000" s="173"/>
      <c r="WV3000" s="732"/>
      <c r="WW3000" s="137"/>
      <c r="WX3000" s="580"/>
      <c r="WY3000" s="537"/>
      <c r="WZ3000" s="562"/>
      <c r="XA3000" s="357"/>
      <c r="XB3000" s="81"/>
      <c r="XC3000" s="173"/>
      <c r="XD3000" s="732"/>
      <c r="XE3000" s="137"/>
      <c r="XF3000" s="580"/>
      <c r="XG3000" s="537"/>
      <c r="XH3000" s="562"/>
      <c r="XI3000" s="357"/>
      <c r="XJ3000" s="81"/>
      <c r="XK3000" s="173"/>
      <c r="XL3000" s="732"/>
      <c r="XM3000" s="137"/>
      <c r="XN3000" s="580"/>
      <c r="XO3000" s="537"/>
      <c r="XP3000" s="562"/>
      <c r="XQ3000" s="357"/>
      <c r="XR3000" s="81"/>
      <c r="XS3000" s="173"/>
      <c r="XT3000" s="732"/>
      <c r="XU3000" s="137"/>
      <c r="XV3000" s="580"/>
      <c r="XW3000" s="537"/>
      <c r="XX3000" s="562"/>
      <c r="XY3000" s="357"/>
      <c r="XZ3000" s="81"/>
      <c r="YA3000" s="173"/>
      <c r="YB3000" s="732"/>
      <c r="YC3000" s="137"/>
      <c r="YD3000" s="580"/>
      <c r="YE3000" s="537"/>
      <c r="YF3000" s="562"/>
      <c r="YG3000" s="357"/>
      <c r="YH3000" s="81"/>
      <c r="YI3000" s="173"/>
      <c r="YJ3000" s="732"/>
      <c r="YK3000" s="137"/>
      <c r="YL3000" s="580"/>
      <c r="YM3000" s="537"/>
      <c r="YN3000" s="562"/>
      <c r="YO3000" s="357"/>
      <c r="YP3000" s="81"/>
      <c r="YQ3000" s="173"/>
      <c r="YR3000" s="732"/>
      <c r="YS3000" s="137"/>
      <c r="YT3000" s="580"/>
      <c r="YU3000" s="537"/>
      <c r="YV3000" s="562"/>
      <c r="YW3000" s="357"/>
      <c r="YX3000" s="81"/>
      <c r="YY3000" s="173"/>
      <c r="YZ3000" s="732"/>
      <c r="ZA3000" s="137"/>
      <c r="ZB3000" s="580"/>
      <c r="ZC3000" s="537"/>
      <c r="ZD3000" s="562"/>
      <c r="ZE3000" s="357"/>
      <c r="ZF3000" s="81"/>
      <c r="ZG3000" s="173"/>
      <c r="ZH3000" s="732"/>
      <c r="ZI3000" s="137"/>
      <c r="ZJ3000" s="580"/>
      <c r="ZK3000" s="537"/>
      <c r="ZL3000" s="562"/>
      <c r="ZM3000" s="357"/>
      <c r="ZN3000" s="81"/>
      <c r="ZO3000" s="173"/>
      <c r="ZP3000" s="732"/>
      <c r="ZQ3000" s="137"/>
      <c r="ZR3000" s="580"/>
      <c r="ZS3000" s="537"/>
      <c r="ZT3000" s="562"/>
      <c r="ZU3000" s="357"/>
      <c r="ZV3000" s="81"/>
      <c r="ZW3000" s="173"/>
      <c r="ZX3000" s="732"/>
      <c r="ZY3000" s="137"/>
      <c r="ZZ3000" s="580"/>
      <c r="AAA3000" s="537"/>
      <c r="AAB3000" s="562"/>
      <c r="AAC3000" s="357"/>
      <c r="AAD3000" s="81"/>
      <c r="AAE3000" s="173"/>
      <c r="AAF3000" s="732"/>
      <c r="AAG3000" s="137"/>
      <c r="AAH3000" s="580"/>
      <c r="AAI3000" s="537"/>
      <c r="AAJ3000" s="562"/>
      <c r="AAK3000" s="357"/>
      <c r="AAL3000" s="81"/>
      <c r="AAM3000" s="173"/>
      <c r="AAN3000" s="732"/>
      <c r="AAO3000" s="137"/>
      <c r="AAP3000" s="580"/>
      <c r="AAQ3000" s="537"/>
      <c r="AAR3000" s="562"/>
      <c r="AAS3000" s="357"/>
      <c r="AAT3000" s="81"/>
      <c r="AAU3000" s="173"/>
      <c r="AAV3000" s="732"/>
      <c r="AAW3000" s="137"/>
      <c r="AAX3000" s="580"/>
      <c r="AAY3000" s="537"/>
      <c r="AAZ3000" s="562"/>
      <c r="ABA3000" s="357"/>
      <c r="ABB3000" s="81"/>
      <c r="ABC3000" s="173"/>
      <c r="ABD3000" s="732"/>
      <c r="ABE3000" s="137"/>
      <c r="ABF3000" s="580"/>
      <c r="ABG3000" s="537"/>
      <c r="ABH3000" s="562"/>
      <c r="ABI3000" s="357"/>
      <c r="ABJ3000" s="81"/>
      <c r="ABK3000" s="173"/>
      <c r="ABL3000" s="732"/>
      <c r="ABM3000" s="137"/>
      <c r="ABN3000" s="580"/>
      <c r="ABO3000" s="537"/>
      <c r="ABP3000" s="562"/>
      <c r="ABQ3000" s="357"/>
      <c r="ABR3000" s="81"/>
      <c r="ABS3000" s="173"/>
      <c r="ABT3000" s="732"/>
      <c r="ABU3000" s="137"/>
      <c r="ABV3000" s="580"/>
      <c r="ABW3000" s="537"/>
      <c r="ABX3000" s="562"/>
      <c r="ABY3000" s="357"/>
      <c r="ABZ3000" s="81"/>
      <c r="ACA3000" s="173"/>
      <c r="ACB3000" s="732"/>
      <c r="ACC3000" s="137"/>
      <c r="ACD3000" s="580"/>
      <c r="ACE3000" s="537"/>
      <c r="ACF3000" s="562"/>
      <c r="ACG3000" s="357"/>
      <c r="ACH3000" s="81"/>
      <c r="ACI3000" s="173"/>
      <c r="ACJ3000" s="732"/>
      <c r="ACK3000" s="137"/>
      <c r="ACL3000" s="580"/>
      <c r="ACM3000" s="537"/>
      <c r="ACN3000" s="562"/>
      <c r="ACO3000" s="357"/>
      <c r="ACP3000" s="81"/>
      <c r="ACQ3000" s="173"/>
      <c r="ACR3000" s="732"/>
      <c r="ACS3000" s="137"/>
      <c r="ACT3000" s="580"/>
      <c r="ACU3000" s="537"/>
      <c r="ACV3000" s="562"/>
      <c r="ACW3000" s="357"/>
      <c r="ACX3000" s="81"/>
      <c r="ACY3000" s="173"/>
      <c r="ACZ3000" s="732"/>
      <c r="ADA3000" s="137"/>
      <c r="ADB3000" s="580"/>
      <c r="ADC3000" s="537"/>
      <c r="ADD3000" s="562"/>
      <c r="ADE3000" s="357"/>
      <c r="ADF3000" s="81"/>
      <c r="ADG3000" s="173"/>
      <c r="ADH3000" s="732"/>
      <c r="ADI3000" s="137"/>
      <c r="ADJ3000" s="580"/>
      <c r="ADK3000" s="537"/>
      <c r="ADL3000" s="562"/>
      <c r="ADM3000" s="357"/>
      <c r="ADN3000" s="81"/>
      <c r="ADO3000" s="173"/>
      <c r="ADP3000" s="732"/>
      <c r="ADQ3000" s="137"/>
      <c r="ADR3000" s="580"/>
      <c r="ADS3000" s="537"/>
      <c r="ADT3000" s="562"/>
      <c r="ADU3000" s="357"/>
      <c r="ADV3000" s="81"/>
      <c r="ADW3000" s="173"/>
      <c r="ADX3000" s="732"/>
      <c r="ADY3000" s="137"/>
      <c r="ADZ3000" s="580"/>
      <c r="AEA3000" s="537"/>
      <c r="AEB3000" s="562"/>
      <c r="AEC3000" s="357"/>
      <c r="AED3000" s="81"/>
      <c r="AEE3000" s="173"/>
      <c r="AEF3000" s="732"/>
      <c r="AEG3000" s="137"/>
      <c r="AEH3000" s="580"/>
      <c r="AEI3000" s="537"/>
      <c r="AEJ3000" s="562"/>
      <c r="AEK3000" s="357"/>
      <c r="AEL3000" s="81"/>
      <c r="AEM3000" s="173"/>
      <c r="AEN3000" s="732"/>
      <c r="AEO3000" s="137"/>
      <c r="AEP3000" s="580"/>
      <c r="AEQ3000" s="537"/>
      <c r="AER3000" s="562"/>
      <c r="AES3000" s="357"/>
      <c r="AET3000" s="81"/>
      <c r="AEU3000" s="173"/>
      <c r="AEV3000" s="732"/>
      <c r="AEW3000" s="137"/>
      <c r="AEX3000" s="580"/>
      <c r="AEY3000" s="537"/>
      <c r="AEZ3000" s="562"/>
      <c r="AFA3000" s="357"/>
      <c r="AFB3000" s="81"/>
      <c r="AFC3000" s="173"/>
      <c r="AFD3000" s="732"/>
      <c r="AFE3000" s="137"/>
      <c r="AFF3000" s="580"/>
      <c r="AFG3000" s="537"/>
      <c r="AFH3000" s="562"/>
      <c r="AFI3000" s="357"/>
      <c r="AFJ3000" s="81"/>
      <c r="AFK3000" s="173"/>
      <c r="AFL3000" s="732"/>
      <c r="AFM3000" s="137"/>
      <c r="AFN3000" s="580"/>
      <c r="AFO3000" s="537"/>
      <c r="AFP3000" s="562"/>
      <c r="AFQ3000" s="357"/>
      <c r="AFR3000" s="81"/>
      <c r="AFS3000" s="173"/>
      <c r="AFT3000" s="732"/>
      <c r="AFU3000" s="137"/>
      <c r="AFV3000" s="580"/>
      <c r="AFW3000" s="537"/>
      <c r="AFX3000" s="562"/>
      <c r="AFY3000" s="357"/>
      <c r="AFZ3000" s="81"/>
      <c r="AGA3000" s="173"/>
      <c r="AGB3000" s="732"/>
      <c r="AGC3000" s="137"/>
      <c r="AGD3000" s="580"/>
      <c r="AGE3000" s="537"/>
      <c r="AGF3000" s="562"/>
      <c r="AGG3000" s="357"/>
      <c r="AGH3000" s="81"/>
      <c r="AGI3000" s="173"/>
      <c r="AGJ3000" s="732"/>
      <c r="AGK3000" s="137"/>
      <c r="AGL3000" s="580"/>
      <c r="AGM3000" s="537"/>
      <c r="AGN3000" s="562"/>
      <c r="AGO3000" s="357"/>
      <c r="AGP3000" s="81"/>
      <c r="AGQ3000" s="173"/>
      <c r="AGR3000" s="732"/>
      <c r="AGS3000" s="137"/>
      <c r="AGT3000" s="580"/>
      <c r="AGU3000" s="537"/>
      <c r="AGV3000" s="562"/>
      <c r="AGW3000" s="357"/>
      <c r="AGX3000" s="81"/>
      <c r="AGY3000" s="173"/>
      <c r="AGZ3000" s="732"/>
      <c r="AHA3000" s="137"/>
      <c r="AHB3000" s="580"/>
      <c r="AHC3000" s="537"/>
      <c r="AHD3000" s="562"/>
      <c r="AHE3000" s="357"/>
      <c r="AHF3000" s="81"/>
      <c r="AHG3000" s="173"/>
      <c r="AHH3000" s="732"/>
      <c r="AHI3000" s="137"/>
      <c r="AHJ3000" s="580"/>
      <c r="AHK3000" s="537"/>
      <c r="AHL3000" s="562"/>
      <c r="AHM3000" s="357"/>
      <c r="AHN3000" s="81"/>
      <c r="AHO3000" s="173"/>
      <c r="AHP3000" s="732"/>
      <c r="AHQ3000" s="137"/>
      <c r="AHR3000" s="580"/>
      <c r="AHS3000" s="537"/>
      <c r="AHT3000" s="562"/>
      <c r="AHU3000" s="357"/>
      <c r="AHV3000" s="81"/>
      <c r="AHW3000" s="173"/>
      <c r="AHX3000" s="732"/>
      <c r="AHY3000" s="137"/>
      <c r="AHZ3000" s="580"/>
      <c r="AIA3000" s="537"/>
      <c r="AIB3000" s="562"/>
      <c r="AIC3000" s="357"/>
      <c r="AID3000" s="81"/>
      <c r="AIE3000" s="173"/>
      <c r="AIF3000" s="732"/>
      <c r="AIG3000" s="137"/>
      <c r="AIH3000" s="580"/>
      <c r="AII3000" s="537"/>
      <c r="AIJ3000" s="562"/>
      <c r="AIK3000" s="357"/>
      <c r="AIL3000" s="81"/>
      <c r="AIM3000" s="173"/>
      <c r="AIN3000" s="732"/>
      <c r="AIO3000" s="137"/>
      <c r="AIP3000" s="580"/>
      <c r="AIQ3000" s="537"/>
      <c r="AIR3000" s="562"/>
      <c r="AIS3000" s="357"/>
      <c r="AIT3000" s="81"/>
      <c r="AIU3000" s="173"/>
      <c r="AIV3000" s="732"/>
      <c r="AIW3000" s="137"/>
      <c r="AIX3000" s="580"/>
      <c r="AIY3000" s="537"/>
      <c r="AIZ3000" s="562"/>
      <c r="AJA3000" s="357"/>
      <c r="AJB3000" s="81"/>
      <c r="AJC3000" s="173"/>
      <c r="AJD3000" s="732"/>
      <c r="AJE3000" s="137"/>
      <c r="AJF3000" s="580"/>
      <c r="AJG3000" s="537"/>
      <c r="AJH3000" s="562"/>
      <c r="AJI3000" s="357"/>
      <c r="AJJ3000" s="81"/>
      <c r="AJK3000" s="173"/>
      <c r="AJL3000" s="732"/>
      <c r="AJM3000" s="137"/>
      <c r="AJN3000" s="580"/>
      <c r="AJO3000" s="537"/>
      <c r="AJP3000" s="562"/>
      <c r="AJQ3000" s="357"/>
      <c r="AJR3000" s="81"/>
      <c r="AJS3000" s="173"/>
      <c r="AJT3000" s="732"/>
      <c r="AJU3000" s="137"/>
      <c r="AJV3000" s="580"/>
      <c r="AJW3000" s="537"/>
      <c r="AJX3000" s="562"/>
      <c r="AJY3000" s="357"/>
      <c r="AJZ3000" s="81"/>
      <c r="AKA3000" s="173"/>
      <c r="AKB3000" s="732"/>
      <c r="AKC3000" s="137"/>
      <c r="AKD3000" s="580"/>
      <c r="AKE3000" s="537"/>
      <c r="AKF3000" s="562"/>
      <c r="AKG3000" s="357"/>
      <c r="AKH3000" s="81"/>
      <c r="AKI3000" s="173"/>
      <c r="AKJ3000" s="732"/>
      <c r="AKK3000" s="137"/>
      <c r="AKL3000" s="580"/>
      <c r="AKM3000" s="537"/>
      <c r="AKN3000" s="562"/>
      <c r="AKO3000" s="357"/>
      <c r="AKP3000" s="81"/>
      <c r="AKQ3000" s="173"/>
      <c r="AKR3000" s="732"/>
      <c r="AKS3000" s="137"/>
      <c r="AKT3000" s="580"/>
      <c r="AKU3000" s="537"/>
      <c r="AKV3000" s="562"/>
      <c r="AKW3000" s="357"/>
      <c r="AKX3000" s="81"/>
      <c r="AKY3000" s="173"/>
      <c r="AKZ3000" s="732"/>
      <c r="ALA3000" s="137"/>
      <c r="ALB3000" s="580"/>
      <c r="ALC3000" s="537"/>
      <c r="ALD3000" s="562"/>
      <c r="ALE3000" s="357"/>
      <c r="ALF3000" s="81"/>
      <c r="ALG3000" s="173"/>
      <c r="ALH3000" s="732"/>
      <c r="ALI3000" s="137"/>
      <c r="ALJ3000" s="580"/>
      <c r="ALK3000" s="537"/>
      <c r="ALL3000" s="562"/>
      <c r="ALM3000" s="357"/>
      <c r="ALN3000" s="81"/>
      <c r="ALO3000" s="173"/>
      <c r="ALP3000" s="732"/>
      <c r="ALQ3000" s="137"/>
      <c r="ALR3000" s="580"/>
      <c r="ALS3000" s="537"/>
      <c r="ALT3000" s="562"/>
      <c r="ALU3000" s="357"/>
      <c r="ALV3000" s="81"/>
      <c r="ALW3000" s="173"/>
      <c r="ALX3000" s="732"/>
      <c r="ALY3000" s="137"/>
      <c r="ALZ3000" s="580"/>
      <c r="AMA3000" s="537"/>
      <c r="AMB3000" s="562"/>
      <c r="AMC3000" s="357"/>
      <c r="AMD3000" s="81"/>
      <c r="AME3000" s="173"/>
      <c r="AMF3000" s="732"/>
      <c r="AMG3000" s="137"/>
      <c r="AMH3000" s="580"/>
      <c r="AMI3000" s="537"/>
      <c r="AMJ3000" s="562"/>
      <c r="AMK3000" s="357"/>
      <c r="AML3000" s="81"/>
      <c r="AMM3000" s="173"/>
      <c r="AMN3000" s="732"/>
      <c r="AMO3000" s="137"/>
      <c r="AMP3000" s="580"/>
      <c r="AMQ3000" s="537"/>
      <c r="AMR3000" s="562"/>
      <c r="AMS3000" s="357"/>
      <c r="AMT3000" s="81"/>
      <c r="AMU3000" s="173"/>
      <c r="AMV3000" s="732"/>
      <c r="AMW3000" s="137"/>
      <c r="AMX3000" s="580"/>
      <c r="AMY3000" s="537"/>
      <c r="AMZ3000" s="562"/>
      <c r="ANA3000" s="357"/>
      <c r="ANB3000" s="81"/>
      <c r="ANC3000" s="173"/>
      <c r="AND3000" s="732"/>
      <c r="ANE3000" s="137"/>
      <c r="ANF3000" s="580"/>
      <c r="ANG3000" s="537"/>
      <c r="ANH3000" s="562"/>
      <c r="ANI3000" s="357"/>
      <c r="ANJ3000" s="81"/>
      <c r="ANK3000" s="173"/>
      <c r="ANL3000" s="732"/>
      <c r="ANM3000" s="137"/>
      <c r="ANN3000" s="580"/>
      <c r="ANO3000" s="537"/>
      <c r="ANP3000" s="562"/>
      <c r="ANQ3000" s="357"/>
      <c r="ANR3000" s="81"/>
      <c r="ANS3000" s="173"/>
      <c r="ANT3000" s="732"/>
      <c r="ANU3000" s="137"/>
      <c r="ANV3000" s="580"/>
      <c r="ANW3000" s="537"/>
      <c r="ANX3000" s="562"/>
      <c r="ANY3000" s="357"/>
      <c r="ANZ3000" s="81"/>
      <c r="AOA3000" s="173"/>
      <c r="AOB3000" s="732"/>
      <c r="AOC3000" s="137"/>
      <c r="AOD3000" s="580"/>
      <c r="AOE3000" s="537"/>
      <c r="AOF3000" s="562"/>
      <c r="AOG3000" s="357"/>
      <c r="AOH3000" s="81"/>
      <c r="AOI3000" s="173"/>
      <c r="AOJ3000" s="732"/>
      <c r="AOK3000" s="137"/>
      <c r="AOL3000" s="580"/>
      <c r="AOM3000" s="537"/>
      <c r="AON3000" s="562"/>
      <c r="AOO3000" s="357"/>
      <c r="AOP3000" s="81"/>
      <c r="AOQ3000" s="173"/>
      <c r="AOR3000" s="732"/>
      <c r="AOS3000" s="137"/>
      <c r="AOT3000" s="580"/>
      <c r="AOU3000" s="537"/>
      <c r="AOV3000" s="562"/>
      <c r="AOW3000" s="357"/>
      <c r="AOX3000" s="81"/>
      <c r="AOY3000" s="173"/>
      <c r="AOZ3000" s="732"/>
      <c r="APA3000" s="137"/>
      <c r="APB3000" s="580"/>
      <c r="APC3000" s="537"/>
      <c r="APD3000" s="562"/>
      <c r="APE3000" s="357"/>
      <c r="APF3000" s="81"/>
      <c r="APG3000" s="173"/>
      <c r="APH3000" s="732"/>
      <c r="API3000" s="137"/>
      <c r="APJ3000" s="580"/>
      <c r="APK3000" s="537"/>
      <c r="APL3000" s="562"/>
      <c r="APM3000" s="357"/>
      <c r="APN3000" s="81"/>
      <c r="APO3000" s="173"/>
      <c r="APP3000" s="732"/>
      <c r="APQ3000" s="137"/>
      <c r="APR3000" s="580"/>
      <c r="APS3000" s="537"/>
      <c r="APT3000" s="562"/>
      <c r="APU3000" s="357"/>
      <c r="APV3000" s="81"/>
      <c r="APW3000" s="173"/>
      <c r="APX3000" s="732"/>
      <c r="APY3000" s="137"/>
      <c r="APZ3000" s="580"/>
      <c r="AQA3000" s="537"/>
      <c r="AQB3000" s="562"/>
      <c r="AQC3000" s="357"/>
      <c r="AQD3000" s="81"/>
      <c r="AQE3000" s="173"/>
      <c r="AQF3000" s="732"/>
      <c r="AQG3000" s="137"/>
      <c r="AQH3000" s="580"/>
      <c r="AQI3000" s="537"/>
      <c r="AQJ3000" s="562"/>
      <c r="AQK3000" s="357"/>
      <c r="AQL3000" s="81"/>
      <c r="AQM3000" s="173"/>
      <c r="AQN3000" s="732"/>
      <c r="AQO3000" s="137"/>
      <c r="AQP3000" s="580"/>
      <c r="AQQ3000" s="537"/>
      <c r="AQR3000" s="562"/>
      <c r="AQS3000" s="357"/>
      <c r="AQT3000" s="81"/>
      <c r="AQU3000" s="173"/>
      <c r="AQV3000" s="732"/>
      <c r="AQW3000" s="137"/>
      <c r="AQX3000" s="580"/>
      <c r="AQY3000" s="537"/>
      <c r="AQZ3000" s="562"/>
      <c r="ARA3000" s="357"/>
      <c r="ARB3000" s="81"/>
      <c r="ARC3000" s="173"/>
      <c r="ARD3000" s="732"/>
      <c r="ARE3000" s="137"/>
      <c r="ARF3000" s="580"/>
      <c r="ARG3000" s="537"/>
      <c r="ARH3000" s="562"/>
      <c r="ARI3000" s="357"/>
      <c r="ARJ3000" s="81"/>
      <c r="ARK3000" s="173"/>
      <c r="ARL3000" s="732"/>
      <c r="ARM3000" s="137"/>
      <c r="ARN3000" s="580"/>
      <c r="ARO3000" s="537"/>
      <c r="ARP3000" s="562"/>
      <c r="ARQ3000" s="357"/>
      <c r="ARR3000" s="81"/>
      <c r="ARS3000" s="173"/>
      <c r="ART3000" s="732"/>
      <c r="ARU3000" s="137"/>
      <c r="ARV3000" s="580"/>
      <c r="ARW3000" s="537"/>
      <c r="ARX3000" s="562"/>
      <c r="ARY3000" s="357"/>
      <c r="ARZ3000" s="81"/>
      <c r="ASA3000" s="173"/>
      <c r="ASB3000" s="732"/>
      <c r="ASC3000" s="137"/>
      <c r="ASD3000" s="580"/>
      <c r="ASE3000" s="537"/>
      <c r="ASF3000" s="562"/>
      <c r="ASG3000" s="357"/>
      <c r="ASH3000" s="81"/>
      <c r="ASI3000" s="173"/>
      <c r="ASJ3000" s="732"/>
      <c r="ASK3000" s="137"/>
      <c r="ASL3000" s="580"/>
      <c r="ASM3000" s="537"/>
      <c r="ASN3000" s="562"/>
      <c r="ASO3000" s="357"/>
      <c r="ASP3000" s="81"/>
      <c r="ASQ3000" s="173"/>
      <c r="ASR3000" s="732"/>
      <c r="ASS3000" s="137"/>
      <c r="AST3000" s="580"/>
      <c r="ASU3000" s="537"/>
      <c r="ASV3000" s="562"/>
      <c r="ASW3000" s="357"/>
      <c r="ASX3000" s="81"/>
      <c r="ASY3000" s="173"/>
      <c r="ASZ3000" s="732"/>
      <c r="ATA3000" s="137"/>
      <c r="ATB3000" s="580"/>
      <c r="ATC3000" s="537"/>
      <c r="ATD3000" s="562"/>
      <c r="ATE3000" s="357"/>
      <c r="ATF3000" s="81"/>
      <c r="ATG3000" s="173"/>
      <c r="ATH3000" s="732"/>
      <c r="ATI3000" s="137"/>
      <c r="ATJ3000" s="580"/>
      <c r="ATK3000" s="537"/>
      <c r="ATL3000" s="562"/>
      <c r="ATM3000" s="357"/>
      <c r="ATN3000" s="81"/>
      <c r="ATO3000" s="173"/>
      <c r="ATP3000" s="732"/>
      <c r="ATQ3000" s="137"/>
      <c r="ATR3000" s="580"/>
      <c r="ATS3000" s="537"/>
      <c r="ATT3000" s="562"/>
      <c r="ATU3000" s="357"/>
      <c r="ATV3000" s="81"/>
      <c r="ATW3000" s="173"/>
      <c r="ATX3000" s="732"/>
      <c r="ATY3000" s="137"/>
      <c r="ATZ3000" s="580"/>
      <c r="AUA3000" s="537"/>
      <c r="AUB3000" s="562"/>
      <c r="AUC3000" s="357"/>
      <c r="AUD3000" s="81"/>
      <c r="AUE3000" s="173"/>
      <c r="AUF3000" s="732"/>
      <c r="AUG3000" s="137"/>
      <c r="AUH3000" s="580"/>
      <c r="AUI3000" s="537"/>
      <c r="AUJ3000" s="562"/>
      <c r="AUK3000" s="357"/>
      <c r="AUL3000" s="81"/>
      <c r="AUM3000" s="173"/>
      <c r="AUN3000" s="732"/>
      <c r="AUO3000" s="137"/>
      <c r="AUP3000" s="580"/>
      <c r="AUQ3000" s="537"/>
      <c r="AUR3000" s="562"/>
      <c r="AUS3000" s="357"/>
      <c r="AUT3000" s="81"/>
      <c r="AUU3000" s="173"/>
      <c r="AUV3000" s="732"/>
      <c r="AUW3000" s="137"/>
      <c r="AUX3000" s="580"/>
      <c r="AUY3000" s="537"/>
      <c r="AUZ3000" s="562"/>
      <c r="AVA3000" s="357"/>
      <c r="AVB3000" s="81"/>
      <c r="AVC3000" s="173"/>
      <c r="AVD3000" s="732"/>
      <c r="AVE3000" s="137"/>
      <c r="AVF3000" s="580"/>
      <c r="AVG3000" s="537"/>
      <c r="AVH3000" s="562"/>
      <c r="AVI3000" s="357"/>
      <c r="AVJ3000" s="81"/>
      <c r="AVK3000" s="173"/>
      <c r="AVL3000" s="732"/>
      <c r="AVM3000" s="137"/>
      <c r="AVN3000" s="580"/>
      <c r="AVO3000" s="537"/>
      <c r="AVP3000" s="562"/>
      <c r="AVQ3000" s="357"/>
      <c r="AVR3000" s="81"/>
      <c r="AVS3000" s="173"/>
      <c r="AVT3000" s="732"/>
      <c r="AVU3000" s="137"/>
      <c r="AVV3000" s="580"/>
      <c r="AVW3000" s="537"/>
      <c r="AVX3000" s="562"/>
      <c r="AVY3000" s="357"/>
      <c r="AVZ3000" s="81"/>
      <c r="AWA3000" s="173"/>
      <c r="AWB3000" s="732"/>
      <c r="AWC3000" s="137"/>
      <c r="AWD3000" s="580"/>
      <c r="AWE3000" s="537"/>
      <c r="AWF3000" s="562"/>
      <c r="AWG3000" s="357"/>
      <c r="AWH3000" s="81"/>
      <c r="AWI3000" s="173"/>
      <c r="AWJ3000" s="732"/>
      <c r="AWK3000" s="137"/>
      <c r="AWL3000" s="580"/>
      <c r="AWM3000" s="537"/>
      <c r="AWN3000" s="562"/>
      <c r="AWO3000" s="357"/>
      <c r="AWP3000" s="81"/>
      <c r="AWQ3000" s="173"/>
      <c r="AWR3000" s="732"/>
      <c r="AWS3000" s="137"/>
      <c r="AWT3000" s="580"/>
      <c r="AWU3000" s="537"/>
      <c r="AWV3000" s="562"/>
      <c r="AWW3000" s="357"/>
      <c r="AWX3000" s="81"/>
      <c r="AWY3000" s="173"/>
      <c r="AWZ3000" s="732"/>
      <c r="AXA3000" s="137"/>
      <c r="AXB3000" s="580"/>
      <c r="AXC3000" s="537"/>
      <c r="AXD3000" s="562"/>
      <c r="AXE3000" s="357"/>
      <c r="AXF3000" s="81"/>
      <c r="AXG3000" s="173"/>
      <c r="AXH3000" s="732"/>
      <c r="AXI3000" s="137"/>
      <c r="AXJ3000" s="580"/>
      <c r="AXK3000" s="537"/>
      <c r="AXL3000" s="562"/>
      <c r="AXM3000" s="357"/>
      <c r="AXN3000" s="81"/>
      <c r="AXO3000" s="173"/>
      <c r="AXP3000" s="732"/>
      <c r="AXQ3000" s="137"/>
      <c r="AXR3000" s="580"/>
      <c r="AXS3000" s="537"/>
      <c r="AXT3000" s="562"/>
      <c r="AXU3000" s="357"/>
      <c r="AXV3000" s="81"/>
      <c r="AXW3000" s="173"/>
      <c r="AXX3000" s="732"/>
      <c r="AXY3000" s="137"/>
      <c r="AXZ3000" s="580"/>
      <c r="AYA3000" s="537"/>
      <c r="AYB3000" s="562"/>
      <c r="AYC3000" s="357"/>
      <c r="AYD3000" s="81"/>
      <c r="AYE3000" s="173"/>
      <c r="AYF3000" s="732"/>
      <c r="AYG3000" s="137"/>
      <c r="AYH3000" s="580"/>
      <c r="AYI3000" s="537"/>
      <c r="AYJ3000" s="562"/>
      <c r="AYK3000" s="357"/>
      <c r="AYL3000" s="81"/>
      <c r="AYM3000" s="173"/>
      <c r="AYN3000" s="732"/>
      <c r="AYO3000" s="137"/>
      <c r="AYP3000" s="580"/>
      <c r="AYQ3000" s="537"/>
      <c r="AYR3000" s="562"/>
      <c r="AYS3000" s="357"/>
      <c r="AYT3000" s="81"/>
      <c r="AYU3000" s="173"/>
      <c r="AYV3000" s="732"/>
      <c r="AYW3000" s="137"/>
      <c r="AYX3000" s="580"/>
      <c r="AYY3000" s="537"/>
      <c r="AYZ3000" s="562"/>
      <c r="AZA3000" s="357"/>
      <c r="AZB3000" s="81"/>
      <c r="AZC3000" s="173"/>
      <c r="AZD3000" s="732"/>
      <c r="AZE3000" s="137"/>
      <c r="AZF3000" s="580"/>
      <c r="AZG3000" s="537"/>
      <c r="AZH3000" s="562"/>
      <c r="AZI3000" s="357"/>
      <c r="AZJ3000" s="81"/>
      <c r="AZK3000" s="173"/>
      <c r="AZL3000" s="732"/>
      <c r="AZM3000" s="137"/>
      <c r="AZN3000" s="580"/>
      <c r="AZO3000" s="537"/>
      <c r="AZP3000" s="562"/>
      <c r="AZQ3000" s="357"/>
      <c r="AZR3000" s="81"/>
      <c r="AZS3000" s="173"/>
      <c r="AZT3000" s="732"/>
      <c r="AZU3000" s="137"/>
      <c r="AZV3000" s="580"/>
      <c r="AZW3000" s="537"/>
      <c r="AZX3000" s="562"/>
      <c r="AZY3000" s="357"/>
      <c r="AZZ3000" s="81"/>
      <c r="BAA3000" s="173"/>
      <c r="BAB3000" s="732"/>
      <c r="BAC3000" s="137"/>
      <c r="BAD3000" s="580"/>
      <c r="BAE3000" s="537"/>
      <c r="BAF3000" s="562"/>
      <c r="BAG3000" s="357"/>
      <c r="BAH3000" s="81"/>
      <c r="BAI3000" s="173"/>
      <c r="BAJ3000" s="732"/>
      <c r="BAK3000" s="137"/>
      <c r="BAL3000" s="580"/>
      <c r="BAM3000" s="537"/>
      <c r="BAN3000" s="562"/>
      <c r="BAO3000" s="357"/>
      <c r="BAP3000" s="81"/>
      <c r="BAQ3000" s="173"/>
      <c r="BAR3000" s="732"/>
      <c r="BAS3000" s="137"/>
      <c r="BAT3000" s="580"/>
      <c r="BAU3000" s="537"/>
      <c r="BAV3000" s="562"/>
      <c r="BAW3000" s="357"/>
      <c r="BAX3000" s="81"/>
      <c r="BAY3000" s="173"/>
      <c r="BAZ3000" s="732"/>
      <c r="BBA3000" s="137"/>
      <c r="BBB3000" s="580"/>
      <c r="BBC3000" s="537"/>
      <c r="BBD3000" s="562"/>
      <c r="BBE3000" s="357"/>
      <c r="BBF3000" s="81"/>
      <c r="BBG3000" s="173"/>
      <c r="BBH3000" s="732"/>
      <c r="BBI3000" s="137"/>
      <c r="BBJ3000" s="580"/>
      <c r="BBK3000" s="537"/>
      <c r="BBL3000" s="562"/>
      <c r="BBM3000" s="357"/>
      <c r="BBN3000" s="81"/>
      <c r="BBO3000" s="173"/>
      <c r="BBP3000" s="732"/>
      <c r="BBQ3000" s="137"/>
      <c r="BBR3000" s="580"/>
      <c r="BBS3000" s="537"/>
      <c r="BBT3000" s="562"/>
      <c r="BBU3000" s="357"/>
      <c r="BBV3000" s="81"/>
      <c r="BBW3000" s="173"/>
      <c r="BBX3000" s="732"/>
      <c r="BBY3000" s="137"/>
      <c r="BBZ3000" s="580"/>
      <c r="BCA3000" s="537"/>
      <c r="BCB3000" s="562"/>
      <c r="BCC3000" s="357"/>
      <c r="BCD3000" s="81"/>
      <c r="BCE3000" s="173"/>
      <c r="BCF3000" s="732"/>
      <c r="BCG3000" s="137"/>
      <c r="BCH3000" s="580"/>
      <c r="BCI3000" s="537"/>
      <c r="BCJ3000" s="562"/>
      <c r="BCK3000" s="357"/>
      <c r="BCL3000" s="81"/>
      <c r="BCM3000" s="173"/>
      <c r="BCN3000" s="732"/>
      <c r="BCO3000" s="137"/>
      <c r="BCP3000" s="580"/>
      <c r="BCQ3000" s="537"/>
      <c r="BCR3000" s="562"/>
      <c r="BCS3000" s="357"/>
      <c r="BCT3000" s="81"/>
      <c r="BCU3000" s="173"/>
      <c r="BCV3000" s="732"/>
      <c r="BCW3000" s="137"/>
      <c r="BCX3000" s="580"/>
      <c r="BCY3000" s="537"/>
      <c r="BCZ3000" s="562"/>
      <c r="BDA3000" s="357"/>
      <c r="BDB3000" s="81"/>
      <c r="BDC3000" s="173"/>
      <c r="BDD3000" s="732"/>
      <c r="BDE3000" s="137"/>
      <c r="BDF3000" s="580"/>
      <c r="BDG3000" s="537"/>
      <c r="BDH3000" s="562"/>
      <c r="BDI3000" s="357"/>
      <c r="BDJ3000" s="81"/>
      <c r="BDK3000" s="173"/>
      <c r="BDL3000" s="732"/>
      <c r="BDM3000" s="137"/>
      <c r="BDN3000" s="580"/>
      <c r="BDO3000" s="537"/>
      <c r="BDP3000" s="562"/>
      <c r="BDQ3000" s="357"/>
      <c r="BDR3000" s="81"/>
      <c r="BDS3000" s="173"/>
      <c r="BDT3000" s="732"/>
      <c r="BDU3000" s="137"/>
      <c r="BDV3000" s="580"/>
      <c r="BDW3000" s="537"/>
      <c r="BDX3000" s="562"/>
      <c r="BDY3000" s="357"/>
      <c r="BDZ3000" s="81"/>
      <c r="BEA3000" s="173"/>
      <c r="BEB3000" s="732"/>
      <c r="BEC3000" s="137"/>
      <c r="BED3000" s="580"/>
      <c r="BEE3000" s="537"/>
      <c r="BEF3000" s="562"/>
      <c r="BEG3000" s="357"/>
      <c r="BEH3000" s="81"/>
      <c r="BEI3000" s="173"/>
      <c r="BEJ3000" s="732"/>
      <c r="BEK3000" s="137"/>
      <c r="BEL3000" s="580"/>
      <c r="BEM3000" s="537"/>
      <c r="BEN3000" s="562"/>
      <c r="BEO3000" s="357"/>
      <c r="BEP3000" s="81"/>
      <c r="BEQ3000" s="173"/>
      <c r="BER3000" s="732"/>
      <c r="BES3000" s="137"/>
      <c r="BET3000" s="580"/>
      <c r="BEU3000" s="537"/>
      <c r="BEV3000" s="562"/>
      <c r="BEW3000" s="357"/>
      <c r="BEX3000" s="81"/>
      <c r="BEY3000" s="173"/>
      <c r="BEZ3000" s="732"/>
      <c r="BFA3000" s="137"/>
      <c r="BFB3000" s="580"/>
      <c r="BFC3000" s="537"/>
      <c r="BFD3000" s="562"/>
      <c r="BFE3000" s="357"/>
      <c r="BFF3000" s="81"/>
      <c r="BFG3000" s="173"/>
      <c r="BFH3000" s="732"/>
      <c r="BFI3000" s="137"/>
      <c r="BFJ3000" s="580"/>
      <c r="BFK3000" s="537"/>
      <c r="BFL3000" s="562"/>
      <c r="BFM3000" s="357"/>
      <c r="BFN3000" s="81"/>
      <c r="BFO3000" s="173"/>
      <c r="BFP3000" s="732"/>
      <c r="BFQ3000" s="137"/>
      <c r="BFR3000" s="580"/>
      <c r="BFS3000" s="537"/>
      <c r="BFT3000" s="562"/>
      <c r="BFU3000" s="357"/>
      <c r="BFV3000" s="81"/>
      <c r="BFW3000" s="173"/>
      <c r="BFX3000" s="732"/>
      <c r="BFY3000" s="137"/>
      <c r="BFZ3000" s="580"/>
      <c r="BGA3000" s="537"/>
      <c r="BGB3000" s="562"/>
      <c r="BGC3000" s="357"/>
      <c r="BGD3000" s="81"/>
      <c r="BGE3000" s="173"/>
      <c r="BGF3000" s="732"/>
      <c r="BGG3000" s="137"/>
      <c r="BGH3000" s="580"/>
      <c r="BGI3000" s="537"/>
      <c r="BGJ3000" s="562"/>
      <c r="BGK3000" s="357"/>
      <c r="BGL3000" s="81"/>
      <c r="BGM3000" s="173"/>
      <c r="BGN3000" s="732"/>
      <c r="BGO3000" s="137"/>
      <c r="BGP3000" s="580"/>
      <c r="BGQ3000" s="537"/>
      <c r="BGR3000" s="562"/>
      <c r="BGS3000" s="357"/>
      <c r="BGT3000" s="81"/>
      <c r="BGU3000" s="173"/>
      <c r="BGV3000" s="732"/>
      <c r="BGW3000" s="137"/>
      <c r="BGX3000" s="580"/>
      <c r="BGY3000" s="537"/>
      <c r="BGZ3000" s="562"/>
      <c r="BHA3000" s="357"/>
      <c r="BHB3000" s="81"/>
      <c r="BHC3000" s="173"/>
      <c r="BHD3000" s="732"/>
      <c r="BHE3000" s="137"/>
      <c r="BHF3000" s="580"/>
      <c r="BHG3000" s="537"/>
      <c r="BHH3000" s="562"/>
      <c r="BHI3000" s="357"/>
      <c r="BHJ3000" s="81"/>
      <c r="BHK3000" s="173"/>
      <c r="BHL3000" s="732"/>
      <c r="BHM3000" s="137"/>
      <c r="BHN3000" s="580"/>
      <c r="BHO3000" s="537"/>
      <c r="BHP3000" s="562"/>
      <c r="BHQ3000" s="357"/>
      <c r="BHR3000" s="81"/>
      <c r="BHS3000" s="173"/>
      <c r="BHT3000" s="732"/>
      <c r="BHU3000" s="137"/>
      <c r="BHV3000" s="580"/>
      <c r="BHW3000" s="537"/>
      <c r="BHX3000" s="562"/>
      <c r="BHY3000" s="357"/>
      <c r="BHZ3000" s="81"/>
      <c r="BIA3000" s="173"/>
      <c r="BIB3000" s="732"/>
      <c r="BIC3000" s="137"/>
      <c r="BID3000" s="580"/>
      <c r="BIE3000" s="537"/>
      <c r="BIF3000" s="562"/>
      <c r="BIG3000" s="357"/>
      <c r="BIH3000" s="81"/>
      <c r="BII3000" s="173"/>
      <c r="BIJ3000" s="732"/>
      <c r="BIK3000" s="137"/>
      <c r="BIL3000" s="580"/>
      <c r="BIM3000" s="537"/>
      <c r="BIN3000" s="562"/>
      <c r="BIO3000" s="357"/>
      <c r="BIP3000" s="81"/>
      <c r="BIQ3000" s="173"/>
      <c r="BIR3000" s="732"/>
      <c r="BIS3000" s="137"/>
      <c r="BIT3000" s="580"/>
      <c r="BIU3000" s="537"/>
      <c r="BIV3000" s="562"/>
      <c r="BIW3000" s="357"/>
      <c r="BIX3000" s="81"/>
      <c r="BIY3000" s="173"/>
      <c r="BIZ3000" s="732"/>
      <c r="BJA3000" s="137"/>
      <c r="BJB3000" s="580"/>
      <c r="BJC3000" s="537"/>
      <c r="BJD3000" s="562"/>
      <c r="BJE3000" s="357"/>
      <c r="BJF3000" s="81"/>
      <c r="BJG3000" s="173"/>
      <c r="BJH3000" s="732"/>
      <c r="BJI3000" s="137"/>
      <c r="BJJ3000" s="580"/>
      <c r="BJK3000" s="537"/>
      <c r="BJL3000" s="562"/>
      <c r="BJM3000" s="357"/>
      <c r="BJN3000" s="81"/>
      <c r="BJO3000" s="173"/>
      <c r="BJP3000" s="732"/>
      <c r="BJQ3000" s="137"/>
      <c r="BJR3000" s="580"/>
      <c r="BJS3000" s="537"/>
      <c r="BJT3000" s="562"/>
      <c r="BJU3000" s="357"/>
      <c r="BJV3000" s="81"/>
      <c r="BJW3000" s="173"/>
      <c r="BJX3000" s="732"/>
      <c r="BJY3000" s="137"/>
      <c r="BJZ3000" s="580"/>
      <c r="BKA3000" s="537"/>
      <c r="BKB3000" s="562"/>
      <c r="BKC3000" s="357"/>
      <c r="BKD3000" s="81"/>
      <c r="BKE3000" s="173"/>
      <c r="BKF3000" s="732"/>
      <c r="BKG3000" s="137"/>
      <c r="BKH3000" s="580"/>
      <c r="BKI3000" s="537"/>
      <c r="BKJ3000" s="562"/>
      <c r="BKK3000" s="357"/>
      <c r="BKL3000" s="81"/>
      <c r="BKM3000" s="173"/>
      <c r="BKN3000" s="732"/>
      <c r="BKO3000" s="137"/>
      <c r="BKP3000" s="580"/>
      <c r="BKQ3000" s="537"/>
      <c r="BKR3000" s="562"/>
      <c r="BKS3000" s="357"/>
      <c r="BKT3000" s="81"/>
      <c r="BKU3000" s="173"/>
      <c r="BKV3000" s="732"/>
      <c r="BKW3000" s="137"/>
      <c r="BKX3000" s="580"/>
      <c r="BKY3000" s="537"/>
      <c r="BKZ3000" s="562"/>
      <c r="BLA3000" s="357"/>
      <c r="BLB3000" s="81"/>
      <c r="BLC3000" s="173"/>
      <c r="BLD3000" s="732"/>
      <c r="BLE3000" s="137"/>
      <c r="BLF3000" s="580"/>
      <c r="BLG3000" s="537"/>
      <c r="BLH3000" s="562"/>
      <c r="BLI3000" s="357"/>
      <c r="BLJ3000" s="81"/>
      <c r="BLK3000" s="173"/>
      <c r="BLL3000" s="732"/>
      <c r="BLM3000" s="137"/>
      <c r="BLN3000" s="580"/>
      <c r="BLO3000" s="537"/>
      <c r="BLP3000" s="562"/>
      <c r="BLQ3000" s="357"/>
      <c r="BLR3000" s="81"/>
      <c r="BLS3000" s="173"/>
      <c r="BLT3000" s="732"/>
      <c r="BLU3000" s="137"/>
      <c r="BLV3000" s="580"/>
      <c r="BLW3000" s="537"/>
      <c r="BLX3000" s="562"/>
      <c r="BLY3000" s="357"/>
      <c r="BLZ3000" s="81"/>
      <c r="BMA3000" s="173"/>
      <c r="BMB3000" s="732"/>
      <c r="BMC3000" s="137"/>
      <c r="BMD3000" s="580"/>
      <c r="BME3000" s="537"/>
      <c r="BMF3000" s="562"/>
      <c r="BMG3000" s="357"/>
      <c r="BMH3000" s="81"/>
      <c r="BMI3000" s="173"/>
      <c r="BMJ3000" s="732"/>
      <c r="BMK3000" s="137"/>
      <c r="BML3000" s="580"/>
      <c r="BMM3000" s="537"/>
      <c r="BMN3000" s="562"/>
      <c r="BMO3000" s="357"/>
      <c r="BMP3000" s="81"/>
      <c r="BMQ3000" s="173"/>
      <c r="BMR3000" s="732"/>
      <c r="BMS3000" s="137"/>
      <c r="BMT3000" s="580"/>
      <c r="BMU3000" s="537"/>
      <c r="BMV3000" s="562"/>
      <c r="BMW3000" s="357"/>
      <c r="BMX3000" s="81"/>
      <c r="BMY3000" s="173"/>
      <c r="BMZ3000" s="732"/>
      <c r="BNA3000" s="137"/>
      <c r="BNB3000" s="580"/>
      <c r="BNC3000" s="537"/>
      <c r="BND3000" s="562"/>
      <c r="BNE3000" s="357"/>
      <c r="BNF3000" s="81"/>
      <c r="BNG3000" s="173"/>
      <c r="BNH3000" s="732"/>
      <c r="BNI3000" s="137"/>
      <c r="BNJ3000" s="580"/>
      <c r="BNK3000" s="537"/>
      <c r="BNL3000" s="562"/>
      <c r="BNM3000" s="357"/>
      <c r="BNN3000" s="81"/>
      <c r="BNO3000" s="173"/>
      <c r="BNP3000" s="732"/>
      <c r="BNQ3000" s="137"/>
      <c r="BNR3000" s="580"/>
      <c r="BNS3000" s="537"/>
      <c r="BNT3000" s="562"/>
      <c r="BNU3000" s="357"/>
      <c r="BNV3000" s="81"/>
      <c r="BNW3000" s="173"/>
      <c r="BNX3000" s="732"/>
      <c r="BNY3000" s="137"/>
      <c r="BNZ3000" s="580"/>
      <c r="BOA3000" s="537"/>
      <c r="BOB3000" s="562"/>
      <c r="BOC3000" s="357"/>
      <c r="BOD3000" s="81"/>
      <c r="BOE3000" s="173"/>
      <c r="BOF3000" s="732"/>
      <c r="BOG3000" s="137"/>
      <c r="BOH3000" s="580"/>
      <c r="BOI3000" s="537"/>
      <c r="BOJ3000" s="562"/>
      <c r="BOK3000" s="357"/>
      <c r="BOL3000" s="81"/>
      <c r="BOM3000" s="173"/>
      <c r="BON3000" s="732"/>
      <c r="BOO3000" s="137"/>
      <c r="BOP3000" s="580"/>
      <c r="BOQ3000" s="537"/>
      <c r="BOR3000" s="562"/>
      <c r="BOS3000" s="357"/>
      <c r="BOT3000" s="81"/>
      <c r="BOU3000" s="173"/>
      <c r="BOV3000" s="732"/>
      <c r="BOW3000" s="137"/>
      <c r="BOX3000" s="580"/>
      <c r="BOY3000" s="537"/>
      <c r="BOZ3000" s="562"/>
      <c r="BPA3000" s="357"/>
      <c r="BPB3000" s="81"/>
      <c r="BPC3000" s="173"/>
      <c r="BPD3000" s="732"/>
      <c r="BPE3000" s="137"/>
      <c r="BPF3000" s="580"/>
      <c r="BPG3000" s="537"/>
      <c r="BPH3000" s="562"/>
      <c r="BPI3000" s="357"/>
      <c r="BPJ3000" s="81"/>
      <c r="BPK3000" s="173"/>
      <c r="BPL3000" s="732"/>
      <c r="BPM3000" s="137"/>
      <c r="BPN3000" s="580"/>
      <c r="BPO3000" s="537"/>
      <c r="BPP3000" s="562"/>
      <c r="BPQ3000" s="357"/>
      <c r="BPR3000" s="81"/>
      <c r="BPS3000" s="173"/>
      <c r="BPT3000" s="732"/>
      <c r="BPU3000" s="137"/>
      <c r="BPV3000" s="580"/>
      <c r="BPW3000" s="537"/>
      <c r="BPX3000" s="562"/>
      <c r="BPY3000" s="357"/>
      <c r="BPZ3000" s="81"/>
      <c r="BQA3000" s="173"/>
      <c r="BQB3000" s="732"/>
      <c r="BQC3000" s="137"/>
      <c r="BQD3000" s="580"/>
      <c r="BQE3000" s="537"/>
      <c r="BQF3000" s="562"/>
      <c r="BQG3000" s="357"/>
      <c r="BQH3000" s="81"/>
      <c r="BQI3000" s="173"/>
      <c r="BQJ3000" s="732"/>
      <c r="BQK3000" s="137"/>
      <c r="BQL3000" s="580"/>
      <c r="BQM3000" s="537"/>
      <c r="BQN3000" s="562"/>
      <c r="BQO3000" s="357"/>
      <c r="BQP3000" s="81"/>
      <c r="BQQ3000" s="173"/>
      <c r="BQR3000" s="732"/>
      <c r="BQS3000" s="137"/>
      <c r="BQT3000" s="580"/>
      <c r="BQU3000" s="537"/>
      <c r="BQV3000" s="562"/>
      <c r="BQW3000" s="357"/>
      <c r="BQX3000" s="81"/>
      <c r="BQY3000" s="173"/>
      <c r="BQZ3000" s="732"/>
      <c r="BRA3000" s="137"/>
      <c r="BRB3000" s="580"/>
      <c r="BRC3000" s="537"/>
      <c r="BRD3000" s="562"/>
      <c r="BRE3000" s="357"/>
      <c r="BRF3000" s="81"/>
      <c r="BRG3000" s="173"/>
      <c r="BRH3000" s="732"/>
      <c r="BRI3000" s="137"/>
      <c r="BRJ3000" s="580"/>
      <c r="BRK3000" s="537"/>
      <c r="BRL3000" s="562"/>
      <c r="BRM3000" s="357"/>
      <c r="BRN3000" s="81"/>
      <c r="BRO3000" s="173"/>
      <c r="BRP3000" s="732"/>
      <c r="BRQ3000" s="137"/>
      <c r="BRR3000" s="580"/>
      <c r="BRS3000" s="537"/>
      <c r="BRT3000" s="562"/>
      <c r="BRU3000" s="357"/>
      <c r="BRV3000" s="81"/>
      <c r="BRW3000" s="173"/>
      <c r="BRX3000" s="732"/>
      <c r="BRY3000" s="137"/>
      <c r="BRZ3000" s="580"/>
      <c r="BSA3000" s="537"/>
      <c r="BSB3000" s="562"/>
      <c r="BSC3000" s="357"/>
      <c r="BSD3000" s="81"/>
      <c r="BSE3000" s="173"/>
      <c r="BSF3000" s="732"/>
      <c r="BSG3000" s="137"/>
      <c r="BSH3000" s="580"/>
      <c r="BSI3000" s="537"/>
      <c r="BSJ3000" s="562"/>
      <c r="BSK3000" s="357"/>
      <c r="BSL3000" s="81"/>
      <c r="BSM3000" s="173"/>
      <c r="BSN3000" s="732"/>
      <c r="BSO3000" s="137"/>
      <c r="BSP3000" s="580"/>
      <c r="BSQ3000" s="537"/>
      <c r="BSR3000" s="562"/>
      <c r="BSS3000" s="357"/>
      <c r="BST3000" s="81"/>
      <c r="BSU3000" s="173"/>
      <c r="BSV3000" s="732"/>
      <c r="BSW3000" s="137"/>
      <c r="BSX3000" s="580"/>
      <c r="BSY3000" s="537"/>
      <c r="BSZ3000" s="562"/>
      <c r="BTA3000" s="357"/>
      <c r="BTB3000" s="81"/>
      <c r="BTC3000" s="173"/>
      <c r="BTD3000" s="732"/>
      <c r="BTE3000" s="137"/>
      <c r="BTF3000" s="580"/>
      <c r="BTG3000" s="537"/>
      <c r="BTH3000" s="562"/>
      <c r="BTI3000" s="357"/>
      <c r="BTJ3000" s="81"/>
      <c r="BTK3000" s="173"/>
      <c r="BTL3000" s="732"/>
      <c r="BTM3000" s="137"/>
      <c r="BTN3000" s="580"/>
      <c r="BTO3000" s="537"/>
      <c r="BTP3000" s="562"/>
      <c r="BTQ3000" s="357"/>
      <c r="BTR3000" s="81"/>
      <c r="BTS3000" s="173"/>
      <c r="BTT3000" s="732"/>
      <c r="BTU3000" s="137"/>
      <c r="BTV3000" s="580"/>
      <c r="BTW3000" s="537"/>
      <c r="BTX3000" s="562"/>
      <c r="BTY3000" s="357"/>
      <c r="BTZ3000" s="81"/>
      <c r="BUA3000" s="173"/>
      <c r="BUB3000" s="732"/>
      <c r="BUC3000" s="137"/>
      <c r="BUD3000" s="580"/>
      <c r="BUE3000" s="537"/>
      <c r="BUF3000" s="562"/>
      <c r="BUG3000" s="357"/>
      <c r="BUH3000" s="81"/>
      <c r="BUI3000" s="173"/>
      <c r="BUJ3000" s="732"/>
      <c r="BUK3000" s="137"/>
      <c r="BUL3000" s="580"/>
      <c r="BUM3000" s="537"/>
      <c r="BUN3000" s="562"/>
      <c r="BUO3000" s="357"/>
      <c r="BUP3000" s="81"/>
      <c r="BUQ3000" s="173"/>
      <c r="BUR3000" s="732"/>
      <c r="BUS3000" s="137"/>
      <c r="BUT3000" s="580"/>
      <c r="BUU3000" s="537"/>
      <c r="BUV3000" s="562"/>
      <c r="BUW3000" s="357"/>
      <c r="BUX3000" s="81"/>
      <c r="BUY3000" s="173"/>
      <c r="BUZ3000" s="732"/>
      <c r="BVA3000" s="137"/>
      <c r="BVB3000" s="580"/>
      <c r="BVC3000" s="537"/>
      <c r="BVD3000" s="562"/>
      <c r="BVE3000" s="357"/>
      <c r="BVF3000" s="81"/>
      <c r="BVG3000" s="173"/>
      <c r="BVH3000" s="732"/>
      <c r="BVI3000" s="137"/>
      <c r="BVJ3000" s="580"/>
      <c r="BVK3000" s="537"/>
      <c r="BVL3000" s="562"/>
      <c r="BVM3000" s="357"/>
      <c r="BVN3000" s="81"/>
      <c r="BVO3000" s="173"/>
      <c r="BVP3000" s="732"/>
      <c r="BVQ3000" s="137"/>
      <c r="BVR3000" s="580"/>
      <c r="BVS3000" s="537"/>
      <c r="BVT3000" s="562"/>
      <c r="BVU3000" s="357"/>
      <c r="BVV3000" s="81"/>
      <c r="BVW3000" s="173"/>
      <c r="BVX3000" s="732"/>
      <c r="BVY3000" s="137"/>
      <c r="BVZ3000" s="580"/>
      <c r="BWA3000" s="537"/>
      <c r="BWB3000" s="562"/>
      <c r="BWC3000" s="357"/>
      <c r="BWD3000" s="81"/>
      <c r="BWE3000" s="173"/>
      <c r="BWF3000" s="732"/>
      <c r="BWG3000" s="137"/>
      <c r="BWH3000" s="580"/>
      <c r="BWI3000" s="537"/>
      <c r="BWJ3000" s="562"/>
      <c r="BWK3000" s="357"/>
      <c r="BWL3000" s="81"/>
      <c r="BWM3000" s="173"/>
      <c r="BWN3000" s="732"/>
      <c r="BWO3000" s="137"/>
      <c r="BWP3000" s="580"/>
      <c r="BWQ3000" s="537"/>
      <c r="BWR3000" s="562"/>
      <c r="BWS3000" s="357"/>
      <c r="BWT3000" s="81"/>
      <c r="BWU3000" s="173"/>
      <c r="BWV3000" s="732"/>
      <c r="BWW3000" s="137"/>
      <c r="BWX3000" s="580"/>
      <c r="BWY3000" s="537"/>
      <c r="BWZ3000" s="562"/>
      <c r="BXA3000" s="357"/>
      <c r="BXB3000" s="81"/>
      <c r="BXC3000" s="173"/>
      <c r="BXD3000" s="732"/>
      <c r="BXE3000" s="137"/>
      <c r="BXF3000" s="580"/>
      <c r="BXG3000" s="537"/>
      <c r="BXH3000" s="562"/>
      <c r="BXI3000" s="357"/>
      <c r="BXJ3000" s="81"/>
      <c r="BXK3000" s="173"/>
      <c r="BXL3000" s="732"/>
      <c r="BXM3000" s="137"/>
      <c r="BXN3000" s="580"/>
      <c r="BXO3000" s="537"/>
      <c r="BXP3000" s="562"/>
      <c r="BXQ3000" s="357"/>
      <c r="BXR3000" s="81"/>
      <c r="BXS3000" s="173"/>
      <c r="BXT3000" s="732"/>
      <c r="BXU3000" s="137"/>
      <c r="BXV3000" s="580"/>
      <c r="BXW3000" s="537"/>
      <c r="BXX3000" s="562"/>
      <c r="BXY3000" s="357"/>
      <c r="BXZ3000" s="81"/>
      <c r="BYA3000" s="173"/>
      <c r="BYB3000" s="732"/>
      <c r="BYC3000" s="137"/>
      <c r="BYD3000" s="580"/>
      <c r="BYE3000" s="537"/>
      <c r="BYF3000" s="562"/>
      <c r="BYG3000" s="357"/>
      <c r="BYH3000" s="81"/>
      <c r="BYI3000" s="173"/>
      <c r="BYJ3000" s="732"/>
      <c r="BYK3000" s="137"/>
      <c r="BYL3000" s="580"/>
      <c r="BYM3000" s="537"/>
      <c r="BYN3000" s="562"/>
      <c r="BYO3000" s="357"/>
      <c r="BYP3000" s="81"/>
      <c r="BYQ3000" s="173"/>
      <c r="BYR3000" s="732"/>
      <c r="BYS3000" s="137"/>
      <c r="BYT3000" s="580"/>
      <c r="BYU3000" s="537"/>
      <c r="BYV3000" s="562"/>
      <c r="BYW3000" s="357"/>
      <c r="BYX3000" s="81"/>
      <c r="BYY3000" s="173"/>
      <c r="BYZ3000" s="732"/>
      <c r="BZA3000" s="137"/>
      <c r="BZB3000" s="580"/>
      <c r="BZC3000" s="537"/>
      <c r="BZD3000" s="562"/>
      <c r="BZE3000" s="357"/>
      <c r="BZF3000" s="81"/>
      <c r="BZG3000" s="173"/>
      <c r="BZH3000" s="732"/>
      <c r="BZI3000" s="137"/>
      <c r="BZJ3000" s="580"/>
      <c r="BZK3000" s="537"/>
      <c r="BZL3000" s="562"/>
      <c r="BZM3000" s="357"/>
      <c r="BZN3000" s="81"/>
      <c r="BZO3000" s="173"/>
      <c r="BZP3000" s="732"/>
      <c r="BZQ3000" s="137"/>
      <c r="BZR3000" s="580"/>
      <c r="BZS3000" s="537"/>
      <c r="BZT3000" s="562"/>
      <c r="BZU3000" s="357"/>
      <c r="BZV3000" s="81"/>
      <c r="BZW3000" s="173"/>
      <c r="BZX3000" s="732"/>
      <c r="BZY3000" s="137"/>
      <c r="BZZ3000" s="580"/>
      <c r="CAA3000" s="537"/>
      <c r="CAB3000" s="562"/>
      <c r="CAC3000" s="357"/>
      <c r="CAD3000" s="81"/>
      <c r="CAE3000" s="173"/>
      <c r="CAF3000" s="732"/>
      <c r="CAG3000" s="137"/>
      <c r="CAH3000" s="580"/>
      <c r="CAI3000" s="537"/>
      <c r="CAJ3000" s="562"/>
      <c r="CAK3000" s="357"/>
      <c r="CAL3000" s="81"/>
      <c r="CAM3000" s="173"/>
      <c r="CAN3000" s="732"/>
      <c r="CAO3000" s="137"/>
      <c r="CAP3000" s="580"/>
      <c r="CAQ3000" s="537"/>
      <c r="CAR3000" s="562"/>
      <c r="CAS3000" s="357"/>
      <c r="CAT3000" s="81"/>
      <c r="CAU3000" s="173"/>
      <c r="CAV3000" s="732"/>
      <c r="CAW3000" s="137"/>
      <c r="CAX3000" s="580"/>
      <c r="CAY3000" s="537"/>
      <c r="CAZ3000" s="562"/>
      <c r="CBA3000" s="357"/>
      <c r="CBB3000" s="81"/>
      <c r="CBC3000" s="173"/>
      <c r="CBD3000" s="732"/>
      <c r="CBE3000" s="137"/>
      <c r="CBF3000" s="580"/>
      <c r="CBG3000" s="537"/>
      <c r="CBH3000" s="562"/>
      <c r="CBI3000" s="357"/>
      <c r="CBJ3000" s="81"/>
      <c r="CBK3000" s="173"/>
      <c r="CBL3000" s="732"/>
      <c r="CBM3000" s="137"/>
      <c r="CBN3000" s="580"/>
      <c r="CBO3000" s="537"/>
      <c r="CBP3000" s="562"/>
      <c r="CBQ3000" s="357"/>
      <c r="CBR3000" s="81"/>
      <c r="CBS3000" s="173"/>
      <c r="CBT3000" s="732"/>
      <c r="CBU3000" s="137"/>
      <c r="CBV3000" s="580"/>
      <c r="CBW3000" s="537"/>
      <c r="CBX3000" s="562"/>
      <c r="CBY3000" s="357"/>
      <c r="CBZ3000" s="81"/>
      <c r="CCA3000" s="173"/>
      <c r="CCB3000" s="732"/>
      <c r="CCC3000" s="137"/>
      <c r="CCD3000" s="580"/>
      <c r="CCE3000" s="537"/>
      <c r="CCF3000" s="562"/>
      <c r="CCG3000" s="357"/>
      <c r="CCH3000" s="81"/>
      <c r="CCI3000" s="173"/>
      <c r="CCJ3000" s="732"/>
      <c r="CCK3000" s="137"/>
      <c r="CCL3000" s="580"/>
      <c r="CCM3000" s="537"/>
      <c r="CCN3000" s="562"/>
      <c r="CCO3000" s="357"/>
      <c r="CCP3000" s="81"/>
      <c r="CCQ3000" s="173"/>
      <c r="CCR3000" s="732"/>
      <c r="CCS3000" s="137"/>
      <c r="CCT3000" s="580"/>
      <c r="CCU3000" s="537"/>
      <c r="CCV3000" s="562"/>
      <c r="CCW3000" s="357"/>
      <c r="CCX3000" s="81"/>
      <c r="CCY3000" s="173"/>
      <c r="CCZ3000" s="732"/>
      <c r="CDA3000" s="137"/>
      <c r="CDB3000" s="580"/>
      <c r="CDC3000" s="537"/>
      <c r="CDD3000" s="562"/>
      <c r="CDE3000" s="357"/>
      <c r="CDF3000" s="81"/>
      <c r="CDG3000" s="173"/>
      <c r="CDH3000" s="732"/>
      <c r="CDI3000" s="137"/>
      <c r="CDJ3000" s="580"/>
      <c r="CDK3000" s="537"/>
      <c r="CDL3000" s="562"/>
      <c r="CDM3000" s="357"/>
      <c r="CDN3000" s="81"/>
      <c r="CDO3000" s="173"/>
      <c r="CDP3000" s="732"/>
      <c r="CDQ3000" s="137"/>
      <c r="CDR3000" s="580"/>
      <c r="CDS3000" s="537"/>
      <c r="CDT3000" s="562"/>
      <c r="CDU3000" s="357"/>
      <c r="CDV3000" s="81"/>
      <c r="CDW3000" s="173"/>
      <c r="CDX3000" s="732"/>
      <c r="CDY3000" s="137"/>
      <c r="CDZ3000" s="580"/>
      <c r="CEA3000" s="537"/>
      <c r="CEB3000" s="562"/>
      <c r="CEC3000" s="357"/>
      <c r="CED3000" s="81"/>
      <c r="CEE3000" s="173"/>
      <c r="CEF3000" s="732"/>
      <c r="CEG3000" s="137"/>
      <c r="CEH3000" s="580"/>
      <c r="CEI3000" s="537"/>
      <c r="CEJ3000" s="562"/>
      <c r="CEK3000" s="357"/>
      <c r="CEL3000" s="81"/>
      <c r="CEM3000" s="173"/>
      <c r="CEN3000" s="732"/>
      <c r="CEO3000" s="137"/>
      <c r="CEP3000" s="580"/>
      <c r="CEQ3000" s="537"/>
      <c r="CER3000" s="562"/>
      <c r="CES3000" s="357"/>
      <c r="CET3000" s="81"/>
      <c r="CEU3000" s="173"/>
      <c r="CEV3000" s="732"/>
      <c r="CEW3000" s="137"/>
      <c r="CEX3000" s="580"/>
      <c r="CEY3000" s="537"/>
      <c r="CEZ3000" s="562"/>
      <c r="CFA3000" s="357"/>
      <c r="CFB3000" s="81"/>
      <c r="CFC3000" s="173"/>
      <c r="CFD3000" s="732"/>
      <c r="CFE3000" s="137"/>
      <c r="CFF3000" s="580"/>
      <c r="CFG3000" s="537"/>
      <c r="CFH3000" s="562"/>
      <c r="CFI3000" s="357"/>
      <c r="CFJ3000" s="81"/>
      <c r="CFK3000" s="173"/>
      <c r="CFL3000" s="732"/>
      <c r="CFM3000" s="137"/>
      <c r="CFN3000" s="580"/>
      <c r="CFO3000" s="537"/>
      <c r="CFP3000" s="562"/>
      <c r="CFQ3000" s="357"/>
      <c r="CFR3000" s="81"/>
      <c r="CFS3000" s="173"/>
      <c r="CFT3000" s="732"/>
      <c r="CFU3000" s="137"/>
      <c r="CFV3000" s="580"/>
      <c r="CFW3000" s="537"/>
      <c r="CFX3000" s="562"/>
      <c r="CFY3000" s="357"/>
      <c r="CFZ3000" s="81"/>
      <c r="CGA3000" s="173"/>
      <c r="CGB3000" s="732"/>
      <c r="CGC3000" s="137"/>
      <c r="CGD3000" s="580"/>
      <c r="CGE3000" s="537"/>
      <c r="CGF3000" s="562"/>
      <c r="CGG3000" s="357"/>
      <c r="CGH3000" s="81"/>
      <c r="CGI3000" s="173"/>
      <c r="CGJ3000" s="732"/>
      <c r="CGK3000" s="137"/>
      <c r="CGL3000" s="580"/>
      <c r="CGM3000" s="537"/>
      <c r="CGN3000" s="562"/>
      <c r="CGO3000" s="357"/>
      <c r="CGP3000" s="81"/>
      <c r="CGQ3000" s="173"/>
      <c r="CGR3000" s="732"/>
      <c r="CGS3000" s="137"/>
      <c r="CGT3000" s="580"/>
      <c r="CGU3000" s="537"/>
      <c r="CGV3000" s="562"/>
      <c r="CGW3000" s="357"/>
      <c r="CGX3000" s="81"/>
      <c r="CGY3000" s="173"/>
      <c r="CGZ3000" s="732"/>
      <c r="CHA3000" s="137"/>
      <c r="CHB3000" s="580"/>
      <c r="CHC3000" s="537"/>
      <c r="CHD3000" s="562"/>
      <c r="CHE3000" s="357"/>
      <c r="CHF3000" s="81"/>
      <c r="CHG3000" s="173"/>
      <c r="CHH3000" s="732"/>
      <c r="CHI3000" s="137"/>
      <c r="CHJ3000" s="580"/>
      <c r="CHK3000" s="537"/>
      <c r="CHL3000" s="562"/>
      <c r="CHM3000" s="357"/>
      <c r="CHN3000" s="81"/>
      <c r="CHO3000" s="173"/>
      <c r="CHP3000" s="732"/>
      <c r="CHQ3000" s="137"/>
      <c r="CHR3000" s="580"/>
      <c r="CHS3000" s="537"/>
      <c r="CHT3000" s="562"/>
      <c r="CHU3000" s="357"/>
      <c r="CHV3000" s="81"/>
      <c r="CHW3000" s="173"/>
      <c r="CHX3000" s="732"/>
      <c r="CHY3000" s="137"/>
      <c r="CHZ3000" s="580"/>
      <c r="CIA3000" s="537"/>
      <c r="CIB3000" s="562"/>
      <c r="CIC3000" s="357"/>
      <c r="CID3000" s="81"/>
      <c r="CIE3000" s="173"/>
      <c r="CIF3000" s="732"/>
      <c r="CIG3000" s="137"/>
      <c r="CIH3000" s="580"/>
      <c r="CII3000" s="537"/>
      <c r="CIJ3000" s="562"/>
      <c r="CIK3000" s="357"/>
      <c r="CIL3000" s="81"/>
      <c r="CIM3000" s="173"/>
      <c r="CIN3000" s="732"/>
      <c r="CIO3000" s="137"/>
      <c r="CIP3000" s="580"/>
      <c r="CIQ3000" s="537"/>
      <c r="CIR3000" s="562"/>
      <c r="CIS3000" s="357"/>
      <c r="CIT3000" s="81"/>
      <c r="CIU3000" s="173"/>
      <c r="CIV3000" s="732"/>
      <c r="CIW3000" s="137"/>
      <c r="CIX3000" s="580"/>
      <c r="CIY3000" s="537"/>
      <c r="CIZ3000" s="562"/>
      <c r="CJA3000" s="357"/>
      <c r="CJB3000" s="81"/>
      <c r="CJC3000" s="173"/>
      <c r="CJD3000" s="732"/>
      <c r="CJE3000" s="137"/>
      <c r="CJF3000" s="580"/>
      <c r="CJG3000" s="537"/>
      <c r="CJH3000" s="562"/>
      <c r="CJI3000" s="357"/>
      <c r="CJJ3000" s="81"/>
      <c r="CJK3000" s="173"/>
      <c r="CJL3000" s="732"/>
      <c r="CJM3000" s="137"/>
      <c r="CJN3000" s="580"/>
      <c r="CJO3000" s="537"/>
      <c r="CJP3000" s="562"/>
      <c r="CJQ3000" s="357"/>
      <c r="CJR3000" s="81"/>
      <c r="CJS3000" s="173"/>
      <c r="CJT3000" s="732"/>
      <c r="CJU3000" s="137"/>
      <c r="CJV3000" s="580"/>
      <c r="CJW3000" s="537"/>
      <c r="CJX3000" s="562"/>
      <c r="CJY3000" s="357"/>
      <c r="CJZ3000" s="81"/>
      <c r="CKA3000" s="173"/>
      <c r="CKB3000" s="732"/>
      <c r="CKC3000" s="137"/>
      <c r="CKD3000" s="580"/>
      <c r="CKE3000" s="537"/>
      <c r="CKF3000" s="562"/>
      <c r="CKG3000" s="357"/>
      <c r="CKH3000" s="81"/>
      <c r="CKI3000" s="173"/>
      <c r="CKJ3000" s="732"/>
      <c r="CKK3000" s="137"/>
      <c r="CKL3000" s="580"/>
      <c r="CKM3000" s="537"/>
      <c r="CKN3000" s="562"/>
      <c r="CKO3000" s="357"/>
      <c r="CKP3000" s="81"/>
      <c r="CKQ3000" s="173"/>
      <c r="CKR3000" s="732"/>
      <c r="CKS3000" s="137"/>
      <c r="CKT3000" s="580"/>
      <c r="CKU3000" s="537"/>
      <c r="CKV3000" s="562"/>
      <c r="CKW3000" s="357"/>
      <c r="CKX3000" s="81"/>
      <c r="CKY3000" s="173"/>
      <c r="CKZ3000" s="732"/>
      <c r="CLA3000" s="137"/>
      <c r="CLB3000" s="580"/>
      <c r="CLC3000" s="537"/>
      <c r="CLD3000" s="562"/>
      <c r="CLE3000" s="357"/>
      <c r="CLF3000" s="81"/>
      <c r="CLG3000" s="173"/>
      <c r="CLH3000" s="732"/>
      <c r="CLI3000" s="137"/>
      <c r="CLJ3000" s="580"/>
      <c r="CLK3000" s="537"/>
      <c r="CLL3000" s="562"/>
      <c r="CLM3000" s="357"/>
      <c r="CLN3000" s="81"/>
      <c r="CLO3000" s="173"/>
      <c r="CLP3000" s="732"/>
      <c r="CLQ3000" s="137"/>
      <c r="CLR3000" s="580"/>
      <c r="CLS3000" s="537"/>
      <c r="CLT3000" s="562"/>
      <c r="CLU3000" s="357"/>
      <c r="CLV3000" s="81"/>
      <c r="CLW3000" s="173"/>
      <c r="CLX3000" s="732"/>
      <c r="CLY3000" s="137"/>
      <c r="CLZ3000" s="580"/>
      <c r="CMA3000" s="537"/>
      <c r="CMB3000" s="562"/>
      <c r="CMC3000" s="357"/>
      <c r="CMD3000" s="81"/>
      <c r="CME3000" s="173"/>
      <c r="CMF3000" s="732"/>
      <c r="CMG3000" s="137"/>
      <c r="CMH3000" s="580"/>
      <c r="CMI3000" s="537"/>
      <c r="CMJ3000" s="562"/>
      <c r="CMK3000" s="357"/>
      <c r="CML3000" s="81"/>
      <c r="CMM3000" s="173"/>
      <c r="CMN3000" s="732"/>
      <c r="CMO3000" s="137"/>
      <c r="CMP3000" s="580"/>
      <c r="CMQ3000" s="537"/>
      <c r="CMR3000" s="562"/>
      <c r="CMS3000" s="357"/>
      <c r="CMT3000" s="81"/>
      <c r="CMU3000" s="173"/>
      <c r="CMV3000" s="732"/>
      <c r="CMW3000" s="137"/>
      <c r="CMX3000" s="580"/>
      <c r="CMY3000" s="537"/>
      <c r="CMZ3000" s="562"/>
      <c r="CNA3000" s="357"/>
      <c r="CNB3000" s="81"/>
      <c r="CNC3000" s="173"/>
      <c r="CND3000" s="732"/>
      <c r="CNE3000" s="137"/>
      <c r="CNF3000" s="580"/>
      <c r="CNG3000" s="537"/>
      <c r="CNH3000" s="562"/>
      <c r="CNI3000" s="357"/>
      <c r="CNJ3000" s="81"/>
      <c r="CNK3000" s="173"/>
      <c r="CNL3000" s="732"/>
      <c r="CNM3000" s="137"/>
      <c r="CNN3000" s="580"/>
      <c r="CNO3000" s="537"/>
      <c r="CNP3000" s="562"/>
      <c r="CNQ3000" s="357"/>
      <c r="CNR3000" s="81"/>
      <c r="CNS3000" s="173"/>
      <c r="CNT3000" s="732"/>
      <c r="CNU3000" s="137"/>
      <c r="CNV3000" s="580"/>
      <c r="CNW3000" s="537"/>
      <c r="CNX3000" s="562"/>
      <c r="CNY3000" s="357"/>
      <c r="CNZ3000" s="81"/>
      <c r="COA3000" s="173"/>
      <c r="COB3000" s="732"/>
      <c r="COC3000" s="137"/>
      <c r="COD3000" s="580"/>
      <c r="COE3000" s="537"/>
      <c r="COF3000" s="562"/>
      <c r="COG3000" s="357"/>
      <c r="COH3000" s="81"/>
      <c r="COI3000" s="173"/>
      <c r="COJ3000" s="732"/>
      <c r="COK3000" s="137"/>
      <c r="COL3000" s="580"/>
      <c r="COM3000" s="537"/>
      <c r="CON3000" s="562"/>
      <c r="COO3000" s="357"/>
      <c r="COP3000" s="81"/>
      <c r="COQ3000" s="173"/>
      <c r="COR3000" s="732"/>
      <c r="COS3000" s="137"/>
      <c r="COT3000" s="580"/>
      <c r="COU3000" s="537"/>
      <c r="COV3000" s="562"/>
      <c r="COW3000" s="357"/>
      <c r="COX3000" s="81"/>
      <c r="COY3000" s="173"/>
      <c r="COZ3000" s="732"/>
      <c r="CPA3000" s="137"/>
      <c r="CPB3000" s="580"/>
      <c r="CPC3000" s="537"/>
      <c r="CPD3000" s="562"/>
      <c r="CPE3000" s="357"/>
      <c r="CPF3000" s="81"/>
      <c r="CPG3000" s="173"/>
      <c r="CPH3000" s="732"/>
      <c r="CPI3000" s="137"/>
      <c r="CPJ3000" s="580"/>
      <c r="CPK3000" s="537"/>
      <c r="CPL3000" s="562"/>
      <c r="CPM3000" s="357"/>
      <c r="CPN3000" s="81"/>
      <c r="CPO3000" s="173"/>
      <c r="CPP3000" s="732"/>
      <c r="CPQ3000" s="137"/>
      <c r="CPR3000" s="580"/>
      <c r="CPS3000" s="537"/>
      <c r="CPT3000" s="562"/>
      <c r="CPU3000" s="357"/>
      <c r="CPV3000" s="81"/>
      <c r="CPW3000" s="173"/>
      <c r="CPX3000" s="732"/>
      <c r="CPY3000" s="137"/>
      <c r="CPZ3000" s="580"/>
      <c r="CQA3000" s="537"/>
      <c r="CQB3000" s="562"/>
      <c r="CQC3000" s="357"/>
      <c r="CQD3000" s="81"/>
      <c r="CQE3000" s="173"/>
      <c r="CQF3000" s="732"/>
      <c r="CQG3000" s="137"/>
      <c r="CQH3000" s="580"/>
      <c r="CQI3000" s="537"/>
      <c r="CQJ3000" s="562"/>
      <c r="CQK3000" s="357"/>
      <c r="CQL3000" s="81"/>
      <c r="CQM3000" s="173"/>
      <c r="CQN3000" s="732"/>
      <c r="CQO3000" s="137"/>
      <c r="CQP3000" s="580"/>
      <c r="CQQ3000" s="537"/>
      <c r="CQR3000" s="562"/>
      <c r="CQS3000" s="357"/>
      <c r="CQT3000" s="81"/>
      <c r="CQU3000" s="173"/>
      <c r="CQV3000" s="732"/>
      <c r="CQW3000" s="137"/>
      <c r="CQX3000" s="580"/>
      <c r="CQY3000" s="537"/>
      <c r="CQZ3000" s="562"/>
      <c r="CRA3000" s="357"/>
      <c r="CRB3000" s="81"/>
      <c r="CRC3000" s="173"/>
      <c r="CRD3000" s="732"/>
      <c r="CRE3000" s="137"/>
      <c r="CRF3000" s="580"/>
      <c r="CRG3000" s="537"/>
      <c r="CRH3000" s="562"/>
      <c r="CRI3000" s="357"/>
      <c r="CRJ3000" s="81"/>
      <c r="CRK3000" s="173"/>
      <c r="CRL3000" s="732"/>
      <c r="CRM3000" s="137"/>
      <c r="CRN3000" s="580"/>
      <c r="CRO3000" s="537"/>
      <c r="CRP3000" s="562"/>
      <c r="CRQ3000" s="357"/>
      <c r="CRR3000" s="81"/>
      <c r="CRS3000" s="173"/>
      <c r="CRT3000" s="732"/>
      <c r="CRU3000" s="137"/>
      <c r="CRV3000" s="580"/>
      <c r="CRW3000" s="537"/>
      <c r="CRX3000" s="562"/>
      <c r="CRY3000" s="357"/>
      <c r="CRZ3000" s="81"/>
      <c r="CSA3000" s="173"/>
      <c r="CSB3000" s="732"/>
      <c r="CSC3000" s="137"/>
      <c r="CSD3000" s="580"/>
      <c r="CSE3000" s="537"/>
      <c r="CSF3000" s="562"/>
      <c r="CSG3000" s="357"/>
      <c r="CSH3000" s="81"/>
      <c r="CSI3000" s="173"/>
      <c r="CSJ3000" s="732"/>
      <c r="CSK3000" s="137"/>
      <c r="CSL3000" s="580"/>
      <c r="CSM3000" s="537"/>
      <c r="CSN3000" s="562"/>
      <c r="CSO3000" s="357"/>
      <c r="CSP3000" s="81"/>
      <c r="CSQ3000" s="173"/>
      <c r="CSR3000" s="732"/>
      <c r="CSS3000" s="137"/>
      <c r="CST3000" s="580"/>
      <c r="CSU3000" s="537"/>
      <c r="CSV3000" s="562"/>
      <c r="CSW3000" s="357"/>
      <c r="CSX3000" s="81"/>
      <c r="CSY3000" s="173"/>
      <c r="CSZ3000" s="732"/>
      <c r="CTA3000" s="137"/>
      <c r="CTB3000" s="580"/>
      <c r="CTC3000" s="537"/>
      <c r="CTD3000" s="562"/>
      <c r="CTE3000" s="357"/>
      <c r="CTF3000" s="81"/>
      <c r="CTG3000" s="173"/>
      <c r="CTH3000" s="732"/>
      <c r="CTI3000" s="137"/>
      <c r="CTJ3000" s="580"/>
      <c r="CTK3000" s="537"/>
      <c r="CTL3000" s="562"/>
      <c r="CTM3000" s="357"/>
      <c r="CTN3000" s="81"/>
      <c r="CTO3000" s="173"/>
      <c r="CTP3000" s="732"/>
      <c r="CTQ3000" s="137"/>
      <c r="CTR3000" s="580"/>
      <c r="CTS3000" s="537"/>
      <c r="CTT3000" s="562"/>
      <c r="CTU3000" s="357"/>
      <c r="CTV3000" s="81"/>
      <c r="CTW3000" s="173"/>
      <c r="CTX3000" s="732"/>
      <c r="CTY3000" s="137"/>
      <c r="CTZ3000" s="580"/>
      <c r="CUA3000" s="537"/>
      <c r="CUB3000" s="562"/>
      <c r="CUC3000" s="357"/>
      <c r="CUD3000" s="81"/>
      <c r="CUE3000" s="173"/>
      <c r="CUF3000" s="732"/>
      <c r="CUG3000" s="137"/>
      <c r="CUH3000" s="580"/>
      <c r="CUI3000" s="537"/>
      <c r="CUJ3000" s="562"/>
      <c r="CUK3000" s="357"/>
      <c r="CUL3000" s="81"/>
      <c r="CUM3000" s="173"/>
      <c r="CUN3000" s="732"/>
      <c r="CUO3000" s="137"/>
      <c r="CUP3000" s="580"/>
      <c r="CUQ3000" s="537"/>
      <c r="CUR3000" s="562"/>
      <c r="CUS3000" s="357"/>
      <c r="CUT3000" s="81"/>
      <c r="CUU3000" s="173"/>
      <c r="CUV3000" s="732"/>
      <c r="CUW3000" s="137"/>
      <c r="CUX3000" s="580"/>
      <c r="CUY3000" s="537"/>
      <c r="CUZ3000" s="562"/>
      <c r="CVA3000" s="357"/>
      <c r="CVB3000" s="81"/>
      <c r="CVC3000" s="173"/>
      <c r="CVD3000" s="732"/>
      <c r="CVE3000" s="137"/>
      <c r="CVF3000" s="580"/>
      <c r="CVG3000" s="537"/>
      <c r="CVH3000" s="562"/>
      <c r="CVI3000" s="357"/>
      <c r="CVJ3000" s="81"/>
      <c r="CVK3000" s="173"/>
      <c r="CVL3000" s="732"/>
      <c r="CVM3000" s="137"/>
      <c r="CVN3000" s="580"/>
      <c r="CVO3000" s="537"/>
      <c r="CVP3000" s="562"/>
      <c r="CVQ3000" s="357"/>
      <c r="CVR3000" s="81"/>
      <c r="CVS3000" s="173"/>
      <c r="CVT3000" s="732"/>
      <c r="CVU3000" s="137"/>
      <c r="CVV3000" s="580"/>
      <c r="CVW3000" s="537"/>
      <c r="CVX3000" s="562"/>
      <c r="CVY3000" s="357"/>
      <c r="CVZ3000" s="81"/>
      <c r="CWA3000" s="173"/>
      <c r="CWB3000" s="732"/>
      <c r="CWC3000" s="137"/>
      <c r="CWD3000" s="580"/>
      <c r="CWE3000" s="537"/>
      <c r="CWF3000" s="562"/>
      <c r="CWG3000" s="357"/>
      <c r="CWH3000" s="81"/>
      <c r="CWI3000" s="173"/>
      <c r="CWJ3000" s="732"/>
      <c r="CWK3000" s="137"/>
      <c r="CWL3000" s="580"/>
      <c r="CWM3000" s="537"/>
      <c r="CWN3000" s="562"/>
      <c r="CWO3000" s="357"/>
      <c r="CWP3000" s="81"/>
      <c r="CWQ3000" s="173"/>
      <c r="CWR3000" s="732"/>
      <c r="CWS3000" s="137"/>
      <c r="CWT3000" s="580"/>
      <c r="CWU3000" s="537"/>
      <c r="CWV3000" s="562"/>
      <c r="CWW3000" s="357"/>
      <c r="CWX3000" s="81"/>
      <c r="CWY3000" s="173"/>
      <c r="CWZ3000" s="732"/>
      <c r="CXA3000" s="137"/>
      <c r="CXB3000" s="580"/>
      <c r="CXC3000" s="537"/>
      <c r="CXD3000" s="562"/>
      <c r="CXE3000" s="357"/>
      <c r="CXF3000" s="81"/>
      <c r="CXG3000" s="173"/>
      <c r="CXH3000" s="732"/>
      <c r="CXI3000" s="137"/>
      <c r="CXJ3000" s="580"/>
      <c r="CXK3000" s="537"/>
      <c r="CXL3000" s="562"/>
      <c r="CXM3000" s="357"/>
      <c r="CXN3000" s="81"/>
      <c r="CXO3000" s="173"/>
      <c r="CXP3000" s="732"/>
      <c r="CXQ3000" s="137"/>
      <c r="CXR3000" s="580"/>
      <c r="CXS3000" s="537"/>
      <c r="CXT3000" s="562"/>
      <c r="CXU3000" s="357"/>
      <c r="CXV3000" s="81"/>
      <c r="CXW3000" s="173"/>
      <c r="CXX3000" s="732"/>
      <c r="CXY3000" s="137"/>
      <c r="CXZ3000" s="580"/>
      <c r="CYA3000" s="537"/>
      <c r="CYB3000" s="562"/>
      <c r="CYC3000" s="357"/>
      <c r="CYD3000" s="81"/>
      <c r="CYE3000" s="173"/>
      <c r="CYF3000" s="732"/>
      <c r="CYG3000" s="137"/>
      <c r="CYH3000" s="580"/>
      <c r="CYI3000" s="537"/>
      <c r="CYJ3000" s="562"/>
      <c r="CYK3000" s="357"/>
      <c r="CYL3000" s="81"/>
      <c r="CYM3000" s="173"/>
      <c r="CYN3000" s="732"/>
      <c r="CYO3000" s="137"/>
      <c r="CYP3000" s="580"/>
      <c r="CYQ3000" s="537"/>
      <c r="CYR3000" s="562"/>
      <c r="CYS3000" s="357"/>
      <c r="CYT3000" s="81"/>
      <c r="CYU3000" s="173"/>
      <c r="CYV3000" s="732"/>
      <c r="CYW3000" s="137"/>
      <c r="CYX3000" s="580"/>
      <c r="CYY3000" s="537"/>
      <c r="CYZ3000" s="562"/>
      <c r="CZA3000" s="357"/>
      <c r="CZB3000" s="81"/>
      <c r="CZC3000" s="173"/>
      <c r="CZD3000" s="732"/>
      <c r="CZE3000" s="137"/>
      <c r="CZF3000" s="580"/>
      <c r="CZG3000" s="537"/>
      <c r="CZH3000" s="562"/>
      <c r="CZI3000" s="357"/>
      <c r="CZJ3000" s="81"/>
      <c r="CZK3000" s="173"/>
      <c r="CZL3000" s="732"/>
      <c r="CZM3000" s="137"/>
      <c r="CZN3000" s="580"/>
      <c r="CZO3000" s="537"/>
      <c r="CZP3000" s="562"/>
      <c r="CZQ3000" s="357"/>
      <c r="CZR3000" s="81"/>
      <c r="CZS3000" s="173"/>
      <c r="CZT3000" s="732"/>
      <c r="CZU3000" s="137"/>
      <c r="CZV3000" s="580"/>
      <c r="CZW3000" s="537"/>
      <c r="CZX3000" s="562"/>
      <c r="CZY3000" s="357"/>
      <c r="CZZ3000" s="81"/>
      <c r="DAA3000" s="173"/>
      <c r="DAB3000" s="732"/>
      <c r="DAC3000" s="137"/>
      <c r="DAD3000" s="580"/>
      <c r="DAE3000" s="537"/>
      <c r="DAF3000" s="562"/>
      <c r="DAG3000" s="357"/>
      <c r="DAH3000" s="81"/>
      <c r="DAI3000" s="173"/>
      <c r="DAJ3000" s="732"/>
      <c r="DAK3000" s="137"/>
      <c r="DAL3000" s="580"/>
      <c r="DAM3000" s="537"/>
      <c r="DAN3000" s="562"/>
      <c r="DAO3000" s="357"/>
      <c r="DAP3000" s="81"/>
      <c r="DAQ3000" s="173"/>
      <c r="DAR3000" s="732"/>
      <c r="DAS3000" s="137"/>
      <c r="DAT3000" s="580"/>
      <c r="DAU3000" s="537"/>
      <c r="DAV3000" s="562"/>
      <c r="DAW3000" s="357"/>
      <c r="DAX3000" s="81"/>
      <c r="DAY3000" s="173"/>
      <c r="DAZ3000" s="732"/>
      <c r="DBA3000" s="137"/>
      <c r="DBB3000" s="580"/>
      <c r="DBC3000" s="537"/>
      <c r="DBD3000" s="562"/>
      <c r="DBE3000" s="357"/>
      <c r="DBF3000" s="81"/>
      <c r="DBG3000" s="173"/>
      <c r="DBH3000" s="732"/>
      <c r="DBI3000" s="137"/>
      <c r="DBJ3000" s="580"/>
      <c r="DBK3000" s="537"/>
      <c r="DBL3000" s="562"/>
      <c r="DBM3000" s="357"/>
      <c r="DBN3000" s="81"/>
      <c r="DBO3000" s="173"/>
      <c r="DBP3000" s="732"/>
      <c r="DBQ3000" s="137"/>
      <c r="DBR3000" s="580"/>
      <c r="DBS3000" s="537"/>
      <c r="DBT3000" s="562"/>
      <c r="DBU3000" s="357"/>
      <c r="DBV3000" s="81"/>
      <c r="DBW3000" s="173"/>
      <c r="DBX3000" s="732"/>
      <c r="DBY3000" s="137"/>
      <c r="DBZ3000" s="580"/>
      <c r="DCA3000" s="537"/>
      <c r="DCB3000" s="562"/>
      <c r="DCC3000" s="357"/>
      <c r="DCD3000" s="81"/>
      <c r="DCE3000" s="173"/>
      <c r="DCF3000" s="732"/>
      <c r="DCG3000" s="137"/>
      <c r="DCH3000" s="580"/>
      <c r="DCI3000" s="537"/>
      <c r="DCJ3000" s="562"/>
      <c r="DCK3000" s="357"/>
      <c r="DCL3000" s="81"/>
      <c r="DCM3000" s="173"/>
      <c r="DCN3000" s="732"/>
      <c r="DCO3000" s="137"/>
      <c r="DCP3000" s="580"/>
      <c r="DCQ3000" s="537"/>
      <c r="DCR3000" s="562"/>
      <c r="DCS3000" s="357"/>
      <c r="DCT3000" s="81"/>
      <c r="DCU3000" s="173"/>
      <c r="DCV3000" s="732"/>
      <c r="DCW3000" s="137"/>
      <c r="DCX3000" s="580"/>
      <c r="DCY3000" s="537"/>
      <c r="DCZ3000" s="562"/>
      <c r="DDA3000" s="357"/>
      <c r="DDB3000" s="81"/>
      <c r="DDC3000" s="173"/>
      <c r="DDD3000" s="732"/>
      <c r="DDE3000" s="137"/>
      <c r="DDF3000" s="580"/>
      <c r="DDG3000" s="537"/>
      <c r="DDH3000" s="562"/>
      <c r="DDI3000" s="357"/>
      <c r="DDJ3000" s="81"/>
      <c r="DDK3000" s="173"/>
      <c r="DDL3000" s="732"/>
      <c r="DDM3000" s="137"/>
      <c r="DDN3000" s="580"/>
      <c r="DDO3000" s="537"/>
      <c r="DDP3000" s="562"/>
      <c r="DDQ3000" s="357"/>
      <c r="DDR3000" s="81"/>
      <c r="DDS3000" s="173"/>
      <c r="DDT3000" s="732"/>
      <c r="DDU3000" s="137"/>
      <c r="DDV3000" s="580"/>
      <c r="DDW3000" s="537"/>
      <c r="DDX3000" s="562"/>
      <c r="DDY3000" s="357"/>
      <c r="DDZ3000" s="81"/>
      <c r="DEA3000" s="173"/>
      <c r="DEB3000" s="732"/>
      <c r="DEC3000" s="137"/>
      <c r="DED3000" s="580"/>
      <c r="DEE3000" s="537"/>
      <c r="DEF3000" s="562"/>
      <c r="DEG3000" s="357"/>
      <c r="DEH3000" s="81"/>
      <c r="DEI3000" s="173"/>
      <c r="DEJ3000" s="732"/>
      <c r="DEK3000" s="137"/>
      <c r="DEL3000" s="580"/>
      <c r="DEM3000" s="537"/>
      <c r="DEN3000" s="562"/>
      <c r="DEO3000" s="357"/>
      <c r="DEP3000" s="81"/>
      <c r="DEQ3000" s="173"/>
      <c r="DER3000" s="732"/>
      <c r="DES3000" s="137"/>
      <c r="DET3000" s="580"/>
      <c r="DEU3000" s="537"/>
      <c r="DEV3000" s="562"/>
      <c r="DEW3000" s="357"/>
      <c r="DEX3000" s="81"/>
      <c r="DEY3000" s="173"/>
      <c r="DEZ3000" s="732"/>
      <c r="DFA3000" s="137"/>
      <c r="DFB3000" s="580"/>
      <c r="DFC3000" s="537"/>
      <c r="DFD3000" s="562"/>
      <c r="DFE3000" s="357"/>
      <c r="DFF3000" s="81"/>
      <c r="DFG3000" s="173"/>
      <c r="DFH3000" s="732"/>
      <c r="DFI3000" s="137"/>
      <c r="DFJ3000" s="580"/>
      <c r="DFK3000" s="537"/>
      <c r="DFL3000" s="562"/>
      <c r="DFM3000" s="357"/>
      <c r="DFN3000" s="81"/>
      <c r="DFO3000" s="173"/>
      <c r="DFP3000" s="732"/>
      <c r="DFQ3000" s="137"/>
      <c r="DFR3000" s="580"/>
      <c r="DFS3000" s="537"/>
      <c r="DFT3000" s="562"/>
      <c r="DFU3000" s="357"/>
      <c r="DFV3000" s="81"/>
      <c r="DFW3000" s="173"/>
      <c r="DFX3000" s="732"/>
      <c r="DFY3000" s="137"/>
      <c r="DFZ3000" s="580"/>
      <c r="DGA3000" s="537"/>
      <c r="DGB3000" s="562"/>
      <c r="DGC3000" s="357"/>
      <c r="DGD3000" s="81"/>
      <c r="DGE3000" s="173"/>
      <c r="DGF3000" s="732"/>
      <c r="DGG3000" s="137"/>
      <c r="DGH3000" s="580"/>
      <c r="DGI3000" s="537"/>
      <c r="DGJ3000" s="562"/>
      <c r="DGK3000" s="357"/>
      <c r="DGL3000" s="81"/>
      <c r="DGM3000" s="173"/>
      <c r="DGN3000" s="732"/>
      <c r="DGO3000" s="137"/>
      <c r="DGP3000" s="580"/>
      <c r="DGQ3000" s="537"/>
      <c r="DGR3000" s="562"/>
      <c r="DGS3000" s="357"/>
      <c r="DGT3000" s="81"/>
      <c r="DGU3000" s="173"/>
      <c r="DGV3000" s="732"/>
      <c r="DGW3000" s="137"/>
      <c r="DGX3000" s="580"/>
      <c r="DGY3000" s="537"/>
      <c r="DGZ3000" s="562"/>
      <c r="DHA3000" s="357"/>
      <c r="DHB3000" s="81"/>
      <c r="DHC3000" s="173"/>
      <c r="DHD3000" s="732"/>
      <c r="DHE3000" s="137"/>
      <c r="DHF3000" s="580"/>
      <c r="DHG3000" s="537"/>
      <c r="DHH3000" s="562"/>
      <c r="DHI3000" s="357"/>
      <c r="DHJ3000" s="81"/>
      <c r="DHK3000" s="173"/>
      <c r="DHL3000" s="732"/>
      <c r="DHM3000" s="137"/>
      <c r="DHN3000" s="580"/>
      <c r="DHO3000" s="537"/>
      <c r="DHP3000" s="562"/>
      <c r="DHQ3000" s="357"/>
      <c r="DHR3000" s="81"/>
      <c r="DHS3000" s="173"/>
      <c r="DHT3000" s="732"/>
      <c r="DHU3000" s="137"/>
      <c r="DHV3000" s="580"/>
      <c r="DHW3000" s="537"/>
      <c r="DHX3000" s="562"/>
      <c r="DHY3000" s="357"/>
      <c r="DHZ3000" s="81"/>
      <c r="DIA3000" s="173"/>
      <c r="DIB3000" s="732"/>
      <c r="DIC3000" s="137"/>
      <c r="DID3000" s="580"/>
      <c r="DIE3000" s="537"/>
      <c r="DIF3000" s="562"/>
      <c r="DIG3000" s="357"/>
      <c r="DIH3000" s="81"/>
      <c r="DII3000" s="173"/>
      <c r="DIJ3000" s="732"/>
      <c r="DIK3000" s="137"/>
      <c r="DIL3000" s="580"/>
      <c r="DIM3000" s="537"/>
      <c r="DIN3000" s="562"/>
      <c r="DIO3000" s="357"/>
      <c r="DIP3000" s="81"/>
      <c r="DIQ3000" s="173"/>
      <c r="DIR3000" s="732"/>
      <c r="DIS3000" s="137"/>
      <c r="DIT3000" s="580"/>
      <c r="DIU3000" s="537"/>
      <c r="DIV3000" s="562"/>
      <c r="DIW3000" s="357"/>
      <c r="DIX3000" s="81"/>
      <c r="DIY3000" s="173"/>
      <c r="DIZ3000" s="732"/>
      <c r="DJA3000" s="137"/>
      <c r="DJB3000" s="580"/>
      <c r="DJC3000" s="537"/>
      <c r="DJD3000" s="562"/>
      <c r="DJE3000" s="357"/>
      <c r="DJF3000" s="81"/>
      <c r="DJG3000" s="173"/>
      <c r="DJH3000" s="732"/>
      <c r="DJI3000" s="137"/>
      <c r="DJJ3000" s="580"/>
      <c r="DJK3000" s="537"/>
      <c r="DJL3000" s="562"/>
      <c r="DJM3000" s="357"/>
      <c r="DJN3000" s="81"/>
      <c r="DJO3000" s="173"/>
      <c r="DJP3000" s="732"/>
      <c r="DJQ3000" s="137"/>
      <c r="DJR3000" s="580"/>
      <c r="DJS3000" s="537"/>
      <c r="DJT3000" s="562"/>
      <c r="DJU3000" s="357"/>
      <c r="DJV3000" s="81"/>
      <c r="DJW3000" s="173"/>
      <c r="DJX3000" s="732"/>
      <c r="DJY3000" s="137"/>
      <c r="DJZ3000" s="580"/>
      <c r="DKA3000" s="537"/>
      <c r="DKB3000" s="562"/>
      <c r="DKC3000" s="357"/>
      <c r="DKD3000" s="81"/>
      <c r="DKE3000" s="173"/>
      <c r="DKF3000" s="732"/>
      <c r="DKG3000" s="137"/>
      <c r="DKH3000" s="580"/>
      <c r="DKI3000" s="537"/>
      <c r="DKJ3000" s="562"/>
      <c r="DKK3000" s="357"/>
      <c r="DKL3000" s="81"/>
      <c r="DKM3000" s="173"/>
      <c r="DKN3000" s="732"/>
      <c r="DKO3000" s="137"/>
      <c r="DKP3000" s="580"/>
      <c r="DKQ3000" s="537"/>
      <c r="DKR3000" s="562"/>
      <c r="DKS3000" s="357"/>
      <c r="DKT3000" s="81"/>
      <c r="DKU3000" s="173"/>
      <c r="DKV3000" s="732"/>
      <c r="DKW3000" s="137"/>
      <c r="DKX3000" s="580"/>
      <c r="DKY3000" s="537"/>
      <c r="DKZ3000" s="562"/>
      <c r="DLA3000" s="357"/>
      <c r="DLB3000" s="81"/>
      <c r="DLC3000" s="173"/>
      <c r="DLD3000" s="732"/>
      <c r="DLE3000" s="137"/>
      <c r="DLF3000" s="580"/>
      <c r="DLG3000" s="537"/>
      <c r="DLH3000" s="562"/>
      <c r="DLI3000" s="357"/>
      <c r="DLJ3000" s="81"/>
      <c r="DLK3000" s="173"/>
      <c r="DLL3000" s="732"/>
      <c r="DLM3000" s="137"/>
      <c r="DLN3000" s="580"/>
      <c r="DLO3000" s="537"/>
      <c r="DLP3000" s="562"/>
      <c r="DLQ3000" s="357"/>
      <c r="DLR3000" s="81"/>
      <c r="DLS3000" s="173"/>
      <c r="DLT3000" s="732"/>
      <c r="DLU3000" s="137"/>
      <c r="DLV3000" s="580"/>
      <c r="DLW3000" s="537"/>
      <c r="DLX3000" s="562"/>
      <c r="DLY3000" s="357"/>
      <c r="DLZ3000" s="81"/>
      <c r="DMA3000" s="173"/>
      <c r="DMB3000" s="732"/>
      <c r="DMC3000" s="137"/>
      <c r="DMD3000" s="580"/>
      <c r="DME3000" s="537"/>
      <c r="DMF3000" s="562"/>
      <c r="DMG3000" s="357"/>
      <c r="DMH3000" s="81"/>
      <c r="DMI3000" s="173"/>
      <c r="DMJ3000" s="732"/>
      <c r="DMK3000" s="137"/>
      <c r="DML3000" s="580"/>
      <c r="DMM3000" s="537"/>
      <c r="DMN3000" s="562"/>
      <c r="DMO3000" s="357"/>
      <c r="DMP3000" s="81"/>
      <c r="DMQ3000" s="173"/>
      <c r="DMR3000" s="732"/>
      <c r="DMS3000" s="137"/>
      <c r="DMT3000" s="580"/>
      <c r="DMU3000" s="537"/>
      <c r="DMV3000" s="562"/>
      <c r="DMW3000" s="357"/>
      <c r="DMX3000" s="81"/>
      <c r="DMY3000" s="173"/>
      <c r="DMZ3000" s="732"/>
      <c r="DNA3000" s="137"/>
      <c r="DNB3000" s="580"/>
      <c r="DNC3000" s="537"/>
      <c r="DND3000" s="562"/>
      <c r="DNE3000" s="357"/>
      <c r="DNF3000" s="81"/>
      <c r="DNG3000" s="173"/>
      <c r="DNH3000" s="732"/>
      <c r="DNI3000" s="137"/>
      <c r="DNJ3000" s="580"/>
      <c r="DNK3000" s="537"/>
      <c r="DNL3000" s="562"/>
      <c r="DNM3000" s="357"/>
      <c r="DNN3000" s="81"/>
      <c r="DNO3000" s="173"/>
      <c r="DNP3000" s="732"/>
      <c r="DNQ3000" s="137"/>
      <c r="DNR3000" s="580"/>
      <c r="DNS3000" s="537"/>
      <c r="DNT3000" s="562"/>
      <c r="DNU3000" s="357"/>
      <c r="DNV3000" s="81"/>
      <c r="DNW3000" s="173"/>
      <c r="DNX3000" s="732"/>
      <c r="DNY3000" s="137"/>
      <c r="DNZ3000" s="580"/>
      <c r="DOA3000" s="537"/>
      <c r="DOB3000" s="562"/>
      <c r="DOC3000" s="357"/>
      <c r="DOD3000" s="81"/>
      <c r="DOE3000" s="173"/>
      <c r="DOF3000" s="732"/>
      <c r="DOG3000" s="137"/>
      <c r="DOH3000" s="580"/>
      <c r="DOI3000" s="537"/>
      <c r="DOJ3000" s="562"/>
      <c r="DOK3000" s="357"/>
      <c r="DOL3000" s="81"/>
      <c r="DOM3000" s="173"/>
      <c r="DON3000" s="732"/>
      <c r="DOO3000" s="137"/>
      <c r="DOP3000" s="580"/>
      <c r="DOQ3000" s="537"/>
      <c r="DOR3000" s="562"/>
      <c r="DOS3000" s="357"/>
      <c r="DOT3000" s="81"/>
      <c r="DOU3000" s="173"/>
      <c r="DOV3000" s="732"/>
      <c r="DOW3000" s="137"/>
      <c r="DOX3000" s="580"/>
      <c r="DOY3000" s="537"/>
      <c r="DOZ3000" s="562"/>
      <c r="DPA3000" s="357"/>
      <c r="DPB3000" s="81"/>
      <c r="DPC3000" s="173"/>
      <c r="DPD3000" s="732"/>
      <c r="DPE3000" s="137"/>
      <c r="DPF3000" s="580"/>
      <c r="DPG3000" s="537"/>
      <c r="DPH3000" s="562"/>
      <c r="DPI3000" s="357"/>
      <c r="DPJ3000" s="81"/>
      <c r="DPK3000" s="173"/>
      <c r="DPL3000" s="732"/>
      <c r="DPM3000" s="137"/>
      <c r="DPN3000" s="580"/>
      <c r="DPO3000" s="537"/>
      <c r="DPP3000" s="562"/>
      <c r="DPQ3000" s="357"/>
      <c r="DPR3000" s="81"/>
      <c r="DPS3000" s="173"/>
      <c r="DPT3000" s="732"/>
      <c r="DPU3000" s="137"/>
      <c r="DPV3000" s="580"/>
      <c r="DPW3000" s="537"/>
      <c r="DPX3000" s="562"/>
      <c r="DPY3000" s="357"/>
      <c r="DPZ3000" s="81"/>
      <c r="DQA3000" s="173"/>
      <c r="DQB3000" s="732"/>
      <c r="DQC3000" s="137"/>
      <c r="DQD3000" s="580"/>
      <c r="DQE3000" s="537"/>
      <c r="DQF3000" s="562"/>
      <c r="DQG3000" s="357"/>
      <c r="DQH3000" s="81"/>
      <c r="DQI3000" s="173"/>
      <c r="DQJ3000" s="732"/>
      <c r="DQK3000" s="137"/>
      <c r="DQL3000" s="580"/>
      <c r="DQM3000" s="537"/>
      <c r="DQN3000" s="562"/>
      <c r="DQO3000" s="357"/>
      <c r="DQP3000" s="81"/>
      <c r="DQQ3000" s="173"/>
      <c r="DQR3000" s="732"/>
      <c r="DQS3000" s="137"/>
      <c r="DQT3000" s="580"/>
      <c r="DQU3000" s="537"/>
      <c r="DQV3000" s="562"/>
      <c r="DQW3000" s="357"/>
      <c r="DQX3000" s="81"/>
      <c r="DQY3000" s="173"/>
      <c r="DQZ3000" s="732"/>
      <c r="DRA3000" s="137"/>
      <c r="DRB3000" s="580"/>
      <c r="DRC3000" s="537"/>
      <c r="DRD3000" s="562"/>
      <c r="DRE3000" s="357"/>
      <c r="DRF3000" s="81"/>
      <c r="DRG3000" s="173"/>
      <c r="DRH3000" s="732"/>
      <c r="DRI3000" s="137"/>
      <c r="DRJ3000" s="580"/>
      <c r="DRK3000" s="537"/>
      <c r="DRL3000" s="562"/>
      <c r="DRM3000" s="357"/>
      <c r="DRN3000" s="81"/>
      <c r="DRO3000" s="173"/>
      <c r="DRP3000" s="732"/>
      <c r="DRQ3000" s="137"/>
      <c r="DRR3000" s="580"/>
      <c r="DRS3000" s="537"/>
      <c r="DRT3000" s="562"/>
      <c r="DRU3000" s="357"/>
      <c r="DRV3000" s="81"/>
      <c r="DRW3000" s="173"/>
      <c r="DRX3000" s="732"/>
      <c r="DRY3000" s="137"/>
      <c r="DRZ3000" s="580"/>
      <c r="DSA3000" s="537"/>
      <c r="DSB3000" s="562"/>
      <c r="DSC3000" s="357"/>
      <c r="DSD3000" s="81"/>
      <c r="DSE3000" s="173"/>
      <c r="DSF3000" s="732"/>
      <c r="DSG3000" s="137"/>
      <c r="DSH3000" s="580"/>
      <c r="DSI3000" s="537"/>
      <c r="DSJ3000" s="562"/>
      <c r="DSK3000" s="357"/>
      <c r="DSL3000" s="81"/>
      <c r="DSM3000" s="173"/>
      <c r="DSN3000" s="732"/>
      <c r="DSO3000" s="137"/>
      <c r="DSP3000" s="580"/>
      <c r="DSQ3000" s="537"/>
      <c r="DSR3000" s="562"/>
      <c r="DSS3000" s="357"/>
      <c r="DST3000" s="81"/>
      <c r="DSU3000" s="173"/>
      <c r="DSV3000" s="732"/>
      <c r="DSW3000" s="137"/>
      <c r="DSX3000" s="580"/>
      <c r="DSY3000" s="537"/>
      <c r="DSZ3000" s="562"/>
      <c r="DTA3000" s="357"/>
      <c r="DTB3000" s="81"/>
      <c r="DTC3000" s="173"/>
      <c r="DTD3000" s="732"/>
      <c r="DTE3000" s="137"/>
      <c r="DTF3000" s="580"/>
      <c r="DTG3000" s="537"/>
      <c r="DTH3000" s="562"/>
      <c r="DTI3000" s="357"/>
      <c r="DTJ3000" s="81"/>
      <c r="DTK3000" s="173"/>
      <c r="DTL3000" s="732"/>
      <c r="DTM3000" s="137"/>
      <c r="DTN3000" s="580"/>
      <c r="DTO3000" s="537"/>
      <c r="DTP3000" s="562"/>
      <c r="DTQ3000" s="357"/>
      <c r="DTR3000" s="81"/>
      <c r="DTS3000" s="173"/>
      <c r="DTT3000" s="732"/>
      <c r="DTU3000" s="137"/>
      <c r="DTV3000" s="580"/>
      <c r="DTW3000" s="537"/>
      <c r="DTX3000" s="562"/>
      <c r="DTY3000" s="357"/>
      <c r="DTZ3000" s="81"/>
      <c r="DUA3000" s="173"/>
      <c r="DUB3000" s="732"/>
      <c r="DUC3000" s="137"/>
      <c r="DUD3000" s="580"/>
      <c r="DUE3000" s="537"/>
      <c r="DUF3000" s="562"/>
      <c r="DUG3000" s="357"/>
      <c r="DUH3000" s="81"/>
      <c r="DUI3000" s="173"/>
      <c r="DUJ3000" s="732"/>
      <c r="DUK3000" s="137"/>
      <c r="DUL3000" s="580"/>
      <c r="DUM3000" s="537"/>
      <c r="DUN3000" s="562"/>
      <c r="DUO3000" s="357"/>
      <c r="DUP3000" s="81"/>
      <c r="DUQ3000" s="173"/>
      <c r="DUR3000" s="732"/>
      <c r="DUS3000" s="137"/>
      <c r="DUT3000" s="580"/>
      <c r="DUU3000" s="537"/>
      <c r="DUV3000" s="562"/>
      <c r="DUW3000" s="357"/>
      <c r="DUX3000" s="81"/>
      <c r="DUY3000" s="173"/>
      <c r="DUZ3000" s="732"/>
      <c r="DVA3000" s="137"/>
      <c r="DVB3000" s="580"/>
      <c r="DVC3000" s="537"/>
      <c r="DVD3000" s="562"/>
      <c r="DVE3000" s="357"/>
      <c r="DVF3000" s="81"/>
      <c r="DVG3000" s="173"/>
      <c r="DVH3000" s="732"/>
      <c r="DVI3000" s="137"/>
      <c r="DVJ3000" s="580"/>
      <c r="DVK3000" s="537"/>
      <c r="DVL3000" s="562"/>
      <c r="DVM3000" s="357"/>
      <c r="DVN3000" s="81"/>
      <c r="DVO3000" s="173"/>
      <c r="DVP3000" s="732"/>
      <c r="DVQ3000" s="137"/>
      <c r="DVR3000" s="580"/>
      <c r="DVS3000" s="537"/>
      <c r="DVT3000" s="562"/>
      <c r="DVU3000" s="357"/>
      <c r="DVV3000" s="81"/>
      <c r="DVW3000" s="173"/>
      <c r="DVX3000" s="732"/>
      <c r="DVY3000" s="137"/>
      <c r="DVZ3000" s="580"/>
      <c r="DWA3000" s="537"/>
      <c r="DWB3000" s="562"/>
      <c r="DWC3000" s="357"/>
      <c r="DWD3000" s="81"/>
      <c r="DWE3000" s="173"/>
      <c r="DWF3000" s="732"/>
      <c r="DWG3000" s="137"/>
      <c r="DWH3000" s="580"/>
      <c r="DWI3000" s="537"/>
      <c r="DWJ3000" s="562"/>
      <c r="DWK3000" s="357"/>
      <c r="DWL3000" s="81"/>
      <c r="DWM3000" s="173"/>
      <c r="DWN3000" s="732"/>
      <c r="DWO3000" s="137"/>
      <c r="DWP3000" s="580"/>
      <c r="DWQ3000" s="537"/>
      <c r="DWR3000" s="562"/>
      <c r="DWS3000" s="357"/>
      <c r="DWT3000" s="81"/>
      <c r="DWU3000" s="173"/>
      <c r="DWV3000" s="732"/>
      <c r="DWW3000" s="137"/>
      <c r="DWX3000" s="580"/>
      <c r="DWY3000" s="537"/>
      <c r="DWZ3000" s="562"/>
      <c r="DXA3000" s="357"/>
      <c r="DXB3000" s="81"/>
      <c r="DXC3000" s="173"/>
      <c r="DXD3000" s="732"/>
      <c r="DXE3000" s="137"/>
      <c r="DXF3000" s="580"/>
      <c r="DXG3000" s="537"/>
      <c r="DXH3000" s="562"/>
      <c r="DXI3000" s="357"/>
      <c r="DXJ3000" s="81"/>
      <c r="DXK3000" s="173"/>
      <c r="DXL3000" s="732"/>
      <c r="DXM3000" s="137"/>
      <c r="DXN3000" s="580"/>
      <c r="DXO3000" s="537"/>
      <c r="DXP3000" s="562"/>
      <c r="DXQ3000" s="357"/>
      <c r="DXR3000" s="81"/>
      <c r="DXS3000" s="173"/>
      <c r="DXT3000" s="732"/>
      <c r="DXU3000" s="137"/>
      <c r="DXV3000" s="580"/>
      <c r="DXW3000" s="537"/>
      <c r="DXX3000" s="562"/>
      <c r="DXY3000" s="357"/>
      <c r="DXZ3000" s="81"/>
      <c r="DYA3000" s="173"/>
      <c r="DYB3000" s="732"/>
      <c r="DYC3000" s="137"/>
      <c r="DYD3000" s="580"/>
      <c r="DYE3000" s="537"/>
      <c r="DYF3000" s="562"/>
      <c r="DYG3000" s="357"/>
      <c r="DYH3000" s="81"/>
      <c r="DYI3000" s="173"/>
      <c r="DYJ3000" s="732"/>
      <c r="DYK3000" s="137"/>
      <c r="DYL3000" s="580"/>
      <c r="DYM3000" s="537"/>
      <c r="DYN3000" s="562"/>
      <c r="DYO3000" s="357"/>
      <c r="DYP3000" s="81"/>
      <c r="DYQ3000" s="173"/>
      <c r="DYR3000" s="732"/>
      <c r="DYS3000" s="137"/>
      <c r="DYT3000" s="580"/>
      <c r="DYU3000" s="537"/>
      <c r="DYV3000" s="562"/>
      <c r="DYW3000" s="357"/>
      <c r="DYX3000" s="81"/>
      <c r="DYY3000" s="173"/>
      <c r="DYZ3000" s="732"/>
      <c r="DZA3000" s="137"/>
      <c r="DZB3000" s="580"/>
      <c r="DZC3000" s="537"/>
      <c r="DZD3000" s="562"/>
      <c r="DZE3000" s="357"/>
      <c r="DZF3000" s="81"/>
      <c r="DZG3000" s="173"/>
      <c r="DZH3000" s="732"/>
      <c r="DZI3000" s="137"/>
      <c r="DZJ3000" s="580"/>
      <c r="DZK3000" s="537"/>
      <c r="DZL3000" s="562"/>
      <c r="DZM3000" s="357"/>
      <c r="DZN3000" s="81"/>
      <c r="DZO3000" s="173"/>
      <c r="DZP3000" s="732"/>
      <c r="DZQ3000" s="137"/>
      <c r="DZR3000" s="580"/>
      <c r="DZS3000" s="537"/>
      <c r="DZT3000" s="562"/>
      <c r="DZU3000" s="357"/>
      <c r="DZV3000" s="81"/>
      <c r="DZW3000" s="173"/>
      <c r="DZX3000" s="732"/>
      <c r="DZY3000" s="137"/>
      <c r="DZZ3000" s="580"/>
      <c r="EAA3000" s="537"/>
      <c r="EAB3000" s="562"/>
      <c r="EAC3000" s="357"/>
      <c r="EAD3000" s="81"/>
      <c r="EAE3000" s="173"/>
      <c r="EAF3000" s="732"/>
      <c r="EAG3000" s="137"/>
      <c r="EAH3000" s="580"/>
      <c r="EAI3000" s="537"/>
      <c r="EAJ3000" s="562"/>
      <c r="EAK3000" s="357"/>
      <c r="EAL3000" s="81"/>
      <c r="EAM3000" s="173"/>
      <c r="EAN3000" s="732"/>
      <c r="EAO3000" s="137"/>
      <c r="EAP3000" s="580"/>
      <c r="EAQ3000" s="537"/>
      <c r="EAR3000" s="562"/>
      <c r="EAS3000" s="357"/>
      <c r="EAT3000" s="81"/>
      <c r="EAU3000" s="173"/>
      <c r="EAV3000" s="732"/>
      <c r="EAW3000" s="137"/>
      <c r="EAX3000" s="580"/>
      <c r="EAY3000" s="537"/>
      <c r="EAZ3000" s="562"/>
      <c r="EBA3000" s="357"/>
      <c r="EBB3000" s="81"/>
      <c r="EBC3000" s="173"/>
      <c r="EBD3000" s="732"/>
      <c r="EBE3000" s="137"/>
      <c r="EBF3000" s="580"/>
      <c r="EBG3000" s="537"/>
      <c r="EBH3000" s="562"/>
      <c r="EBI3000" s="357"/>
      <c r="EBJ3000" s="81"/>
      <c r="EBK3000" s="173"/>
      <c r="EBL3000" s="732"/>
      <c r="EBM3000" s="137"/>
      <c r="EBN3000" s="580"/>
      <c r="EBO3000" s="537"/>
      <c r="EBP3000" s="562"/>
      <c r="EBQ3000" s="357"/>
      <c r="EBR3000" s="81"/>
      <c r="EBS3000" s="173"/>
      <c r="EBT3000" s="732"/>
      <c r="EBU3000" s="137"/>
      <c r="EBV3000" s="580"/>
      <c r="EBW3000" s="537"/>
      <c r="EBX3000" s="562"/>
      <c r="EBY3000" s="357"/>
      <c r="EBZ3000" s="81"/>
      <c r="ECA3000" s="173"/>
      <c r="ECB3000" s="732"/>
      <c r="ECC3000" s="137"/>
      <c r="ECD3000" s="580"/>
      <c r="ECE3000" s="537"/>
      <c r="ECF3000" s="562"/>
      <c r="ECG3000" s="357"/>
      <c r="ECH3000" s="81"/>
      <c r="ECI3000" s="173"/>
      <c r="ECJ3000" s="732"/>
      <c r="ECK3000" s="137"/>
      <c r="ECL3000" s="580"/>
      <c r="ECM3000" s="537"/>
      <c r="ECN3000" s="562"/>
      <c r="ECO3000" s="357"/>
      <c r="ECP3000" s="81"/>
      <c r="ECQ3000" s="173"/>
      <c r="ECR3000" s="732"/>
      <c r="ECS3000" s="137"/>
      <c r="ECT3000" s="580"/>
      <c r="ECU3000" s="537"/>
      <c r="ECV3000" s="562"/>
      <c r="ECW3000" s="357"/>
      <c r="ECX3000" s="81"/>
      <c r="ECY3000" s="173"/>
      <c r="ECZ3000" s="732"/>
      <c r="EDA3000" s="137"/>
      <c r="EDB3000" s="580"/>
      <c r="EDC3000" s="537"/>
      <c r="EDD3000" s="562"/>
      <c r="EDE3000" s="357"/>
      <c r="EDF3000" s="81"/>
      <c r="EDG3000" s="173"/>
      <c r="EDH3000" s="732"/>
      <c r="EDI3000" s="137"/>
      <c r="EDJ3000" s="580"/>
      <c r="EDK3000" s="537"/>
      <c r="EDL3000" s="562"/>
      <c r="EDM3000" s="357"/>
      <c r="EDN3000" s="81"/>
      <c r="EDO3000" s="173"/>
      <c r="EDP3000" s="732"/>
      <c r="EDQ3000" s="137"/>
      <c r="EDR3000" s="580"/>
      <c r="EDS3000" s="537"/>
      <c r="EDT3000" s="562"/>
      <c r="EDU3000" s="357"/>
      <c r="EDV3000" s="81"/>
      <c r="EDW3000" s="173"/>
      <c r="EDX3000" s="732"/>
      <c r="EDY3000" s="137"/>
      <c r="EDZ3000" s="580"/>
      <c r="EEA3000" s="537"/>
      <c r="EEB3000" s="562"/>
      <c r="EEC3000" s="357"/>
      <c r="EED3000" s="81"/>
      <c r="EEE3000" s="173"/>
      <c r="EEF3000" s="732"/>
      <c r="EEG3000" s="137"/>
      <c r="EEH3000" s="580"/>
      <c r="EEI3000" s="537"/>
      <c r="EEJ3000" s="562"/>
      <c r="EEK3000" s="357"/>
      <c r="EEL3000" s="81"/>
      <c r="EEM3000" s="173"/>
      <c r="EEN3000" s="732"/>
      <c r="EEO3000" s="137"/>
      <c r="EEP3000" s="580"/>
      <c r="EEQ3000" s="537"/>
      <c r="EER3000" s="562"/>
      <c r="EES3000" s="357"/>
      <c r="EET3000" s="81"/>
      <c r="EEU3000" s="173"/>
      <c r="EEV3000" s="732"/>
      <c r="EEW3000" s="137"/>
      <c r="EEX3000" s="580"/>
      <c r="EEY3000" s="537"/>
      <c r="EEZ3000" s="562"/>
      <c r="EFA3000" s="357"/>
      <c r="EFB3000" s="81"/>
      <c r="EFC3000" s="173"/>
      <c r="EFD3000" s="732"/>
      <c r="EFE3000" s="137"/>
      <c r="EFF3000" s="580"/>
      <c r="EFG3000" s="537"/>
      <c r="EFH3000" s="562"/>
      <c r="EFI3000" s="357"/>
      <c r="EFJ3000" s="81"/>
      <c r="EFK3000" s="173"/>
      <c r="EFL3000" s="732"/>
      <c r="EFM3000" s="137"/>
      <c r="EFN3000" s="580"/>
      <c r="EFO3000" s="537"/>
      <c r="EFP3000" s="562"/>
      <c r="EFQ3000" s="357"/>
      <c r="EFR3000" s="81"/>
      <c r="EFS3000" s="173"/>
      <c r="EFT3000" s="732"/>
      <c r="EFU3000" s="137"/>
      <c r="EFV3000" s="580"/>
      <c r="EFW3000" s="537"/>
      <c r="EFX3000" s="562"/>
      <c r="EFY3000" s="357"/>
      <c r="EFZ3000" s="81"/>
      <c r="EGA3000" s="173"/>
      <c r="EGB3000" s="732"/>
      <c r="EGC3000" s="137"/>
      <c r="EGD3000" s="580"/>
      <c r="EGE3000" s="537"/>
      <c r="EGF3000" s="562"/>
      <c r="EGG3000" s="357"/>
      <c r="EGH3000" s="81"/>
      <c r="EGI3000" s="173"/>
      <c r="EGJ3000" s="732"/>
      <c r="EGK3000" s="137"/>
      <c r="EGL3000" s="580"/>
      <c r="EGM3000" s="537"/>
      <c r="EGN3000" s="562"/>
      <c r="EGO3000" s="357"/>
      <c r="EGP3000" s="81"/>
      <c r="EGQ3000" s="173"/>
      <c r="EGR3000" s="732"/>
      <c r="EGS3000" s="137"/>
      <c r="EGT3000" s="580"/>
      <c r="EGU3000" s="537"/>
      <c r="EGV3000" s="562"/>
      <c r="EGW3000" s="357"/>
      <c r="EGX3000" s="81"/>
      <c r="EGY3000" s="173"/>
      <c r="EGZ3000" s="732"/>
      <c r="EHA3000" s="137"/>
      <c r="EHB3000" s="580"/>
      <c r="EHC3000" s="537"/>
      <c r="EHD3000" s="562"/>
      <c r="EHE3000" s="357"/>
      <c r="EHF3000" s="81"/>
      <c r="EHG3000" s="173"/>
      <c r="EHH3000" s="732"/>
      <c r="EHI3000" s="137"/>
      <c r="EHJ3000" s="580"/>
      <c r="EHK3000" s="537"/>
      <c r="EHL3000" s="562"/>
      <c r="EHM3000" s="357"/>
      <c r="EHN3000" s="81"/>
      <c r="EHO3000" s="173"/>
      <c r="EHP3000" s="732"/>
      <c r="EHQ3000" s="137"/>
      <c r="EHR3000" s="580"/>
      <c r="EHS3000" s="537"/>
      <c r="EHT3000" s="562"/>
      <c r="EHU3000" s="357"/>
      <c r="EHV3000" s="81"/>
      <c r="EHW3000" s="173"/>
      <c r="EHX3000" s="732"/>
      <c r="EHY3000" s="137"/>
      <c r="EHZ3000" s="580"/>
      <c r="EIA3000" s="537"/>
      <c r="EIB3000" s="562"/>
      <c r="EIC3000" s="357"/>
      <c r="EID3000" s="81"/>
      <c r="EIE3000" s="173"/>
      <c r="EIF3000" s="732"/>
      <c r="EIG3000" s="137"/>
      <c r="EIH3000" s="580"/>
      <c r="EII3000" s="537"/>
      <c r="EIJ3000" s="562"/>
      <c r="EIK3000" s="357"/>
      <c r="EIL3000" s="81"/>
      <c r="EIM3000" s="173"/>
      <c r="EIN3000" s="732"/>
      <c r="EIO3000" s="137"/>
      <c r="EIP3000" s="580"/>
      <c r="EIQ3000" s="537"/>
      <c r="EIR3000" s="562"/>
      <c r="EIS3000" s="357"/>
      <c r="EIT3000" s="81"/>
      <c r="EIU3000" s="173"/>
      <c r="EIV3000" s="732"/>
      <c r="EIW3000" s="137"/>
      <c r="EIX3000" s="580"/>
      <c r="EIY3000" s="537"/>
      <c r="EIZ3000" s="562"/>
      <c r="EJA3000" s="357"/>
      <c r="EJB3000" s="81"/>
      <c r="EJC3000" s="173"/>
      <c r="EJD3000" s="732"/>
      <c r="EJE3000" s="137"/>
      <c r="EJF3000" s="580"/>
      <c r="EJG3000" s="537"/>
      <c r="EJH3000" s="562"/>
      <c r="EJI3000" s="357"/>
      <c r="EJJ3000" s="81"/>
      <c r="EJK3000" s="173"/>
      <c r="EJL3000" s="732"/>
      <c r="EJM3000" s="137"/>
      <c r="EJN3000" s="580"/>
      <c r="EJO3000" s="537"/>
      <c r="EJP3000" s="562"/>
      <c r="EJQ3000" s="357"/>
      <c r="EJR3000" s="81"/>
      <c r="EJS3000" s="173"/>
      <c r="EJT3000" s="732"/>
      <c r="EJU3000" s="137"/>
      <c r="EJV3000" s="580"/>
      <c r="EJW3000" s="537"/>
      <c r="EJX3000" s="562"/>
      <c r="EJY3000" s="357"/>
      <c r="EJZ3000" s="81"/>
      <c r="EKA3000" s="173"/>
      <c r="EKB3000" s="732"/>
      <c r="EKC3000" s="137"/>
      <c r="EKD3000" s="580"/>
      <c r="EKE3000" s="537"/>
      <c r="EKF3000" s="562"/>
      <c r="EKG3000" s="357"/>
      <c r="EKH3000" s="81"/>
      <c r="EKI3000" s="173"/>
      <c r="EKJ3000" s="732"/>
      <c r="EKK3000" s="137"/>
      <c r="EKL3000" s="580"/>
      <c r="EKM3000" s="537"/>
      <c r="EKN3000" s="562"/>
      <c r="EKO3000" s="357"/>
      <c r="EKP3000" s="81"/>
      <c r="EKQ3000" s="173"/>
      <c r="EKR3000" s="732"/>
      <c r="EKS3000" s="137"/>
      <c r="EKT3000" s="580"/>
      <c r="EKU3000" s="537"/>
      <c r="EKV3000" s="562"/>
      <c r="EKW3000" s="357"/>
      <c r="EKX3000" s="81"/>
      <c r="EKY3000" s="173"/>
      <c r="EKZ3000" s="732"/>
      <c r="ELA3000" s="137"/>
      <c r="ELB3000" s="580"/>
      <c r="ELC3000" s="537"/>
      <c r="ELD3000" s="562"/>
      <c r="ELE3000" s="357"/>
      <c r="ELF3000" s="81"/>
      <c r="ELG3000" s="173"/>
      <c r="ELH3000" s="732"/>
      <c r="ELI3000" s="137"/>
      <c r="ELJ3000" s="580"/>
      <c r="ELK3000" s="537"/>
      <c r="ELL3000" s="562"/>
      <c r="ELM3000" s="357"/>
      <c r="ELN3000" s="81"/>
      <c r="ELO3000" s="173"/>
      <c r="ELP3000" s="732"/>
      <c r="ELQ3000" s="137"/>
      <c r="ELR3000" s="580"/>
      <c r="ELS3000" s="537"/>
      <c r="ELT3000" s="562"/>
      <c r="ELU3000" s="357"/>
      <c r="ELV3000" s="81"/>
      <c r="ELW3000" s="173"/>
      <c r="ELX3000" s="732"/>
      <c r="ELY3000" s="137"/>
      <c r="ELZ3000" s="580"/>
      <c r="EMA3000" s="537"/>
      <c r="EMB3000" s="562"/>
      <c r="EMC3000" s="357"/>
      <c r="EMD3000" s="81"/>
      <c r="EME3000" s="173"/>
      <c r="EMF3000" s="732"/>
      <c r="EMG3000" s="137"/>
      <c r="EMH3000" s="580"/>
      <c r="EMI3000" s="537"/>
      <c r="EMJ3000" s="562"/>
      <c r="EMK3000" s="357"/>
      <c r="EML3000" s="81"/>
      <c r="EMM3000" s="173"/>
      <c r="EMN3000" s="732"/>
      <c r="EMO3000" s="137"/>
      <c r="EMP3000" s="580"/>
      <c r="EMQ3000" s="537"/>
      <c r="EMR3000" s="562"/>
      <c r="EMS3000" s="357"/>
      <c r="EMT3000" s="81"/>
      <c r="EMU3000" s="173"/>
      <c r="EMV3000" s="732"/>
      <c r="EMW3000" s="137"/>
      <c r="EMX3000" s="580"/>
      <c r="EMY3000" s="537"/>
      <c r="EMZ3000" s="562"/>
      <c r="ENA3000" s="357"/>
      <c r="ENB3000" s="81"/>
      <c r="ENC3000" s="173"/>
      <c r="END3000" s="732"/>
      <c r="ENE3000" s="137"/>
      <c r="ENF3000" s="580"/>
      <c r="ENG3000" s="537"/>
      <c r="ENH3000" s="562"/>
      <c r="ENI3000" s="357"/>
      <c r="ENJ3000" s="81"/>
      <c r="ENK3000" s="173"/>
      <c r="ENL3000" s="732"/>
      <c r="ENM3000" s="137"/>
      <c r="ENN3000" s="580"/>
      <c r="ENO3000" s="537"/>
      <c r="ENP3000" s="562"/>
      <c r="ENQ3000" s="357"/>
      <c r="ENR3000" s="81"/>
      <c r="ENS3000" s="173"/>
      <c r="ENT3000" s="732"/>
      <c r="ENU3000" s="137"/>
      <c r="ENV3000" s="580"/>
      <c r="ENW3000" s="537"/>
      <c r="ENX3000" s="562"/>
      <c r="ENY3000" s="357"/>
      <c r="ENZ3000" s="81"/>
      <c r="EOA3000" s="173"/>
      <c r="EOB3000" s="732"/>
      <c r="EOC3000" s="137"/>
      <c r="EOD3000" s="580"/>
      <c r="EOE3000" s="537"/>
      <c r="EOF3000" s="562"/>
      <c r="EOG3000" s="357"/>
      <c r="EOH3000" s="81"/>
      <c r="EOI3000" s="173"/>
      <c r="EOJ3000" s="732"/>
      <c r="EOK3000" s="137"/>
      <c r="EOL3000" s="580"/>
      <c r="EOM3000" s="537"/>
      <c r="EON3000" s="562"/>
      <c r="EOO3000" s="357"/>
      <c r="EOP3000" s="81"/>
      <c r="EOQ3000" s="173"/>
      <c r="EOR3000" s="732"/>
      <c r="EOS3000" s="137"/>
      <c r="EOT3000" s="580"/>
      <c r="EOU3000" s="537"/>
      <c r="EOV3000" s="562"/>
      <c r="EOW3000" s="357"/>
      <c r="EOX3000" s="81"/>
      <c r="EOY3000" s="173"/>
      <c r="EOZ3000" s="732"/>
      <c r="EPA3000" s="137"/>
      <c r="EPB3000" s="580"/>
      <c r="EPC3000" s="537"/>
      <c r="EPD3000" s="562"/>
      <c r="EPE3000" s="357"/>
      <c r="EPF3000" s="81"/>
      <c r="EPG3000" s="173"/>
      <c r="EPH3000" s="732"/>
      <c r="EPI3000" s="137"/>
      <c r="EPJ3000" s="580"/>
      <c r="EPK3000" s="537"/>
      <c r="EPL3000" s="562"/>
      <c r="EPM3000" s="357"/>
      <c r="EPN3000" s="81"/>
      <c r="EPO3000" s="173"/>
      <c r="EPP3000" s="732"/>
      <c r="EPQ3000" s="137"/>
      <c r="EPR3000" s="580"/>
      <c r="EPS3000" s="537"/>
      <c r="EPT3000" s="562"/>
      <c r="EPU3000" s="357"/>
      <c r="EPV3000" s="81"/>
      <c r="EPW3000" s="173"/>
      <c r="EPX3000" s="732"/>
      <c r="EPY3000" s="137"/>
      <c r="EPZ3000" s="580"/>
      <c r="EQA3000" s="537"/>
      <c r="EQB3000" s="562"/>
      <c r="EQC3000" s="357"/>
      <c r="EQD3000" s="81"/>
      <c r="EQE3000" s="173"/>
      <c r="EQF3000" s="732"/>
      <c r="EQG3000" s="137"/>
      <c r="EQH3000" s="580"/>
      <c r="EQI3000" s="537"/>
      <c r="EQJ3000" s="562"/>
      <c r="EQK3000" s="357"/>
      <c r="EQL3000" s="81"/>
      <c r="EQM3000" s="173"/>
      <c r="EQN3000" s="732"/>
      <c r="EQO3000" s="137"/>
      <c r="EQP3000" s="580"/>
      <c r="EQQ3000" s="537"/>
      <c r="EQR3000" s="562"/>
      <c r="EQS3000" s="357"/>
      <c r="EQT3000" s="81"/>
      <c r="EQU3000" s="173"/>
      <c r="EQV3000" s="732"/>
      <c r="EQW3000" s="137"/>
      <c r="EQX3000" s="580"/>
      <c r="EQY3000" s="537"/>
      <c r="EQZ3000" s="562"/>
      <c r="ERA3000" s="357"/>
      <c r="ERB3000" s="81"/>
      <c r="ERC3000" s="173"/>
      <c r="ERD3000" s="732"/>
      <c r="ERE3000" s="137"/>
      <c r="ERF3000" s="580"/>
      <c r="ERG3000" s="537"/>
      <c r="ERH3000" s="562"/>
      <c r="ERI3000" s="357"/>
      <c r="ERJ3000" s="81"/>
      <c r="ERK3000" s="173"/>
      <c r="ERL3000" s="732"/>
      <c r="ERM3000" s="137"/>
      <c r="ERN3000" s="580"/>
      <c r="ERO3000" s="537"/>
      <c r="ERP3000" s="562"/>
      <c r="ERQ3000" s="357"/>
      <c r="ERR3000" s="81"/>
      <c r="ERS3000" s="173"/>
      <c r="ERT3000" s="732"/>
      <c r="ERU3000" s="137"/>
      <c r="ERV3000" s="580"/>
      <c r="ERW3000" s="537"/>
      <c r="ERX3000" s="562"/>
      <c r="ERY3000" s="357"/>
      <c r="ERZ3000" s="81"/>
      <c r="ESA3000" s="173"/>
      <c r="ESB3000" s="732"/>
      <c r="ESC3000" s="137"/>
      <c r="ESD3000" s="580"/>
      <c r="ESE3000" s="537"/>
      <c r="ESF3000" s="562"/>
      <c r="ESG3000" s="357"/>
      <c r="ESH3000" s="81"/>
      <c r="ESI3000" s="173"/>
      <c r="ESJ3000" s="732"/>
      <c r="ESK3000" s="137"/>
      <c r="ESL3000" s="580"/>
      <c r="ESM3000" s="537"/>
      <c r="ESN3000" s="562"/>
      <c r="ESO3000" s="357"/>
      <c r="ESP3000" s="81"/>
      <c r="ESQ3000" s="173"/>
      <c r="ESR3000" s="732"/>
      <c r="ESS3000" s="137"/>
      <c r="EST3000" s="580"/>
      <c r="ESU3000" s="537"/>
      <c r="ESV3000" s="562"/>
      <c r="ESW3000" s="357"/>
      <c r="ESX3000" s="81"/>
      <c r="ESY3000" s="173"/>
      <c r="ESZ3000" s="732"/>
      <c r="ETA3000" s="137"/>
      <c r="ETB3000" s="580"/>
      <c r="ETC3000" s="537"/>
      <c r="ETD3000" s="562"/>
      <c r="ETE3000" s="357"/>
      <c r="ETF3000" s="81"/>
      <c r="ETG3000" s="173"/>
      <c r="ETH3000" s="732"/>
      <c r="ETI3000" s="137"/>
      <c r="ETJ3000" s="580"/>
      <c r="ETK3000" s="537"/>
      <c r="ETL3000" s="562"/>
      <c r="ETM3000" s="357"/>
      <c r="ETN3000" s="81"/>
      <c r="ETO3000" s="173"/>
      <c r="ETP3000" s="732"/>
      <c r="ETQ3000" s="137"/>
      <c r="ETR3000" s="580"/>
      <c r="ETS3000" s="537"/>
      <c r="ETT3000" s="562"/>
      <c r="ETU3000" s="357"/>
      <c r="ETV3000" s="81"/>
      <c r="ETW3000" s="173"/>
      <c r="ETX3000" s="732"/>
      <c r="ETY3000" s="137"/>
      <c r="ETZ3000" s="580"/>
      <c r="EUA3000" s="537"/>
      <c r="EUB3000" s="562"/>
      <c r="EUC3000" s="357"/>
      <c r="EUD3000" s="81"/>
      <c r="EUE3000" s="173"/>
      <c r="EUF3000" s="732"/>
      <c r="EUG3000" s="137"/>
      <c r="EUH3000" s="580"/>
      <c r="EUI3000" s="537"/>
      <c r="EUJ3000" s="562"/>
      <c r="EUK3000" s="357"/>
      <c r="EUL3000" s="81"/>
      <c r="EUM3000" s="173"/>
      <c r="EUN3000" s="732"/>
      <c r="EUO3000" s="137"/>
      <c r="EUP3000" s="580"/>
      <c r="EUQ3000" s="537"/>
      <c r="EUR3000" s="562"/>
      <c r="EUS3000" s="357"/>
      <c r="EUT3000" s="81"/>
      <c r="EUU3000" s="173"/>
      <c r="EUV3000" s="732"/>
      <c r="EUW3000" s="137"/>
      <c r="EUX3000" s="580"/>
      <c r="EUY3000" s="537"/>
      <c r="EUZ3000" s="562"/>
      <c r="EVA3000" s="357"/>
      <c r="EVB3000" s="81"/>
      <c r="EVC3000" s="173"/>
      <c r="EVD3000" s="732"/>
      <c r="EVE3000" s="137"/>
      <c r="EVF3000" s="580"/>
      <c r="EVG3000" s="537"/>
      <c r="EVH3000" s="562"/>
      <c r="EVI3000" s="357"/>
      <c r="EVJ3000" s="81"/>
      <c r="EVK3000" s="173"/>
      <c r="EVL3000" s="732"/>
      <c r="EVM3000" s="137"/>
      <c r="EVN3000" s="580"/>
      <c r="EVO3000" s="537"/>
      <c r="EVP3000" s="562"/>
      <c r="EVQ3000" s="357"/>
      <c r="EVR3000" s="81"/>
      <c r="EVS3000" s="173"/>
      <c r="EVT3000" s="732"/>
      <c r="EVU3000" s="137"/>
      <c r="EVV3000" s="580"/>
      <c r="EVW3000" s="537"/>
      <c r="EVX3000" s="562"/>
      <c r="EVY3000" s="357"/>
      <c r="EVZ3000" s="81"/>
      <c r="EWA3000" s="173"/>
      <c r="EWB3000" s="732"/>
      <c r="EWC3000" s="137"/>
      <c r="EWD3000" s="580"/>
      <c r="EWE3000" s="537"/>
      <c r="EWF3000" s="562"/>
      <c r="EWG3000" s="357"/>
      <c r="EWH3000" s="81"/>
      <c r="EWI3000" s="173"/>
      <c r="EWJ3000" s="732"/>
      <c r="EWK3000" s="137"/>
      <c r="EWL3000" s="580"/>
      <c r="EWM3000" s="537"/>
      <c r="EWN3000" s="562"/>
      <c r="EWO3000" s="357"/>
      <c r="EWP3000" s="81"/>
      <c r="EWQ3000" s="173"/>
      <c r="EWR3000" s="732"/>
      <c r="EWS3000" s="137"/>
      <c r="EWT3000" s="580"/>
      <c r="EWU3000" s="537"/>
      <c r="EWV3000" s="562"/>
      <c r="EWW3000" s="357"/>
      <c r="EWX3000" s="81"/>
      <c r="EWY3000" s="173"/>
      <c r="EWZ3000" s="732"/>
      <c r="EXA3000" s="137"/>
      <c r="EXB3000" s="580"/>
      <c r="EXC3000" s="537"/>
      <c r="EXD3000" s="562"/>
      <c r="EXE3000" s="357"/>
      <c r="EXF3000" s="81"/>
      <c r="EXG3000" s="173"/>
      <c r="EXH3000" s="732"/>
      <c r="EXI3000" s="137"/>
      <c r="EXJ3000" s="580"/>
      <c r="EXK3000" s="537"/>
      <c r="EXL3000" s="562"/>
      <c r="EXM3000" s="357"/>
      <c r="EXN3000" s="81"/>
      <c r="EXO3000" s="173"/>
      <c r="EXP3000" s="732"/>
      <c r="EXQ3000" s="137"/>
      <c r="EXR3000" s="580"/>
      <c r="EXS3000" s="537"/>
      <c r="EXT3000" s="562"/>
      <c r="EXU3000" s="357"/>
      <c r="EXV3000" s="81"/>
      <c r="EXW3000" s="173"/>
      <c r="EXX3000" s="732"/>
      <c r="EXY3000" s="137"/>
      <c r="EXZ3000" s="580"/>
      <c r="EYA3000" s="537"/>
      <c r="EYB3000" s="562"/>
      <c r="EYC3000" s="357"/>
      <c r="EYD3000" s="81"/>
      <c r="EYE3000" s="173"/>
      <c r="EYF3000" s="732"/>
      <c r="EYG3000" s="137"/>
      <c r="EYH3000" s="580"/>
      <c r="EYI3000" s="537"/>
      <c r="EYJ3000" s="562"/>
      <c r="EYK3000" s="357"/>
      <c r="EYL3000" s="81"/>
      <c r="EYM3000" s="173"/>
      <c r="EYN3000" s="732"/>
      <c r="EYO3000" s="137"/>
      <c r="EYP3000" s="580"/>
      <c r="EYQ3000" s="537"/>
      <c r="EYR3000" s="562"/>
      <c r="EYS3000" s="357"/>
      <c r="EYT3000" s="81"/>
      <c r="EYU3000" s="173"/>
      <c r="EYV3000" s="732"/>
      <c r="EYW3000" s="137"/>
      <c r="EYX3000" s="580"/>
      <c r="EYY3000" s="537"/>
      <c r="EYZ3000" s="562"/>
      <c r="EZA3000" s="357"/>
      <c r="EZB3000" s="81"/>
      <c r="EZC3000" s="173"/>
      <c r="EZD3000" s="732"/>
      <c r="EZE3000" s="137"/>
      <c r="EZF3000" s="580"/>
      <c r="EZG3000" s="537"/>
      <c r="EZH3000" s="562"/>
      <c r="EZI3000" s="357"/>
      <c r="EZJ3000" s="81"/>
      <c r="EZK3000" s="173"/>
      <c r="EZL3000" s="732"/>
      <c r="EZM3000" s="137"/>
      <c r="EZN3000" s="580"/>
      <c r="EZO3000" s="537"/>
      <c r="EZP3000" s="562"/>
      <c r="EZQ3000" s="357"/>
      <c r="EZR3000" s="81"/>
      <c r="EZS3000" s="173"/>
      <c r="EZT3000" s="732"/>
      <c r="EZU3000" s="137"/>
      <c r="EZV3000" s="580"/>
      <c r="EZW3000" s="537"/>
      <c r="EZX3000" s="562"/>
      <c r="EZY3000" s="357"/>
      <c r="EZZ3000" s="81"/>
      <c r="FAA3000" s="173"/>
      <c r="FAB3000" s="732"/>
      <c r="FAC3000" s="137"/>
      <c r="FAD3000" s="580"/>
      <c r="FAE3000" s="537"/>
      <c r="FAF3000" s="562"/>
      <c r="FAG3000" s="357"/>
      <c r="FAH3000" s="81"/>
      <c r="FAI3000" s="173"/>
      <c r="FAJ3000" s="732"/>
      <c r="FAK3000" s="137"/>
      <c r="FAL3000" s="580"/>
      <c r="FAM3000" s="537"/>
      <c r="FAN3000" s="562"/>
      <c r="FAO3000" s="357"/>
      <c r="FAP3000" s="81"/>
      <c r="FAQ3000" s="173"/>
      <c r="FAR3000" s="732"/>
      <c r="FAS3000" s="137"/>
      <c r="FAT3000" s="580"/>
      <c r="FAU3000" s="537"/>
      <c r="FAV3000" s="562"/>
      <c r="FAW3000" s="357"/>
      <c r="FAX3000" s="81"/>
      <c r="FAY3000" s="173"/>
      <c r="FAZ3000" s="732"/>
      <c r="FBA3000" s="137"/>
      <c r="FBB3000" s="580"/>
      <c r="FBC3000" s="537"/>
      <c r="FBD3000" s="562"/>
      <c r="FBE3000" s="357"/>
      <c r="FBF3000" s="81"/>
      <c r="FBG3000" s="173"/>
      <c r="FBH3000" s="732"/>
      <c r="FBI3000" s="137"/>
      <c r="FBJ3000" s="580"/>
      <c r="FBK3000" s="537"/>
      <c r="FBL3000" s="562"/>
      <c r="FBM3000" s="357"/>
      <c r="FBN3000" s="81"/>
      <c r="FBO3000" s="173"/>
      <c r="FBP3000" s="732"/>
      <c r="FBQ3000" s="137"/>
      <c r="FBR3000" s="580"/>
      <c r="FBS3000" s="537"/>
      <c r="FBT3000" s="562"/>
      <c r="FBU3000" s="357"/>
      <c r="FBV3000" s="81"/>
      <c r="FBW3000" s="173"/>
      <c r="FBX3000" s="732"/>
      <c r="FBY3000" s="137"/>
      <c r="FBZ3000" s="580"/>
      <c r="FCA3000" s="537"/>
      <c r="FCB3000" s="562"/>
      <c r="FCC3000" s="357"/>
      <c r="FCD3000" s="81"/>
      <c r="FCE3000" s="173"/>
      <c r="FCF3000" s="732"/>
      <c r="FCG3000" s="137"/>
      <c r="FCH3000" s="580"/>
      <c r="FCI3000" s="537"/>
      <c r="FCJ3000" s="562"/>
      <c r="FCK3000" s="357"/>
      <c r="FCL3000" s="81"/>
      <c r="FCM3000" s="173"/>
      <c r="FCN3000" s="732"/>
      <c r="FCO3000" s="137"/>
      <c r="FCP3000" s="580"/>
      <c r="FCQ3000" s="537"/>
      <c r="FCR3000" s="562"/>
      <c r="FCS3000" s="357"/>
      <c r="FCT3000" s="81"/>
      <c r="FCU3000" s="173"/>
      <c r="FCV3000" s="732"/>
      <c r="FCW3000" s="137"/>
      <c r="FCX3000" s="580"/>
      <c r="FCY3000" s="537"/>
      <c r="FCZ3000" s="562"/>
      <c r="FDA3000" s="357"/>
      <c r="FDB3000" s="81"/>
      <c r="FDC3000" s="173"/>
      <c r="FDD3000" s="732"/>
      <c r="FDE3000" s="137"/>
      <c r="FDF3000" s="580"/>
      <c r="FDG3000" s="537"/>
      <c r="FDH3000" s="562"/>
      <c r="FDI3000" s="357"/>
      <c r="FDJ3000" s="81"/>
      <c r="FDK3000" s="173"/>
      <c r="FDL3000" s="732"/>
      <c r="FDM3000" s="137"/>
      <c r="FDN3000" s="580"/>
      <c r="FDO3000" s="537"/>
      <c r="FDP3000" s="562"/>
      <c r="FDQ3000" s="357"/>
      <c r="FDR3000" s="81"/>
      <c r="FDS3000" s="173"/>
      <c r="FDT3000" s="732"/>
      <c r="FDU3000" s="137"/>
      <c r="FDV3000" s="580"/>
      <c r="FDW3000" s="537"/>
      <c r="FDX3000" s="562"/>
      <c r="FDY3000" s="357"/>
      <c r="FDZ3000" s="81"/>
      <c r="FEA3000" s="173"/>
      <c r="FEB3000" s="732"/>
      <c r="FEC3000" s="137"/>
      <c r="FED3000" s="580"/>
      <c r="FEE3000" s="537"/>
      <c r="FEF3000" s="562"/>
      <c r="FEG3000" s="357"/>
      <c r="FEH3000" s="81"/>
      <c r="FEI3000" s="173"/>
      <c r="FEJ3000" s="732"/>
      <c r="FEK3000" s="137"/>
      <c r="FEL3000" s="580"/>
      <c r="FEM3000" s="537"/>
      <c r="FEN3000" s="562"/>
      <c r="FEO3000" s="357"/>
      <c r="FEP3000" s="81"/>
      <c r="FEQ3000" s="173"/>
      <c r="FER3000" s="732"/>
      <c r="FES3000" s="137"/>
      <c r="FET3000" s="580"/>
      <c r="FEU3000" s="537"/>
      <c r="FEV3000" s="562"/>
      <c r="FEW3000" s="357"/>
      <c r="FEX3000" s="81"/>
      <c r="FEY3000" s="173"/>
      <c r="FEZ3000" s="732"/>
      <c r="FFA3000" s="137"/>
      <c r="FFB3000" s="580"/>
      <c r="FFC3000" s="537"/>
      <c r="FFD3000" s="562"/>
      <c r="FFE3000" s="357"/>
      <c r="FFF3000" s="81"/>
      <c r="FFG3000" s="173"/>
      <c r="FFH3000" s="732"/>
      <c r="FFI3000" s="137"/>
      <c r="FFJ3000" s="580"/>
      <c r="FFK3000" s="537"/>
      <c r="FFL3000" s="562"/>
      <c r="FFM3000" s="357"/>
      <c r="FFN3000" s="81"/>
      <c r="FFO3000" s="173"/>
      <c r="FFP3000" s="732"/>
      <c r="FFQ3000" s="137"/>
      <c r="FFR3000" s="580"/>
      <c r="FFS3000" s="537"/>
      <c r="FFT3000" s="562"/>
      <c r="FFU3000" s="357"/>
      <c r="FFV3000" s="81"/>
      <c r="FFW3000" s="173"/>
      <c r="FFX3000" s="732"/>
      <c r="FFY3000" s="137"/>
      <c r="FFZ3000" s="580"/>
      <c r="FGA3000" s="537"/>
      <c r="FGB3000" s="562"/>
      <c r="FGC3000" s="357"/>
      <c r="FGD3000" s="81"/>
      <c r="FGE3000" s="173"/>
      <c r="FGF3000" s="732"/>
      <c r="FGG3000" s="137"/>
      <c r="FGH3000" s="580"/>
      <c r="FGI3000" s="537"/>
      <c r="FGJ3000" s="562"/>
      <c r="FGK3000" s="357"/>
      <c r="FGL3000" s="81"/>
      <c r="FGM3000" s="173"/>
      <c r="FGN3000" s="732"/>
      <c r="FGO3000" s="137"/>
      <c r="FGP3000" s="580"/>
      <c r="FGQ3000" s="537"/>
      <c r="FGR3000" s="562"/>
      <c r="FGS3000" s="357"/>
      <c r="FGT3000" s="81"/>
      <c r="FGU3000" s="173"/>
      <c r="FGV3000" s="732"/>
      <c r="FGW3000" s="137"/>
      <c r="FGX3000" s="580"/>
      <c r="FGY3000" s="537"/>
      <c r="FGZ3000" s="562"/>
      <c r="FHA3000" s="357"/>
      <c r="FHB3000" s="81"/>
      <c r="FHC3000" s="173"/>
      <c r="FHD3000" s="732"/>
      <c r="FHE3000" s="137"/>
      <c r="FHF3000" s="580"/>
      <c r="FHG3000" s="537"/>
      <c r="FHH3000" s="562"/>
      <c r="FHI3000" s="357"/>
      <c r="FHJ3000" s="81"/>
      <c r="FHK3000" s="173"/>
      <c r="FHL3000" s="732"/>
      <c r="FHM3000" s="137"/>
      <c r="FHN3000" s="580"/>
      <c r="FHO3000" s="537"/>
      <c r="FHP3000" s="562"/>
      <c r="FHQ3000" s="357"/>
      <c r="FHR3000" s="81"/>
      <c r="FHS3000" s="173"/>
      <c r="FHT3000" s="732"/>
      <c r="FHU3000" s="137"/>
      <c r="FHV3000" s="580"/>
      <c r="FHW3000" s="537"/>
      <c r="FHX3000" s="562"/>
      <c r="FHY3000" s="357"/>
      <c r="FHZ3000" s="81"/>
      <c r="FIA3000" s="173"/>
      <c r="FIB3000" s="732"/>
      <c r="FIC3000" s="137"/>
      <c r="FID3000" s="580"/>
      <c r="FIE3000" s="537"/>
      <c r="FIF3000" s="562"/>
      <c r="FIG3000" s="357"/>
      <c r="FIH3000" s="81"/>
      <c r="FII3000" s="173"/>
      <c r="FIJ3000" s="732"/>
      <c r="FIK3000" s="137"/>
      <c r="FIL3000" s="580"/>
      <c r="FIM3000" s="537"/>
      <c r="FIN3000" s="562"/>
      <c r="FIO3000" s="357"/>
      <c r="FIP3000" s="81"/>
      <c r="FIQ3000" s="173"/>
      <c r="FIR3000" s="732"/>
      <c r="FIS3000" s="137"/>
      <c r="FIT3000" s="580"/>
      <c r="FIU3000" s="537"/>
      <c r="FIV3000" s="562"/>
      <c r="FIW3000" s="357"/>
      <c r="FIX3000" s="81"/>
      <c r="FIY3000" s="173"/>
      <c r="FIZ3000" s="732"/>
      <c r="FJA3000" s="137"/>
      <c r="FJB3000" s="580"/>
      <c r="FJC3000" s="537"/>
      <c r="FJD3000" s="562"/>
      <c r="FJE3000" s="357"/>
      <c r="FJF3000" s="81"/>
      <c r="FJG3000" s="173"/>
      <c r="FJH3000" s="732"/>
      <c r="FJI3000" s="137"/>
      <c r="FJJ3000" s="580"/>
      <c r="FJK3000" s="537"/>
      <c r="FJL3000" s="562"/>
      <c r="FJM3000" s="357"/>
      <c r="FJN3000" s="81"/>
      <c r="FJO3000" s="173"/>
      <c r="FJP3000" s="732"/>
      <c r="FJQ3000" s="137"/>
      <c r="FJR3000" s="580"/>
      <c r="FJS3000" s="537"/>
      <c r="FJT3000" s="562"/>
      <c r="FJU3000" s="357"/>
      <c r="FJV3000" s="81"/>
      <c r="FJW3000" s="173"/>
      <c r="FJX3000" s="732"/>
      <c r="FJY3000" s="137"/>
      <c r="FJZ3000" s="580"/>
      <c r="FKA3000" s="537"/>
      <c r="FKB3000" s="562"/>
      <c r="FKC3000" s="357"/>
      <c r="FKD3000" s="81"/>
      <c r="FKE3000" s="173"/>
      <c r="FKF3000" s="732"/>
      <c r="FKG3000" s="137"/>
      <c r="FKH3000" s="580"/>
      <c r="FKI3000" s="537"/>
      <c r="FKJ3000" s="562"/>
      <c r="FKK3000" s="357"/>
      <c r="FKL3000" s="81"/>
      <c r="FKM3000" s="173"/>
      <c r="FKN3000" s="732"/>
      <c r="FKO3000" s="137"/>
      <c r="FKP3000" s="580"/>
      <c r="FKQ3000" s="537"/>
      <c r="FKR3000" s="562"/>
      <c r="FKS3000" s="357"/>
      <c r="FKT3000" s="81"/>
      <c r="FKU3000" s="173"/>
      <c r="FKV3000" s="732"/>
      <c r="FKW3000" s="137"/>
      <c r="FKX3000" s="580"/>
      <c r="FKY3000" s="537"/>
      <c r="FKZ3000" s="562"/>
      <c r="FLA3000" s="357"/>
      <c r="FLB3000" s="81"/>
      <c r="FLC3000" s="173"/>
      <c r="FLD3000" s="732"/>
      <c r="FLE3000" s="137"/>
      <c r="FLF3000" s="580"/>
      <c r="FLG3000" s="537"/>
      <c r="FLH3000" s="562"/>
      <c r="FLI3000" s="357"/>
      <c r="FLJ3000" s="81"/>
      <c r="FLK3000" s="173"/>
      <c r="FLL3000" s="732"/>
      <c r="FLM3000" s="137"/>
      <c r="FLN3000" s="580"/>
      <c r="FLO3000" s="537"/>
      <c r="FLP3000" s="562"/>
      <c r="FLQ3000" s="357"/>
      <c r="FLR3000" s="81"/>
      <c r="FLS3000" s="173"/>
      <c r="FLT3000" s="732"/>
      <c r="FLU3000" s="137"/>
      <c r="FLV3000" s="580"/>
      <c r="FLW3000" s="537"/>
      <c r="FLX3000" s="562"/>
      <c r="FLY3000" s="357"/>
      <c r="FLZ3000" s="81"/>
      <c r="FMA3000" s="173"/>
      <c r="FMB3000" s="732"/>
      <c r="FMC3000" s="137"/>
      <c r="FMD3000" s="580"/>
      <c r="FME3000" s="537"/>
      <c r="FMF3000" s="562"/>
      <c r="FMG3000" s="357"/>
      <c r="FMH3000" s="81"/>
      <c r="FMI3000" s="173"/>
      <c r="FMJ3000" s="732"/>
      <c r="FMK3000" s="137"/>
      <c r="FML3000" s="580"/>
      <c r="FMM3000" s="537"/>
      <c r="FMN3000" s="562"/>
      <c r="FMO3000" s="357"/>
      <c r="FMP3000" s="81"/>
      <c r="FMQ3000" s="173"/>
      <c r="FMR3000" s="732"/>
      <c r="FMS3000" s="137"/>
      <c r="FMT3000" s="580"/>
      <c r="FMU3000" s="537"/>
      <c r="FMV3000" s="562"/>
      <c r="FMW3000" s="357"/>
      <c r="FMX3000" s="81"/>
      <c r="FMY3000" s="173"/>
      <c r="FMZ3000" s="732"/>
      <c r="FNA3000" s="137"/>
      <c r="FNB3000" s="580"/>
      <c r="FNC3000" s="537"/>
      <c r="FND3000" s="562"/>
      <c r="FNE3000" s="357"/>
      <c r="FNF3000" s="81"/>
      <c r="FNG3000" s="173"/>
      <c r="FNH3000" s="732"/>
      <c r="FNI3000" s="137"/>
      <c r="FNJ3000" s="580"/>
      <c r="FNK3000" s="537"/>
      <c r="FNL3000" s="562"/>
      <c r="FNM3000" s="357"/>
      <c r="FNN3000" s="81"/>
      <c r="FNO3000" s="173"/>
      <c r="FNP3000" s="732"/>
      <c r="FNQ3000" s="137"/>
      <c r="FNR3000" s="580"/>
      <c r="FNS3000" s="537"/>
      <c r="FNT3000" s="562"/>
      <c r="FNU3000" s="357"/>
      <c r="FNV3000" s="81"/>
      <c r="FNW3000" s="173"/>
      <c r="FNX3000" s="732"/>
      <c r="FNY3000" s="137"/>
      <c r="FNZ3000" s="580"/>
      <c r="FOA3000" s="537"/>
      <c r="FOB3000" s="562"/>
      <c r="FOC3000" s="357"/>
      <c r="FOD3000" s="81"/>
      <c r="FOE3000" s="173"/>
      <c r="FOF3000" s="732"/>
      <c r="FOG3000" s="137"/>
      <c r="FOH3000" s="580"/>
      <c r="FOI3000" s="537"/>
      <c r="FOJ3000" s="562"/>
      <c r="FOK3000" s="357"/>
      <c r="FOL3000" s="81"/>
      <c r="FOM3000" s="173"/>
      <c r="FON3000" s="732"/>
      <c r="FOO3000" s="137"/>
      <c r="FOP3000" s="580"/>
      <c r="FOQ3000" s="537"/>
      <c r="FOR3000" s="562"/>
      <c r="FOS3000" s="357"/>
      <c r="FOT3000" s="81"/>
      <c r="FOU3000" s="173"/>
      <c r="FOV3000" s="732"/>
      <c r="FOW3000" s="137"/>
      <c r="FOX3000" s="580"/>
      <c r="FOY3000" s="537"/>
      <c r="FOZ3000" s="562"/>
      <c r="FPA3000" s="357"/>
      <c r="FPB3000" s="81"/>
      <c r="FPC3000" s="173"/>
      <c r="FPD3000" s="732"/>
      <c r="FPE3000" s="137"/>
      <c r="FPF3000" s="580"/>
      <c r="FPG3000" s="537"/>
      <c r="FPH3000" s="562"/>
      <c r="FPI3000" s="357"/>
      <c r="FPJ3000" s="81"/>
      <c r="FPK3000" s="173"/>
      <c r="FPL3000" s="732"/>
      <c r="FPM3000" s="137"/>
      <c r="FPN3000" s="580"/>
      <c r="FPO3000" s="537"/>
      <c r="FPP3000" s="562"/>
      <c r="FPQ3000" s="357"/>
      <c r="FPR3000" s="81"/>
      <c r="FPS3000" s="173"/>
      <c r="FPT3000" s="732"/>
      <c r="FPU3000" s="137"/>
      <c r="FPV3000" s="580"/>
      <c r="FPW3000" s="537"/>
      <c r="FPX3000" s="562"/>
      <c r="FPY3000" s="357"/>
      <c r="FPZ3000" s="81"/>
      <c r="FQA3000" s="173"/>
      <c r="FQB3000" s="732"/>
      <c r="FQC3000" s="137"/>
      <c r="FQD3000" s="580"/>
      <c r="FQE3000" s="537"/>
      <c r="FQF3000" s="562"/>
      <c r="FQG3000" s="357"/>
      <c r="FQH3000" s="81"/>
      <c r="FQI3000" s="173"/>
      <c r="FQJ3000" s="732"/>
      <c r="FQK3000" s="137"/>
      <c r="FQL3000" s="580"/>
      <c r="FQM3000" s="537"/>
      <c r="FQN3000" s="562"/>
      <c r="FQO3000" s="357"/>
      <c r="FQP3000" s="81"/>
      <c r="FQQ3000" s="173"/>
      <c r="FQR3000" s="732"/>
      <c r="FQS3000" s="137"/>
      <c r="FQT3000" s="580"/>
      <c r="FQU3000" s="537"/>
      <c r="FQV3000" s="562"/>
      <c r="FQW3000" s="357"/>
      <c r="FQX3000" s="81"/>
      <c r="FQY3000" s="173"/>
      <c r="FQZ3000" s="732"/>
      <c r="FRA3000" s="137"/>
      <c r="FRB3000" s="580"/>
      <c r="FRC3000" s="537"/>
      <c r="FRD3000" s="562"/>
      <c r="FRE3000" s="357"/>
      <c r="FRF3000" s="81"/>
      <c r="FRG3000" s="173"/>
      <c r="FRH3000" s="732"/>
      <c r="FRI3000" s="137"/>
      <c r="FRJ3000" s="580"/>
      <c r="FRK3000" s="537"/>
      <c r="FRL3000" s="562"/>
      <c r="FRM3000" s="357"/>
      <c r="FRN3000" s="81"/>
      <c r="FRO3000" s="173"/>
      <c r="FRP3000" s="732"/>
      <c r="FRQ3000" s="137"/>
      <c r="FRR3000" s="580"/>
      <c r="FRS3000" s="537"/>
      <c r="FRT3000" s="562"/>
      <c r="FRU3000" s="357"/>
      <c r="FRV3000" s="81"/>
      <c r="FRW3000" s="173"/>
      <c r="FRX3000" s="732"/>
      <c r="FRY3000" s="137"/>
      <c r="FRZ3000" s="580"/>
      <c r="FSA3000" s="537"/>
      <c r="FSB3000" s="562"/>
      <c r="FSC3000" s="357"/>
      <c r="FSD3000" s="81"/>
      <c r="FSE3000" s="173"/>
      <c r="FSF3000" s="732"/>
      <c r="FSG3000" s="137"/>
      <c r="FSH3000" s="580"/>
      <c r="FSI3000" s="537"/>
      <c r="FSJ3000" s="562"/>
      <c r="FSK3000" s="357"/>
      <c r="FSL3000" s="81"/>
      <c r="FSM3000" s="173"/>
      <c r="FSN3000" s="732"/>
      <c r="FSO3000" s="137"/>
      <c r="FSP3000" s="580"/>
      <c r="FSQ3000" s="537"/>
      <c r="FSR3000" s="562"/>
      <c r="FSS3000" s="357"/>
      <c r="FST3000" s="81"/>
      <c r="FSU3000" s="173"/>
      <c r="FSV3000" s="732"/>
      <c r="FSW3000" s="137"/>
      <c r="FSX3000" s="580"/>
      <c r="FSY3000" s="537"/>
      <c r="FSZ3000" s="562"/>
      <c r="FTA3000" s="357"/>
      <c r="FTB3000" s="81"/>
      <c r="FTC3000" s="173"/>
      <c r="FTD3000" s="732"/>
      <c r="FTE3000" s="137"/>
      <c r="FTF3000" s="580"/>
      <c r="FTG3000" s="537"/>
      <c r="FTH3000" s="562"/>
      <c r="FTI3000" s="357"/>
      <c r="FTJ3000" s="81"/>
      <c r="FTK3000" s="173"/>
      <c r="FTL3000" s="732"/>
      <c r="FTM3000" s="137"/>
      <c r="FTN3000" s="580"/>
      <c r="FTO3000" s="537"/>
      <c r="FTP3000" s="562"/>
      <c r="FTQ3000" s="357"/>
      <c r="FTR3000" s="81"/>
      <c r="FTS3000" s="173"/>
      <c r="FTT3000" s="732"/>
      <c r="FTU3000" s="137"/>
      <c r="FTV3000" s="580"/>
      <c r="FTW3000" s="537"/>
      <c r="FTX3000" s="562"/>
      <c r="FTY3000" s="357"/>
      <c r="FTZ3000" s="81"/>
      <c r="FUA3000" s="173"/>
      <c r="FUB3000" s="732"/>
      <c r="FUC3000" s="137"/>
      <c r="FUD3000" s="580"/>
      <c r="FUE3000" s="537"/>
      <c r="FUF3000" s="562"/>
      <c r="FUG3000" s="357"/>
      <c r="FUH3000" s="81"/>
      <c r="FUI3000" s="173"/>
      <c r="FUJ3000" s="732"/>
      <c r="FUK3000" s="137"/>
      <c r="FUL3000" s="580"/>
      <c r="FUM3000" s="537"/>
      <c r="FUN3000" s="562"/>
      <c r="FUO3000" s="357"/>
      <c r="FUP3000" s="81"/>
      <c r="FUQ3000" s="173"/>
      <c r="FUR3000" s="732"/>
      <c r="FUS3000" s="137"/>
      <c r="FUT3000" s="580"/>
      <c r="FUU3000" s="537"/>
      <c r="FUV3000" s="562"/>
      <c r="FUW3000" s="357"/>
      <c r="FUX3000" s="81"/>
      <c r="FUY3000" s="173"/>
      <c r="FUZ3000" s="732"/>
      <c r="FVA3000" s="137"/>
      <c r="FVB3000" s="580"/>
      <c r="FVC3000" s="537"/>
      <c r="FVD3000" s="562"/>
      <c r="FVE3000" s="357"/>
      <c r="FVF3000" s="81"/>
      <c r="FVG3000" s="173"/>
      <c r="FVH3000" s="732"/>
      <c r="FVI3000" s="137"/>
      <c r="FVJ3000" s="580"/>
      <c r="FVK3000" s="537"/>
      <c r="FVL3000" s="562"/>
      <c r="FVM3000" s="357"/>
      <c r="FVN3000" s="81"/>
      <c r="FVO3000" s="173"/>
      <c r="FVP3000" s="732"/>
      <c r="FVQ3000" s="137"/>
      <c r="FVR3000" s="580"/>
      <c r="FVS3000" s="537"/>
      <c r="FVT3000" s="562"/>
      <c r="FVU3000" s="357"/>
      <c r="FVV3000" s="81"/>
      <c r="FVW3000" s="173"/>
      <c r="FVX3000" s="732"/>
      <c r="FVY3000" s="137"/>
      <c r="FVZ3000" s="580"/>
      <c r="FWA3000" s="537"/>
      <c r="FWB3000" s="562"/>
      <c r="FWC3000" s="357"/>
      <c r="FWD3000" s="81"/>
      <c r="FWE3000" s="173"/>
      <c r="FWF3000" s="732"/>
      <c r="FWG3000" s="137"/>
      <c r="FWH3000" s="580"/>
      <c r="FWI3000" s="537"/>
      <c r="FWJ3000" s="562"/>
      <c r="FWK3000" s="357"/>
      <c r="FWL3000" s="81"/>
      <c r="FWM3000" s="173"/>
      <c r="FWN3000" s="732"/>
      <c r="FWO3000" s="137"/>
      <c r="FWP3000" s="580"/>
      <c r="FWQ3000" s="537"/>
      <c r="FWR3000" s="562"/>
      <c r="FWS3000" s="357"/>
      <c r="FWT3000" s="81"/>
      <c r="FWU3000" s="173"/>
      <c r="FWV3000" s="732"/>
      <c r="FWW3000" s="137"/>
      <c r="FWX3000" s="580"/>
      <c r="FWY3000" s="537"/>
      <c r="FWZ3000" s="562"/>
      <c r="FXA3000" s="357"/>
      <c r="FXB3000" s="81"/>
      <c r="FXC3000" s="173"/>
      <c r="FXD3000" s="732"/>
      <c r="FXE3000" s="137"/>
      <c r="FXF3000" s="580"/>
      <c r="FXG3000" s="537"/>
      <c r="FXH3000" s="562"/>
      <c r="FXI3000" s="357"/>
      <c r="FXJ3000" s="81"/>
      <c r="FXK3000" s="173"/>
      <c r="FXL3000" s="732"/>
      <c r="FXM3000" s="137"/>
      <c r="FXN3000" s="580"/>
      <c r="FXO3000" s="537"/>
      <c r="FXP3000" s="562"/>
      <c r="FXQ3000" s="357"/>
      <c r="FXR3000" s="81"/>
      <c r="FXS3000" s="173"/>
      <c r="FXT3000" s="732"/>
      <c r="FXU3000" s="137"/>
      <c r="FXV3000" s="580"/>
      <c r="FXW3000" s="537"/>
      <c r="FXX3000" s="562"/>
      <c r="FXY3000" s="357"/>
      <c r="FXZ3000" s="81"/>
      <c r="FYA3000" s="173"/>
      <c r="FYB3000" s="732"/>
      <c r="FYC3000" s="137"/>
      <c r="FYD3000" s="580"/>
      <c r="FYE3000" s="537"/>
      <c r="FYF3000" s="562"/>
      <c r="FYG3000" s="357"/>
      <c r="FYH3000" s="81"/>
      <c r="FYI3000" s="173"/>
      <c r="FYJ3000" s="732"/>
      <c r="FYK3000" s="137"/>
      <c r="FYL3000" s="580"/>
      <c r="FYM3000" s="537"/>
      <c r="FYN3000" s="562"/>
      <c r="FYO3000" s="357"/>
      <c r="FYP3000" s="81"/>
      <c r="FYQ3000" s="173"/>
      <c r="FYR3000" s="732"/>
      <c r="FYS3000" s="137"/>
      <c r="FYT3000" s="580"/>
      <c r="FYU3000" s="537"/>
      <c r="FYV3000" s="562"/>
      <c r="FYW3000" s="357"/>
      <c r="FYX3000" s="81"/>
      <c r="FYY3000" s="173"/>
      <c r="FYZ3000" s="732"/>
      <c r="FZA3000" s="137"/>
      <c r="FZB3000" s="580"/>
      <c r="FZC3000" s="537"/>
      <c r="FZD3000" s="562"/>
      <c r="FZE3000" s="357"/>
      <c r="FZF3000" s="81"/>
      <c r="FZG3000" s="173"/>
      <c r="FZH3000" s="732"/>
      <c r="FZI3000" s="137"/>
      <c r="FZJ3000" s="580"/>
      <c r="FZK3000" s="537"/>
      <c r="FZL3000" s="562"/>
      <c r="FZM3000" s="357"/>
      <c r="FZN3000" s="81"/>
      <c r="FZO3000" s="173"/>
      <c r="FZP3000" s="732"/>
      <c r="FZQ3000" s="137"/>
      <c r="FZR3000" s="580"/>
      <c r="FZS3000" s="537"/>
      <c r="FZT3000" s="562"/>
      <c r="FZU3000" s="357"/>
      <c r="FZV3000" s="81"/>
      <c r="FZW3000" s="173"/>
      <c r="FZX3000" s="732"/>
      <c r="FZY3000" s="137"/>
      <c r="FZZ3000" s="580"/>
      <c r="GAA3000" s="537"/>
      <c r="GAB3000" s="562"/>
      <c r="GAC3000" s="357"/>
      <c r="GAD3000" s="81"/>
      <c r="GAE3000" s="173"/>
      <c r="GAF3000" s="732"/>
      <c r="GAG3000" s="137"/>
      <c r="GAH3000" s="580"/>
      <c r="GAI3000" s="537"/>
      <c r="GAJ3000" s="562"/>
      <c r="GAK3000" s="357"/>
      <c r="GAL3000" s="81"/>
      <c r="GAM3000" s="173"/>
      <c r="GAN3000" s="732"/>
      <c r="GAO3000" s="137"/>
      <c r="GAP3000" s="580"/>
      <c r="GAQ3000" s="537"/>
      <c r="GAR3000" s="562"/>
      <c r="GAS3000" s="357"/>
      <c r="GAT3000" s="81"/>
      <c r="GAU3000" s="173"/>
      <c r="GAV3000" s="732"/>
      <c r="GAW3000" s="137"/>
      <c r="GAX3000" s="580"/>
      <c r="GAY3000" s="537"/>
      <c r="GAZ3000" s="562"/>
      <c r="GBA3000" s="357"/>
      <c r="GBB3000" s="81"/>
      <c r="GBC3000" s="173"/>
      <c r="GBD3000" s="732"/>
      <c r="GBE3000" s="137"/>
      <c r="GBF3000" s="580"/>
      <c r="GBG3000" s="537"/>
      <c r="GBH3000" s="562"/>
      <c r="GBI3000" s="357"/>
      <c r="GBJ3000" s="81"/>
      <c r="GBK3000" s="173"/>
      <c r="GBL3000" s="732"/>
      <c r="GBM3000" s="137"/>
      <c r="GBN3000" s="580"/>
      <c r="GBO3000" s="537"/>
      <c r="GBP3000" s="562"/>
      <c r="GBQ3000" s="357"/>
      <c r="GBR3000" s="81"/>
      <c r="GBS3000" s="173"/>
      <c r="GBT3000" s="732"/>
      <c r="GBU3000" s="137"/>
      <c r="GBV3000" s="580"/>
      <c r="GBW3000" s="537"/>
      <c r="GBX3000" s="562"/>
      <c r="GBY3000" s="357"/>
      <c r="GBZ3000" s="81"/>
      <c r="GCA3000" s="173"/>
      <c r="GCB3000" s="732"/>
      <c r="GCC3000" s="137"/>
      <c r="GCD3000" s="580"/>
      <c r="GCE3000" s="537"/>
      <c r="GCF3000" s="562"/>
      <c r="GCG3000" s="357"/>
      <c r="GCH3000" s="81"/>
      <c r="GCI3000" s="173"/>
      <c r="GCJ3000" s="732"/>
      <c r="GCK3000" s="137"/>
      <c r="GCL3000" s="580"/>
      <c r="GCM3000" s="537"/>
      <c r="GCN3000" s="562"/>
      <c r="GCO3000" s="357"/>
      <c r="GCP3000" s="81"/>
      <c r="GCQ3000" s="173"/>
      <c r="GCR3000" s="732"/>
      <c r="GCS3000" s="137"/>
      <c r="GCT3000" s="580"/>
      <c r="GCU3000" s="537"/>
      <c r="GCV3000" s="562"/>
      <c r="GCW3000" s="357"/>
      <c r="GCX3000" s="81"/>
      <c r="GCY3000" s="173"/>
      <c r="GCZ3000" s="732"/>
      <c r="GDA3000" s="137"/>
      <c r="GDB3000" s="580"/>
      <c r="GDC3000" s="537"/>
      <c r="GDD3000" s="562"/>
      <c r="GDE3000" s="357"/>
      <c r="GDF3000" s="81"/>
      <c r="GDG3000" s="173"/>
      <c r="GDH3000" s="732"/>
      <c r="GDI3000" s="137"/>
      <c r="GDJ3000" s="580"/>
      <c r="GDK3000" s="537"/>
      <c r="GDL3000" s="562"/>
      <c r="GDM3000" s="357"/>
      <c r="GDN3000" s="81"/>
      <c r="GDO3000" s="173"/>
      <c r="GDP3000" s="732"/>
      <c r="GDQ3000" s="137"/>
      <c r="GDR3000" s="580"/>
      <c r="GDS3000" s="537"/>
      <c r="GDT3000" s="562"/>
      <c r="GDU3000" s="357"/>
      <c r="GDV3000" s="81"/>
      <c r="GDW3000" s="173"/>
      <c r="GDX3000" s="732"/>
      <c r="GDY3000" s="137"/>
      <c r="GDZ3000" s="580"/>
      <c r="GEA3000" s="537"/>
      <c r="GEB3000" s="562"/>
      <c r="GEC3000" s="357"/>
      <c r="GED3000" s="81"/>
      <c r="GEE3000" s="173"/>
      <c r="GEF3000" s="732"/>
      <c r="GEG3000" s="137"/>
      <c r="GEH3000" s="580"/>
      <c r="GEI3000" s="537"/>
      <c r="GEJ3000" s="562"/>
      <c r="GEK3000" s="357"/>
      <c r="GEL3000" s="81"/>
      <c r="GEM3000" s="173"/>
      <c r="GEN3000" s="732"/>
      <c r="GEO3000" s="137"/>
      <c r="GEP3000" s="580"/>
      <c r="GEQ3000" s="537"/>
      <c r="GER3000" s="562"/>
      <c r="GES3000" s="357"/>
      <c r="GET3000" s="81"/>
      <c r="GEU3000" s="173"/>
      <c r="GEV3000" s="732"/>
      <c r="GEW3000" s="137"/>
      <c r="GEX3000" s="580"/>
      <c r="GEY3000" s="537"/>
      <c r="GEZ3000" s="562"/>
      <c r="GFA3000" s="357"/>
      <c r="GFB3000" s="81"/>
      <c r="GFC3000" s="173"/>
      <c r="GFD3000" s="732"/>
      <c r="GFE3000" s="137"/>
      <c r="GFF3000" s="580"/>
      <c r="GFG3000" s="537"/>
      <c r="GFH3000" s="562"/>
      <c r="GFI3000" s="357"/>
      <c r="GFJ3000" s="81"/>
      <c r="GFK3000" s="173"/>
      <c r="GFL3000" s="732"/>
      <c r="GFM3000" s="137"/>
      <c r="GFN3000" s="580"/>
      <c r="GFO3000" s="537"/>
      <c r="GFP3000" s="562"/>
      <c r="GFQ3000" s="357"/>
      <c r="GFR3000" s="81"/>
      <c r="GFS3000" s="173"/>
      <c r="GFT3000" s="732"/>
      <c r="GFU3000" s="137"/>
      <c r="GFV3000" s="580"/>
      <c r="GFW3000" s="537"/>
      <c r="GFX3000" s="562"/>
      <c r="GFY3000" s="357"/>
      <c r="GFZ3000" s="81"/>
      <c r="GGA3000" s="173"/>
      <c r="GGB3000" s="732"/>
      <c r="GGC3000" s="137"/>
      <c r="GGD3000" s="580"/>
      <c r="GGE3000" s="537"/>
      <c r="GGF3000" s="562"/>
      <c r="GGG3000" s="357"/>
      <c r="GGH3000" s="81"/>
      <c r="GGI3000" s="173"/>
      <c r="GGJ3000" s="732"/>
      <c r="GGK3000" s="137"/>
      <c r="GGL3000" s="580"/>
      <c r="GGM3000" s="537"/>
      <c r="GGN3000" s="562"/>
      <c r="GGO3000" s="357"/>
      <c r="GGP3000" s="81"/>
      <c r="GGQ3000" s="173"/>
      <c r="GGR3000" s="732"/>
      <c r="GGS3000" s="137"/>
      <c r="GGT3000" s="580"/>
      <c r="GGU3000" s="537"/>
      <c r="GGV3000" s="562"/>
      <c r="GGW3000" s="357"/>
      <c r="GGX3000" s="81"/>
      <c r="GGY3000" s="173"/>
      <c r="GGZ3000" s="732"/>
      <c r="GHA3000" s="137"/>
      <c r="GHB3000" s="580"/>
      <c r="GHC3000" s="537"/>
      <c r="GHD3000" s="562"/>
      <c r="GHE3000" s="357"/>
      <c r="GHF3000" s="81"/>
      <c r="GHG3000" s="173"/>
      <c r="GHH3000" s="732"/>
      <c r="GHI3000" s="137"/>
      <c r="GHJ3000" s="580"/>
      <c r="GHK3000" s="537"/>
      <c r="GHL3000" s="562"/>
      <c r="GHM3000" s="357"/>
      <c r="GHN3000" s="81"/>
      <c r="GHO3000" s="173"/>
      <c r="GHP3000" s="732"/>
      <c r="GHQ3000" s="137"/>
      <c r="GHR3000" s="580"/>
      <c r="GHS3000" s="537"/>
      <c r="GHT3000" s="562"/>
      <c r="GHU3000" s="357"/>
      <c r="GHV3000" s="81"/>
      <c r="GHW3000" s="173"/>
      <c r="GHX3000" s="732"/>
      <c r="GHY3000" s="137"/>
      <c r="GHZ3000" s="580"/>
      <c r="GIA3000" s="537"/>
      <c r="GIB3000" s="562"/>
      <c r="GIC3000" s="357"/>
      <c r="GID3000" s="81"/>
      <c r="GIE3000" s="173"/>
      <c r="GIF3000" s="732"/>
      <c r="GIG3000" s="137"/>
      <c r="GIH3000" s="580"/>
      <c r="GII3000" s="537"/>
      <c r="GIJ3000" s="562"/>
      <c r="GIK3000" s="357"/>
      <c r="GIL3000" s="81"/>
      <c r="GIM3000" s="173"/>
      <c r="GIN3000" s="732"/>
      <c r="GIO3000" s="137"/>
      <c r="GIP3000" s="580"/>
      <c r="GIQ3000" s="537"/>
      <c r="GIR3000" s="562"/>
      <c r="GIS3000" s="357"/>
      <c r="GIT3000" s="81"/>
      <c r="GIU3000" s="173"/>
      <c r="GIV3000" s="732"/>
      <c r="GIW3000" s="137"/>
      <c r="GIX3000" s="580"/>
      <c r="GIY3000" s="537"/>
      <c r="GIZ3000" s="562"/>
      <c r="GJA3000" s="357"/>
      <c r="GJB3000" s="81"/>
      <c r="GJC3000" s="173"/>
      <c r="GJD3000" s="732"/>
      <c r="GJE3000" s="137"/>
      <c r="GJF3000" s="580"/>
      <c r="GJG3000" s="537"/>
      <c r="GJH3000" s="562"/>
      <c r="GJI3000" s="357"/>
      <c r="GJJ3000" s="81"/>
      <c r="GJK3000" s="173"/>
      <c r="GJL3000" s="732"/>
      <c r="GJM3000" s="137"/>
      <c r="GJN3000" s="580"/>
      <c r="GJO3000" s="537"/>
      <c r="GJP3000" s="562"/>
      <c r="GJQ3000" s="357"/>
      <c r="GJR3000" s="81"/>
      <c r="GJS3000" s="173"/>
      <c r="GJT3000" s="732"/>
      <c r="GJU3000" s="137"/>
      <c r="GJV3000" s="580"/>
      <c r="GJW3000" s="537"/>
      <c r="GJX3000" s="562"/>
      <c r="GJY3000" s="357"/>
      <c r="GJZ3000" s="81"/>
      <c r="GKA3000" s="173"/>
      <c r="GKB3000" s="732"/>
      <c r="GKC3000" s="137"/>
      <c r="GKD3000" s="580"/>
      <c r="GKE3000" s="537"/>
      <c r="GKF3000" s="562"/>
      <c r="GKG3000" s="357"/>
      <c r="GKH3000" s="81"/>
      <c r="GKI3000" s="173"/>
      <c r="GKJ3000" s="732"/>
      <c r="GKK3000" s="137"/>
      <c r="GKL3000" s="580"/>
      <c r="GKM3000" s="537"/>
      <c r="GKN3000" s="562"/>
      <c r="GKO3000" s="357"/>
      <c r="GKP3000" s="81"/>
      <c r="GKQ3000" s="173"/>
      <c r="GKR3000" s="732"/>
      <c r="GKS3000" s="137"/>
      <c r="GKT3000" s="580"/>
      <c r="GKU3000" s="537"/>
      <c r="GKV3000" s="562"/>
      <c r="GKW3000" s="357"/>
      <c r="GKX3000" s="81"/>
      <c r="GKY3000" s="173"/>
      <c r="GKZ3000" s="732"/>
      <c r="GLA3000" s="137"/>
      <c r="GLB3000" s="580"/>
      <c r="GLC3000" s="537"/>
      <c r="GLD3000" s="562"/>
      <c r="GLE3000" s="357"/>
      <c r="GLF3000" s="81"/>
      <c r="GLG3000" s="173"/>
      <c r="GLH3000" s="732"/>
      <c r="GLI3000" s="137"/>
      <c r="GLJ3000" s="580"/>
      <c r="GLK3000" s="537"/>
      <c r="GLL3000" s="562"/>
      <c r="GLM3000" s="357"/>
      <c r="GLN3000" s="81"/>
      <c r="GLO3000" s="173"/>
      <c r="GLP3000" s="732"/>
      <c r="GLQ3000" s="137"/>
      <c r="GLR3000" s="580"/>
      <c r="GLS3000" s="537"/>
      <c r="GLT3000" s="562"/>
      <c r="GLU3000" s="357"/>
      <c r="GLV3000" s="81"/>
      <c r="GLW3000" s="173"/>
      <c r="GLX3000" s="732"/>
      <c r="GLY3000" s="137"/>
      <c r="GLZ3000" s="580"/>
      <c r="GMA3000" s="537"/>
      <c r="GMB3000" s="562"/>
      <c r="GMC3000" s="357"/>
      <c r="GMD3000" s="81"/>
      <c r="GME3000" s="173"/>
      <c r="GMF3000" s="732"/>
      <c r="GMG3000" s="137"/>
      <c r="GMH3000" s="580"/>
      <c r="GMI3000" s="537"/>
      <c r="GMJ3000" s="562"/>
      <c r="GMK3000" s="357"/>
      <c r="GML3000" s="81"/>
      <c r="GMM3000" s="173"/>
      <c r="GMN3000" s="732"/>
      <c r="GMO3000" s="137"/>
      <c r="GMP3000" s="580"/>
      <c r="GMQ3000" s="537"/>
      <c r="GMR3000" s="562"/>
      <c r="GMS3000" s="357"/>
      <c r="GMT3000" s="81"/>
      <c r="GMU3000" s="173"/>
      <c r="GMV3000" s="732"/>
      <c r="GMW3000" s="137"/>
      <c r="GMX3000" s="580"/>
      <c r="GMY3000" s="537"/>
      <c r="GMZ3000" s="562"/>
      <c r="GNA3000" s="357"/>
      <c r="GNB3000" s="81"/>
      <c r="GNC3000" s="173"/>
      <c r="GND3000" s="732"/>
      <c r="GNE3000" s="137"/>
      <c r="GNF3000" s="580"/>
      <c r="GNG3000" s="537"/>
      <c r="GNH3000" s="562"/>
      <c r="GNI3000" s="357"/>
      <c r="GNJ3000" s="81"/>
      <c r="GNK3000" s="173"/>
      <c r="GNL3000" s="732"/>
      <c r="GNM3000" s="137"/>
      <c r="GNN3000" s="580"/>
      <c r="GNO3000" s="537"/>
      <c r="GNP3000" s="562"/>
      <c r="GNQ3000" s="357"/>
      <c r="GNR3000" s="81"/>
      <c r="GNS3000" s="173"/>
      <c r="GNT3000" s="732"/>
      <c r="GNU3000" s="137"/>
      <c r="GNV3000" s="580"/>
      <c r="GNW3000" s="537"/>
      <c r="GNX3000" s="562"/>
      <c r="GNY3000" s="357"/>
      <c r="GNZ3000" s="81"/>
      <c r="GOA3000" s="173"/>
      <c r="GOB3000" s="732"/>
      <c r="GOC3000" s="137"/>
      <c r="GOD3000" s="580"/>
      <c r="GOE3000" s="537"/>
      <c r="GOF3000" s="562"/>
      <c r="GOG3000" s="357"/>
      <c r="GOH3000" s="81"/>
      <c r="GOI3000" s="173"/>
      <c r="GOJ3000" s="732"/>
      <c r="GOK3000" s="137"/>
      <c r="GOL3000" s="580"/>
      <c r="GOM3000" s="537"/>
      <c r="GON3000" s="562"/>
      <c r="GOO3000" s="357"/>
      <c r="GOP3000" s="81"/>
      <c r="GOQ3000" s="173"/>
      <c r="GOR3000" s="732"/>
      <c r="GOS3000" s="137"/>
      <c r="GOT3000" s="580"/>
      <c r="GOU3000" s="537"/>
      <c r="GOV3000" s="562"/>
      <c r="GOW3000" s="357"/>
      <c r="GOX3000" s="81"/>
      <c r="GOY3000" s="173"/>
      <c r="GOZ3000" s="732"/>
      <c r="GPA3000" s="137"/>
      <c r="GPB3000" s="580"/>
      <c r="GPC3000" s="537"/>
      <c r="GPD3000" s="562"/>
      <c r="GPE3000" s="357"/>
      <c r="GPF3000" s="81"/>
      <c r="GPG3000" s="173"/>
      <c r="GPH3000" s="732"/>
      <c r="GPI3000" s="137"/>
      <c r="GPJ3000" s="580"/>
      <c r="GPK3000" s="537"/>
      <c r="GPL3000" s="562"/>
      <c r="GPM3000" s="357"/>
      <c r="GPN3000" s="81"/>
      <c r="GPO3000" s="173"/>
      <c r="GPP3000" s="732"/>
      <c r="GPQ3000" s="137"/>
      <c r="GPR3000" s="580"/>
      <c r="GPS3000" s="537"/>
      <c r="GPT3000" s="562"/>
      <c r="GPU3000" s="357"/>
      <c r="GPV3000" s="81"/>
      <c r="GPW3000" s="173"/>
      <c r="GPX3000" s="732"/>
      <c r="GPY3000" s="137"/>
      <c r="GPZ3000" s="580"/>
      <c r="GQA3000" s="537"/>
      <c r="GQB3000" s="562"/>
      <c r="GQC3000" s="357"/>
      <c r="GQD3000" s="81"/>
      <c r="GQE3000" s="173"/>
      <c r="GQF3000" s="732"/>
      <c r="GQG3000" s="137"/>
      <c r="GQH3000" s="580"/>
      <c r="GQI3000" s="537"/>
      <c r="GQJ3000" s="562"/>
      <c r="GQK3000" s="357"/>
      <c r="GQL3000" s="81"/>
      <c r="GQM3000" s="173"/>
      <c r="GQN3000" s="732"/>
      <c r="GQO3000" s="137"/>
      <c r="GQP3000" s="580"/>
      <c r="GQQ3000" s="537"/>
      <c r="GQR3000" s="562"/>
      <c r="GQS3000" s="357"/>
      <c r="GQT3000" s="81"/>
      <c r="GQU3000" s="173"/>
      <c r="GQV3000" s="732"/>
      <c r="GQW3000" s="137"/>
      <c r="GQX3000" s="580"/>
      <c r="GQY3000" s="537"/>
      <c r="GQZ3000" s="562"/>
      <c r="GRA3000" s="357"/>
      <c r="GRB3000" s="81"/>
      <c r="GRC3000" s="173"/>
      <c r="GRD3000" s="732"/>
      <c r="GRE3000" s="137"/>
      <c r="GRF3000" s="580"/>
      <c r="GRG3000" s="537"/>
      <c r="GRH3000" s="562"/>
      <c r="GRI3000" s="357"/>
      <c r="GRJ3000" s="81"/>
      <c r="GRK3000" s="173"/>
      <c r="GRL3000" s="732"/>
      <c r="GRM3000" s="137"/>
      <c r="GRN3000" s="580"/>
      <c r="GRO3000" s="537"/>
      <c r="GRP3000" s="562"/>
      <c r="GRQ3000" s="357"/>
      <c r="GRR3000" s="81"/>
      <c r="GRS3000" s="173"/>
      <c r="GRT3000" s="732"/>
      <c r="GRU3000" s="137"/>
      <c r="GRV3000" s="580"/>
      <c r="GRW3000" s="537"/>
      <c r="GRX3000" s="562"/>
      <c r="GRY3000" s="357"/>
      <c r="GRZ3000" s="81"/>
      <c r="GSA3000" s="173"/>
      <c r="GSB3000" s="732"/>
      <c r="GSC3000" s="137"/>
      <c r="GSD3000" s="580"/>
      <c r="GSE3000" s="537"/>
      <c r="GSF3000" s="562"/>
      <c r="GSG3000" s="357"/>
      <c r="GSH3000" s="81"/>
      <c r="GSI3000" s="173"/>
      <c r="GSJ3000" s="732"/>
      <c r="GSK3000" s="137"/>
      <c r="GSL3000" s="580"/>
      <c r="GSM3000" s="537"/>
      <c r="GSN3000" s="562"/>
      <c r="GSO3000" s="357"/>
      <c r="GSP3000" s="81"/>
      <c r="GSQ3000" s="173"/>
      <c r="GSR3000" s="732"/>
      <c r="GSS3000" s="137"/>
      <c r="GST3000" s="580"/>
      <c r="GSU3000" s="537"/>
      <c r="GSV3000" s="562"/>
      <c r="GSW3000" s="357"/>
      <c r="GSX3000" s="81"/>
      <c r="GSY3000" s="173"/>
      <c r="GSZ3000" s="732"/>
      <c r="GTA3000" s="137"/>
      <c r="GTB3000" s="580"/>
      <c r="GTC3000" s="537"/>
      <c r="GTD3000" s="562"/>
      <c r="GTE3000" s="357"/>
      <c r="GTF3000" s="81"/>
      <c r="GTG3000" s="173"/>
      <c r="GTH3000" s="732"/>
      <c r="GTI3000" s="137"/>
      <c r="GTJ3000" s="580"/>
      <c r="GTK3000" s="537"/>
      <c r="GTL3000" s="562"/>
      <c r="GTM3000" s="357"/>
      <c r="GTN3000" s="81"/>
      <c r="GTO3000" s="173"/>
      <c r="GTP3000" s="732"/>
      <c r="GTQ3000" s="137"/>
      <c r="GTR3000" s="580"/>
      <c r="GTS3000" s="537"/>
      <c r="GTT3000" s="562"/>
      <c r="GTU3000" s="357"/>
      <c r="GTV3000" s="81"/>
      <c r="GTW3000" s="173"/>
      <c r="GTX3000" s="732"/>
      <c r="GTY3000" s="137"/>
      <c r="GTZ3000" s="580"/>
      <c r="GUA3000" s="537"/>
      <c r="GUB3000" s="562"/>
      <c r="GUC3000" s="357"/>
      <c r="GUD3000" s="81"/>
      <c r="GUE3000" s="173"/>
      <c r="GUF3000" s="732"/>
      <c r="GUG3000" s="137"/>
      <c r="GUH3000" s="580"/>
      <c r="GUI3000" s="537"/>
      <c r="GUJ3000" s="562"/>
      <c r="GUK3000" s="357"/>
      <c r="GUL3000" s="81"/>
      <c r="GUM3000" s="173"/>
      <c r="GUN3000" s="732"/>
      <c r="GUO3000" s="137"/>
      <c r="GUP3000" s="580"/>
      <c r="GUQ3000" s="537"/>
      <c r="GUR3000" s="562"/>
      <c r="GUS3000" s="357"/>
      <c r="GUT3000" s="81"/>
      <c r="GUU3000" s="173"/>
      <c r="GUV3000" s="732"/>
      <c r="GUW3000" s="137"/>
      <c r="GUX3000" s="580"/>
      <c r="GUY3000" s="537"/>
      <c r="GUZ3000" s="562"/>
      <c r="GVA3000" s="357"/>
      <c r="GVB3000" s="81"/>
      <c r="GVC3000" s="173"/>
      <c r="GVD3000" s="732"/>
      <c r="GVE3000" s="137"/>
      <c r="GVF3000" s="580"/>
      <c r="GVG3000" s="537"/>
      <c r="GVH3000" s="562"/>
      <c r="GVI3000" s="357"/>
      <c r="GVJ3000" s="81"/>
      <c r="GVK3000" s="173"/>
      <c r="GVL3000" s="732"/>
      <c r="GVM3000" s="137"/>
      <c r="GVN3000" s="580"/>
      <c r="GVO3000" s="537"/>
      <c r="GVP3000" s="562"/>
      <c r="GVQ3000" s="357"/>
      <c r="GVR3000" s="81"/>
      <c r="GVS3000" s="173"/>
      <c r="GVT3000" s="732"/>
      <c r="GVU3000" s="137"/>
      <c r="GVV3000" s="580"/>
      <c r="GVW3000" s="537"/>
      <c r="GVX3000" s="562"/>
      <c r="GVY3000" s="357"/>
      <c r="GVZ3000" s="81"/>
      <c r="GWA3000" s="173"/>
      <c r="GWB3000" s="732"/>
      <c r="GWC3000" s="137"/>
      <c r="GWD3000" s="580"/>
      <c r="GWE3000" s="537"/>
      <c r="GWF3000" s="562"/>
      <c r="GWG3000" s="357"/>
      <c r="GWH3000" s="81"/>
      <c r="GWI3000" s="173"/>
      <c r="GWJ3000" s="732"/>
      <c r="GWK3000" s="137"/>
      <c r="GWL3000" s="580"/>
      <c r="GWM3000" s="537"/>
      <c r="GWN3000" s="562"/>
      <c r="GWO3000" s="357"/>
      <c r="GWP3000" s="81"/>
      <c r="GWQ3000" s="173"/>
      <c r="GWR3000" s="732"/>
      <c r="GWS3000" s="137"/>
      <c r="GWT3000" s="580"/>
      <c r="GWU3000" s="537"/>
      <c r="GWV3000" s="562"/>
      <c r="GWW3000" s="357"/>
      <c r="GWX3000" s="81"/>
      <c r="GWY3000" s="173"/>
      <c r="GWZ3000" s="732"/>
      <c r="GXA3000" s="137"/>
      <c r="GXB3000" s="580"/>
      <c r="GXC3000" s="537"/>
      <c r="GXD3000" s="562"/>
      <c r="GXE3000" s="357"/>
      <c r="GXF3000" s="81"/>
      <c r="GXG3000" s="173"/>
      <c r="GXH3000" s="732"/>
      <c r="GXI3000" s="137"/>
      <c r="GXJ3000" s="580"/>
      <c r="GXK3000" s="537"/>
      <c r="GXL3000" s="562"/>
      <c r="GXM3000" s="357"/>
      <c r="GXN3000" s="81"/>
      <c r="GXO3000" s="173"/>
      <c r="GXP3000" s="732"/>
      <c r="GXQ3000" s="137"/>
      <c r="GXR3000" s="580"/>
      <c r="GXS3000" s="537"/>
      <c r="GXT3000" s="562"/>
      <c r="GXU3000" s="357"/>
      <c r="GXV3000" s="81"/>
      <c r="GXW3000" s="173"/>
      <c r="GXX3000" s="732"/>
      <c r="GXY3000" s="137"/>
      <c r="GXZ3000" s="580"/>
      <c r="GYA3000" s="537"/>
      <c r="GYB3000" s="562"/>
      <c r="GYC3000" s="357"/>
      <c r="GYD3000" s="81"/>
      <c r="GYE3000" s="173"/>
      <c r="GYF3000" s="732"/>
      <c r="GYG3000" s="137"/>
      <c r="GYH3000" s="580"/>
      <c r="GYI3000" s="537"/>
      <c r="GYJ3000" s="562"/>
      <c r="GYK3000" s="357"/>
      <c r="GYL3000" s="81"/>
      <c r="GYM3000" s="173"/>
      <c r="GYN3000" s="732"/>
      <c r="GYO3000" s="137"/>
      <c r="GYP3000" s="580"/>
      <c r="GYQ3000" s="537"/>
      <c r="GYR3000" s="562"/>
      <c r="GYS3000" s="357"/>
      <c r="GYT3000" s="81"/>
      <c r="GYU3000" s="173"/>
      <c r="GYV3000" s="732"/>
      <c r="GYW3000" s="137"/>
      <c r="GYX3000" s="580"/>
      <c r="GYY3000" s="537"/>
      <c r="GYZ3000" s="562"/>
      <c r="GZA3000" s="357"/>
      <c r="GZB3000" s="81"/>
      <c r="GZC3000" s="173"/>
      <c r="GZD3000" s="732"/>
      <c r="GZE3000" s="137"/>
      <c r="GZF3000" s="580"/>
      <c r="GZG3000" s="537"/>
      <c r="GZH3000" s="562"/>
      <c r="GZI3000" s="357"/>
      <c r="GZJ3000" s="81"/>
      <c r="GZK3000" s="173"/>
      <c r="GZL3000" s="732"/>
      <c r="GZM3000" s="137"/>
      <c r="GZN3000" s="580"/>
      <c r="GZO3000" s="537"/>
      <c r="GZP3000" s="562"/>
      <c r="GZQ3000" s="357"/>
      <c r="GZR3000" s="81"/>
      <c r="GZS3000" s="173"/>
      <c r="GZT3000" s="732"/>
      <c r="GZU3000" s="137"/>
      <c r="GZV3000" s="580"/>
      <c r="GZW3000" s="537"/>
      <c r="GZX3000" s="562"/>
      <c r="GZY3000" s="357"/>
      <c r="GZZ3000" s="81"/>
      <c r="HAA3000" s="173"/>
      <c r="HAB3000" s="732"/>
      <c r="HAC3000" s="137"/>
      <c r="HAD3000" s="580"/>
      <c r="HAE3000" s="537"/>
      <c r="HAF3000" s="562"/>
      <c r="HAG3000" s="357"/>
      <c r="HAH3000" s="81"/>
      <c r="HAI3000" s="173"/>
      <c r="HAJ3000" s="732"/>
      <c r="HAK3000" s="137"/>
      <c r="HAL3000" s="580"/>
      <c r="HAM3000" s="537"/>
      <c r="HAN3000" s="562"/>
      <c r="HAO3000" s="357"/>
      <c r="HAP3000" s="81"/>
      <c r="HAQ3000" s="173"/>
      <c r="HAR3000" s="732"/>
      <c r="HAS3000" s="137"/>
      <c r="HAT3000" s="580"/>
      <c r="HAU3000" s="537"/>
      <c r="HAV3000" s="562"/>
      <c r="HAW3000" s="357"/>
      <c r="HAX3000" s="81"/>
      <c r="HAY3000" s="173"/>
      <c r="HAZ3000" s="732"/>
      <c r="HBA3000" s="137"/>
      <c r="HBB3000" s="580"/>
      <c r="HBC3000" s="537"/>
      <c r="HBD3000" s="562"/>
      <c r="HBE3000" s="357"/>
      <c r="HBF3000" s="81"/>
      <c r="HBG3000" s="173"/>
      <c r="HBH3000" s="732"/>
      <c r="HBI3000" s="137"/>
      <c r="HBJ3000" s="580"/>
      <c r="HBK3000" s="537"/>
      <c r="HBL3000" s="562"/>
      <c r="HBM3000" s="357"/>
      <c r="HBN3000" s="81"/>
      <c r="HBO3000" s="173"/>
      <c r="HBP3000" s="732"/>
      <c r="HBQ3000" s="137"/>
      <c r="HBR3000" s="580"/>
      <c r="HBS3000" s="537"/>
      <c r="HBT3000" s="562"/>
      <c r="HBU3000" s="357"/>
      <c r="HBV3000" s="81"/>
      <c r="HBW3000" s="173"/>
      <c r="HBX3000" s="732"/>
      <c r="HBY3000" s="137"/>
      <c r="HBZ3000" s="580"/>
      <c r="HCA3000" s="537"/>
      <c r="HCB3000" s="562"/>
      <c r="HCC3000" s="357"/>
      <c r="HCD3000" s="81"/>
      <c r="HCE3000" s="173"/>
      <c r="HCF3000" s="732"/>
      <c r="HCG3000" s="137"/>
      <c r="HCH3000" s="580"/>
      <c r="HCI3000" s="537"/>
      <c r="HCJ3000" s="562"/>
      <c r="HCK3000" s="357"/>
      <c r="HCL3000" s="81"/>
      <c r="HCM3000" s="173"/>
      <c r="HCN3000" s="732"/>
      <c r="HCO3000" s="137"/>
      <c r="HCP3000" s="580"/>
      <c r="HCQ3000" s="537"/>
      <c r="HCR3000" s="562"/>
      <c r="HCS3000" s="357"/>
      <c r="HCT3000" s="81"/>
      <c r="HCU3000" s="173"/>
      <c r="HCV3000" s="732"/>
      <c r="HCW3000" s="137"/>
      <c r="HCX3000" s="580"/>
      <c r="HCY3000" s="537"/>
      <c r="HCZ3000" s="562"/>
      <c r="HDA3000" s="357"/>
      <c r="HDB3000" s="81"/>
      <c r="HDC3000" s="173"/>
      <c r="HDD3000" s="732"/>
      <c r="HDE3000" s="137"/>
      <c r="HDF3000" s="580"/>
      <c r="HDG3000" s="537"/>
      <c r="HDH3000" s="562"/>
      <c r="HDI3000" s="357"/>
      <c r="HDJ3000" s="81"/>
      <c r="HDK3000" s="173"/>
      <c r="HDL3000" s="732"/>
      <c r="HDM3000" s="137"/>
      <c r="HDN3000" s="580"/>
      <c r="HDO3000" s="537"/>
      <c r="HDP3000" s="562"/>
      <c r="HDQ3000" s="357"/>
      <c r="HDR3000" s="81"/>
      <c r="HDS3000" s="173"/>
      <c r="HDT3000" s="732"/>
      <c r="HDU3000" s="137"/>
      <c r="HDV3000" s="580"/>
      <c r="HDW3000" s="537"/>
      <c r="HDX3000" s="562"/>
      <c r="HDY3000" s="357"/>
      <c r="HDZ3000" s="81"/>
      <c r="HEA3000" s="173"/>
      <c r="HEB3000" s="732"/>
      <c r="HEC3000" s="137"/>
      <c r="HED3000" s="580"/>
      <c r="HEE3000" s="537"/>
      <c r="HEF3000" s="562"/>
      <c r="HEG3000" s="357"/>
      <c r="HEH3000" s="81"/>
      <c r="HEI3000" s="173"/>
      <c r="HEJ3000" s="732"/>
      <c r="HEK3000" s="137"/>
      <c r="HEL3000" s="580"/>
      <c r="HEM3000" s="537"/>
      <c r="HEN3000" s="562"/>
      <c r="HEO3000" s="357"/>
      <c r="HEP3000" s="81"/>
      <c r="HEQ3000" s="173"/>
      <c r="HER3000" s="732"/>
      <c r="HES3000" s="137"/>
      <c r="HET3000" s="580"/>
      <c r="HEU3000" s="537"/>
      <c r="HEV3000" s="562"/>
      <c r="HEW3000" s="357"/>
      <c r="HEX3000" s="81"/>
      <c r="HEY3000" s="173"/>
      <c r="HEZ3000" s="732"/>
      <c r="HFA3000" s="137"/>
      <c r="HFB3000" s="580"/>
      <c r="HFC3000" s="537"/>
      <c r="HFD3000" s="562"/>
      <c r="HFE3000" s="357"/>
      <c r="HFF3000" s="81"/>
      <c r="HFG3000" s="173"/>
      <c r="HFH3000" s="732"/>
      <c r="HFI3000" s="137"/>
      <c r="HFJ3000" s="580"/>
      <c r="HFK3000" s="537"/>
      <c r="HFL3000" s="562"/>
      <c r="HFM3000" s="357"/>
      <c r="HFN3000" s="81"/>
      <c r="HFO3000" s="173"/>
      <c r="HFP3000" s="732"/>
      <c r="HFQ3000" s="137"/>
      <c r="HFR3000" s="580"/>
      <c r="HFS3000" s="537"/>
      <c r="HFT3000" s="562"/>
      <c r="HFU3000" s="357"/>
      <c r="HFV3000" s="81"/>
      <c r="HFW3000" s="173"/>
      <c r="HFX3000" s="732"/>
      <c r="HFY3000" s="137"/>
      <c r="HFZ3000" s="580"/>
      <c r="HGA3000" s="537"/>
      <c r="HGB3000" s="562"/>
      <c r="HGC3000" s="357"/>
      <c r="HGD3000" s="81"/>
      <c r="HGE3000" s="173"/>
      <c r="HGF3000" s="732"/>
      <c r="HGG3000" s="137"/>
      <c r="HGH3000" s="580"/>
      <c r="HGI3000" s="537"/>
      <c r="HGJ3000" s="562"/>
      <c r="HGK3000" s="357"/>
      <c r="HGL3000" s="81"/>
      <c r="HGM3000" s="173"/>
      <c r="HGN3000" s="732"/>
      <c r="HGO3000" s="137"/>
      <c r="HGP3000" s="580"/>
      <c r="HGQ3000" s="537"/>
      <c r="HGR3000" s="562"/>
      <c r="HGS3000" s="357"/>
      <c r="HGT3000" s="81"/>
      <c r="HGU3000" s="173"/>
      <c r="HGV3000" s="732"/>
      <c r="HGW3000" s="137"/>
      <c r="HGX3000" s="580"/>
      <c r="HGY3000" s="537"/>
      <c r="HGZ3000" s="562"/>
      <c r="HHA3000" s="357"/>
      <c r="HHB3000" s="81"/>
      <c r="HHC3000" s="173"/>
      <c r="HHD3000" s="732"/>
      <c r="HHE3000" s="137"/>
      <c r="HHF3000" s="580"/>
      <c r="HHG3000" s="537"/>
      <c r="HHH3000" s="562"/>
      <c r="HHI3000" s="357"/>
      <c r="HHJ3000" s="81"/>
      <c r="HHK3000" s="173"/>
      <c r="HHL3000" s="732"/>
      <c r="HHM3000" s="137"/>
      <c r="HHN3000" s="580"/>
      <c r="HHO3000" s="537"/>
      <c r="HHP3000" s="562"/>
      <c r="HHQ3000" s="357"/>
      <c r="HHR3000" s="81"/>
      <c r="HHS3000" s="173"/>
      <c r="HHT3000" s="732"/>
      <c r="HHU3000" s="137"/>
      <c r="HHV3000" s="580"/>
      <c r="HHW3000" s="537"/>
      <c r="HHX3000" s="562"/>
      <c r="HHY3000" s="357"/>
      <c r="HHZ3000" s="81"/>
      <c r="HIA3000" s="173"/>
      <c r="HIB3000" s="732"/>
      <c r="HIC3000" s="137"/>
      <c r="HID3000" s="580"/>
      <c r="HIE3000" s="537"/>
      <c r="HIF3000" s="562"/>
      <c r="HIG3000" s="357"/>
      <c r="HIH3000" s="81"/>
      <c r="HII3000" s="173"/>
      <c r="HIJ3000" s="732"/>
      <c r="HIK3000" s="137"/>
      <c r="HIL3000" s="580"/>
      <c r="HIM3000" s="537"/>
      <c r="HIN3000" s="562"/>
      <c r="HIO3000" s="357"/>
      <c r="HIP3000" s="81"/>
      <c r="HIQ3000" s="173"/>
      <c r="HIR3000" s="732"/>
      <c r="HIS3000" s="137"/>
      <c r="HIT3000" s="580"/>
      <c r="HIU3000" s="537"/>
      <c r="HIV3000" s="562"/>
      <c r="HIW3000" s="357"/>
      <c r="HIX3000" s="81"/>
      <c r="HIY3000" s="173"/>
      <c r="HIZ3000" s="732"/>
      <c r="HJA3000" s="137"/>
      <c r="HJB3000" s="580"/>
      <c r="HJC3000" s="537"/>
      <c r="HJD3000" s="562"/>
      <c r="HJE3000" s="357"/>
      <c r="HJF3000" s="81"/>
      <c r="HJG3000" s="173"/>
      <c r="HJH3000" s="732"/>
      <c r="HJI3000" s="137"/>
      <c r="HJJ3000" s="580"/>
      <c r="HJK3000" s="537"/>
      <c r="HJL3000" s="562"/>
      <c r="HJM3000" s="357"/>
      <c r="HJN3000" s="81"/>
      <c r="HJO3000" s="173"/>
      <c r="HJP3000" s="732"/>
      <c r="HJQ3000" s="137"/>
      <c r="HJR3000" s="580"/>
      <c r="HJS3000" s="537"/>
      <c r="HJT3000" s="562"/>
      <c r="HJU3000" s="357"/>
      <c r="HJV3000" s="81"/>
      <c r="HJW3000" s="173"/>
      <c r="HJX3000" s="732"/>
      <c r="HJY3000" s="137"/>
      <c r="HJZ3000" s="580"/>
      <c r="HKA3000" s="537"/>
      <c r="HKB3000" s="562"/>
      <c r="HKC3000" s="357"/>
      <c r="HKD3000" s="81"/>
      <c r="HKE3000" s="173"/>
      <c r="HKF3000" s="732"/>
      <c r="HKG3000" s="137"/>
      <c r="HKH3000" s="580"/>
      <c r="HKI3000" s="537"/>
      <c r="HKJ3000" s="562"/>
      <c r="HKK3000" s="357"/>
      <c r="HKL3000" s="81"/>
      <c r="HKM3000" s="173"/>
      <c r="HKN3000" s="732"/>
      <c r="HKO3000" s="137"/>
      <c r="HKP3000" s="580"/>
      <c r="HKQ3000" s="537"/>
      <c r="HKR3000" s="562"/>
      <c r="HKS3000" s="357"/>
      <c r="HKT3000" s="81"/>
      <c r="HKU3000" s="173"/>
      <c r="HKV3000" s="732"/>
      <c r="HKW3000" s="137"/>
      <c r="HKX3000" s="580"/>
      <c r="HKY3000" s="537"/>
      <c r="HKZ3000" s="562"/>
      <c r="HLA3000" s="357"/>
      <c r="HLB3000" s="81"/>
      <c r="HLC3000" s="173"/>
      <c r="HLD3000" s="732"/>
      <c r="HLE3000" s="137"/>
      <c r="HLF3000" s="580"/>
      <c r="HLG3000" s="537"/>
      <c r="HLH3000" s="562"/>
      <c r="HLI3000" s="357"/>
      <c r="HLJ3000" s="81"/>
      <c r="HLK3000" s="173"/>
      <c r="HLL3000" s="732"/>
      <c r="HLM3000" s="137"/>
      <c r="HLN3000" s="580"/>
      <c r="HLO3000" s="537"/>
      <c r="HLP3000" s="562"/>
      <c r="HLQ3000" s="357"/>
      <c r="HLR3000" s="81"/>
      <c r="HLS3000" s="173"/>
      <c r="HLT3000" s="732"/>
      <c r="HLU3000" s="137"/>
      <c r="HLV3000" s="580"/>
      <c r="HLW3000" s="537"/>
      <c r="HLX3000" s="562"/>
      <c r="HLY3000" s="357"/>
      <c r="HLZ3000" s="81"/>
      <c r="HMA3000" s="173"/>
      <c r="HMB3000" s="732"/>
      <c r="HMC3000" s="137"/>
      <c r="HMD3000" s="580"/>
      <c r="HME3000" s="537"/>
      <c r="HMF3000" s="562"/>
      <c r="HMG3000" s="357"/>
      <c r="HMH3000" s="81"/>
      <c r="HMI3000" s="173"/>
      <c r="HMJ3000" s="732"/>
      <c r="HMK3000" s="137"/>
      <c r="HML3000" s="580"/>
      <c r="HMM3000" s="537"/>
      <c r="HMN3000" s="562"/>
      <c r="HMO3000" s="357"/>
      <c r="HMP3000" s="81"/>
      <c r="HMQ3000" s="173"/>
      <c r="HMR3000" s="732"/>
      <c r="HMS3000" s="137"/>
      <c r="HMT3000" s="580"/>
      <c r="HMU3000" s="537"/>
      <c r="HMV3000" s="562"/>
      <c r="HMW3000" s="357"/>
      <c r="HMX3000" s="81"/>
      <c r="HMY3000" s="173"/>
      <c r="HMZ3000" s="732"/>
      <c r="HNA3000" s="137"/>
      <c r="HNB3000" s="580"/>
      <c r="HNC3000" s="537"/>
      <c r="HND3000" s="562"/>
      <c r="HNE3000" s="357"/>
      <c r="HNF3000" s="81"/>
      <c r="HNG3000" s="173"/>
      <c r="HNH3000" s="732"/>
      <c r="HNI3000" s="137"/>
      <c r="HNJ3000" s="580"/>
      <c r="HNK3000" s="537"/>
      <c r="HNL3000" s="562"/>
      <c r="HNM3000" s="357"/>
      <c r="HNN3000" s="81"/>
      <c r="HNO3000" s="173"/>
      <c r="HNP3000" s="732"/>
      <c r="HNQ3000" s="137"/>
      <c r="HNR3000" s="580"/>
      <c r="HNS3000" s="537"/>
      <c r="HNT3000" s="562"/>
      <c r="HNU3000" s="357"/>
      <c r="HNV3000" s="81"/>
      <c r="HNW3000" s="173"/>
      <c r="HNX3000" s="732"/>
      <c r="HNY3000" s="137"/>
      <c r="HNZ3000" s="580"/>
      <c r="HOA3000" s="537"/>
      <c r="HOB3000" s="562"/>
      <c r="HOC3000" s="357"/>
      <c r="HOD3000" s="81"/>
      <c r="HOE3000" s="173"/>
      <c r="HOF3000" s="732"/>
      <c r="HOG3000" s="137"/>
      <c r="HOH3000" s="580"/>
      <c r="HOI3000" s="537"/>
      <c r="HOJ3000" s="562"/>
      <c r="HOK3000" s="357"/>
      <c r="HOL3000" s="81"/>
      <c r="HOM3000" s="173"/>
      <c r="HON3000" s="732"/>
      <c r="HOO3000" s="137"/>
      <c r="HOP3000" s="580"/>
      <c r="HOQ3000" s="537"/>
      <c r="HOR3000" s="562"/>
      <c r="HOS3000" s="357"/>
      <c r="HOT3000" s="81"/>
      <c r="HOU3000" s="173"/>
      <c r="HOV3000" s="732"/>
      <c r="HOW3000" s="137"/>
      <c r="HOX3000" s="580"/>
      <c r="HOY3000" s="537"/>
      <c r="HOZ3000" s="562"/>
      <c r="HPA3000" s="357"/>
      <c r="HPB3000" s="81"/>
      <c r="HPC3000" s="173"/>
      <c r="HPD3000" s="732"/>
      <c r="HPE3000" s="137"/>
      <c r="HPF3000" s="580"/>
      <c r="HPG3000" s="537"/>
      <c r="HPH3000" s="562"/>
      <c r="HPI3000" s="357"/>
      <c r="HPJ3000" s="81"/>
      <c r="HPK3000" s="173"/>
      <c r="HPL3000" s="732"/>
      <c r="HPM3000" s="137"/>
      <c r="HPN3000" s="580"/>
      <c r="HPO3000" s="537"/>
      <c r="HPP3000" s="562"/>
      <c r="HPQ3000" s="357"/>
      <c r="HPR3000" s="81"/>
      <c r="HPS3000" s="173"/>
      <c r="HPT3000" s="732"/>
      <c r="HPU3000" s="137"/>
      <c r="HPV3000" s="580"/>
      <c r="HPW3000" s="537"/>
      <c r="HPX3000" s="562"/>
      <c r="HPY3000" s="357"/>
      <c r="HPZ3000" s="81"/>
      <c r="HQA3000" s="173"/>
      <c r="HQB3000" s="732"/>
      <c r="HQC3000" s="137"/>
      <c r="HQD3000" s="580"/>
      <c r="HQE3000" s="537"/>
      <c r="HQF3000" s="562"/>
      <c r="HQG3000" s="357"/>
      <c r="HQH3000" s="81"/>
      <c r="HQI3000" s="173"/>
      <c r="HQJ3000" s="732"/>
      <c r="HQK3000" s="137"/>
      <c r="HQL3000" s="580"/>
      <c r="HQM3000" s="537"/>
      <c r="HQN3000" s="562"/>
      <c r="HQO3000" s="357"/>
      <c r="HQP3000" s="81"/>
      <c r="HQQ3000" s="173"/>
      <c r="HQR3000" s="732"/>
      <c r="HQS3000" s="137"/>
      <c r="HQT3000" s="580"/>
      <c r="HQU3000" s="537"/>
      <c r="HQV3000" s="562"/>
      <c r="HQW3000" s="357"/>
      <c r="HQX3000" s="81"/>
      <c r="HQY3000" s="173"/>
      <c r="HQZ3000" s="732"/>
      <c r="HRA3000" s="137"/>
      <c r="HRB3000" s="580"/>
      <c r="HRC3000" s="537"/>
      <c r="HRD3000" s="562"/>
      <c r="HRE3000" s="357"/>
      <c r="HRF3000" s="81"/>
      <c r="HRG3000" s="173"/>
      <c r="HRH3000" s="732"/>
      <c r="HRI3000" s="137"/>
      <c r="HRJ3000" s="580"/>
      <c r="HRK3000" s="537"/>
      <c r="HRL3000" s="562"/>
      <c r="HRM3000" s="357"/>
      <c r="HRN3000" s="81"/>
      <c r="HRO3000" s="173"/>
      <c r="HRP3000" s="732"/>
      <c r="HRQ3000" s="137"/>
      <c r="HRR3000" s="580"/>
      <c r="HRS3000" s="537"/>
      <c r="HRT3000" s="562"/>
      <c r="HRU3000" s="357"/>
      <c r="HRV3000" s="81"/>
      <c r="HRW3000" s="173"/>
      <c r="HRX3000" s="732"/>
      <c r="HRY3000" s="137"/>
      <c r="HRZ3000" s="580"/>
      <c r="HSA3000" s="537"/>
      <c r="HSB3000" s="562"/>
      <c r="HSC3000" s="357"/>
      <c r="HSD3000" s="81"/>
      <c r="HSE3000" s="173"/>
      <c r="HSF3000" s="732"/>
      <c r="HSG3000" s="137"/>
      <c r="HSH3000" s="580"/>
      <c r="HSI3000" s="537"/>
      <c r="HSJ3000" s="562"/>
      <c r="HSK3000" s="357"/>
      <c r="HSL3000" s="81"/>
      <c r="HSM3000" s="173"/>
      <c r="HSN3000" s="732"/>
      <c r="HSO3000" s="137"/>
      <c r="HSP3000" s="580"/>
      <c r="HSQ3000" s="537"/>
      <c r="HSR3000" s="562"/>
      <c r="HSS3000" s="357"/>
      <c r="HST3000" s="81"/>
      <c r="HSU3000" s="173"/>
      <c r="HSV3000" s="732"/>
      <c r="HSW3000" s="137"/>
      <c r="HSX3000" s="580"/>
      <c r="HSY3000" s="537"/>
      <c r="HSZ3000" s="562"/>
      <c r="HTA3000" s="357"/>
      <c r="HTB3000" s="81"/>
      <c r="HTC3000" s="173"/>
      <c r="HTD3000" s="732"/>
      <c r="HTE3000" s="137"/>
      <c r="HTF3000" s="580"/>
      <c r="HTG3000" s="537"/>
      <c r="HTH3000" s="562"/>
      <c r="HTI3000" s="357"/>
      <c r="HTJ3000" s="81"/>
      <c r="HTK3000" s="173"/>
      <c r="HTL3000" s="732"/>
      <c r="HTM3000" s="137"/>
      <c r="HTN3000" s="580"/>
      <c r="HTO3000" s="537"/>
      <c r="HTP3000" s="562"/>
      <c r="HTQ3000" s="357"/>
      <c r="HTR3000" s="81"/>
      <c r="HTS3000" s="173"/>
      <c r="HTT3000" s="732"/>
      <c r="HTU3000" s="137"/>
      <c r="HTV3000" s="580"/>
      <c r="HTW3000" s="537"/>
      <c r="HTX3000" s="562"/>
      <c r="HTY3000" s="357"/>
      <c r="HTZ3000" s="81"/>
      <c r="HUA3000" s="173"/>
      <c r="HUB3000" s="732"/>
      <c r="HUC3000" s="137"/>
      <c r="HUD3000" s="580"/>
      <c r="HUE3000" s="537"/>
      <c r="HUF3000" s="562"/>
      <c r="HUG3000" s="357"/>
      <c r="HUH3000" s="81"/>
      <c r="HUI3000" s="173"/>
      <c r="HUJ3000" s="732"/>
      <c r="HUK3000" s="137"/>
      <c r="HUL3000" s="580"/>
      <c r="HUM3000" s="537"/>
      <c r="HUN3000" s="562"/>
      <c r="HUO3000" s="357"/>
      <c r="HUP3000" s="81"/>
      <c r="HUQ3000" s="173"/>
      <c r="HUR3000" s="732"/>
      <c r="HUS3000" s="137"/>
      <c r="HUT3000" s="580"/>
      <c r="HUU3000" s="537"/>
      <c r="HUV3000" s="562"/>
      <c r="HUW3000" s="357"/>
      <c r="HUX3000" s="81"/>
      <c r="HUY3000" s="173"/>
      <c r="HUZ3000" s="732"/>
      <c r="HVA3000" s="137"/>
      <c r="HVB3000" s="580"/>
      <c r="HVC3000" s="537"/>
      <c r="HVD3000" s="562"/>
      <c r="HVE3000" s="357"/>
      <c r="HVF3000" s="81"/>
      <c r="HVG3000" s="173"/>
      <c r="HVH3000" s="732"/>
      <c r="HVI3000" s="137"/>
      <c r="HVJ3000" s="580"/>
      <c r="HVK3000" s="537"/>
      <c r="HVL3000" s="562"/>
      <c r="HVM3000" s="357"/>
      <c r="HVN3000" s="81"/>
      <c r="HVO3000" s="173"/>
      <c r="HVP3000" s="732"/>
      <c r="HVQ3000" s="137"/>
      <c r="HVR3000" s="580"/>
      <c r="HVS3000" s="537"/>
      <c r="HVT3000" s="562"/>
      <c r="HVU3000" s="357"/>
      <c r="HVV3000" s="81"/>
      <c r="HVW3000" s="173"/>
      <c r="HVX3000" s="732"/>
      <c r="HVY3000" s="137"/>
      <c r="HVZ3000" s="580"/>
      <c r="HWA3000" s="537"/>
      <c r="HWB3000" s="562"/>
      <c r="HWC3000" s="357"/>
      <c r="HWD3000" s="81"/>
      <c r="HWE3000" s="173"/>
      <c r="HWF3000" s="732"/>
      <c r="HWG3000" s="137"/>
      <c r="HWH3000" s="580"/>
      <c r="HWI3000" s="537"/>
      <c r="HWJ3000" s="562"/>
      <c r="HWK3000" s="357"/>
      <c r="HWL3000" s="81"/>
      <c r="HWM3000" s="173"/>
      <c r="HWN3000" s="732"/>
      <c r="HWO3000" s="137"/>
      <c r="HWP3000" s="580"/>
      <c r="HWQ3000" s="537"/>
      <c r="HWR3000" s="562"/>
      <c r="HWS3000" s="357"/>
      <c r="HWT3000" s="81"/>
      <c r="HWU3000" s="173"/>
      <c r="HWV3000" s="732"/>
      <c r="HWW3000" s="137"/>
      <c r="HWX3000" s="580"/>
      <c r="HWY3000" s="537"/>
      <c r="HWZ3000" s="562"/>
      <c r="HXA3000" s="357"/>
      <c r="HXB3000" s="81"/>
      <c r="HXC3000" s="173"/>
      <c r="HXD3000" s="732"/>
      <c r="HXE3000" s="137"/>
      <c r="HXF3000" s="580"/>
      <c r="HXG3000" s="537"/>
      <c r="HXH3000" s="562"/>
      <c r="HXI3000" s="357"/>
      <c r="HXJ3000" s="81"/>
      <c r="HXK3000" s="173"/>
      <c r="HXL3000" s="732"/>
      <c r="HXM3000" s="137"/>
      <c r="HXN3000" s="580"/>
      <c r="HXO3000" s="537"/>
      <c r="HXP3000" s="562"/>
      <c r="HXQ3000" s="357"/>
      <c r="HXR3000" s="81"/>
      <c r="HXS3000" s="173"/>
      <c r="HXT3000" s="732"/>
      <c r="HXU3000" s="137"/>
      <c r="HXV3000" s="580"/>
      <c r="HXW3000" s="537"/>
      <c r="HXX3000" s="562"/>
      <c r="HXY3000" s="357"/>
      <c r="HXZ3000" s="81"/>
      <c r="HYA3000" s="173"/>
      <c r="HYB3000" s="732"/>
      <c r="HYC3000" s="137"/>
      <c r="HYD3000" s="580"/>
      <c r="HYE3000" s="537"/>
      <c r="HYF3000" s="562"/>
      <c r="HYG3000" s="357"/>
      <c r="HYH3000" s="81"/>
      <c r="HYI3000" s="173"/>
      <c r="HYJ3000" s="732"/>
      <c r="HYK3000" s="137"/>
      <c r="HYL3000" s="580"/>
      <c r="HYM3000" s="537"/>
      <c r="HYN3000" s="562"/>
      <c r="HYO3000" s="357"/>
      <c r="HYP3000" s="81"/>
      <c r="HYQ3000" s="173"/>
      <c r="HYR3000" s="732"/>
      <c r="HYS3000" s="137"/>
      <c r="HYT3000" s="580"/>
      <c r="HYU3000" s="537"/>
      <c r="HYV3000" s="562"/>
      <c r="HYW3000" s="357"/>
      <c r="HYX3000" s="81"/>
      <c r="HYY3000" s="173"/>
      <c r="HYZ3000" s="732"/>
      <c r="HZA3000" s="137"/>
      <c r="HZB3000" s="580"/>
      <c r="HZC3000" s="537"/>
      <c r="HZD3000" s="562"/>
      <c r="HZE3000" s="357"/>
      <c r="HZF3000" s="81"/>
      <c r="HZG3000" s="173"/>
      <c r="HZH3000" s="732"/>
      <c r="HZI3000" s="137"/>
      <c r="HZJ3000" s="580"/>
      <c r="HZK3000" s="537"/>
      <c r="HZL3000" s="562"/>
      <c r="HZM3000" s="357"/>
      <c r="HZN3000" s="81"/>
      <c r="HZO3000" s="173"/>
      <c r="HZP3000" s="732"/>
      <c r="HZQ3000" s="137"/>
      <c r="HZR3000" s="580"/>
      <c r="HZS3000" s="537"/>
      <c r="HZT3000" s="562"/>
      <c r="HZU3000" s="357"/>
      <c r="HZV3000" s="81"/>
      <c r="HZW3000" s="173"/>
      <c r="HZX3000" s="732"/>
      <c r="HZY3000" s="137"/>
      <c r="HZZ3000" s="580"/>
      <c r="IAA3000" s="537"/>
      <c r="IAB3000" s="562"/>
      <c r="IAC3000" s="357"/>
      <c r="IAD3000" s="81"/>
      <c r="IAE3000" s="173"/>
      <c r="IAF3000" s="732"/>
      <c r="IAG3000" s="137"/>
      <c r="IAH3000" s="580"/>
      <c r="IAI3000" s="537"/>
      <c r="IAJ3000" s="562"/>
      <c r="IAK3000" s="357"/>
      <c r="IAL3000" s="81"/>
      <c r="IAM3000" s="173"/>
      <c r="IAN3000" s="732"/>
      <c r="IAO3000" s="137"/>
      <c r="IAP3000" s="580"/>
      <c r="IAQ3000" s="537"/>
      <c r="IAR3000" s="562"/>
      <c r="IAS3000" s="357"/>
      <c r="IAT3000" s="81"/>
      <c r="IAU3000" s="173"/>
      <c r="IAV3000" s="732"/>
      <c r="IAW3000" s="137"/>
      <c r="IAX3000" s="580"/>
      <c r="IAY3000" s="537"/>
      <c r="IAZ3000" s="562"/>
      <c r="IBA3000" s="357"/>
      <c r="IBB3000" s="81"/>
      <c r="IBC3000" s="173"/>
      <c r="IBD3000" s="732"/>
      <c r="IBE3000" s="137"/>
      <c r="IBF3000" s="580"/>
      <c r="IBG3000" s="537"/>
      <c r="IBH3000" s="562"/>
      <c r="IBI3000" s="357"/>
      <c r="IBJ3000" s="81"/>
      <c r="IBK3000" s="173"/>
      <c r="IBL3000" s="732"/>
      <c r="IBM3000" s="137"/>
      <c r="IBN3000" s="580"/>
      <c r="IBO3000" s="537"/>
      <c r="IBP3000" s="562"/>
      <c r="IBQ3000" s="357"/>
      <c r="IBR3000" s="81"/>
      <c r="IBS3000" s="173"/>
      <c r="IBT3000" s="732"/>
      <c r="IBU3000" s="137"/>
      <c r="IBV3000" s="580"/>
      <c r="IBW3000" s="537"/>
      <c r="IBX3000" s="562"/>
      <c r="IBY3000" s="357"/>
      <c r="IBZ3000" s="81"/>
      <c r="ICA3000" s="173"/>
      <c r="ICB3000" s="732"/>
      <c r="ICC3000" s="137"/>
      <c r="ICD3000" s="580"/>
      <c r="ICE3000" s="537"/>
      <c r="ICF3000" s="562"/>
      <c r="ICG3000" s="357"/>
      <c r="ICH3000" s="81"/>
      <c r="ICI3000" s="173"/>
      <c r="ICJ3000" s="732"/>
      <c r="ICK3000" s="137"/>
      <c r="ICL3000" s="580"/>
      <c r="ICM3000" s="537"/>
      <c r="ICN3000" s="562"/>
      <c r="ICO3000" s="357"/>
      <c r="ICP3000" s="81"/>
      <c r="ICQ3000" s="173"/>
      <c r="ICR3000" s="732"/>
      <c r="ICS3000" s="137"/>
      <c r="ICT3000" s="580"/>
      <c r="ICU3000" s="537"/>
      <c r="ICV3000" s="562"/>
      <c r="ICW3000" s="357"/>
      <c r="ICX3000" s="81"/>
      <c r="ICY3000" s="173"/>
      <c r="ICZ3000" s="732"/>
      <c r="IDA3000" s="137"/>
      <c r="IDB3000" s="580"/>
      <c r="IDC3000" s="537"/>
      <c r="IDD3000" s="562"/>
      <c r="IDE3000" s="357"/>
      <c r="IDF3000" s="81"/>
      <c r="IDG3000" s="173"/>
      <c r="IDH3000" s="732"/>
      <c r="IDI3000" s="137"/>
      <c r="IDJ3000" s="580"/>
      <c r="IDK3000" s="537"/>
      <c r="IDL3000" s="562"/>
      <c r="IDM3000" s="357"/>
      <c r="IDN3000" s="81"/>
      <c r="IDO3000" s="173"/>
      <c r="IDP3000" s="732"/>
      <c r="IDQ3000" s="137"/>
      <c r="IDR3000" s="580"/>
      <c r="IDS3000" s="537"/>
      <c r="IDT3000" s="562"/>
      <c r="IDU3000" s="357"/>
      <c r="IDV3000" s="81"/>
      <c r="IDW3000" s="173"/>
      <c r="IDX3000" s="732"/>
      <c r="IDY3000" s="137"/>
      <c r="IDZ3000" s="580"/>
      <c r="IEA3000" s="537"/>
      <c r="IEB3000" s="562"/>
      <c r="IEC3000" s="357"/>
      <c r="IED3000" s="81"/>
      <c r="IEE3000" s="173"/>
      <c r="IEF3000" s="732"/>
      <c r="IEG3000" s="137"/>
      <c r="IEH3000" s="580"/>
      <c r="IEI3000" s="537"/>
      <c r="IEJ3000" s="562"/>
      <c r="IEK3000" s="357"/>
      <c r="IEL3000" s="81"/>
      <c r="IEM3000" s="173"/>
      <c r="IEN3000" s="732"/>
      <c r="IEO3000" s="137"/>
      <c r="IEP3000" s="580"/>
      <c r="IEQ3000" s="537"/>
      <c r="IER3000" s="562"/>
      <c r="IES3000" s="357"/>
      <c r="IET3000" s="81"/>
      <c r="IEU3000" s="173"/>
      <c r="IEV3000" s="732"/>
      <c r="IEW3000" s="137"/>
      <c r="IEX3000" s="580"/>
      <c r="IEY3000" s="537"/>
      <c r="IEZ3000" s="562"/>
      <c r="IFA3000" s="357"/>
      <c r="IFB3000" s="81"/>
      <c r="IFC3000" s="173"/>
      <c r="IFD3000" s="732"/>
      <c r="IFE3000" s="137"/>
      <c r="IFF3000" s="580"/>
      <c r="IFG3000" s="537"/>
      <c r="IFH3000" s="562"/>
      <c r="IFI3000" s="357"/>
      <c r="IFJ3000" s="81"/>
      <c r="IFK3000" s="173"/>
      <c r="IFL3000" s="732"/>
      <c r="IFM3000" s="137"/>
      <c r="IFN3000" s="580"/>
      <c r="IFO3000" s="537"/>
      <c r="IFP3000" s="562"/>
      <c r="IFQ3000" s="357"/>
      <c r="IFR3000" s="81"/>
      <c r="IFS3000" s="173"/>
      <c r="IFT3000" s="732"/>
      <c r="IFU3000" s="137"/>
      <c r="IFV3000" s="580"/>
      <c r="IFW3000" s="537"/>
      <c r="IFX3000" s="562"/>
      <c r="IFY3000" s="357"/>
      <c r="IFZ3000" s="81"/>
      <c r="IGA3000" s="173"/>
      <c r="IGB3000" s="732"/>
      <c r="IGC3000" s="137"/>
      <c r="IGD3000" s="580"/>
      <c r="IGE3000" s="537"/>
      <c r="IGF3000" s="562"/>
      <c r="IGG3000" s="357"/>
      <c r="IGH3000" s="81"/>
      <c r="IGI3000" s="173"/>
      <c r="IGJ3000" s="732"/>
      <c r="IGK3000" s="137"/>
      <c r="IGL3000" s="580"/>
      <c r="IGM3000" s="537"/>
      <c r="IGN3000" s="562"/>
      <c r="IGO3000" s="357"/>
      <c r="IGP3000" s="81"/>
      <c r="IGQ3000" s="173"/>
      <c r="IGR3000" s="732"/>
      <c r="IGS3000" s="137"/>
      <c r="IGT3000" s="580"/>
      <c r="IGU3000" s="537"/>
      <c r="IGV3000" s="562"/>
      <c r="IGW3000" s="357"/>
      <c r="IGX3000" s="81"/>
      <c r="IGY3000" s="173"/>
      <c r="IGZ3000" s="732"/>
      <c r="IHA3000" s="137"/>
      <c r="IHB3000" s="580"/>
      <c r="IHC3000" s="537"/>
      <c r="IHD3000" s="562"/>
      <c r="IHE3000" s="357"/>
      <c r="IHF3000" s="81"/>
      <c r="IHG3000" s="173"/>
      <c r="IHH3000" s="732"/>
      <c r="IHI3000" s="137"/>
      <c r="IHJ3000" s="580"/>
      <c r="IHK3000" s="537"/>
      <c r="IHL3000" s="562"/>
      <c r="IHM3000" s="357"/>
      <c r="IHN3000" s="81"/>
      <c r="IHO3000" s="173"/>
      <c r="IHP3000" s="732"/>
      <c r="IHQ3000" s="137"/>
      <c r="IHR3000" s="580"/>
      <c r="IHS3000" s="537"/>
      <c r="IHT3000" s="562"/>
      <c r="IHU3000" s="357"/>
      <c r="IHV3000" s="81"/>
      <c r="IHW3000" s="173"/>
      <c r="IHX3000" s="732"/>
      <c r="IHY3000" s="137"/>
      <c r="IHZ3000" s="580"/>
      <c r="IIA3000" s="537"/>
      <c r="IIB3000" s="562"/>
      <c r="IIC3000" s="357"/>
      <c r="IID3000" s="81"/>
      <c r="IIE3000" s="173"/>
      <c r="IIF3000" s="732"/>
      <c r="IIG3000" s="137"/>
      <c r="IIH3000" s="580"/>
      <c r="III3000" s="537"/>
      <c r="IIJ3000" s="562"/>
      <c r="IIK3000" s="357"/>
      <c r="IIL3000" s="81"/>
      <c r="IIM3000" s="173"/>
      <c r="IIN3000" s="732"/>
      <c r="IIO3000" s="137"/>
      <c r="IIP3000" s="580"/>
      <c r="IIQ3000" s="537"/>
      <c r="IIR3000" s="562"/>
      <c r="IIS3000" s="357"/>
      <c r="IIT3000" s="81"/>
      <c r="IIU3000" s="173"/>
      <c r="IIV3000" s="732"/>
      <c r="IIW3000" s="137"/>
      <c r="IIX3000" s="580"/>
      <c r="IIY3000" s="537"/>
      <c r="IIZ3000" s="562"/>
      <c r="IJA3000" s="357"/>
      <c r="IJB3000" s="81"/>
      <c r="IJC3000" s="173"/>
      <c r="IJD3000" s="732"/>
      <c r="IJE3000" s="137"/>
      <c r="IJF3000" s="580"/>
      <c r="IJG3000" s="537"/>
      <c r="IJH3000" s="562"/>
      <c r="IJI3000" s="357"/>
      <c r="IJJ3000" s="81"/>
      <c r="IJK3000" s="173"/>
      <c r="IJL3000" s="732"/>
      <c r="IJM3000" s="137"/>
      <c r="IJN3000" s="580"/>
      <c r="IJO3000" s="537"/>
      <c r="IJP3000" s="562"/>
      <c r="IJQ3000" s="357"/>
      <c r="IJR3000" s="81"/>
      <c r="IJS3000" s="173"/>
      <c r="IJT3000" s="732"/>
      <c r="IJU3000" s="137"/>
      <c r="IJV3000" s="580"/>
      <c r="IJW3000" s="537"/>
      <c r="IJX3000" s="562"/>
      <c r="IJY3000" s="357"/>
      <c r="IJZ3000" s="81"/>
      <c r="IKA3000" s="173"/>
      <c r="IKB3000" s="732"/>
      <c r="IKC3000" s="137"/>
      <c r="IKD3000" s="580"/>
      <c r="IKE3000" s="537"/>
      <c r="IKF3000" s="562"/>
      <c r="IKG3000" s="357"/>
      <c r="IKH3000" s="81"/>
      <c r="IKI3000" s="173"/>
      <c r="IKJ3000" s="732"/>
      <c r="IKK3000" s="137"/>
      <c r="IKL3000" s="580"/>
      <c r="IKM3000" s="537"/>
      <c r="IKN3000" s="562"/>
      <c r="IKO3000" s="357"/>
      <c r="IKP3000" s="81"/>
      <c r="IKQ3000" s="173"/>
      <c r="IKR3000" s="732"/>
      <c r="IKS3000" s="137"/>
      <c r="IKT3000" s="580"/>
      <c r="IKU3000" s="537"/>
      <c r="IKV3000" s="562"/>
      <c r="IKW3000" s="357"/>
      <c r="IKX3000" s="81"/>
      <c r="IKY3000" s="173"/>
      <c r="IKZ3000" s="732"/>
      <c r="ILA3000" s="137"/>
      <c r="ILB3000" s="580"/>
      <c r="ILC3000" s="537"/>
      <c r="ILD3000" s="562"/>
      <c r="ILE3000" s="357"/>
      <c r="ILF3000" s="81"/>
      <c r="ILG3000" s="173"/>
      <c r="ILH3000" s="732"/>
      <c r="ILI3000" s="137"/>
      <c r="ILJ3000" s="580"/>
      <c r="ILK3000" s="537"/>
      <c r="ILL3000" s="562"/>
      <c r="ILM3000" s="357"/>
      <c r="ILN3000" s="81"/>
      <c r="ILO3000" s="173"/>
      <c r="ILP3000" s="732"/>
      <c r="ILQ3000" s="137"/>
      <c r="ILR3000" s="580"/>
      <c r="ILS3000" s="537"/>
      <c r="ILT3000" s="562"/>
      <c r="ILU3000" s="357"/>
      <c r="ILV3000" s="81"/>
      <c r="ILW3000" s="173"/>
      <c r="ILX3000" s="732"/>
      <c r="ILY3000" s="137"/>
      <c r="ILZ3000" s="580"/>
      <c r="IMA3000" s="537"/>
      <c r="IMB3000" s="562"/>
      <c r="IMC3000" s="357"/>
      <c r="IMD3000" s="81"/>
      <c r="IME3000" s="173"/>
      <c r="IMF3000" s="732"/>
      <c r="IMG3000" s="137"/>
      <c r="IMH3000" s="580"/>
      <c r="IMI3000" s="537"/>
      <c r="IMJ3000" s="562"/>
      <c r="IMK3000" s="357"/>
      <c r="IML3000" s="81"/>
      <c r="IMM3000" s="173"/>
      <c r="IMN3000" s="732"/>
      <c r="IMO3000" s="137"/>
      <c r="IMP3000" s="580"/>
      <c r="IMQ3000" s="537"/>
      <c r="IMR3000" s="562"/>
      <c r="IMS3000" s="357"/>
      <c r="IMT3000" s="81"/>
      <c r="IMU3000" s="173"/>
      <c r="IMV3000" s="732"/>
      <c r="IMW3000" s="137"/>
      <c r="IMX3000" s="580"/>
      <c r="IMY3000" s="537"/>
      <c r="IMZ3000" s="562"/>
      <c r="INA3000" s="357"/>
      <c r="INB3000" s="81"/>
      <c r="INC3000" s="173"/>
      <c r="IND3000" s="732"/>
      <c r="INE3000" s="137"/>
      <c r="INF3000" s="580"/>
      <c r="ING3000" s="537"/>
      <c r="INH3000" s="562"/>
      <c r="INI3000" s="357"/>
      <c r="INJ3000" s="81"/>
      <c r="INK3000" s="173"/>
      <c r="INL3000" s="732"/>
      <c r="INM3000" s="137"/>
      <c r="INN3000" s="580"/>
      <c r="INO3000" s="537"/>
      <c r="INP3000" s="562"/>
      <c r="INQ3000" s="357"/>
      <c r="INR3000" s="81"/>
      <c r="INS3000" s="173"/>
      <c r="INT3000" s="732"/>
      <c r="INU3000" s="137"/>
      <c r="INV3000" s="580"/>
      <c r="INW3000" s="537"/>
      <c r="INX3000" s="562"/>
      <c r="INY3000" s="357"/>
      <c r="INZ3000" s="81"/>
      <c r="IOA3000" s="173"/>
      <c r="IOB3000" s="732"/>
      <c r="IOC3000" s="137"/>
      <c r="IOD3000" s="580"/>
      <c r="IOE3000" s="537"/>
      <c r="IOF3000" s="562"/>
      <c r="IOG3000" s="357"/>
      <c r="IOH3000" s="81"/>
      <c r="IOI3000" s="173"/>
      <c r="IOJ3000" s="732"/>
      <c r="IOK3000" s="137"/>
      <c r="IOL3000" s="580"/>
      <c r="IOM3000" s="537"/>
      <c r="ION3000" s="562"/>
      <c r="IOO3000" s="357"/>
      <c r="IOP3000" s="81"/>
      <c r="IOQ3000" s="173"/>
      <c r="IOR3000" s="732"/>
      <c r="IOS3000" s="137"/>
      <c r="IOT3000" s="580"/>
      <c r="IOU3000" s="537"/>
      <c r="IOV3000" s="562"/>
      <c r="IOW3000" s="357"/>
      <c r="IOX3000" s="81"/>
      <c r="IOY3000" s="173"/>
      <c r="IOZ3000" s="732"/>
      <c r="IPA3000" s="137"/>
      <c r="IPB3000" s="580"/>
      <c r="IPC3000" s="537"/>
      <c r="IPD3000" s="562"/>
      <c r="IPE3000" s="357"/>
      <c r="IPF3000" s="81"/>
      <c r="IPG3000" s="173"/>
      <c r="IPH3000" s="732"/>
      <c r="IPI3000" s="137"/>
      <c r="IPJ3000" s="580"/>
      <c r="IPK3000" s="537"/>
      <c r="IPL3000" s="562"/>
      <c r="IPM3000" s="357"/>
      <c r="IPN3000" s="81"/>
      <c r="IPO3000" s="173"/>
      <c r="IPP3000" s="732"/>
      <c r="IPQ3000" s="137"/>
      <c r="IPR3000" s="580"/>
      <c r="IPS3000" s="537"/>
      <c r="IPT3000" s="562"/>
      <c r="IPU3000" s="357"/>
      <c r="IPV3000" s="81"/>
      <c r="IPW3000" s="173"/>
      <c r="IPX3000" s="732"/>
      <c r="IPY3000" s="137"/>
      <c r="IPZ3000" s="580"/>
      <c r="IQA3000" s="537"/>
      <c r="IQB3000" s="562"/>
      <c r="IQC3000" s="357"/>
      <c r="IQD3000" s="81"/>
      <c r="IQE3000" s="173"/>
      <c r="IQF3000" s="732"/>
      <c r="IQG3000" s="137"/>
      <c r="IQH3000" s="580"/>
      <c r="IQI3000" s="537"/>
      <c r="IQJ3000" s="562"/>
      <c r="IQK3000" s="357"/>
      <c r="IQL3000" s="81"/>
      <c r="IQM3000" s="173"/>
      <c r="IQN3000" s="732"/>
      <c r="IQO3000" s="137"/>
      <c r="IQP3000" s="580"/>
      <c r="IQQ3000" s="537"/>
      <c r="IQR3000" s="562"/>
      <c r="IQS3000" s="357"/>
      <c r="IQT3000" s="81"/>
      <c r="IQU3000" s="173"/>
      <c r="IQV3000" s="732"/>
      <c r="IQW3000" s="137"/>
      <c r="IQX3000" s="580"/>
      <c r="IQY3000" s="537"/>
      <c r="IQZ3000" s="562"/>
      <c r="IRA3000" s="357"/>
      <c r="IRB3000" s="81"/>
      <c r="IRC3000" s="173"/>
      <c r="IRD3000" s="732"/>
      <c r="IRE3000" s="137"/>
      <c r="IRF3000" s="580"/>
      <c r="IRG3000" s="537"/>
      <c r="IRH3000" s="562"/>
      <c r="IRI3000" s="357"/>
      <c r="IRJ3000" s="81"/>
      <c r="IRK3000" s="173"/>
      <c r="IRL3000" s="732"/>
      <c r="IRM3000" s="137"/>
      <c r="IRN3000" s="580"/>
      <c r="IRO3000" s="537"/>
      <c r="IRP3000" s="562"/>
      <c r="IRQ3000" s="357"/>
      <c r="IRR3000" s="81"/>
      <c r="IRS3000" s="173"/>
      <c r="IRT3000" s="732"/>
      <c r="IRU3000" s="137"/>
      <c r="IRV3000" s="580"/>
      <c r="IRW3000" s="537"/>
      <c r="IRX3000" s="562"/>
      <c r="IRY3000" s="357"/>
      <c r="IRZ3000" s="81"/>
      <c r="ISA3000" s="173"/>
      <c r="ISB3000" s="732"/>
      <c r="ISC3000" s="137"/>
      <c r="ISD3000" s="580"/>
      <c r="ISE3000" s="537"/>
      <c r="ISF3000" s="562"/>
      <c r="ISG3000" s="357"/>
      <c r="ISH3000" s="81"/>
      <c r="ISI3000" s="173"/>
      <c r="ISJ3000" s="732"/>
      <c r="ISK3000" s="137"/>
      <c r="ISL3000" s="580"/>
      <c r="ISM3000" s="537"/>
      <c r="ISN3000" s="562"/>
      <c r="ISO3000" s="357"/>
      <c r="ISP3000" s="81"/>
      <c r="ISQ3000" s="173"/>
      <c r="ISR3000" s="732"/>
      <c r="ISS3000" s="137"/>
      <c r="IST3000" s="580"/>
      <c r="ISU3000" s="537"/>
      <c r="ISV3000" s="562"/>
      <c r="ISW3000" s="357"/>
      <c r="ISX3000" s="81"/>
      <c r="ISY3000" s="173"/>
      <c r="ISZ3000" s="732"/>
      <c r="ITA3000" s="137"/>
      <c r="ITB3000" s="580"/>
      <c r="ITC3000" s="537"/>
      <c r="ITD3000" s="562"/>
      <c r="ITE3000" s="357"/>
      <c r="ITF3000" s="81"/>
      <c r="ITG3000" s="173"/>
      <c r="ITH3000" s="732"/>
      <c r="ITI3000" s="137"/>
      <c r="ITJ3000" s="580"/>
      <c r="ITK3000" s="537"/>
      <c r="ITL3000" s="562"/>
      <c r="ITM3000" s="357"/>
      <c r="ITN3000" s="81"/>
      <c r="ITO3000" s="173"/>
      <c r="ITP3000" s="732"/>
      <c r="ITQ3000" s="137"/>
      <c r="ITR3000" s="580"/>
      <c r="ITS3000" s="537"/>
      <c r="ITT3000" s="562"/>
      <c r="ITU3000" s="357"/>
      <c r="ITV3000" s="81"/>
      <c r="ITW3000" s="173"/>
      <c r="ITX3000" s="732"/>
      <c r="ITY3000" s="137"/>
      <c r="ITZ3000" s="580"/>
      <c r="IUA3000" s="537"/>
      <c r="IUB3000" s="562"/>
      <c r="IUC3000" s="357"/>
      <c r="IUD3000" s="81"/>
      <c r="IUE3000" s="173"/>
      <c r="IUF3000" s="732"/>
      <c r="IUG3000" s="137"/>
      <c r="IUH3000" s="580"/>
      <c r="IUI3000" s="537"/>
      <c r="IUJ3000" s="562"/>
      <c r="IUK3000" s="357"/>
      <c r="IUL3000" s="81"/>
      <c r="IUM3000" s="173"/>
      <c r="IUN3000" s="732"/>
      <c r="IUO3000" s="137"/>
      <c r="IUP3000" s="580"/>
      <c r="IUQ3000" s="537"/>
      <c r="IUR3000" s="562"/>
      <c r="IUS3000" s="357"/>
      <c r="IUT3000" s="81"/>
      <c r="IUU3000" s="173"/>
      <c r="IUV3000" s="732"/>
      <c r="IUW3000" s="137"/>
      <c r="IUX3000" s="580"/>
      <c r="IUY3000" s="537"/>
      <c r="IUZ3000" s="562"/>
      <c r="IVA3000" s="357"/>
      <c r="IVB3000" s="81"/>
      <c r="IVC3000" s="173"/>
      <c r="IVD3000" s="732"/>
      <c r="IVE3000" s="137"/>
      <c r="IVF3000" s="580"/>
      <c r="IVG3000" s="537"/>
      <c r="IVH3000" s="562"/>
      <c r="IVI3000" s="357"/>
      <c r="IVJ3000" s="81"/>
      <c r="IVK3000" s="173"/>
      <c r="IVL3000" s="732"/>
      <c r="IVM3000" s="137"/>
      <c r="IVN3000" s="580"/>
      <c r="IVO3000" s="537"/>
      <c r="IVP3000" s="562"/>
      <c r="IVQ3000" s="357"/>
      <c r="IVR3000" s="81"/>
      <c r="IVS3000" s="173"/>
      <c r="IVT3000" s="732"/>
      <c r="IVU3000" s="137"/>
      <c r="IVV3000" s="580"/>
      <c r="IVW3000" s="537"/>
      <c r="IVX3000" s="562"/>
      <c r="IVY3000" s="357"/>
      <c r="IVZ3000" s="81"/>
      <c r="IWA3000" s="173"/>
      <c r="IWB3000" s="732"/>
      <c r="IWC3000" s="137"/>
      <c r="IWD3000" s="580"/>
      <c r="IWE3000" s="537"/>
      <c r="IWF3000" s="562"/>
      <c r="IWG3000" s="357"/>
      <c r="IWH3000" s="81"/>
      <c r="IWI3000" s="173"/>
      <c r="IWJ3000" s="732"/>
      <c r="IWK3000" s="137"/>
      <c r="IWL3000" s="580"/>
      <c r="IWM3000" s="537"/>
      <c r="IWN3000" s="562"/>
      <c r="IWO3000" s="357"/>
      <c r="IWP3000" s="81"/>
      <c r="IWQ3000" s="173"/>
      <c r="IWR3000" s="732"/>
      <c r="IWS3000" s="137"/>
      <c r="IWT3000" s="580"/>
      <c r="IWU3000" s="537"/>
      <c r="IWV3000" s="562"/>
      <c r="IWW3000" s="357"/>
      <c r="IWX3000" s="81"/>
      <c r="IWY3000" s="173"/>
      <c r="IWZ3000" s="732"/>
      <c r="IXA3000" s="137"/>
      <c r="IXB3000" s="580"/>
      <c r="IXC3000" s="537"/>
      <c r="IXD3000" s="562"/>
      <c r="IXE3000" s="357"/>
      <c r="IXF3000" s="81"/>
      <c r="IXG3000" s="173"/>
      <c r="IXH3000" s="732"/>
      <c r="IXI3000" s="137"/>
      <c r="IXJ3000" s="580"/>
      <c r="IXK3000" s="537"/>
      <c r="IXL3000" s="562"/>
      <c r="IXM3000" s="357"/>
      <c r="IXN3000" s="81"/>
      <c r="IXO3000" s="173"/>
      <c r="IXP3000" s="732"/>
      <c r="IXQ3000" s="137"/>
      <c r="IXR3000" s="580"/>
      <c r="IXS3000" s="537"/>
      <c r="IXT3000" s="562"/>
      <c r="IXU3000" s="357"/>
      <c r="IXV3000" s="81"/>
      <c r="IXW3000" s="173"/>
      <c r="IXX3000" s="732"/>
      <c r="IXY3000" s="137"/>
      <c r="IXZ3000" s="580"/>
      <c r="IYA3000" s="537"/>
      <c r="IYB3000" s="562"/>
      <c r="IYC3000" s="357"/>
      <c r="IYD3000" s="81"/>
      <c r="IYE3000" s="173"/>
      <c r="IYF3000" s="732"/>
      <c r="IYG3000" s="137"/>
      <c r="IYH3000" s="580"/>
      <c r="IYI3000" s="537"/>
      <c r="IYJ3000" s="562"/>
      <c r="IYK3000" s="357"/>
      <c r="IYL3000" s="81"/>
      <c r="IYM3000" s="173"/>
      <c r="IYN3000" s="732"/>
      <c r="IYO3000" s="137"/>
      <c r="IYP3000" s="580"/>
      <c r="IYQ3000" s="537"/>
      <c r="IYR3000" s="562"/>
      <c r="IYS3000" s="357"/>
      <c r="IYT3000" s="81"/>
      <c r="IYU3000" s="173"/>
      <c r="IYV3000" s="732"/>
      <c r="IYW3000" s="137"/>
      <c r="IYX3000" s="580"/>
      <c r="IYY3000" s="537"/>
      <c r="IYZ3000" s="562"/>
      <c r="IZA3000" s="357"/>
      <c r="IZB3000" s="81"/>
      <c r="IZC3000" s="173"/>
      <c r="IZD3000" s="732"/>
      <c r="IZE3000" s="137"/>
      <c r="IZF3000" s="580"/>
      <c r="IZG3000" s="537"/>
      <c r="IZH3000" s="562"/>
      <c r="IZI3000" s="357"/>
      <c r="IZJ3000" s="81"/>
      <c r="IZK3000" s="173"/>
      <c r="IZL3000" s="732"/>
      <c r="IZM3000" s="137"/>
      <c r="IZN3000" s="580"/>
      <c r="IZO3000" s="537"/>
      <c r="IZP3000" s="562"/>
      <c r="IZQ3000" s="357"/>
      <c r="IZR3000" s="81"/>
      <c r="IZS3000" s="173"/>
      <c r="IZT3000" s="732"/>
      <c r="IZU3000" s="137"/>
      <c r="IZV3000" s="580"/>
      <c r="IZW3000" s="537"/>
      <c r="IZX3000" s="562"/>
      <c r="IZY3000" s="357"/>
      <c r="IZZ3000" s="81"/>
      <c r="JAA3000" s="173"/>
      <c r="JAB3000" s="732"/>
      <c r="JAC3000" s="137"/>
      <c r="JAD3000" s="580"/>
      <c r="JAE3000" s="537"/>
      <c r="JAF3000" s="562"/>
      <c r="JAG3000" s="357"/>
      <c r="JAH3000" s="81"/>
      <c r="JAI3000" s="173"/>
      <c r="JAJ3000" s="732"/>
      <c r="JAK3000" s="137"/>
      <c r="JAL3000" s="580"/>
      <c r="JAM3000" s="537"/>
      <c r="JAN3000" s="562"/>
      <c r="JAO3000" s="357"/>
      <c r="JAP3000" s="81"/>
      <c r="JAQ3000" s="173"/>
      <c r="JAR3000" s="732"/>
      <c r="JAS3000" s="137"/>
      <c r="JAT3000" s="580"/>
      <c r="JAU3000" s="537"/>
      <c r="JAV3000" s="562"/>
      <c r="JAW3000" s="357"/>
      <c r="JAX3000" s="81"/>
      <c r="JAY3000" s="173"/>
      <c r="JAZ3000" s="732"/>
      <c r="JBA3000" s="137"/>
      <c r="JBB3000" s="580"/>
      <c r="JBC3000" s="537"/>
      <c r="JBD3000" s="562"/>
      <c r="JBE3000" s="357"/>
      <c r="JBF3000" s="81"/>
      <c r="JBG3000" s="173"/>
      <c r="JBH3000" s="732"/>
      <c r="JBI3000" s="137"/>
      <c r="JBJ3000" s="580"/>
      <c r="JBK3000" s="537"/>
      <c r="JBL3000" s="562"/>
      <c r="JBM3000" s="357"/>
      <c r="JBN3000" s="81"/>
      <c r="JBO3000" s="173"/>
      <c r="JBP3000" s="732"/>
      <c r="JBQ3000" s="137"/>
      <c r="JBR3000" s="580"/>
      <c r="JBS3000" s="537"/>
      <c r="JBT3000" s="562"/>
      <c r="JBU3000" s="357"/>
      <c r="JBV3000" s="81"/>
      <c r="JBW3000" s="173"/>
      <c r="JBX3000" s="732"/>
      <c r="JBY3000" s="137"/>
      <c r="JBZ3000" s="580"/>
      <c r="JCA3000" s="537"/>
      <c r="JCB3000" s="562"/>
      <c r="JCC3000" s="357"/>
      <c r="JCD3000" s="81"/>
      <c r="JCE3000" s="173"/>
      <c r="JCF3000" s="732"/>
      <c r="JCG3000" s="137"/>
      <c r="JCH3000" s="580"/>
      <c r="JCI3000" s="537"/>
      <c r="JCJ3000" s="562"/>
      <c r="JCK3000" s="357"/>
      <c r="JCL3000" s="81"/>
      <c r="JCM3000" s="173"/>
      <c r="JCN3000" s="732"/>
      <c r="JCO3000" s="137"/>
      <c r="JCP3000" s="580"/>
      <c r="JCQ3000" s="537"/>
      <c r="JCR3000" s="562"/>
      <c r="JCS3000" s="357"/>
      <c r="JCT3000" s="81"/>
      <c r="JCU3000" s="173"/>
      <c r="JCV3000" s="732"/>
      <c r="JCW3000" s="137"/>
      <c r="JCX3000" s="580"/>
      <c r="JCY3000" s="537"/>
      <c r="JCZ3000" s="562"/>
      <c r="JDA3000" s="357"/>
      <c r="JDB3000" s="81"/>
      <c r="JDC3000" s="173"/>
      <c r="JDD3000" s="732"/>
      <c r="JDE3000" s="137"/>
      <c r="JDF3000" s="580"/>
      <c r="JDG3000" s="537"/>
      <c r="JDH3000" s="562"/>
      <c r="JDI3000" s="357"/>
      <c r="JDJ3000" s="81"/>
      <c r="JDK3000" s="173"/>
      <c r="JDL3000" s="732"/>
      <c r="JDM3000" s="137"/>
      <c r="JDN3000" s="580"/>
      <c r="JDO3000" s="537"/>
      <c r="JDP3000" s="562"/>
      <c r="JDQ3000" s="357"/>
      <c r="JDR3000" s="81"/>
      <c r="JDS3000" s="173"/>
      <c r="JDT3000" s="732"/>
      <c r="JDU3000" s="137"/>
      <c r="JDV3000" s="580"/>
      <c r="JDW3000" s="537"/>
      <c r="JDX3000" s="562"/>
      <c r="JDY3000" s="357"/>
      <c r="JDZ3000" s="81"/>
      <c r="JEA3000" s="173"/>
      <c r="JEB3000" s="732"/>
      <c r="JEC3000" s="137"/>
      <c r="JED3000" s="580"/>
      <c r="JEE3000" s="537"/>
      <c r="JEF3000" s="562"/>
      <c r="JEG3000" s="357"/>
      <c r="JEH3000" s="81"/>
      <c r="JEI3000" s="173"/>
      <c r="JEJ3000" s="732"/>
      <c r="JEK3000" s="137"/>
      <c r="JEL3000" s="580"/>
      <c r="JEM3000" s="537"/>
      <c r="JEN3000" s="562"/>
      <c r="JEO3000" s="357"/>
      <c r="JEP3000" s="81"/>
      <c r="JEQ3000" s="173"/>
      <c r="JER3000" s="732"/>
      <c r="JES3000" s="137"/>
      <c r="JET3000" s="580"/>
      <c r="JEU3000" s="537"/>
      <c r="JEV3000" s="562"/>
      <c r="JEW3000" s="357"/>
      <c r="JEX3000" s="81"/>
      <c r="JEY3000" s="173"/>
      <c r="JEZ3000" s="732"/>
      <c r="JFA3000" s="137"/>
      <c r="JFB3000" s="580"/>
      <c r="JFC3000" s="537"/>
      <c r="JFD3000" s="562"/>
      <c r="JFE3000" s="357"/>
      <c r="JFF3000" s="81"/>
      <c r="JFG3000" s="173"/>
      <c r="JFH3000" s="732"/>
      <c r="JFI3000" s="137"/>
      <c r="JFJ3000" s="580"/>
      <c r="JFK3000" s="537"/>
      <c r="JFL3000" s="562"/>
      <c r="JFM3000" s="357"/>
      <c r="JFN3000" s="81"/>
      <c r="JFO3000" s="173"/>
      <c r="JFP3000" s="732"/>
      <c r="JFQ3000" s="137"/>
      <c r="JFR3000" s="580"/>
      <c r="JFS3000" s="537"/>
      <c r="JFT3000" s="562"/>
      <c r="JFU3000" s="357"/>
      <c r="JFV3000" s="81"/>
      <c r="JFW3000" s="173"/>
      <c r="JFX3000" s="732"/>
      <c r="JFY3000" s="137"/>
      <c r="JFZ3000" s="580"/>
      <c r="JGA3000" s="537"/>
      <c r="JGB3000" s="562"/>
      <c r="JGC3000" s="357"/>
      <c r="JGD3000" s="81"/>
      <c r="JGE3000" s="173"/>
      <c r="JGF3000" s="732"/>
      <c r="JGG3000" s="137"/>
      <c r="JGH3000" s="580"/>
      <c r="JGI3000" s="537"/>
      <c r="JGJ3000" s="562"/>
      <c r="JGK3000" s="357"/>
      <c r="JGL3000" s="81"/>
      <c r="JGM3000" s="173"/>
      <c r="JGN3000" s="732"/>
      <c r="JGO3000" s="137"/>
      <c r="JGP3000" s="580"/>
      <c r="JGQ3000" s="537"/>
      <c r="JGR3000" s="562"/>
      <c r="JGS3000" s="357"/>
      <c r="JGT3000" s="81"/>
      <c r="JGU3000" s="173"/>
      <c r="JGV3000" s="732"/>
      <c r="JGW3000" s="137"/>
      <c r="JGX3000" s="580"/>
      <c r="JGY3000" s="537"/>
      <c r="JGZ3000" s="562"/>
      <c r="JHA3000" s="357"/>
      <c r="JHB3000" s="81"/>
      <c r="JHC3000" s="173"/>
      <c r="JHD3000" s="732"/>
      <c r="JHE3000" s="137"/>
      <c r="JHF3000" s="580"/>
      <c r="JHG3000" s="537"/>
      <c r="JHH3000" s="562"/>
      <c r="JHI3000" s="357"/>
      <c r="JHJ3000" s="81"/>
      <c r="JHK3000" s="173"/>
      <c r="JHL3000" s="732"/>
      <c r="JHM3000" s="137"/>
      <c r="JHN3000" s="580"/>
      <c r="JHO3000" s="537"/>
      <c r="JHP3000" s="562"/>
      <c r="JHQ3000" s="357"/>
      <c r="JHR3000" s="81"/>
      <c r="JHS3000" s="173"/>
      <c r="JHT3000" s="732"/>
      <c r="JHU3000" s="137"/>
      <c r="JHV3000" s="580"/>
      <c r="JHW3000" s="537"/>
      <c r="JHX3000" s="562"/>
      <c r="JHY3000" s="357"/>
      <c r="JHZ3000" s="81"/>
      <c r="JIA3000" s="173"/>
      <c r="JIB3000" s="732"/>
      <c r="JIC3000" s="137"/>
      <c r="JID3000" s="580"/>
      <c r="JIE3000" s="537"/>
      <c r="JIF3000" s="562"/>
      <c r="JIG3000" s="357"/>
      <c r="JIH3000" s="81"/>
      <c r="JII3000" s="173"/>
      <c r="JIJ3000" s="732"/>
      <c r="JIK3000" s="137"/>
      <c r="JIL3000" s="580"/>
      <c r="JIM3000" s="537"/>
      <c r="JIN3000" s="562"/>
      <c r="JIO3000" s="357"/>
      <c r="JIP3000" s="81"/>
      <c r="JIQ3000" s="173"/>
      <c r="JIR3000" s="732"/>
      <c r="JIS3000" s="137"/>
      <c r="JIT3000" s="580"/>
      <c r="JIU3000" s="537"/>
      <c r="JIV3000" s="562"/>
      <c r="JIW3000" s="357"/>
      <c r="JIX3000" s="81"/>
      <c r="JIY3000" s="173"/>
      <c r="JIZ3000" s="732"/>
      <c r="JJA3000" s="137"/>
      <c r="JJB3000" s="580"/>
      <c r="JJC3000" s="537"/>
      <c r="JJD3000" s="562"/>
      <c r="JJE3000" s="357"/>
      <c r="JJF3000" s="81"/>
      <c r="JJG3000" s="173"/>
      <c r="JJH3000" s="732"/>
      <c r="JJI3000" s="137"/>
      <c r="JJJ3000" s="580"/>
      <c r="JJK3000" s="537"/>
      <c r="JJL3000" s="562"/>
      <c r="JJM3000" s="357"/>
      <c r="JJN3000" s="81"/>
      <c r="JJO3000" s="173"/>
      <c r="JJP3000" s="732"/>
      <c r="JJQ3000" s="137"/>
      <c r="JJR3000" s="580"/>
      <c r="JJS3000" s="537"/>
      <c r="JJT3000" s="562"/>
      <c r="JJU3000" s="357"/>
      <c r="JJV3000" s="81"/>
      <c r="JJW3000" s="173"/>
      <c r="JJX3000" s="732"/>
      <c r="JJY3000" s="137"/>
      <c r="JJZ3000" s="580"/>
      <c r="JKA3000" s="537"/>
      <c r="JKB3000" s="562"/>
      <c r="JKC3000" s="357"/>
      <c r="JKD3000" s="81"/>
      <c r="JKE3000" s="173"/>
      <c r="JKF3000" s="732"/>
      <c r="JKG3000" s="137"/>
      <c r="JKH3000" s="580"/>
      <c r="JKI3000" s="537"/>
      <c r="JKJ3000" s="562"/>
      <c r="JKK3000" s="357"/>
      <c r="JKL3000" s="81"/>
      <c r="JKM3000" s="173"/>
      <c r="JKN3000" s="732"/>
      <c r="JKO3000" s="137"/>
      <c r="JKP3000" s="580"/>
      <c r="JKQ3000" s="537"/>
      <c r="JKR3000" s="562"/>
      <c r="JKS3000" s="357"/>
      <c r="JKT3000" s="81"/>
      <c r="JKU3000" s="173"/>
      <c r="JKV3000" s="732"/>
      <c r="JKW3000" s="137"/>
      <c r="JKX3000" s="580"/>
      <c r="JKY3000" s="537"/>
      <c r="JKZ3000" s="562"/>
      <c r="JLA3000" s="357"/>
      <c r="JLB3000" s="81"/>
      <c r="JLC3000" s="173"/>
      <c r="JLD3000" s="732"/>
      <c r="JLE3000" s="137"/>
      <c r="JLF3000" s="580"/>
      <c r="JLG3000" s="537"/>
      <c r="JLH3000" s="562"/>
      <c r="JLI3000" s="357"/>
      <c r="JLJ3000" s="81"/>
      <c r="JLK3000" s="173"/>
      <c r="JLL3000" s="732"/>
      <c r="JLM3000" s="137"/>
      <c r="JLN3000" s="580"/>
      <c r="JLO3000" s="537"/>
      <c r="JLP3000" s="562"/>
      <c r="JLQ3000" s="357"/>
      <c r="JLR3000" s="81"/>
      <c r="JLS3000" s="173"/>
      <c r="JLT3000" s="732"/>
      <c r="JLU3000" s="137"/>
      <c r="JLV3000" s="580"/>
      <c r="JLW3000" s="537"/>
      <c r="JLX3000" s="562"/>
      <c r="JLY3000" s="357"/>
      <c r="JLZ3000" s="81"/>
      <c r="JMA3000" s="173"/>
      <c r="JMB3000" s="732"/>
      <c r="JMC3000" s="137"/>
      <c r="JMD3000" s="580"/>
      <c r="JME3000" s="537"/>
      <c r="JMF3000" s="562"/>
      <c r="JMG3000" s="357"/>
      <c r="JMH3000" s="81"/>
      <c r="JMI3000" s="173"/>
      <c r="JMJ3000" s="732"/>
      <c r="JMK3000" s="137"/>
      <c r="JML3000" s="580"/>
      <c r="JMM3000" s="537"/>
      <c r="JMN3000" s="562"/>
      <c r="JMO3000" s="357"/>
      <c r="JMP3000" s="81"/>
      <c r="JMQ3000" s="173"/>
      <c r="JMR3000" s="732"/>
      <c r="JMS3000" s="137"/>
      <c r="JMT3000" s="580"/>
      <c r="JMU3000" s="537"/>
      <c r="JMV3000" s="562"/>
      <c r="JMW3000" s="357"/>
      <c r="JMX3000" s="81"/>
      <c r="JMY3000" s="173"/>
      <c r="JMZ3000" s="732"/>
      <c r="JNA3000" s="137"/>
      <c r="JNB3000" s="580"/>
      <c r="JNC3000" s="537"/>
      <c r="JND3000" s="562"/>
      <c r="JNE3000" s="357"/>
      <c r="JNF3000" s="81"/>
      <c r="JNG3000" s="173"/>
      <c r="JNH3000" s="732"/>
      <c r="JNI3000" s="137"/>
      <c r="JNJ3000" s="580"/>
      <c r="JNK3000" s="537"/>
      <c r="JNL3000" s="562"/>
      <c r="JNM3000" s="357"/>
      <c r="JNN3000" s="81"/>
      <c r="JNO3000" s="173"/>
      <c r="JNP3000" s="732"/>
      <c r="JNQ3000" s="137"/>
      <c r="JNR3000" s="580"/>
      <c r="JNS3000" s="537"/>
      <c r="JNT3000" s="562"/>
      <c r="JNU3000" s="357"/>
      <c r="JNV3000" s="81"/>
      <c r="JNW3000" s="173"/>
      <c r="JNX3000" s="732"/>
      <c r="JNY3000" s="137"/>
      <c r="JNZ3000" s="580"/>
      <c r="JOA3000" s="537"/>
      <c r="JOB3000" s="562"/>
      <c r="JOC3000" s="357"/>
      <c r="JOD3000" s="81"/>
      <c r="JOE3000" s="173"/>
      <c r="JOF3000" s="732"/>
      <c r="JOG3000" s="137"/>
      <c r="JOH3000" s="580"/>
      <c r="JOI3000" s="537"/>
      <c r="JOJ3000" s="562"/>
      <c r="JOK3000" s="357"/>
      <c r="JOL3000" s="81"/>
      <c r="JOM3000" s="173"/>
      <c r="JON3000" s="732"/>
      <c r="JOO3000" s="137"/>
      <c r="JOP3000" s="580"/>
      <c r="JOQ3000" s="537"/>
      <c r="JOR3000" s="562"/>
      <c r="JOS3000" s="357"/>
      <c r="JOT3000" s="81"/>
      <c r="JOU3000" s="173"/>
      <c r="JOV3000" s="732"/>
      <c r="JOW3000" s="137"/>
      <c r="JOX3000" s="580"/>
      <c r="JOY3000" s="537"/>
      <c r="JOZ3000" s="562"/>
      <c r="JPA3000" s="357"/>
      <c r="JPB3000" s="81"/>
      <c r="JPC3000" s="173"/>
      <c r="JPD3000" s="732"/>
      <c r="JPE3000" s="137"/>
      <c r="JPF3000" s="580"/>
      <c r="JPG3000" s="537"/>
      <c r="JPH3000" s="562"/>
      <c r="JPI3000" s="357"/>
      <c r="JPJ3000" s="81"/>
      <c r="JPK3000" s="173"/>
      <c r="JPL3000" s="732"/>
      <c r="JPM3000" s="137"/>
      <c r="JPN3000" s="580"/>
      <c r="JPO3000" s="537"/>
      <c r="JPP3000" s="562"/>
      <c r="JPQ3000" s="357"/>
      <c r="JPR3000" s="81"/>
      <c r="JPS3000" s="173"/>
      <c r="JPT3000" s="732"/>
      <c r="JPU3000" s="137"/>
      <c r="JPV3000" s="580"/>
      <c r="JPW3000" s="537"/>
      <c r="JPX3000" s="562"/>
      <c r="JPY3000" s="357"/>
      <c r="JPZ3000" s="81"/>
      <c r="JQA3000" s="173"/>
      <c r="JQB3000" s="732"/>
      <c r="JQC3000" s="137"/>
      <c r="JQD3000" s="580"/>
      <c r="JQE3000" s="537"/>
      <c r="JQF3000" s="562"/>
      <c r="JQG3000" s="357"/>
      <c r="JQH3000" s="81"/>
      <c r="JQI3000" s="173"/>
      <c r="JQJ3000" s="732"/>
      <c r="JQK3000" s="137"/>
      <c r="JQL3000" s="580"/>
      <c r="JQM3000" s="537"/>
      <c r="JQN3000" s="562"/>
      <c r="JQO3000" s="357"/>
      <c r="JQP3000" s="81"/>
      <c r="JQQ3000" s="173"/>
      <c r="JQR3000" s="732"/>
      <c r="JQS3000" s="137"/>
      <c r="JQT3000" s="580"/>
      <c r="JQU3000" s="537"/>
      <c r="JQV3000" s="562"/>
      <c r="JQW3000" s="357"/>
      <c r="JQX3000" s="81"/>
      <c r="JQY3000" s="173"/>
      <c r="JQZ3000" s="732"/>
      <c r="JRA3000" s="137"/>
      <c r="JRB3000" s="580"/>
      <c r="JRC3000" s="537"/>
      <c r="JRD3000" s="562"/>
      <c r="JRE3000" s="357"/>
      <c r="JRF3000" s="81"/>
      <c r="JRG3000" s="173"/>
      <c r="JRH3000" s="732"/>
      <c r="JRI3000" s="137"/>
      <c r="JRJ3000" s="580"/>
      <c r="JRK3000" s="537"/>
      <c r="JRL3000" s="562"/>
      <c r="JRM3000" s="357"/>
      <c r="JRN3000" s="81"/>
      <c r="JRO3000" s="173"/>
      <c r="JRP3000" s="732"/>
      <c r="JRQ3000" s="137"/>
      <c r="JRR3000" s="580"/>
      <c r="JRS3000" s="537"/>
      <c r="JRT3000" s="562"/>
      <c r="JRU3000" s="357"/>
      <c r="JRV3000" s="81"/>
      <c r="JRW3000" s="173"/>
      <c r="JRX3000" s="732"/>
      <c r="JRY3000" s="137"/>
      <c r="JRZ3000" s="580"/>
      <c r="JSA3000" s="537"/>
      <c r="JSB3000" s="562"/>
      <c r="JSC3000" s="357"/>
      <c r="JSD3000" s="81"/>
      <c r="JSE3000" s="173"/>
      <c r="JSF3000" s="732"/>
      <c r="JSG3000" s="137"/>
      <c r="JSH3000" s="580"/>
      <c r="JSI3000" s="537"/>
      <c r="JSJ3000" s="562"/>
      <c r="JSK3000" s="357"/>
      <c r="JSL3000" s="81"/>
      <c r="JSM3000" s="173"/>
      <c r="JSN3000" s="732"/>
      <c r="JSO3000" s="137"/>
      <c r="JSP3000" s="580"/>
      <c r="JSQ3000" s="537"/>
      <c r="JSR3000" s="562"/>
      <c r="JSS3000" s="357"/>
      <c r="JST3000" s="81"/>
      <c r="JSU3000" s="173"/>
      <c r="JSV3000" s="732"/>
      <c r="JSW3000" s="137"/>
      <c r="JSX3000" s="580"/>
      <c r="JSY3000" s="537"/>
      <c r="JSZ3000" s="562"/>
      <c r="JTA3000" s="357"/>
      <c r="JTB3000" s="81"/>
      <c r="JTC3000" s="173"/>
      <c r="JTD3000" s="732"/>
      <c r="JTE3000" s="137"/>
      <c r="JTF3000" s="580"/>
      <c r="JTG3000" s="537"/>
      <c r="JTH3000" s="562"/>
      <c r="JTI3000" s="357"/>
      <c r="JTJ3000" s="81"/>
      <c r="JTK3000" s="173"/>
      <c r="JTL3000" s="732"/>
      <c r="JTM3000" s="137"/>
      <c r="JTN3000" s="580"/>
      <c r="JTO3000" s="537"/>
      <c r="JTP3000" s="562"/>
      <c r="JTQ3000" s="357"/>
      <c r="JTR3000" s="81"/>
      <c r="JTS3000" s="173"/>
      <c r="JTT3000" s="732"/>
      <c r="JTU3000" s="137"/>
      <c r="JTV3000" s="580"/>
      <c r="JTW3000" s="537"/>
      <c r="JTX3000" s="562"/>
      <c r="JTY3000" s="357"/>
      <c r="JTZ3000" s="81"/>
      <c r="JUA3000" s="173"/>
      <c r="JUB3000" s="732"/>
      <c r="JUC3000" s="137"/>
      <c r="JUD3000" s="580"/>
      <c r="JUE3000" s="537"/>
      <c r="JUF3000" s="562"/>
      <c r="JUG3000" s="357"/>
      <c r="JUH3000" s="81"/>
      <c r="JUI3000" s="173"/>
      <c r="JUJ3000" s="732"/>
      <c r="JUK3000" s="137"/>
      <c r="JUL3000" s="580"/>
      <c r="JUM3000" s="537"/>
      <c r="JUN3000" s="562"/>
      <c r="JUO3000" s="357"/>
      <c r="JUP3000" s="81"/>
      <c r="JUQ3000" s="173"/>
      <c r="JUR3000" s="732"/>
      <c r="JUS3000" s="137"/>
      <c r="JUT3000" s="580"/>
      <c r="JUU3000" s="537"/>
      <c r="JUV3000" s="562"/>
      <c r="JUW3000" s="357"/>
      <c r="JUX3000" s="81"/>
      <c r="JUY3000" s="173"/>
      <c r="JUZ3000" s="732"/>
      <c r="JVA3000" s="137"/>
      <c r="JVB3000" s="580"/>
      <c r="JVC3000" s="537"/>
      <c r="JVD3000" s="562"/>
      <c r="JVE3000" s="357"/>
      <c r="JVF3000" s="81"/>
      <c r="JVG3000" s="173"/>
      <c r="JVH3000" s="732"/>
      <c r="JVI3000" s="137"/>
      <c r="JVJ3000" s="580"/>
      <c r="JVK3000" s="537"/>
      <c r="JVL3000" s="562"/>
      <c r="JVM3000" s="357"/>
      <c r="JVN3000" s="81"/>
      <c r="JVO3000" s="173"/>
      <c r="JVP3000" s="732"/>
      <c r="JVQ3000" s="137"/>
      <c r="JVR3000" s="580"/>
      <c r="JVS3000" s="537"/>
      <c r="JVT3000" s="562"/>
      <c r="JVU3000" s="357"/>
      <c r="JVV3000" s="81"/>
      <c r="JVW3000" s="173"/>
      <c r="JVX3000" s="732"/>
      <c r="JVY3000" s="137"/>
      <c r="JVZ3000" s="580"/>
      <c r="JWA3000" s="537"/>
      <c r="JWB3000" s="562"/>
      <c r="JWC3000" s="357"/>
      <c r="JWD3000" s="81"/>
      <c r="JWE3000" s="173"/>
      <c r="JWF3000" s="732"/>
      <c r="JWG3000" s="137"/>
      <c r="JWH3000" s="580"/>
      <c r="JWI3000" s="537"/>
      <c r="JWJ3000" s="562"/>
      <c r="JWK3000" s="357"/>
      <c r="JWL3000" s="81"/>
      <c r="JWM3000" s="173"/>
      <c r="JWN3000" s="732"/>
      <c r="JWO3000" s="137"/>
      <c r="JWP3000" s="580"/>
      <c r="JWQ3000" s="537"/>
      <c r="JWR3000" s="562"/>
      <c r="JWS3000" s="357"/>
      <c r="JWT3000" s="81"/>
      <c r="JWU3000" s="173"/>
      <c r="JWV3000" s="732"/>
      <c r="JWW3000" s="137"/>
      <c r="JWX3000" s="580"/>
      <c r="JWY3000" s="537"/>
      <c r="JWZ3000" s="562"/>
      <c r="JXA3000" s="357"/>
      <c r="JXB3000" s="81"/>
      <c r="JXC3000" s="173"/>
      <c r="JXD3000" s="732"/>
      <c r="JXE3000" s="137"/>
      <c r="JXF3000" s="580"/>
      <c r="JXG3000" s="537"/>
      <c r="JXH3000" s="562"/>
      <c r="JXI3000" s="357"/>
      <c r="JXJ3000" s="81"/>
      <c r="JXK3000" s="173"/>
      <c r="JXL3000" s="732"/>
      <c r="JXM3000" s="137"/>
      <c r="JXN3000" s="580"/>
      <c r="JXO3000" s="537"/>
      <c r="JXP3000" s="562"/>
      <c r="JXQ3000" s="357"/>
      <c r="JXR3000" s="81"/>
      <c r="JXS3000" s="173"/>
      <c r="JXT3000" s="732"/>
      <c r="JXU3000" s="137"/>
      <c r="JXV3000" s="580"/>
      <c r="JXW3000" s="537"/>
      <c r="JXX3000" s="562"/>
      <c r="JXY3000" s="357"/>
      <c r="JXZ3000" s="81"/>
      <c r="JYA3000" s="173"/>
      <c r="JYB3000" s="732"/>
      <c r="JYC3000" s="137"/>
      <c r="JYD3000" s="580"/>
      <c r="JYE3000" s="537"/>
      <c r="JYF3000" s="562"/>
      <c r="JYG3000" s="357"/>
      <c r="JYH3000" s="81"/>
      <c r="JYI3000" s="173"/>
      <c r="JYJ3000" s="732"/>
      <c r="JYK3000" s="137"/>
      <c r="JYL3000" s="580"/>
      <c r="JYM3000" s="537"/>
      <c r="JYN3000" s="562"/>
      <c r="JYO3000" s="357"/>
      <c r="JYP3000" s="81"/>
      <c r="JYQ3000" s="173"/>
      <c r="JYR3000" s="732"/>
      <c r="JYS3000" s="137"/>
      <c r="JYT3000" s="580"/>
      <c r="JYU3000" s="537"/>
      <c r="JYV3000" s="562"/>
      <c r="JYW3000" s="357"/>
      <c r="JYX3000" s="81"/>
      <c r="JYY3000" s="173"/>
      <c r="JYZ3000" s="732"/>
      <c r="JZA3000" s="137"/>
      <c r="JZB3000" s="580"/>
      <c r="JZC3000" s="537"/>
      <c r="JZD3000" s="562"/>
      <c r="JZE3000" s="357"/>
      <c r="JZF3000" s="81"/>
      <c r="JZG3000" s="173"/>
      <c r="JZH3000" s="732"/>
      <c r="JZI3000" s="137"/>
      <c r="JZJ3000" s="580"/>
      <c r="JZK3000" s="537"/>
      <c r="JZL3000" s="562"/>
      <c r="JZM3000" s="357"/>
      <c r="JZN3000" s="81"/>
      <c r="JZO3000" s="173"/>
      <c r="JZP3000" s="732"/>
      <c r="JZQ3000" s="137"/>
      <c r="JZR3000" s="580"/>
      <c r="JZS3000" s="537"/>
      <c r="JZT3000" s="562"/>
      <c r="JZU3000" s="357"/>
      <c r="JZV3000" s="81"/>
      <c r="JZW3000" s="173"/>
      <c r="JZX3000" s="732"/>
      <c r="JZY3000" s="137"/>
      <c r="JZZ3000" s="580"/>
      <c r="KAA3000" s="537"/>
      <c r="KAB3000" s="562"/>
      <c r="KAC3000" s="357"/>
      <c r="KAD3000" s="81"/>
      <c r="KAE3000" s="173"/>
      <c r="KAF3000" s="732"/>
      <c r="KAG3000" s="137"/>
      <c r="KAH3000" s="580"/>
      <c r="KAI3000" s="537"/>
      <c r="KAJ3000" s="562"/>
      <c r="KAK3000" s="357"/>
      <c r="KAL3000" s="81"/>
      <c r="KAM3000" s="173"/>
      <c r="KAN3000" s="732"/>
      <c r="KAO3000" s="137"/>
      <c r="KAP3000" s="580"/>
      <c r="KAQ3000" s="537"/>
      <c r="KAR3000" s="562"/>
      <c r="KAS3000" s="357"/>
      <c r="KAT3000" s="81"/>
      <c r="KAU3000" s="173"/>
      <c r="KAV3000" s="732"/>
      <c r="KAW3000" s="137"/>
      <c r="KAX3000" s="580"/>
      <c r="KAY3000" s="537"/>
      <c r="KAZ3000" s="562"/>
      <c r="KBA3000" s="357"/>
      <c r="KBB3000" s="81"/>
      <c r="KBC3000" s="173"/>
      <c r="KBD3000" s="732"/>
      <c r="KBE3000" s="137"/>
      <c r="KBF3000" s="580"/>
      <c r="KBG3000" s="537"/>
      <c r="KBH3000" s="562"/>
      <c r="KBI3000" s="357"/>
      <c r="KBJ3000" s="81"/>
      <c r="KBK3000" s="173"/>
      <c r="KBL3000" s="732"/>
      <c r="KBM3000" s="137"/>
      <c r="KBN3000" s="580"/>
      <c r="KBO3000" s="537"/>
      <c r="KBP3000" s="562"/>
      <c r="KBQ3000" s="357"/>
      <c r="KBR3000" s="81"/>
      <c r="KBS3000" s="173"/>
      <c r="KBT3000" s="732"/>
      <c r="KBU3000" s="137"/>
      <c r="KBV3000" s="580"/>
      <c r="KBW3000" s="537"/>
      <c r="KBX3000" s="562"/>
      <c r="KBY3000" s="357"/>
      <c r="KBZ3000" s="81"/>
      <c r="KCA3000" s="173"/>
      <c r="KCB3000" s="732"/>
      <c r="KCC3000" s="137"/>
      <c r="KCD3000" s="580"/>
      <c r="KCE3000" s="537"/>
      <c r="KCF3000" s="562"/>
      <c r="KCG3000" s="357"/>
      <c r="KCH3000" s="81"/>
      <c r="KCI3000" s="173"/>
      <c r="KCJ3000" s="732"/>
      <c r="KCK3000" s="137"/>
      <c r="KCL3000" s="580"/>
      <c r="KCM3000" s="537"/>
      <c r="KCN3000" s="562"/>
      <c r="KCO3000" s="357"/>
      <c r="KCP3000" s="81"/>
      <c r="KCQ3000" s="173"/>
      <c r="KCR3000" s="732"/>
      <c r="KCS3000" s="137"/>
      <c r="KCT3000" s="580"/>
      <c r="KCU3000" s="537"/>
      <c r="KCV3000" s="562"/>
      <c r="KCW3000" s="357"/>
      <c r="KCX3000" s="81"/>
      <c r="KCY3000" s="173"/>
      <c r="KCZ3000" s="732"/>
      <c r="KDA3000" s="137"/>
      <c r="KDB3000" s="580"/>
      <c r="KDC3000" s="537"/>
      <c r="KDD3000" s="562"/>
      <c r="KDE3000" s="357"/>
      <c r="KDF3000" s="81"/>
      <c r="KDG3000" s="173"/>
      <c r="KDH3000" s="732"/>
      <c r="KDI3000" s="137"/>
      <c r="KDJ3000" s="580"/>
      <c r="KDK3000" s="537"/>
      <c r="KDL3000" s="562"/>
      <c r="KDM3000" s="357"/>
      <c r="KDN3000" s="81"/>
      <c r="KDO3000" s="173"/>
      <c r="KDP3000" s="732"/>
      <c r="KDQ3000" s="137"/>
      <c r="KDR3000" s="580"/>
      <c r="KDS3000" s="537"/>
      <c r="KDT3000" s="562"/>
      <c r="KDU3000" s="357"/>
      <c r="KDV3000" s="81"/>
      <c r="KDW3000" s="173"/>
      <c r="KDX3000" s="732"/>
      <c r="KDY3000" s="137"/>
      <c r="KDZ3000" s="580"/>
      <c r="KEA3000" s="537"/>
      <c r="KEB3000" s="562"/>
      <c r="KEC3000" s="357"/>
      <c r="KED3000" s="81"/>
      <c r="KEE3000" s="173"/>
      <c r="KEF3000" s="732"/>
      <c r="KEG3000" s="137"/>
      <c r="KEH3000" s="580"/>
      <c r="KEI3000" s="537"/>
      <c r="KEJ3000" s="562"/>
      <c r="KEK3000" s="357"/>
      <c r="KEL3000" s="81"/>
      <c r="KEM3000" s="173"/>
      <c r="KEN3000" s="732"/>
      <c r="KEO3000" s="137"/>
      <c r="KEP3000" s="580"/>
      <c r="KEQ3000" s="537"/>
      <c r="KER3000" s="562"/>
      <c r="KES3000" s="357"/>
      <c r="KET3000" s="81"/>
      <c r="KEU3000" s="173"/>
      <c r="KEV3000" s="732"/>
      <c r="KEW3000" s="137"/>
      <c r="KEX3000" s="580"/>
      <c r="KEY3000" s="537"/>
      <c r="KEZ3000" s="562"/>
      <c r="KFA3000" s="357"/>
      <c r="KFB3000" s="81"/>
      <c r="KFC3000" s="173"/>
      <c r="KFD3000" s="732"/>
      <c r="KFE3000" s="137"/>
      <c r="KFF3000" s="580"/>
      <c r="KFG3000" s="537"/>
      <c r="KFH3000" s="562"/>
      <c r="KFI3000" s="357"/>
      <c r="KFJ3000" s="81"/>
      <c r="KFK3000" s="173"/>
      <c r="KFL3000" s="732"/>
      <c r="KFM3000" s="137"/>
      <c r="KFN3000" s="580"/>
      <c r="KFO3000" s="537"/>
      <c r="KFP3000" s="562"/>
      <c r="KFQ3000" s="357"/>
      <c r="KFR3000" s="81"/>
      <c r="KFS3000" s="173"/>
      <c r="KFT3000" s="732"/>
      <c r="KFU3000" s="137"/>
      <c r="KFV3000" s="580"/>
      <c r="KFW3000" s="537"/>
      <c r="KFX3000" s="562"/>
      <c r="KFY3000" s="357"/>
      <c r="KFZ3000" s="81"/>
      <c r="KGA3000" s="173"/>
      <c r="KGB3000" s="732"/>
      <c r="KGC3000" s="137"/>
      <c r="KGD3000" s="580"/>
      <c r="KGE3000" s="537"/>
      <c r="KGF3000" s="562"/>
      <c r="KGG3000" s="357"/>
      <c r="KGH3000" s="81"/>
      <c r="KGI3000" s="173"/>
      <c r="KGJ3000" s="732"/>
      <c r="KGK3000" s="137"/>
      <c r="KGL3000" s="580"/>
      <c r="KGM3000" s="537"/>
      <c r="KGN3000" s="562"/>
      <c r="KGO3000" s="357"/>
      <c r="KGP3000" s="81"/>
      <c r="KGQ3000" s="173"/>
      <c r="KGR3000" s="732"/>
      <c r="KGS3000" s="137"/>
      <c r="KGT3000" s="580"/>
      <c r="KGU3000" s="537"/>
      <c r="KGV3000" s="562"/>
      <c r="KGW3000" s="357"/>
      <c r="KGX3000" s="81"/>
      <c r="KGY3000" s="173"/>
      <c r="KGZ3000" s="732"/>
      <c r="KHA3000" s="137"/>
      <c r="KHB3000" s="580"/>
      <c r="KHC3000" s="537"/>
      <c r="KHD3000" s="562"/>
      <c r="KHE3000" s="357"/>
      <c r="KHF3000" s="81"/>
      <c r="KHG3000" s="173"/>
      <c r="KHH3000" s="732"/>
      <c r="KHI3000" s="137"/>
      <c r="KHJ3000" s="580"/>
      <c r="KHK3000" s="537"/>
      <c r="KHL3000" s="562"/>
      <c r="KHM3000" s="357"/>
      <c r="KHN3000" s="81"/>
      <c r="KHO3000" s="173"/>
      <c r="KHP3000" s="732"/>
      <c r="KHQ3000" s="137"/>
      <c r="KHR3000" s="580"/>
      <c r="KHS3000" s="537"/>
      <c r="KHT3000" s="562"/>
      <c r="KHU3000" s="357"/>
      <c r="KHV3000" s="81"/>
      <c r="KHW3000" s="173"/>
      <c r="KHX3000" s="732"/>
      <c r="KHY3000" s="137"/>
      <c r="KHZ3000" s="580"/>
      <c r="KIA3000" s="537"/>
      <c r="KIB3000" s="562"/>
      <c r="KIC3000" s="357"/>
      <c r="KID3000" s="81"/>
      <c r="KIE3000" s="173"/>
      <c r="KIF3000" s="732"/>
      <c r="KIG3000" s="137"/>
      <c r="KIH3000" s="580"/>
      <c r="KII3000" s="537"/>
      <c r="KIJ3000" s="562"/>
      <c r="KIK3000" s="357"/>
      <c r="KIL3000" s="81"/>
      <c r="KIM3000" s="173"/>
      <c r="KIN3000" s="732"/>
      <c r="KIO3000" s="137"/>
      <c r="KIP3000" s="580"/>
      <c r="KIQ3000" s="537"/>
      <c r="KIR3000" s="562"/>
      <c r="KIS3000" s="357"/>
      <c r="KIT3000" s="81"/>
      <c r="KIU3000" s="173"/>
      <c r="KIV3000" s="732"/>
      <c r="KIW3000" s="137"/>
      <c r="KIX3000" s="580"/>
      <c r="KIY3000" s="537"/>
      <c r="KIZ3000" s="562"/>
      <c r="KJA3000" s="357"/>
      <c r="KJB3000" s="81"/>
      <c r="KJC3000" s="173"/>
      <c r="KJD3000" s="732"/>
      <c r="KJE3000" s="137"/>
      <c r="KJF3000" s="580"/>
      <c r="KJG3000" s="537"/>
      <c r="KJH3000" s="562"/>
      <c r="KJI3000" s="357"/>
      <c r="KJJ3000" s="81"/>
      <c r="KJK3000" s="173"/>
      <c r="KJL3000" s="732"/>
      <c r="KJM3000" s="137"/>
      <c r="KJN3000" s="580"/>
      <c r="KJO3000" s="537"/>
      <c r="KJP3000" s="562"/>
      <c r="KJQ3000" s="357"/>
      <c r="KJR3000" s="81"/>
      <c r="KJS3000" s="173"/>
      <c r="KJT3000" s="732"/>
      <c r="KJU3000" s="137"/>
      <c r="KJV3000" s="580"/>
      <c r="KJW3000" s="537"/>
      <c r="KJX3000" s="562"/>
      <c r="KJY3000" s="357"/>
      <c r="KJZ3000" s="81"/>
      <c r="KKA3000" s="173"/>
      <c r="KKB3000" s="732"/>
      <c r="KKC3000" s="137"/>
      <c r="KKD3000" s="580"/>
      <c r="KKE3000" s="537"/>
      <c r="KKF3000" s="562"/>
      <c r="KKG3000" s="357"/>
      <c r="KKH3000" s="81"/>
      <c r="KKI3000" s="173"/>
      <c r="KKJ3000" s="732"/>
      <c r="KKK3000" s="137"/>
      <c r="KKL3000" s="580"/>
      <c r="KKM3000" s="537"/>
      <c r="KKN3000" s="562"/>
      <c r="KKO3000" s="357"/>
      <c r="KKP3000" s="81"/>
      <c r="KKQ3000" s="173"/>
      <c r="KKR3000" s="732"/>
      <c r="KKS3000" s="137"/>
      <c r="KKT3000" s="580"/>
      <c r="KKU3000" s="537"/>
      <c r="KKV3000" s="562"/>
      <c r="KKW3000" s="357"/>
      <c r="KKX3000" s="81"/>
      <c r="KKY3000" s="173"/>
      <c r="KKZ3000" s="732"/>
      <c r="KLA3000" s="137"/>
      <c r="KLB3000" s="580"/>
      <c r="KLC3000" s="537"/>
      <c r="KLD3000" s="562"/>
      <c r="KLE3000" s="357"/>
      <c r="KLF3000" s="81"/>
      <c r="KLG3000" s="173"/>
      <c r="KLH3000" s="732"/>
      <c r="KLI3000" s="137"/>
      <c r="KLJ3000" s="580"/>
      <c r="KLK3000" s="537"/>
      <c r="KLL3000" s="562"/>
      <c r="KLM3000" s="357"/>
      <c r="KLN3000" s="81"/>
      <c r="KLO3000" s="173"/>
      <c r="KLP3000" s="732"/>
      <c r="KLQ3000" s="137"/>
      <c r="KLR3000" s="580"/>
      <c r="KLS3000" s="537"/>
      <c r="KLT3000" s="562"/>
      <c r="KLU3000" s="357"/>
      <c r="KLV3000" s="81"/>
      <c r="KLW3000" s="173"/>
      <c r="KLX3000" s="732"/>
      <c r="KLY3000" s="137"/>
      <c r="KLZ3000" s="580"/>
      <c r="KMA3000" s="537"/>
      <c r="KMB3000" s="562"/>
      <c r="KMC3000" s="357"/>
      <c r="KMD3000" s="81"/>
      <c r="KME3000" s="173"/>
      <c r="KMF3000" s="732"/>
      <c r="KMG3000" s="137"/>
      <c r="KMH3000" s="580"/>
      <c r="KMI3000" s="537"/>
      <c r="KMJ3000" s="562"/>
      <c r="KMK3000" s="357"/>
      <c r="KML3000" s="81"/>
      <c r="KMM3000" s="173"/>
      <c r="KMN3000" s="732"/>
      <c r="KMO3000" s="137"/>
      <c r="KMP3000" s="580"/>
      <c r="KMQ3000" s="537"/>
      <c r="KMR3000" s="562"/>
      <c r="KMS3000" s="357"/>
      <c r="KMT3000" s="81"/>
      <c r="KMU3000" s="173"/>
      <c r="KMV3000" s="732"/>
      <c r="KMW3000" s="137"/>
      <c r="KMX3000" s="580"/>
      <c r="KMY3000" s="537"/>
      <c r="KMZ3000" s="562"/>
      <c r="KNA3000" s="357"/>
      <c r="KNB3000" s="81"/>
      <c r="KNC3000" s="173"/>
      <c r="KND3000" s="732"/>
      <c r="KNE3000" s="137"/>
      <c r="KNF3000" s="580"/>
      <c r="KNG3000" s="537"/>
      <c r="KNH3000" s="562"/>
      <c r="KNI3000" s="357"/>
      <c r="KNJ3000" s="81"/>
      <c r="KNK3000" s="173"/>
      <c r="KNL3000" s="732"/>
      <c r="KNM3000" s="137"/>
      <c r="KNN3000" s="580"/>
      <c r="KNO3000" s="537"/>
      <c r="KNP3000" s="562"/>
      <c r="KNQ3000" s="357"/>
      <c r="KNR3000" s="81"/>
      <c r="KNS3000" s="173"/>
      <c r="KNT3000" s="732"/>
      <c r="KNU3000" s="137"/>
      <c r="KNV3000" s="580"/>
      <c r="KNW3000" s="537"/>
      <c r="KNX3000" s="562"/>
      <c r="KNY3000" s="357"/>
      <c r="KNZ3000" s="81"/>
      <c r="KOA3000" s="173"/>
      <c r="KOB3000" s="732"/>
      <c r="KOC3000" s="137"/>
      <c r="KOD3000" s="580"/>
      <c r="KOE3000" s="537"/>
      <c r="KOF3000" s="562"/>
      <c r="KOG3000" s="357"/>
      <c r="KOH3000" s="81"/>
      <c r="KOI3000" s="173"/>
      <c r="KOJ3000" s="732"/>
      <c r="KOK3000" s="137"/>
      <c r="KOL3000" s="580"/>
      <c r="KOM3000" s="537"/>
      <c r="KON3000" s="562"/>
      <c r="KOO3000" s="357"/>
      <c r="KOP3000" s="81"/>
      <c r="KOQ3000" s="173"/>
      <c r="KOR3000" s="732"/>
      <c r="KOS3000" s="137"/>
      <c r="KOT3000" s="580"/>
      <c r="KOU3000" s="537"/>
      <c r="KOV3000" s="562"/>
      <c r="KOW3000" s="357"/>
      <c r="KOX3000" s="81"/>
      <c r="KOY3000" s="173"/>
      <c r="KOZ3000" s="732"/>
      <c r="KPA3000" s="137"/>
      <c r="KPB3000" s="580"/>
      <c r="KPC3000" s="537"/>
      <c r="KPD3000" s="562"/>
      <c r="KPE3000" s="357"/>
      <c r="KPF3000" s="81"/>
      <c r="KPG3000" s="173"/>
      <c r="KPH3000" s="732"/>
      <c r="KPI3000" s="137"/>
      <c r="KPJ3000" s="580"/>
      <c r="KPK3000" s="537"/>
      <c r="KPL3000" s="562"/>
      <c r="KPM3000" s="357"/>
      <c r="KPN3000" s="81"/>
      <c r="KPO3000" s="173"/>
      <c r="KPP3000" s="732"/>
      <c r="KPQ3000" s="137"/>
      <c r="KPR3000" s="580"/>
      <c r="KPS3000" s="537"/>
      <c r="KPT3000" s="562"/>
      <c r="KPU3000" s="357"/>
      <c r="KPV3000" s="81"/>
      <c r="KPW3000" s="173"/>
      <c r="KPX3000" s="732"/>
      <c r="KPY3000" s="137"/>
      <c r="KPZ3000" s="580"/>
      <c r="KQA3000" s="537"/>
      <c r="KQB3000" s="562"/>
      <c r="KQC3000" s="357"/>
      <c r="KQD3000" s="81"/>
      <c r="KQE3000" s="173"/>
      <c r="KQF3000" s="732"/>
      <c r="KQG3000" s="137"/>
      <c r="KQH3000" s="580"/>
      <c r="KQI3000" s="537"/>
      <c r="KQJ3000" s="562"/>
      <c r="KQK3000" s="357"/>
      <c r="KQL3000" s="81"/>
      <c r="KQM3000" s="173"/>
      <c r="KQN3000" s="732"/>
      <c r="KQO3000" s="137"/>
      <c r="KQP3000" s="580"/>
      <c r="KQQ3000" s="537"/>
      <c r="KQR3000" s="562"/>
      <c r="KQS3000" s="357"/>
      <c r="KQT3000" s="81"/>
      <c r="KQU3000" s="173"/>
      <c r="KQV3000" s="732"/>
      <c r="KQW3000" s="137"/>
      <c r="KQX3000" s="580"/>
      <c r="KQY3000" s="537"/>
      <c r="KQZ3000" s="562"/>
      <c r="KRA3000" s="357"/>
      <c r="KRB3000" s="81"/>
      <c r="KRC3000" s="173"/>
      <c r="KRD3000" s="732"/>
      <c r="KRE3000" s="137"/>
      <c r="KRF3000" s="580"/>
      <c r="KRG3000" s="537"/>
      <c r="KRH3000" s="562"/>
      <c r="KRI3000" s="357"/>
      <c r="KRJ3000" s="81"/>
      <c r="KRK3000" s="173"/>
      <c r="KRL3000" s="732"/>
      <c r="KRM3000" s="137"/>
      <c r="KRN3000" s="580"/>
      <c r="KRO3000" s="537"/>
      <c r="KRP3000" s="562"/>
      <c r="KRQ3000" s="357"/>
      <c r="KRR3000" s="81"/>
      <c r="KRS3000" s="173"/>
      <c r="KRT3000" s="732"/>
      <c r="KRU3000" s="137"/>
      <c r="KRV3000" s="580"/>
      <c r="KRW3000" s="537"/>
      <c r="KRX3000" s="562"/>
      <c r="KRY3000" s="357"/>
      <c r="KRZ3000" s="81"/>
      <c r="KSA3000" s="173"/>
      <c r="KSB3000" s="732"/>
      <c r="KSC3000" s="137"/>
      <c r="KSD3000" s="580"/>
      <c r="KSE3000" s="537"/>
      <c r="KSF3000" s="562"/>
      <c r="KSG3000" s="357"/>
      <c r="KSH3000" s="81"/>
      <c r="KSI3000" s="173"/>
      <c r="KSJ3000" s="732"/>
      <c r="KSK3000" s="137"/>
      <c r="KSL3000" s="580"/>
      <c r="KSM3000" s="537"/>
      <c r="KSN3000" s="562"/>
      <c r="KSO3000" s="357"/>
      <c r="KSP3000" s="81"/>
      <c r="KSQ3000" s="173"/>
      <c r="KSR3000" s="732"/>
      <c r="KSS3000" s="137"/>
      <c r="KST3000" s="580"/>
      <c r="KSU3000" s="537"/>
      <c r="KSV3000" s="562"/>
      <c r="KSW3000" s="357"/>
      <c r="KSX3000" s="81"/>
      <c r="KSY3000" s="173"/>
      <c r="KSZ3000" s="732"/>
      <c r="KTA3000" s="137"/>
      <c r="KTB3000" s="580"/>
      <c r="KTC3000" s="537"/>
      <c r="KTD3000" s="562"/>
      <c r="KTE3000" s="357"/>
      <c r="KTF3000" s="81"/>
      <c r="KTG3000" s="173"/>
      <c r="KTH3000" s="732"/>
      <c r="KTI3000" s="137"/>
      <c r="KTJ3000" s="580"/>
      <c r="KTK3000" s="537"/>
      <c r="KTL3000" s="562"/>
      <c r="KTM3000" s="357"/>
      <c r="KTN3000" s="81"/>
      <c r="KTO3000" s="173"/>
      <c r="KTP3000" s="732"/>
      <c r="KTQ3000" s="137"/>
      <c r="KTR3000" s="580"/>
      <c r="KTS3000" s="537"/>
      <c r="KTT3000" s="562"/>
      <c r="KTU3000" s="357"/>
      <c r="KTV3000" s="81"/>
      <c r="KTW3000" s="173"/>
      <c r="KTX3000" s="732"/>
      <c r="KTY3000" s="137"/>
      <c r="KTZ3000" s="580"/>
      <c r="KUA3000" s="537"/>
      <c r="KUB3000" s="562"/>
      <c r="KUC3000" s="357"/>
      <c r="KUD3000" s="81"/>
      <c r="KUE3000" s="173"/>
      <c r="KUF3000" s="732"/>
      <c r="KUG3000" s="137"/>
      <c r="KUH3000" s="580"/>
      <c r="KUI3000" s="537"/>
      <c r="KUJ3000" s="562"/>
      <c r="KUK3000" s="357"/>
      <c r="KUL3000" s="81"/>
      <c r="KUM3000" s="173"/>
      <c r="KUN3000" s="732"/>
      <c r="KUO3000" s="137"/>
      <c r="KUP3000" s="580"/>
      <c r="KUQ3000" s="537"/>
      <c r="KUR3000" s="562"/>
      <c r="KUS3000" s="357"/>
      <c r="KUT3000" s="81"/>
      <c r="KUU3000" s="173"/>
      <c r="KUV3000" s="732"/>
      <c r="KUW3000" s="137"/>
      <c r="KUX3000" s="580"/>
      <c r="KUY3000" s="537"/>
      <c r="KUZ3000" s="562"/>
      <c r="KVA3000" s="357"/>
      <c r="KVB3000" s="81"/>
      <c r="KVC3000" s="173"/>
      <c r="KVD3000" s="732"/>
      <c r="KVE3000" s="137"/>
      <c r="KVF3000" s="580"/>
      <c r="KVG3000" s="537"/>
      <c r="KVH3000" s="562"/>
      <c r="KVI3000" s="357"/>
      <c r="KVJ3000" s="81"/>
      <c r="KVK3000" s="173"/>
      <c r="KVL3000" s="732"/>
      <c r="KVM3000" s="137"/>
      <c r="KVN3000" s="580"/>
      <c r="KVO3000" s="537"/>
      <c r="KVP3000" s="562"/>
      <c r="KVQ3000" s="357"/>
      <c r="KVR3000" s="81"/>
      <c r="KVS3000" s="173"/>
      <c r="KVT3000" s="732"/>
      <c r="KVU3000" s="137"/>
      <c r="KVV3000" s="580"/>
      <c r="KVW3000" s="537"/>
      <c r="KVX3000" s="562"/>
      <c r="KVY3000" s="357"/>
      <c r="KVZ3000" s="81"/>
      <c r="KWA3000" s="173"/>
      <c r="KWB3000" s="732"/>
      <c r="KWC3000" s="137"/>
      <c r="KWD3000" s="580"/>
      <c r="KWE3000" s="537"/>
      <c r="KWF3000" s="562"/>
      <c r="KWG3000" s="357"/>
      <c r="KWH3000" s="81"/>
      <c r="KWI3000" s="173"/>
      <c r="KWJ3000" s="732"/>
      <c r="KWK3000" s="137"/>
      <c r="KWL3000" s="580"/>
      <c r="KWM3000" s="537"/>
      <c r="KWN3000" s="562"/>
      <c r="KWO3000" s="357"/>
      <c r="KWP3000" s="81"/>
      <c r="KWQ3000" s="173"/>
      <c r="KWR3000" s="732"/>
      <c r="KWS3000" s="137"/>
      <c r="KWT3000" s="580"/>
      <c r="KWU3000" s="537"/>
      <c r="KWV3000" s="562"/>
      <c r="KWW3000" s="357"/>
      <c r="KWX3000" s="81"/>
      <c r="KWY3000" s="173"/>
      <c r="KWZ3000" s="732"/>
      <c r="KXA3000" s="137"/>
      <c r="KXB3000" s="580"/>
      <c r="KXC3000" s="537"/>
      <c r="KXD3000" s="562"/>
      <c r="KXE3000" s="357"/>
      <c r="KXF3000" s="81"/>
      <c r="KXG3000" s="173"/>
      <c r="KXH3000" s="732"/>
      <c r="KXI3000" s="137"/>
      <c r="KXJ3000" s="580"/>
      <c r="KXK3000" s="537"/>
      <c r="KXL3000" s="562"/>
      <c r="KXM3000" s="357"/>
      <c r="KXN3000" s="81"/>
      <c r="KXO3000" s="173"/>
      <c r="KXP3000" s="732"/>
      <c r="KXQ3000" s="137"/>
      <c r="KXR3000" s="580"/>
      <c r="KXS3000" s="537"/>
      <c r="KXT3000" s="562"/>
      <c r="KXU3000" s="357"/>
      <c r="KXV3000" s="81"/>
      <c r="KXW3000" s="173"/>
      <c r="KXX3000" s="732"/>
      <c r="KXY3000" s="137"/>
      <c r="KXZ3000" s="580"/>
      <c r="KYA3000" s="537"/>
      <c r="KYB3000" s="562"/>
      <c r="KYC3000" s="357"/>
      <c r="KYD3000" s="81"/>
      <c r="KYE3000" s="173"/>
      <c r="KYF3000" s="732"/>
      <c r="KYG3000" s="137"/>
      <c r="KYH3000" s="580"/>
      <c r="KYI3000" s="537"/>
      <c r="KYJ3000" s="562"/>
      <c r="KYK3000" s="357"/>
      <c r="KYL3000" s="81"/>
      <c r="KYM3000" s="173"/>
      <c r="KYN3000" s="732"/>
      <c r="KYO3000" s="137"/>
      <c r="KYP3000" s="580"/>
      <c r="KYQ3000" s="537"/>
      <c r="KYR3000" s="562"/>
      <c r="KYS3000" s="357"/>
      <c r="KYT3000" s="81"/>
      <c r="KYU3000" s="173"/>
      <c r="KYV3000" s="732"/>
      <c r="KYW3000" s="137"/>
      <c r="KYX3000" s="580"/>
      <c r="KYY3000" s="537"/>
      <c r="KYZ3000" s="562"/>
      <c r="KZA3000" s="357"/>
      <c r="KZB3000" s="81"/>
      <c r="KZC3000" s="173"/>
      <c r="KZD3000" s="732"/>
      <c r="KZE3000" s="137"/>
      <c r="KZF3000" s="580"/>
      <c r="KZG3000" s="537"/>
      <c r="KZH3000" s="562"/>
      <c r="KZI3000" s="357"/>
      <c r="KZJ3000" s="81"/>
      <c r="KZK3000" s="173"/>
      <c r="KZL3000" s="732"/>
      <c r="KZM3000" s="137"/>
      <c r="KZN3000" s="580"/>
      <c r="KZO3000" s="537"/>
      <c r="KZP3000" s="562"/>
      <c r="KZQ3000" s="357"/>
      <c r="KZR3000" s="81"/>
      <c r="KZS3000" s="173"/>
      <c r="KZT3000" s="732"/>
      <c r="KZU3000" s="137"/>
      <c r="KZV3000" s="580"/>
      <c r="KZW3000" s="537"/>
      <c r="KZX3000" s="562"/>
      <c r="KZY3000" s="357"/>
      <c r="KZZ3000" s="81"/>
      <c r="LAA3000" s="173"/>
      <c r="LAB3000" s="732"/>
      <c r="LAC3000" s="137"/>
      <c r="LAD3000" s="580"/>
      <c r="LAE3000" s="537"/>
      <c r="LAF3000" s="562"/>
      <c r="LAG3000" s="357"/>
      <c r="LAH3000" s="81"/>
      <c r="LAI3000" s="173"/>
      <c r="LAJ3000" s="732"/>
      <c r="LAK3000" s="137"/>
      <c r="LAL3000" s="580"/>
      <c r="LAM3000" s="537"/>
      <c r="LAN3000" s="562"/>
      <c r="LAO3000" s="357"/>
      <c r="LAP3000" s="81"/>
      <c r="LAQ3000" s="173"/>
      <c r="LAR3000" s="732"/>
      <c r="LAS3000" s="137"/>
      <c r="LAT3000" s="580"/>
      <c r="LAU3000" s="537"/>
      <c r="LAV3000" s="562"/>
      <c r="LAW3000" s="357"/>
      <c r="LAX3000" s="81"/>
      <c r="LAY3000" s="173"/>
      <c r="LAZ3000" s="732"/>
      <c r="LBA3000" s="137"/>
      <c r="LBB3000" s="580"/>
      <c r="LBC3000" s="537"/>
      <c r="LBD3000" s="562"/>
      <c r="LBE3000" s="357"/>
      <c r="LBF3000" s="81"/>
      <c r="LBG3000" s="173"/>
      <c r="LBH3000" s="732"/>
      <c r="LBI3000" s="137"/>
      <c r="LBJ3000" s="580"/>
      <c r="LBK3000" s="537"/>
      <c r="LBL3000" s="562"/>
      <c r="LBM3000" s="357"/>
      <c r="LBN3000" s="81"/>
      <c r="LBO3000" s="173"/>
      <c r="LBP3000" s="732"/>
      <c r="LBQ3000" s="137"/>
      <c r="LBR3000" s="580"/>
      <c r="LBS3000" s="537"/>
      <c r="LBT3000" s="562"/>
      <c r="LBU3000" s="357"/>
      <c r="LBV3000" s="81"/>
      <c r="LBW3000" s="173"/>
      <c r="LBX3000" s="732"/>
      <c r="LBY3000" s="137"/>
      <c r="LBZ3000" s="580"/>
      <c r="LCA3000" s="537"/>
      <c r="LCB3000" s="562"/>
      <c r="LCC3000" s="357"/>
      <c r="LCD3000" s="81"/>
      <c r="LCE3000" s="173"/>
      <c r="LCF3000" s="732"/>
      <c r="LCG3000" s="137"/>
      <c r="LCH3000" s="580"/>
      <c r="LCI3000" s="537"/>
      <c r="LCJ3000" s="562"/>
      <c r="LCK3000" s="357"/>
      <c r="LCL3000" s="81"/>
      <c r="LCM3000" s="173"/>
      <c r="LCN3000" s="732"/>
      <c r="LCO3000" s="137"/>
      <c r="LCP3000" s="580"/>
      <c r="LCQ3000" s="537"/>
      <c r="LCR3000" s="562"/>
      <c r="LCS3000" s="357"/>
      <c r="LCT3000" s="81"/>
      <c r="LCU3000" s="173"/>
      <c r="LCV3000" s="732"/>
      <c r="LCW3000" s="137"/>
      <c r="LCX3000" s="580"/>
      <c r="LCY3000" s="537"/>
      <c r="LCZ3000" s="562"/>
      <c r="LDA3000" s="357"/>
      <c r="LDB3000" s="81"/>
      <c r="LDC3000" s="173"/>
      <c r="LDD3000" s="732"/>
      <c r="LDE3000" s="137"/>
      <c r="LDF3000" s="580"/>
      <c r="LDG3000" s="537"/>
      <c r="LDH3000" s="562"/>
      <c r="LDI3000" s="357"/>
      <c r="LDJ3000" s="81"/>
      <c r="LDK3000" s="173"/>
      <c r="LDL3000" s="732"/>
      <c r="LDM3000" s="137"/>
      <c r="LDN3000" s="580"/>
      <c r="LDO3000" s="537"/>
      <c r="LDP3000" s="562"/>
      <c r="LDQ3000" s="357"/>
      <c r="LDR3000" s="81"/>
      <c r="LDS3000" s="173"/>
      <c r="LDT3000" s="732"/>
      <c r="LDU3000" s="137"/>
      <c r="LDV3000" s="580"/>
      <c r="LDW3000" s="537"/>
      <c r="LDX3000" s="562"/>
      <c r="LDY3000" s="357"/>
      <c r="LDZ3000" s="81"/>
      <c r="LEA3000" s="173"/>
      <c r="LEB3000" s="732"/>
      <c r="LEC3000" s="137"/>
      <c r="LED3000" s="580"/>
      <c r="LEE3000" s="537"/>
      <c r="LEF3000" s="562"/>
      <c r="LEG3000" s="357"/>
      <c r="LEH3000" s="81"/>
      <c r="LEI3000" s="173"/>
      <c r="LEJ3000" s="732"/>
      <c r="LEK3000" s="137"/>
      <c r="LEL3000" s="580"/>
      <c r="LEM3000" s="537"/>
      <c r="LEN3000" s="562"/>
      <c r="LEO3000" s="357"/>
      <c r="LEP3000" s="81"/>
      <c r="LEQ3000" s="173"/>
      <c r="LER3000" s="732"/>
      <c r="LES3000" s="137"/>
      <c r="LET3000" s="580"/>
      <c r="LEU3000" s="537"/>
      <c r="LEV3000" s="562"/>
      <c r="LEW3000" s="357"/>
      <c r="LEX3000" s="81"/>
      <c r="LEY3000" s="173"/>
      <c r="LEZ3000" s="732"/>
      <c r="LFA3000" s="137"/>
      <c r="LFB3000" s="580"/>
      <c r="LFC3000" s="537"/>
      <c r="LFD3000" s="562"/>
      <c r="LFE3000" s="357"/>
      <c r="LFF3000" s="81"/>
      <c r="LFG3000" s="173"/>
      <c r="LFH3000" s="732"/>
      <c r="LFI3000" s="137"/>
      <c r="LFJ3000" s="580"/>
      <c r="LFK3000" s="537"/>
      <c r="LFL3000" s="562"/>
      <c r="LFM3000" s="357"/>
      <c r="LFN3000" s="81"/>
      <c r="LFO3000" s="173"/>
      <c r="LFP3000" s="732"/>
      <c r="LFQ3000" s="137"/>
      <c r="LFR3000" s="580"/>
      <c r="LFS3000" s="537"/>
      <c r="LFT3000" s="562"/>
      <c r="LFU3000" s="357"/>
      <c r="LFV3000" s="81"/>
      <c r="LFW3000" s="173"/>
      <c r="LFX3000" s="732"/>
      <c r="LFY3000" s="137"/>
      <c r="LFZ3000" s="580"/>
      <c r="LGA3000" s="537"/>
      <c r="LGB3000" s="562"/>
      <c r="LGC3000" s="357"/>
      <c r="LGD3000" s="81"/>
      <c r="LGE3000" s="173"/>
      <c r="LGF3000" s="732"/>
      <c r="LGG3000" s="137"/>
      <c r="LGH3000" s="580"/>
      <c r="LGI3000" s="537"/>
      <c r="LGJ3000" s="562"/>
      <c r="LGK3000" s="357"/>
      <c r="LGL3000" s="81"/>
      <c r="LGM3000" s="173"/>
      <c r="LGN3000" s="732"/>
      <c r="LGO3000" s="137"/>
      <c r="LGP3000" s="580"/>
      <c r="LGQ3000" s="537"/>
      <c r="LGR3000" s="562"/>
      <c r="LGS3000" s="357"/>
      <c r="LGT3000" s="81"/>
      <c r="LGU3000" s="173"/>
      <c r="LGV3000" s="732"/>
      <c r="LGW3000" s="137"/>
      <c r="LGX3000" s="580"/>
      <c r="LGY3000" s="537"/>
      <c r="LGZ3000" s="562"/>
      <c r="LHA3000" s="357"/>
      <c r="LHB3000" s="81"/>
      <c r="LHC3000" s="173"/>
      <c r="LHD3000" s="732"/>
      <c r="LHE3000" s="137"/>
      <c r="LHF3000" s="580"/>
      <c r="LHG3000" s="537"/>
      <c r="LHH3000" s="562"/>
      <c r="LHI3000" s="357"/>
      <c r="LHJ3000" s="81"/>
      <c r="LHK3000" s="173"/>
      <c r="LHL3000" s="732"/>
      <c r="LHM3000" s="137"/>
      <c r="LHN3000" s="580"/>
      <c r="LHO3000" s="537"/>
      <c r="LHP3000" s="562"/>
      <c r="LHQ3000" s="357"/>
      <c r="LHR3000" s="81"/>
      <c r="LHS3000" s="173"/>
      <c r="LHT3000" s="732"/>
      <c r="LHU3000" s="137"/>
      <c r="LHV3000" s="580"/>
      <c r="LHW3000" s="537"/>
      <c r="LHX3000" s="562"/>
      <c r="LHY3000" s="357"/>
      <c r="LHZ3000" s="81"/>
      <c r="LIA3000" s="173"/>
      <c r="LIB3000" s="732"/>
      <c r="LIC3000" s="137"/>
      <c r="LID3000" s="580"/>
      <c r="LIE3000" s="537"/>
      <c r="LIF3000" s="562"/>
      <c r="LIG3000" s="357"/>
      <c r="LIH3000" s="81"/>
      <c r="LII3000" s="173"/>
      <c r="LIJ3000" s="732"/>
      <c r="LIK3000" s="137"/>
      <c r="LIL3000" s="580"/>
      <c r="LIM3000" s="537"/>
      <c r="LIN3000" s="562"/>
      <c r="LIO3000" s="357"/>
      <c r="LIP3000" s="81"/>
      <c r="LIQ3000" s="173"/>
      <c r="LIR3000" s="732"/>
      <c r="LIS3000" s="137"/>
      <c r="LIT3000" s="580"/>
      <c r="LIU3000" s="537"/>
      <c r="LIV3000" s="562"/>
      <c r="LIW3000" s="357"/>
      <c r="LIX3000" s="81"/>
      <c r="LIY3000" s="173"/>
      <c r="LIZ3000" s="732"/>
      <c r="LJA3000" s="137"/>
      <c r="LJB3000" s="580"/>
      <c r="LJC3000" s="537"/>
      <c r="LJD3000" s="562"/>
      <c r="LJE3000" s="357"/>
      <c r="LJF3000" s="81"/>
      <c r="LJG3000" s="173"/>
      <c r="LJH3000" s="732"/>
      <c r="LJI3000" s="137"/>
      <c r="LJJ3000" s="580"/>
      <c r="LJK3000" s="537"/>
      <c r="LJL3000" s="562"/>
      <c r="LJM3000" s="357"/>
      <c r="LJN3000" s="81"/>
      <c r="LJO3000" s="173"/>
      <c r="LJP3000" s="732"/>
      <c r="LJQ3000" s="137"/>
      <c r="LJR3000" s="580"/>
      <c r="LJS3000" s="537"/>
      <c r="LJT3000" s="562"/>
      <c r="LJU3000" s="357"/>
      <c r="LJV3000" s="81"/>
      <c r="LJW3000" s="173"/>
      <c r="LJX3000" s="732"/>
      <c r="LJY3000" s="137"/>
      <c r="LJZ3000" s="580"/>
      <c r="LKA3000" s="537"/>
      <c r="LKB3000" s="562"/>
      <c r="LKC3000" s="357"/>
      <c r="LKD3000" s="81"/>
      <c r="LKE3000" s="173"/>
      <c r="LKF3000" s="732"/>
      <c r="LKG3000" s="137"/>
      <c r="LKH3000" s="580"/>
      <c r="LKI3000" s="537"/>
      <c r="LKJ3000" s="562"/>
      <c r="LKK3000" s="357"/>
      <c r="LKL3000" s="81"/>
      <c r="LKM3000" s="173"/>
      <c r="LKN3000" s="732"/>
      <c r="LKO3000" s="137"/>
      <c r="LKP3000" s="580"/>
      <c r="LKQ3000" s="537"/>
      <c r="LKR3000" s="562"/>
      <c r="LKS3000" s="357"/>
      <c r="LKT3000" s="81"/>
      <c r="LKU3000" s="173"/>
      <c r="LKV3000" s="732"/>
      <c r="LKW3000" s="137"/>
      <c r="LKX3000" s="580"/>
      <c r="LKY3000" s="537"/>
      <c r="LKZ3000" s="562"/>
      <c r="LLA3000" s="357"/>
      <c r="LLB3000" s="81"/>
      <c r="LLC3000" s="173"/>
      <c r="LLD3000" s="732"/>
      <c r="LLE3000" s="137"/>
      <c r="LLF3000" s="580"/>
      <c r="LLG3000" s="537"/>
      <c r="LLH3000" s="562"/>
      <c r="LLI3000" s="357"/>
      <c r="LLJ3000" s="81"/>
      <c r="LLK3000" s="173"/>
      <c r="LLL3000" s="732"/>
      <c r="LLM3000" s="137"/>
      <c r="LLN3000" s="580"/>
      <c r="LLO3000" s="537"/>
      <c r="LLP3000" s="562"/>
      <c r="LLQ3000" s="357"/>
      <c r="LLR3000" s="81"/>
      <c r="LLS3000" s="173"/>
      <c r="LLT3000" s="732"/>
      <c r="LLU3000" s="137"/>
      <c r="LLV3000" s="580"/>
      <c r="LLW3000" s="537"/>
      <c r="LLX3000" s="562"/>
      <c r="LLY3000" s="357"/>
      <c r="LLZ3000" s="81"/>
      <c r="LMA3000" s="173"/>
      <c r="LMB3000" s="732"/>
      <c r="LMC3000" s="137"/>
      <c r="LMD3000" s="580"/>
      <c r="LME3000" s="537"/>
      <c r="LMF3000" s="562"/>
      <c r="LMG3000" s="357"/>
      <c r="LMH3000" s="81"/>
      <c r="LMI3000" s="173"/>
      <c r="LMJ3000" s="732"/>
      <c r="LMK3000" s="137"/>
      <c r="LML3000" s="580"/>
      <c r="LMM3000" s="537"/>
      <c r="LMN3000" s="562"/>
      <c r="LMO3000" s="357"/>
      <c r="LMP3000" s="81"/>
      <c r="LMQ3000" s="173"/>
      <c r="LMR3000" s="732"/>
      <c r="LMS3000" s="137"/>
      <c r="LMT3000" s="580"/>
      <c r="LMU3000" s="537"/>
      <c r="LMV3000" s="562"/>
      <c r="LMW3000" s="357"/>
      <c r="LMX3000" s="81"/>
      <c r="LMY3000" s="173"/>
      <c r="LMZ3000" s="732"/>
      <c r="LNA3000" s="137"/>
      <c r="LNB3000" s="580"/>
      <c r="LNC3000" s="537"/>
      <c r="LND3000" s="562"/>
      <c r="LNE3000" s="357"/>
      <c r="LNF3000" s="81"/>
      <c r="LNG3000" s="173"/>
      <c r="LNH3000" s="732"/>
      <c r="LNI3000" s="137"/>
      <c r="LNJ3000" s="580"/>
      <c r="LNK3000" s="537"/>
      <c r="LNL3000" s="562"/>
      <c r="LNM3000" s="357"/>
      <c r="LNN3000" s="81"/>
      <c r="LNO3000" s="173"/>
      <c r="LNP3000" s="732"/>
      <c r="LNQ3000" s="137"/>
      <c r="LNR3000" s="580"/>
      <c r="LNS3000" s="537"/>
      <c r="LNT3000" s="562"/>
      <c r="LNU3000" s="357"/>
      <c r="LNV3000" s="81"/>
      <c r="LNW3000" s="173"/>
      <c r="LNX3000" s="732"/>
      <c r="LNY3000" s="137"/>
      <c r="LNZ3000" s="580"/>
      <c r="LOA3000" s="537"/>
      <c r="LOB3000" s="562"/>
      <c r="LOC3000" s="357"/>
      <c r="LOD3000" s="81"/>
      <c r="LOE3000" s="173"/>
      <c r="LOF3000" s="732"/>
      <c r="LOG3000" s="137"/>
      <c r="LOH3000" s="580"/>
      <c r="LOI3000" s="537"/>
      <c r="LOJ3000" s="562"/>
      <c r="LOK3000" s="357"/>
      <c r="LOL3000" s="81"/>
      <c r="LOM3000" s="173"/>
      <c r="LON3000" s="732"/>
      <c r="LOO3000" s="137"/>
      <c r="LOP3000" s="580"/>
      <c r="LOQ3000" s="537"/>
      <c r="LOR3000" s="562"/>
      <c r="LOS3000" s="357"/>
      <c r="LOT3000" s="81"/>
      <c r="LOU3000" s="173"/>
      <c r="LOV3000" s="732"/>
      <c r="LOW3000" s="137"/>
      <c r="LOX3000" s="580"/>
      <c r="LOY3000" s="537"/>
      <c r="LOZ3000" s="562"/>
      <c r="LPA3000" s="357"/>
      <c r="LPB3000" s="81"/>
      <c r="LPC3000" s="173"/>
      <c r="LPD3000" s="732"/>
      <c r="LPE3000" s="137"/>
      <c r="LPF3000" s="580"/>
      <c r="LPG3000" s="537"/>
      <c r="LPH3000" s="562"/>
      <c r="LPI3000" s="357"/>
      <c r="LPJ3000" s="81"/>
      <c r="LPK3000" s="173"/>
      <c r="LPL3000" s="732"/>
      <c r="LPM3000" s="137"/>
      <c r="LPN3000" s="580"/>
      <c r="LPO3000" s="537"/>
      <c r="LPP3000" s="562"/>
      <c r="LPQ3000" s="357"/>
      <c r="LPR3000" s="81"/>
      <c r="LPS3000" s="173"/>
      <c r="LPT3000" s="732"/>
      <c r="LPU3000" s="137"/>
      <c r="LPV3000" s="580"/>
      <c r="LPW3000" s="537"/>
      <c r="LPX3000" s="562"/>
      <c r="LPY3000" s="357"/>
      <c r="LPZ3000" s="81"/>
      <c r="LQA3000" s="173"/>
      <c r="LQB3000" s="732"/>
      <c r="LQC3000" s="137"/>
      <c r="LQD3000" s="580"/>
      <c r="LQE3000" s="537"/>
      <c r="LQF3000" s="562"/>
      <c r="LQG3000" s="357"/>
      <c r="LQH3000" s="81"/>
      <c r="LQI3000" s="173"/>
      <c r="LQJ3000" s="732"/>
      <c r="LQK3000" s="137"/>
      <c r="LQL3000" s="580"/>
      <c r="LQM3000" s="537"/>
      <c r="LQN3000" s="562"/>
      <c r="LQO3000" s="357"/>
      <c r="LQP3000" s="81"/>
      <c r="LQQ3000" s="173"/>
      <c r="LQR3000" s="732"/>
      <c r="LQS3000" s="137"/>
      <c r="LQT3000" s="580"/>
      <c r="LQU3000" s="537"/>
      <c r="LQV3000" s="562"/>
      <c r="LQW3000" s="357"/>
      <c r="LQX3000" s="81"/>
      <c r="LQY3000" s="173"/>
      <c r="LQZ3000" s="732"/>
      <c r="LRA3000" s="137"/>
      <c r="LRB3000" s="580"/>
      <c r="LRC3000" s="537"/>
      <c r="LRD3000" s="562"/>
      <c r="LRE3000" s="357"/>
      <c r="LRF3000" s="81"/>
      <c r="LRG3000" s="173"/>
      <c r="LRH3000" s="732"/>
      <c r="LRI3000" s="137"/>
      <c r="LRJ3000" s="580"/>
      <c r="LRK3000" s="537"/>
      <c r="LRL3000" s="562"/>
      <c r="LRM3000" s="357"/>
      <c r="LRN3000" s="81"/>
      <c r="LRO3000" s="173"/>
      <c r="LRP3000" s="732"/>
      <c r="LRQ3000" s="137"/>
      <c r="LRR3000" s="580"/>
      <c r="LRS3000" s="537"/>
      <c r="LRT3000" s="562"/>
      <c r="LRU3000" s="357"/>
      <c r="LRV3000" s="81"/>
      <c r="LRW3000" s="173"/>
      <c r="LRX3000" s="732"/>
      <c r="LRY3000" s="137"/>
      <c r="LRZ3000" s="580"/>
      <c r="LSA3000" s="537"/>
      <c r="LSB3000" s="562"/>
      <c r="LSC3000" s="357"/>
      <c r="LSD3000" s="81"/>
      <c r="LSE3000" s="173"/>
      <c r="LSF3000" s="732"/>
      <c r="LSG3000" s="137"/>
      <c r="LSH3000" s="580"/>
      <c r="LSI3000" s="537"/>
      <c r="LSJ3000" s="562"/>
      <c r="LSK3000" s="357"/>
      <c r="LSL3000" s="81"/>
      <c r="LSM3000" s="173"/>
      <c r="LSN3000" s="732"/>
      <c r="LSO3000" s="137"/>
      <c r="LSP3000" s="580"/>
      <c r="LSQ3000" s="537"/>
      <c r="LSR3000" s="562"/>
      <c r="LSS3000" s="357"/>
      <c r="LST3000" s="81"/>
      <c r="LSU3000" s="173"/>
      <c r="LSV3000" s="732"/>
      <c r="LSW3000" s="137"/>
      <c r="LSX3000" s="580"/>
      <c r="LSY3000" s="537"/>
      <c r="LSZ3000" s="562"/>
      <c r="LTA3000" s="357"/>
      <c r="LTB3000" s="81"/>
      <c r="LTC3000" s="173"/>
      <c r="LTD3000" s="732"/>
      <c r="LTE3000" s="137"/>
      <c r="LTF3000" s="580"/>
      <c r="LTG3000" s="537"/>
      <c r="LTH3000" s="562"/>
      <c r="LTI3000" s="357"/>
      <c r="LTJ3000" s="81"/>
      <c r="LTK3000" s="173"/>
      <c r="LTL3000" s="732"/>
      <c r="LTM3000" s="137"/>
      <c r="LTN3000" s="580"/>
      <c r="LTO3000" s="537"/>
      <c r="LTP3000" s="562"/>
      <c r="LTQ3000" s="357"/>
      <c r="LTR3000" s="81"/>
      <c r="LTS3000" s="173"/>
      <c r="LTT3000" s="732"/>
      <c r="LTU3000" s="137"/>
      <c r="LTV3000" s="580"/>
      <c r="LTW3000" s="537"/>
      <c r="LTX3000" s="562"/>
      <c r="LTY3000" s="357"/>
      <c r="LTZ3000" s="81"/>
      <c r="LUA3000" s="173"/>
      <c r="LUB3000" s="732"/>
      <c r="LUC3000" s="137"/>
      <c r="LUD3000" s="580"/>
      <c r="LUE3000" s="537"/>
      <c r="LUF3000" s="562"/>
      <c r="LUG3000" s="357"/>
      <c r="LUH3000" s="81"/>
      <c r="LUI3000" s="173"/>
      <c r="LUJ3000" s="732"/>
      <c r="LUK3000" s="137"/>
      <c r="LUL3000" s="580"/>
      <c r="LUM3000" s="537"/>
      <c r="LUN3000" s="562"/>
      <c r="LUO3000" s="357"/>
      <c r="LUP3000" s="81"/>
      <c r="LUQ3000" s="173"/>
      <c r="LUR3000" s="732"/>
      <c r="LUS3000" s="137"/>
      <c r="LUT3000" s="580"/>
      <c r="LUU3000" s="537"/>
      <c r="LUV3000" s="562"/>
      <c r="LUW3000" s="357"/>
      <c r="LUX3000" s="81"/>
      <c r="LUY3000" s="173"/>
      <c r="LUZ3000" s="732"/>
      <c r="LVA3000" s="137"/>
      <c r="LVB3000" s="580"/>
      <c r="LVC3000" s="537"/>
      <c r="LVD3000" s="562"/>
      <c r="LVE3000" s="357"/>
      <c r="LVF3000" s="81"/>
      <c r="LVG3000" s="173"/>
      <c r="LVH3000" s="732"/>
      <c r="LVI3000" s="137"/>
      <c r="LVJ3000" s="580"/>
      <c r="LVK3000" s="537"/>
      <c r="LVL3000" s="562"/>
      <c r="LVM3000" s="357"/>
      <c r="LVN3000" s="81"/>
      <c r="LVO3000" s="173"/>
      <c r="LVP3000" s="732"/>
      <c r="LVQ3000" s="137"/>
      <c r="LVR3000" s="580"/>
      <c r="LVS3000" s="537"/>
      <c r="LVT3000" s="562"/>
      <c r="LVU3000" s="357"/>
      <c r="LVV3000" s="81"/>
      <c r="LVW3000" s="173"/>
      <c r="LVX3000" s="732"/>
      <c r="LVY3000" s="137"/>
      <c r="LVZ3000" s="580"/>
      <c r="LWA3000" s="537"/>
      <c r="LWB3000" s="562"/>
      <c r="LWC3000" s="357"/>
      <c r="LWD3000" s="81"/>
      <c r="LWE3000" s="173"/>
      <c r="LWF3000" s="732"/>
      <c r="LWG3000" s="137"/>
      <c r="LWH3000" s="580"/>
      <c r="LWI3000" s="537"/>
      <c r="LWJ3000" s="562"/>
      <c r="LWK3000" s="357"/>
      <c r="LWL3000" s="81"/>
      <c r="LWM3000" s="173"/>
      <c r="LWN3000" s="732"/>
      <c r="LWO3000" s="137"/>
      <c r="LWP3000" s="580"/>
      <c r="LWQ3000" s="537"/>
      <c r="LWR3000" s="562"/>
      <c r="LWS3000" s="357"/>
      <c r="LWT3000" s="81"/>
      <c r="LWU3000" s="173"/>
      <c r="LWV3000" s="732"/>
      <c r="LWW3000" s="137"/>
      <c r="LWX3000" s="580"/>
      <c r="LWY3000" s="537"/>
      <c r="LWZ3000" s="562"/>
      <c r="LXA3000" s="357"/>
      <c r="LXB3000" s="81"/>
      <c r="LXC3000" s="173"/>
      <c r="LXD3000" s="732"/>
      <c r="LXE3000" s="137"/>
      <c r="LXF3000" s="580"/>
      <c r="LXG3000" s="537"/>
      <c r="LXH3000" s="562"/>
      <c r="LXI3000" s="357"/>
      <c r="LXJ3000" s="81"/>
      <c r="LXK3000" s="173"/>
      <c r="LXL3000" s="732"/>
      <c r="LXM3000" s="137"/>
      <c r="LXN3000" s="580"/>
      <c r="LXO3000" s="537"/>
      <c r="LXP3000" s="562"/>
      <c r="LXQ3000" s="357"/>
      <c r="LXR3000" s="81"/>
      <c r="LXS3000" s="173"/>
      <c r="LXT3000" s="732"/>
      <c r="LXU3000" s="137"/>
      <c r="LXV3000" s="580"/>
      <c r="LXW3000" s="537"/>
      <c r="LXX3000" s="562"/>
      <c r="LXY3000" s="357"/>
      <c r="LXZ3000" s="81"/>
      <c r="LYA3000" s="173"/>
      <c r="LYB3000" s="732"/>
      <c r="LYC3000" s="137"/>
      <c r="LYD3000" s="580"/>
      <c r="LYE3000" s="537"/>
      <c r="LYF3000" s="562"/>
      <c r="LYG3000" s="357"/>
      <c r="LYH3000" s="81"/>
      <c r="LYI3000" s="173"/>
      <c r="LYJ3000" s="732"/>
      <c r="LYK3000" s="137"/>
      <c r="LYL3000" s="580"/>
      <c r="LYM3000" s="537"/>
      <c r="LYN3000" s="562"/>
      <c r="LYO3000" s="357"/>
      <c r="LYP3000" s="81"/>
      <c r="LYQ3000" s="173"/>
      <c r="LYR3000" s="732"/>
      <c r="LYS3000" s="137"/>
      <c r="LYT3000" s="580"/>
      <c r="LYU3000" s="537"/>
      <c r="LYV3000" s="562"/>
      <c r="LYW3000" s="357"/>
      <c r="LYX3000" s="81"/>
      <c r="LYY3000" s="173"/>
      <c r="LYZ3000" s="732"/>
      <c r="LZA3000" s="137"/>
      <c r="LZB3000" s="580"/>
      <c r="LZC3000" s="537"/>
      <c r="LZD3000" s="562"/>
      <c r="LZE3000" s="357"/>
      <c r="LZF3000" s="81"/>
      <c r="LZG3000" s="173"/>
      <c r="LZH3000" s="732"/>
      <c r="LZI3000" s="137"/>
      <c r="LZJ3000" s="580"/>
      <c r="LZK3000" s="537"/>
      <c r="LZL3000" s="562"/>
      <c r="LZM3000" s="357"/>
      <c r="LZN3000" s="81"/>
      <c r="LZO3000" s="173"/>
      <c r="LZP3000" s="732"/>
      <c r="LZQ3000" s="137"/>
      <c r="LZR3000" s="580"/>
      <c r="LZS3000" s="537"/>
      <c r="LZT3000" s="562"/>
      <c r="LZU3000" s="357"/>
      <c r="LZV3000" s="81"/>
      <c r="LZW3000" s="173"/>
      <c r="LZX3000" s="732"/>
      <c r="LZY3000" s="137"/>
      <c r="LZZ3000" s="580"/>
      <c r="MAA3000" s="537"/>
      <c r="MAB3000" s="562"/>
      <c r="MAC3000" s="357"/>
      <c r="MAD3000" s="81"/>
      <c r="MAE3000" s="173"/>
      <c r="MAF3000" s="732"/>
      <c r="MAG3000" s="137"/>
      <c r="MAH3000" s="580"/>
      <c r="MAI3000" s="537"/>
      <c r="MAJ3000" s="562"/>
      <c r="MAK3000" s="357"/>
      <c r="MAL3000" s="81"/>
      <c r="MAM3000" s="173"/>
      <c r="MAN3000" s="732"/>
      <c r="MAO3000" s="137"/>
      <c r="MAP3000" s="580"/>
      <c r="MAQ3000" s="537"/>
      <c r="MAR3000" s="562"/>
      <c r="MAS3000" s="357"/>
      <c r="MAT3000" s="81"/>
      <c r="MAU3000" s="173"/>
      <c r="MAV3000" s="732"/>
      <c r="MAW3000" s="137"/>
      <c r="MAX3000" s="580"/>
      <c r="MAY3000" s="537"/>
      <c r="MAZ3000" s="562"/>
      <c r="MBA3000" s="357"/>
      <c r="MBB3000" s="81"/>
      <c r="MBC3000" s="173"/>
      <c r="MBD3000" s="732"/>
      <c r="MBE3000" s="137"/>
      <c r="MBF3000" s="580"/>
      <c r="MBG3000" s="537"/>
      <c r="MBH3000" s="562"/>
      <c r="MBI3000" s="357"/>
      <c r="MBJ3000" s="81"/>
      <c r="MBK3000" s="173"/>
      <c r="MBL3000" s="732"/>
      <c r="MBM3000" s="137"/>
      <c r="MBN3000" s="580"/>
      <c r="MBO3000" s="537"/>
      <c r="MBP3000" s="562"/>
      <c r="MBQ3000" s="357"/>
      <c r="MBR3000" s="81"/>
      <c r="MBS3000" s="173"/>
      <c r="MBT3000" s="732"/>
      <c r="MBU3000" s="137"/>
      <c r="MBV3000" s="580"/>
      <c r="MBW3000" s="537"/>
      <c r="MBX3000" s="562"/>
      <c r="MBY3000" s="357"/>
      <c r="MBZ3000" s="81"/>
      <c r="MCA3000" s="173"/>
      <c r="MCB3000" s="732"/>
      <c r="MCC3000" s="137"/>
      <c r="MCD3000" s="580"/>
      <c r="MCE3000" s="537"/>
      <c r="MCF3000" s="562"/>
      <c r="MCG3000" s="357"/>
      <c r="MCH3000" s="81"/>
      <c r="MCI3000" s="173"/>
      <c r="MCJ3000" s="732"/>
      <c r="MCK3000" s="137"/>
      <c r="MCL3000" s="580"/>
      <c r="MCM3000" s="537"/>
      <c r="MCN3000" s="562"/>
      <c r="MCO3000" s="357"/>
      <c r="MCP3000" s="81"/>
      <c r="MCQ3000" s="173"/>
      <c r="MCR3000" s="732"/>
      <c r="MCS3000" s="137"/>
      <c r="MCT3000" s="580"/>
      <c r="MCU3000" s="537"/>
      <c r="MCV3000" s="562"/>
      <c r="MCW3000" s="357"/>
      <c r="MCX3000" s="81"/>
      <c r="MCY3000" s="173"/>
      <c r="MCZ3000" s="732"/>
      <c r="MDA3000" s="137"/>
      <c r="MDB3000" s="580"/>
      <c r="MDC3000" s="537"/>
      <c r="MDD3000" s="562"/>
      <c r="MDE3000" s="357"/>
      <c r="MDF3000" s="81"/>
      <c r="MDG3000" s="173"/>
      <c r="MDH3000" s="732"/>
      <c r="MDI3000" s="137"/>
      <c r="MDJ3000" s="580"/>
      <c r="MDK3000" s="537"/>
      <c r="MDL3000" s="562"/>
      <c r="MDM3000" s="357"/>
      <c r="MDN3000" s="81"/>
      <c r="MDO3000" s="173"/>
      <c r="MDP3000" s="732"/>
      <c r="MDQ3000" s="137"/>
      <c r="MDR3000" s="580"/>
      <c r="MDS3000" s="537"/>
      <c r="MDT3000" s="562"/>
      <c r="MDU3000" s="357"/>
      <c r="MDV3000" s="81"/>
      <c r="MDW3000" s="173"/>
      <c r="MDX3000" s="732"/>
      <c r="MDY3000" s="137"/>
      <c r="MDZ3000" s="580"/>
      <c r="MEA3000" s="537"/>
      <c r="MEB3000" s="562"/>
      <c r="MEC3000" s="357"/>
      <c r="MED3000" s="81"/>
      <c r="MEE3000" s="173"/>
      <c r="MEF3000" s="732"/>
      <c r="MEG3000" s="137"/>
      <c r="MEH3000" s="580"/>
      <c r="MEI3000" s="537"/>
      <c r="MEJ3000" s="562"/>
      <c r="MEK3000" s="357"/>
      <c r="MEL3000" s="81"/>
      <c r="MEM3000" s="173"/>
      <c r="MEN3000" s="732"/>
      <c r="MEO3000" s="137"/>
      <c r="MEP3000" s="580"/>
      <c r="MEQ3000" s="537"/>
      <c r="MER3000" s="562"/>
      <c r="MES3000" s="357"/>
      <c r="MET3000" s="81"/>
      <c r="MEU3000" s="173"/>
      <c r="MEV3000" s="732"/>
      <c r="MEW3000" s="137"/>
      <c r="MEX3000" s="580"/>
      <c r="MEY3000" s="537"/>
      <c r="MEZ3000" s="562"/>
      <c r="MFA3000" s="357"/>
      <c r="MFB3000" s="81"/>
      <c r="MFC3000" s="173"/>
      <c r="MFD3000" s="732"/>
      <c r="MFE3000" s="137"/>
      <c r="MFF3000" s="580"/>
      <c r="MFG3000" s="537"/>
      <c r="MFH3000" s="562"/>
      <c r="MFI3000" s="357"/>
      <c r="MFJ3000" s="81"/>
      <c r="MFK3000" s="173"/>
      <c r="MFL3000" s="732"/>
      <c r="MFM3000" s="137"/>
      <c r="MFN3000" s="580"/>
      <c r="MFO3000" s="537"/>
      <c r="MFP3000" s="562"/>
      <c r="MFQ3000" s="357"/>
      <c r="MFR3000" s="81"/>
      <c r="MFS3000" s="173"/>
      <c r="MFT3000" s="732"/>
      <c r="MFU3000" s="137"/>
      <c r="MFV3000" s="580"/>
      <c r="MFW3000" s="537"/>
      <c r="MFX3000" s="562"/>
      <c r="MFY3000" s="357"/>
      <c r="MFZ3000" s="81"/>
      <c r="MGA3000" s="173"/>
      <c r="MGB3000" s="732"/>
      <c r="MGC3000" s="137"/>
      <c r="MGD3000" s="580"/>
      <c r="MGE3000" s="537"/>
      <c r="MGF3000" s="562"/>
      <c r="MGG3000" s="357"/>
      <c r="MGH3000" s="81"/>
      <c r="MGI3000" s="173"/>
      <c r="MGJ3000" s="732"/>
      <c r="MGK3000" s="137"/>
      <c r="MGL3000" s="580"/>
      <c r="MGM3000" s="537"/>
      <c r="MGN3000" s="562"/>
      <c r="MGO3000" s="357"/>
      <c r="MGP3000" s="81"/>
      <c r="MGQ3000" s="173"/>
      <c r="MGR3000" s="732"/>
      <c r="MGS3000" s="137"/>
      <c r="MGT3000" s="580"/>
      <c r="MGU3000" s="537"/>
      <c r="MGV3000" s="562"/>
      <c r="MGW3000" s="357"/>
      <c r="MGX3000" s="81"/>
      <c r="MGY3000" s="173"/>
      <c r="MGZ3000" s="732"/>
      <c r="MHA3000" s="137"/>
      <c r="MHB3000" s="580"/>
      <c r="MHC3000" s="537"/>
      <c r="MHD3000" s="562"/>
      <c r="MHE3000" s="357"/>
      <c r="MHF3000" s="81"/>
      <c r="MHG3000" s="173"/>
      <c r="MHH3000" s="732"/>
      <c r="MHI3000" s="137"/>
      <c r="MHJ3000" s="580"/>
      <c r="MHK3000" s="537"/>
      <c r="MHL3000" s="562"/>
      <c r="MHM3000" s="357"/>
      <c r="MHN3000" s="81"/>
      <c r="MHO3000" s="173"/>
      <c r="MHP3000" s="732"/>
      <c r="MHQ3000" s="137"/>
      <c r="MHR3000" s="580"/>
      <c r="MHS3000" s="537"/>
      <c r="MHT3000" s="562"/>
      <c r="MHU3000" s="357"/>
      <c r="MHV3000" s="81"/>
      <c r="MHW3000" s="173"/>
      <c r="MHX3000" s="732"/>
      <c r="MHY3000" s="137"/>
      <c r="MHZ3000" s="580"/>
      <c r="MIA3000" s="537"/>
      <c r="MIB3000" s="562"/>
      <c r="MIC3000" s="357"/>
      <c r="MID3000" s="81"/>
      <c r="MIE3000" s="173"/>
      <c r="MIF3000" s="732"/>
      <c r="MIG3000" s="137"/>
      <c r="MIH3000" s="580"/>
      <c r="MII3000" s="537"/>
      <c r="MIJ3000" s="562"/>
      <c r="MIK3000" s="357"/>
      <c r="MIL3000" s="81"/>
      <c r="MIM3000" s="173"/>
      <c r="MIN3000" s="732"/>
      <c r="MIO3000" s="137"/>
      <c r="MIP3000" s="580"/>
      <c r="MIQ3000" s="537"/>
      <c r="MIR3000" s="562"/>
      <c r="MIS3000" s="357"/>
      <c r="MIT3000" s="81"/>
      <c r="MIU3000" s="173"/>
      <c r="MIV3000" s="732"/>
      <c r="MIW3000" s="137"/>
      <c r="MIX3000" s="580"/>
      <c r="MIY3000" s="537"/>
      <c r="MIZ3000" s="562"/>
      <c r="MJA3000" s="357"/>
      <c r="MJB3000" s="81"/>
      <c r="MJC3000" s="173"/>
      <c r="MJD3000" s="732"/>
      <c r="MJE3000" s="137"/>
      <c r="MJF3000" s="580"/>
      <c r="MJG3000" s="537"/>
      <c r="MJH3000" s="562"/>
      <c r="MJI3000" s="357"/>
      <c r="MJJ3000" s="81"/>
      <c r="MJK3000" s="173"/>
      <c r="MJL3000" s="732"/>
      <c r="MJM3000" s="137"/>
      <c r="MJN3000" s="580"/>
      <c r="MJO3000" s="537"/>
      <c r="MJP3000" s="562"/>
      <c r="MJQ3000" s="357"/>
      <c r="MJR3000" s="81"/>
      <c r="MJS3000" s="173"/>
      <c r="MJT3000" s="732"/>
      <c r="MJU3000" s="137"/>
      <c r="MJV3000" s="580"/>
      <c r="MJW3000" s="537"/>
      <c r="MJX3000" s="562"/>
      <c r="MJY3000" s="357"/>
      <c r="MJZ3000" s="81"/>
      <c r="MKA3000" s="173"/>
      <c r="MKB3000" s="732"/>
      <c r="MKC3000" s="137"/>
      <c r="MKD3000" s="580"/>
      <c r="MKE3000" s="537"/>
      <c r="MKF3000" s="562"/>
      <c r="MKG3000" s="357"/>
      <c r="MKH3000" s="81"/>
      <c r="MKI3000" s="173"/>
      <c r="MKJ3000" s="732"/>
      <c r="MKK3000" s="137"/>
      <c r="MKL3000" s="580"/>
      <c r="MKM3000" s="537"/>
      <c r="MKN3000" s="562"/>
      <c r="MKO3000" s="357"/>
      <c r="MKP3000" s="81"/>
      <c r="MKQ3000" s="173"/>
      <c r="MKR3000" s="732"/>
      <c r="MKS3000" s="137"/>
      <c r="MKT3000" s="580"/>
      <c r="MKU3000" s="537"/>
      <c r="MKV3000" s="562"/>
      <c r="MKW3000" s="357"/>
      <c r="MKX3000" s="81"/>
      <c r="MKY3000" s="173"/>
      <c r="MKZ3000" s="732"/>
      <c r="MLA3000" s="137"/>
      <c r="MLB3000" s="580"/>
      <c r="MLC3000" s="537"/>
      <c r="MLD3000" s="562"/>
      <c r="MLE3000" s="357"/>
      <c r="MLF3000" s="81"/>
      <c r="MLG3000" s="173"/>
      <c r="MLH3000" s="732"/>
      <c r="MLI3000" s="137"/>
      <c r="MLJ3000" s="580"/>
      <c r="MLK3000" s="537"/>
      <c r="MLL3000" s="562"/>
      <c r="MLM3000" s="357"/>
      <c r="MLN3000" s="81"/>
      <c r="MLO3000" s="173"/>
      <c r="MLP3000" s="732"/>
      <c r="MLQ3000" s="137"/>
      <c r="MLR3000" s="580"/>
      <c r="MLS3000" s="537"/>
      <c r="MLT3000" s="562"/>
      <c r="MLU3000" s="357"/>
      <c r="MLV3000" s="81"/>
      <c r="MLW3000" s="173"/>
      <c r="MLX3000" s="732"/>
      <c r="MLY3000" s="137"/>
      <c r="MLZ3000" s="580"/>
      <c r="MMA3000" s="537"/>
      <c r="MMB3000" s="562"/>
      <c r="MMC3000" s="357"/>
      <c r="MMD3000" s="81"/>
      <c r="MME3000" s="173"/>
      <c r="MMF3000" s="732"/>
      <c r="MMG3000" s="137"/>
      <c r="MMH3000" s="580"/>
      <c r="MMI3000" s="537"/>
      <c r="MMJ3000" s="562"/>
      <c r="MMK3000" s="357"/>
      <c r="MML3000" s="81"/>
      <c r="MMM3000" s="173"/>
      <c r="MMN3000" s="732"/>
      <c r="MMO3000" s="137"/>
      <c r="MMP3000" s="580"/>
      <c r="MMQ3000" s="537"/>
      <c r="MMR3000" s="562"/>
      <c r="MMS3000" s="357"/>
      <c r="MMT3000" s="81"/>
      <c r="MMU3000" s="173"/>
      <c r="MMV3000" s="732"/>
      <c r="MMW3000" s="137"/>
      <c r="MMX3000" s="580"/>
      <c r="MMY3000" s="537"/>
      <c r="MMZ3000" s="562"/>
      <c r="MNA3000" s="357"/>
      <c r="MNB3000" s="81"/>
      <c r="MNC3000" s="173"/>
      <c r="MND3000" s="732"/>
      <c r="MNE3000" s="137"/>
      <c r="MNF3000" s="580"/>
      <c r="MNG3000" s="537"/>
      <c r="MNH3000" s="562"/>
      <c r="MNI3000" s="357"/>
      <c r="MNJ3000" s="81"/>
      <c r="MNK3000" s="173"/>
      <c r="MNL3000" s="732"/>
      <c r="MNM3000" s="137"/>
      <c r="MNN3000" s="580"/>
      <c r="MNO3000" s="537"/>
      <c r="MNP3000" s="562"/>
      <c r="MNQ3000" s="357"/>
      <c r="MNR3000" s="81"/>
      <c r="MNS3000" s="173"/>
      <c r="MNT3000" s="732"/>
      <c r="MNU3000" s="137"/>
      <c r="MNV3000" s="580"/>
      <c r="MNW3000" s="537"/>
      <c r="MNX3000" s="562"/>
      <c r="MNY3000" s="357"/>
      <c r="MNZ3000" s="81"/>
      <c r="MOA3000" s="173"/>
      <c r="MOB3000" s="732"/>
      <c r="MOC3000" s="137"/>
      <c r="MOD3000" s="580"/>
      <c r="MOE3000" s="537"/>
      <c r="MOF3000" s="562"/>
      <c r="MOG3000" s="357"/>
      <c r="MOH3000" s="81"/>
      <c r="MOI3000" s="173"/>
      <c r="MOJ3000" s="732"/>
      <c r="MOK3000" s="137"/>
      <c r="MOL3000" s="580"/>
      <c r="MOM3000" s="537"/>
      <c r="MON3000" s="562"/>
      <c r="MOO3000" s="357"/>
      <c r="MOP3000" s="81"/>
      <c r="MOQ3000" s="173"/>
      <c r="MOR3000" s="732"/>
      <c r="MOS3000" s="137"/>
      <c r="MOT3000" s="580"/>
      <c r="MOU3000" s="537"/>
      <c r="MOV3000" s="562"/>
      <c r="MOW3000" s="357"/>
      <c r="MOX3000" s="81"/>
      <c r="MOY3000" s="173"/>
      <c r="MOZ3000" s="732"/>
      <c r="MPA3000" s="137"/>
      <c r="MPB3000" s="580"/>
      <c r="MPC3000" s="537"/>
      <c r="MPD3000" s="562"/>
      <c r="MPE3000" s="357"/>
      <c r="MPF3000" s="81"/>
      <c r="MPG3000" s="173"/>
      <c r="MPH3000" s="732"/>
      <c r="MPI3000" s="137"/>
      <c r="MPJ3000" s="580"/>
      <c r="MPK3000" s="537"/>
      <c r="MPL3000" s="562"/>
      <c r="MPM3000" s="357"/>
      <c r="MPN3000" s="81"/>
      <c r="MPO3000" s="173"/>
      <c r="MPP3000" s="732"/>
      <c r="MPQ3000" s="137"/>
      <c r="MPR3000" s="580"/>
      <c r="MPS3000" s="537"/>
      <c r="MPT3000" s="562"/>
      <c r="MPU3000" s="357"/>
      <c r="MPV3000" s="81"/>
      <c r="MPW3000" s="173"/>
      <c r="MPX3000" s="732"/>
      <c r="MPY3000" s="137"/>
      <c r="MPZ3000" s="580"/>
      <c r="MQA3000" s="537"/>
      <c r="MQB3000" s="562"/>
      <c r="MQC3000" s="357"/>
      <c r="MQD3000" s="81"/>
      <c r="MQE3000" s="173"/>
      <c r="MQF3000" s="732"/>
      <c r="MQG3000" s="137"/>
      <c r="MQH3000" s="580"/>
      <c r="MQI3000" s="537"/>
      <c r="MQJ3000" s="562"/>
      <c r="MQK3000" s="357"/>
      <c r="MQL3000" s="81"/>
      <c r="MQM3000" s="173"/>
      <c r="MQN3000" s="732"/>
      <c r="MQO3000" s="137"/>
      <c r="MQP3000" s="580"/>
      <c r="MQQ3000" s="537"/>
      <c r="MQR3000" s="562"/>
      <c r="MQS3000" s="357"/>
      <c r="MQT3000" s="81"/>
      <c r="MQU3000" s="173"/>
      <c r="MQV3000" s="732"/>
      <c r="MQW3000" s="137"/>
      <c r="MQX3000" s="580"/>
      <c r="MQY3000" s="537"/>
      <c r="MQZ3000" s="562"/>
      <c r="MRA3000" s="357"/>
      <c r="MRB3000" s="81"/>
      <c r="MRC3000" s="173"/>
      <c r="MRD3000" s="732"/>
      <c r="MRE3000" s="137"/>
      <c r="MRF3000" s="580"/>
      <c r="MRG3000" s="537"/>
      <c r="MRH3000" s="562"/>
      <c r="MRI3000" s="357"/>
      <c r="MRJ3000" s="81"/>
      <c r="MRK3000" s="173"/>
      <c r="MRL3000" s="732"/>
      <c r="MRM3000" s="137"/>
      <c r="MRN3000" s="580"/>
      <c r="MRO3000" s="537"/>
      <c r="MRP3000" s="562"/>
      <c r="MRQ3000" s="357"/>
      <c r="MRR3000" s="81"/>
      <c r="MRS3000" s="173"/>
      <c r="MRT3000" s="732"/>
      <c r="MRU3000" s="137"/>
      <c r="MRV3000" s="580"/>
      <c r="MRW3000" s="537"/>
      <c r="MRX3000" s="562"/>
      <c r="MRY3000" s="357"/>
      <c r="MRZ3000" s="81"/>
      <c r="MSA3000" s="173"/>
      <c r="MSB3000" s="732"/>
      <c r="MSC3000" s="137"/>
      <c r="MSD3000" s="580"/>
      <c r="MSE3000" s="537"/>
      <c r="MSF3000" s="562"/>
      <c r="MSG3000" s="357"/>
      <c r="MSH3000" s="81"/>
      <c r="MSI3000" s="173"/>
      <c r="MSJ3000" s="732"/>
      <c r="MSK3000" s="137"/>
      <c r="MSL3000" s="580"/>
      <c r="MSM3000" s="537"/>
      <c r="MSN3000" s="562"/>
      <c r="MSO3000" s="357"/>
      <c r="MSP3000" s="81"/>
      <c r="MSQ3000" s="173"/>
      <c r="MSR3000" s="732"/>
      <c r="MSS3000" s="137"/>
      <c r="MST3000" s="580"/>
      <c r="MSU3000" s="537"/>
      <c r="MSV3000" s="562"/>
      <c r="MSW3000" s="357"/>
      <c r="MSX3000" s="81"/>
      <c r="MSY3000" s="173"/>
      <c r="MSZ3000" s="732"/>
      <c r="MTA3000" s="137"/>
      <c r="MTB3000" s="580"/>
      <c r="MTC3000" s="537"/>
      <c r="MTD3000" s="562"/>
      <c r="MTE3000" s="357"/>
      <c r="MTF3000" s="81"/>
      <c r="MTG3000" s="173"/>
      <c r="MTH3000" s="732"/>
      <c r="MTI3000" s="137"/>
      <c r="MTJ3000" s="580"/>
      <c r="MTK3000" s="537"/>
      <c r="MTL3000" s="562"/>
      <c r="MTM3000" s="357"/>
      <c r="MTN3000" s="81"/>
      <c r="MTO3000" s="173"/>
      <c r="MTP3000" s="732"/>
      <c r="MTQ3000" s="137"/>
      <c r="MTR3000" s="580"/>
      <c r="MTS3000" s="537"/>
      <c r="MTT3000" s="562"/>
      <c r="MTU3000" s="357"/>
      <c r="MTV3000" s="81"/>
      <c r="MTW3000" s="173"/>
      <c r="MTX3000" s="732"/>
      <c r="MTY3000" s="137"/>
      <c r="MTZ3000" s="580"/>
      <c r="MUA3000" s="537"/>
      <c r="MUB3000" s="562"/>
      <c r="MUC3000" s="357"/>
      <c r="MUD3000" s="81"/>
      <c r="MUE3000" s="173"/>
      <c r="MUF3000" s="732"/>
      <c r="MUG3000" s="137"/>
      <c r="MUH3000" s="580"/>
      <c r="MUI3000" s="537"/>
      <c r="MUJ3000" s="562"/>
      <c r="MUK3000" s="357"/>
      <c r="MUL3000" s="81"/>
      <c r="MUM3000" s="173"/>
      <c r="MUN3000" s="732"/>
      <c r="MUO3000" s="137"/>
      <c r="MUP3000" s="580"/>
      <c r="MUQ3000" s="537"/>
      <c r="MUR3000" s="562"/>
      <c r="MUS3000" s="357"/>
      <c r="MUT3000" s="81"/>
      <c r="MUU3000" s="173"/>
      <c r="MUV3000" s="732"/>
      <c r="MUW3000" s="137"/>
      <c r="MUX3000" s="580"/>
      <c r="MUY3000" s="537"/>
      <c r="MUZ3000" s="562"/>
      <c r="MVA3000" s="357"/>
      <c r="MVB3000" s="81"/>
      <c r="MVC3000" s="173"/>
      <c r="MVD3000" s="732"/>
      <c r="MVE3000" s="137"/>
      <c r="MVF3000" s="580"/>
      <c r="MVG3000" s="537"/>
      <c r="MVH3000" s="562"/>
      <c r="MVI3000" s="357"/>
      <c r="MVJ3000" s="81"/>
      <c r="MVK3000" s="173"/>
      <c r="MVL3000" s="732"/>
      <c r="MVM3000" s="137"/>
      <c r="MVN3000" s="580"/>
      <c r="MVO3000" s="537"/>
      <c r="MVP3000" s="562"/>
      <c r="MVQ3000" s="357"/>
      <c r="MVR3000" s="81"/>
      <c r="MVS3000" s="173"/>
      <c r="MVT3000" s="732"/>
      <c r="MVU3000" s="137"/>
      <c r="MVV3000" s="580"/>
      <c r="MVW3000" s="537"/>
      <c r="MVX3000" s="562"/>
      <c r="MVY3000" s="357"/>
      <c r="MVZ3000" s="81"/>
      <c r="MWA3000" s="173"/>
      <c r="MWB3000" s="732"/>
      <c r="MWC3000" s="137"/>
      <c r="MWD3000" s="580"/>
      <c r="MWE3000" s="537"/>
      <c r="MWF3000" s="562"/>
      <c r="MWG3000" s="357"/>
      <c r="MWH3000" s="81"/>
      <c r="MWI3000" s="173"/>
      <c r="MWJ3000" s="732"/>
      <c r="MWK3000" s="137"/>
      <c r="MWL3000" s="580"/>
      <c r="MWM3000" s="537"/>
      <c r="MWN3000" s="562"/>
      <c r="MWO3000" s="357"/>
      <c r="MWP3000" s="81"/>
      <c r="MWQ3000" s="173"/>
      <c r="MWR3000" s="732"/>
      <c r="MWS3000" s="137"/>
      <c r="MWT3000" s="580"/>
      <c r="MWU3000" s="537"/>
      <c r="MWV3000" s="562"/>
      <c r="MWW3000" s="357"/>
      <c r="MWX3000" s="81"/>
      <c r="MWY3000" s="173"/>
      <c r="MWZ3000" s="732"/>
      <c r="MXA3000" s="137"/>
      <c r="MXB3000" s="580"/>
      <c r="MXC3000" s="537"/>
      <c r="MXD3000" s="562"/>
      <c r="MXE3000" s="357"/>
      <c r="MXF3000" s="81"/>
      <c r="MXG3000" s="173"/>
      <c r="MXH3000" s="732"/>
      <c r="MXI3000" s="137"/>
      <c r="MXJ3000" s="580"/>
      <c r="MXK3000" s="537"/>
      <c r="MXL3000" s="562"/>
      <c r="MXM3000" s="357"/>
      <c r="MXN3000" s="81"/>
      <c r="MXO3000" s="173"/>
      <c r="MXP3000" s="732"/>
      <c r="MXQ3000" s="137"/>
      <c r="MXR3000" s="580"/>
      <c r="MXS3000" s="537"/>
      <c r="MXT3000" s="562"/>
      <c r="MXU3000" s="357"/>
      <c r="MXV3000" s="81"/>
      <c r="MXW3000" s="173"/>
      <c r="MXX3000" s="732"/>
      <c r="MXY3000" s="137"/>
      <c r="MXZ3000" s="580"/>
      <c r="MYA3000" s="537"/>
      <c r="MYB3000" s="562"/>
      <c r="MYC3000" s="357"/>
      <c r="MYD3000" s="81"/>
      <c r="MYE3000" s="173"/>
      <c r="MYF3000" s="732"/>
      <c r="MYG3000" s="137"/>
      <c r="MYH3000" s="580"/>
      <c r="MYI3000" s="537"/>
      <c r="MYJ3000" s="562"/>
      <c r="MYK3000" s="357"/>
      <c r="MYL3000" s="81"/>
      <c r="MYM3000" s="173"/>
      <c r="MYN3000" s="732"/>
      <c r="MYO3000" s="137"/>
      <c r="MYP3000" s="580"/>
      <c r="MYQ3000" s="537"/>
      <c r="MYR3000" s="562"/>
      <c r="MYS3000" s="357"/>
      <c r="MYT3000" s="81"/>
      <c r="MYU3000" s="173"/>
      <c r="MYV3000" s="732"/>
      <c r="MYW3000" s="137"/>
      <c r="MYX3000" s="580"/>
      <c r="MYY3000" s="537"/>
      <c r="MYZ3000" s="562"/>
      <c r="MZA3000" s="357"/>
      <c r="MZB3000" s="81"/>
      <c r="MZC3000" s="173"/>
      <c r="MZD3000" s="732"/>
      <c r="MZE3000" s="137"/>
      <c r="MZF3000" s="580"/>
      <c r="MZG3000" s="537"/>
      <c r="MZH3000" s="562"/>
      <c r="MZI3000" s="357"/>
      <c r="MZJ3000" s="81"/>
      <c r="MZK3000" s="173"/>
      <c r="MZL3000" s="732"/>
      <c r="MZM3000" s="137"/>
      <c r="MZN3000" s="580"/>
      <c r="MZO3000" s="537"/>
      <c r="MZP3000" s="562"/>
      <c r="MZQ3000" s="357"/>
      <c r="MZR3000" s="81"/>
      <c r="MZS3000" s="173"/>
      <c r="MZT3000" s="732"/>
      <c r="MZU3000" s="137"/>
      <c r="MZV3000" s="580"/>
      <c r="MZW3000" s="537"/>
      <c r="MZX3000" s="562"/>
      <c r="MZY3000" s="357"/>
      <c r="MZZ3000" s="81"/>
      <c r="NAA3000" s="173"/>
      <c r="NAB3000" s="732"/>
      <c r="NAC3000" s="137"/>
      <c r="NAD3000" s="580"/>
      <c r="NAE3000" s="537"/>
      <c r="NAF3000" s="562"/>
      <c r="NAG3000" s="357"/>
      <c r="NAH3000" s="81"/>
      <c r="NAI3000" s="173"/>
      <c r="NAJ3000" s="732"/>
      <c r="NAK3000" s="137"/>
      <c r="NAL3000" s="580"/>
      <c r="NAM3000" s="537"/>
      <c r="NAN3000" s="562"/>
      <c r="NAO3000" s="357"/>
      <c r="NAP3000" s="81"/>
      <c r="NAQ3000" s="173"/>
      <c r="NAR3000" s="732"/>
      <c r="NAS3000" s="137"/>
      <c r="NAT3000" s="580"/>
      <c r="NAU3000" s="537"/>
      <c r="NAV3000" s="562"/>
      <c r="NAW3000" s="357"/>
      <c r="NAX3000" s="81"/>
      <c r="NAY3000" s="173"/>
      <c r="NAZ3000" s="732"/>
      <c r="NBA3000" s="137"/>
      <c r="NBB3000" s="580"/>
      <c r="NBC3000" s="537"/>
      <c r="NBD3000" s="562"/>
      <c r="NBE3000" s="357"/>
      <c r="NBF3000" s="81"/>
      <c r="NBG3000" s="173"/>
      <c r="NBH3000" s="732"/>
      <c r="NBI3000" s="137"/>
      <c r="NBJ3000" s="580"/>
      <c r="NBK3000" s="537"/>
      <c r="NBL3000" s="562"/>
      <c r="NBM3000" s="357"/>
      <c r="NBN3000" s="81"/>
      <c r="NBO3000" s="173"/>
      <c r="NBP3000" s="732"/>
      <c r="NBQ3000" s="137"/>
      <c r="NBR3000" s="580"/>
      <c r="NBS3000" s="537"/>
      <c r="NBT3000" s="562"/>
      <c r="NBU3000" s="357"/>
      <c r="NBV3000" s="81"/>
      <c r="NBW3000" s="173"/>
      <c r="NBX3000" s="732"/>
      <c r="NBY3000" s="137"/>
      <c r="NBZ3000" s="580"/>
      <c r="NCA3000" s="537"/>
      <c r="NCB3000" s="562"/>
      <c r="NCC3000" s="357"/>
      <c r="NCD3000" s="81"/>
      <c r="NCE3000" s="173"/>
      <c r="NCF3000" s="732"/>
      <c r="NCG3000" s="137"/>
      <c r="NCH3000" s="580"/>
      <c r="NCI3000" s="537"/>
      <c r="NCJ3000" s="562"/>
      <c r="NCK3000" s="357"/>
      <c r="NCL3000" s="81"/>
      <c r="NCM3000" s="173"/>
      <c r="NCN3000" s="732"/>
      <c r="NCO3000" s="137"/>
      <c r="NCP3000" s="580"/>
      <c r="NCQ3000" s="537"/>
      <c r="NCR3000" s="562"/>
      <c r="NCS3000" s="357"/>
      <c r="NCT3000" s="81"/>
      <c r="NCU3000" s="173"/>
      <c r="NCV3000" s="732"/>
      <c r="NCW3000" s="137"/>
      <c r="NCX3000" s="580"/>
      <c r="NCY3000" s="537"/>
      <c r="NCZ3000" s="562"/>
      <c r="NDA3000" s="357"/>
      <c r="NDB3000" s="81"/>
      <c r="NDC3000" s="173"/>
      <c r="NDD3000" s="732"/>
      <c r="NDE3000" s="137"/>
      <c r="NDF3000" s="580"/>
      <c r="NDG3000" s="537"/>
      <c r="NDH3000" s="562"/>
      <c r="NDI3000" s="357"/>
      <c r="NDJ3000" s="81"/>
      <c r="NDK3000" s="173"/>
      <c r="NDL3000" s="732"/>
      <c r="NDM3000" s="137"/>
      <c r="NDN3000" s="580"/>
      <c r="NDO3000" s="537"/>
      <c r="NDP3000" s="562"/>
      <c r="NDQ3000" s="357"/>
      <c r="NDR3000" s="81"/>
      <c r="NDS3000" s="173"/>
      <c r="NDT3000" s="732"/>
      <c r="NDU3000" s="137"/>
      <c r="NDV3000" s="580"/>
      <c r="NDW3000" s="537"/>
      <c r="NDX3000" s="562"/>
      <c r="NDY3000" s="357"/>
      <c r="NDZ3000" s="81"/>
      <c r="NEA3000" s="173"/>
      <c r="NEB3000" s="732"/>
      <c r="NEC3000" s="137"/>
      <c r="NED3000" s="580"/>
      <c r="NEE3000" s="537"/>
      <c r="NEF3000" s="562"/>
      <c r="NEG3000" s="357"/>
      <c r="NEH3000" s="81"/>
      <c r="NEI3000" s="173"/>
      <c r="NEJ3000" s="732"/>
      <c r="NEK3000" s="137"/>
      <c r="NEL3000" s="580"/>
      <c r="NEM3000" s="537"/>
      <c r="NEN3000" s="562"/>
      <c r="NEO3000" s="357"/>
      <c r="NEP3000" s="81"/>
      <c r="NEQ3000" s="173"/>
      <c r="NER3000" s="732"/>
      <c r="NES3000" s="137"/>
      <c r="NET3000" s="580"/>
      <c r="NEU3000" s="537"/>
      <c r="NEV3000" s="562"/>
      <c r="NEW3000" s="357"/>
      <c r="NEX3000" s="81"/>
      <c r="NEY3000" s="173"/>
      <c r="NEZ3000" s="732"/>
      <c r="NFA3000" s="137"/>
      <c r="NFB3000" s="580"/>
      <c r="NFC3000" s="537"/>
      <c r="NFD3000" s="562"/>
      <c r="NFE3000" s="357"/>
      <c r="NFF3000" s="81"/>
      <c r="NFG3000" s="173"/>
      <c r="NFH3000" s="732"/>
      <c r="NFI3000" s="137"/>
      <c r="NFJ3000" s="580"/>
      <c r="NFK3000" s="537"/>
      <c r="NFL3000" s="562"/>
      <c r="NFM3000" s="357"/>
      <c r="NFN3000" s="81"/>
      <c r="NFO3000" s="173"/>
      <c r="NFP3000" s="732"/>
      <c r="NFQ3000" s="137"/>
      <c r="NFR3000" s="580"/>
      <c r="NFS3000" s="537"/>
      <c r="NFT3000" s="562"/>
      <c r="NFU3000" s="357"/>
      <c r="NFV3000" s="81"/>
      <c r="NFW3000" s="173"/>
      <c r="NFX3000" s="732"/>
      <c r="NFY3000" s="137"/>
      <c r="NFZ3000" s="580"/>
      <c r="NGA3000" s="537"/>
      <c r="NGB3000" s="562"/>
      <c r="NGC3000" s="357"/>
      <c r="NGD3000" s="81"/>
      <c r="NGE3000" s="173"/>
      <c r="NGF3000" s="732"/>
      <c r="NGG3000" s="137"/>
      <c r="NGH3000" s="580"/>
      <c r="NGI3000" s="537"/>
      <c r="NGJ3000" s="562"/>
      <c r="NGK3000" s="357"/>
      <c r="NGL3000" s="81"/>
      <c r="NGM3000" s="173"/>
      <c r="NGN3000" s="732"/>
      <c r="NGO3000" s="137"/>
      <c r="NGP3000" s="580"/>
      <c r="NGQ3000" s="537"/>
      <c r="NGR3000" s="562"/>
      <c r="NGS3000" s="357"/>
      <c r="NGT3000" s="81"/>
      <c r="NGU3000" s="173"/>
      <c r="NGV3000" s="732"/>
      <c r="NGW3000" s="137"/>
      <c r="NGX3000" s="580"/>
      <c r="NGY3000" s="537"/>
      <c r="NGZ3000" s="562"/>
      <c r="NHA3000" s="357"/>
      <c r="NHB3000" s="81"/>
      <c r="NHC3000" s="173"/>
      <c r="NHD3000" s="732"/>
      <c r="NHE3000" s="137"/>
      <c r="NHF3000" s="580"/>
      <c r="NHG3000" s="537"/>
      <c r="NHH3000" s="562"/>
      <c r="NHI3000" s="357"/>
      <c r="NHJ3000" s="81"/>
      <c r="NHK3000" s="173"/>
      <c r="NHL3000" s="732"/>
      <c r="NHM3000" s="137"/>
      <c r="NHN3000" s="580"/>
      <c r="NHO3000" s="537"/>
      <c r="NHP3000" s="562"/>
      <c r="NHQ3000" s="357"/>
      <c r="NHR3000" s="81"/>
      <c r="NHS3000" s="173"/>
      <c r="NHT3000" s="732"/>
      <c r="NHU3000" s="137"/>
      <c r="NHV3000" s="580"/>
      <c r="NHW3000" s="537"/>
      <c r="NHX3000" s="562"/>
      <c r="NHY3000" s="357"/>
      <c r="NHZ3000" s="81"/>
      <c r="NIA3000" s="173"/>
      <c r="NIB3000" s="732"/>
      <c r="NIC3000" s="137"/>
      <c r="NID3000" s="580"/>
      <c r="NIE3000" s="537"/>
      <c r="NIF3000" s="562"/>
      <c r="NIG3000" s="357"/>
      <c r="NIH3000" s="81"/>
      <c r="NII3000" s="173"/>
      <c r="NIJ3000" s="732"/>
      <c r="NIK3000" s="137"/>
      <c r="NIL3000" s="580"/>
      <c r="NIM3000" s="537"/>
      <c r="NIN3000" s="562"/>
      <c r="NIO3000" s="357"/>
      <c r="NIP3000" s="81"/>
      <c r="NIQ3000" s="173"/>
      <c r="NIR3000" s="732"/>
      <c r="NIS3000" s="137"/>
      <c r="NIT3000" s="580"/>
      <c r="NIU3000" s="537"/>
      <c r="NIV3000" s="562"/>
      <c r="NIW3000" s="357"/>
      <c r="NIX3000" s="81"/>
      <c r="NIY3000" s="173"/>
      <c r="NIZ3000" s="732"/>
      <c r="NJA3000" s="137"/>
      <c r="NJB3000" s="580"/>
      <c r="NJC3000" s="537"/>
      <c r="NJD3000" s="562"/>
      <c r="NJE3000" s="357"/>
      <c r="NJF3000" s="81"/>
      <c r="NJG3000" s="173"/>
      <c r="NJH3000" s="732"/>
      <c r="NJI3000" s="137"/>
      <c r="NJJ3000" s="580"/>
      <c r="NJK3000" s="537"/>
      <c r="NJL3000" s="562"/>
      <c r="NJM3000" s="357"/>
      <c r="NJN3000" s="81"/>
      <c r="NJO3000" s="173"/>
      <c r="NJP3000" s="732"/>
      <c r="NJQ3000" s="137"/>
      <c r="NJR3000" s="580"/>
      <c r="NJS3000" s="537"/>
      <c r="NJT3000" s="562"/>
      <c r="NJU3000" s="357"/>
      <c r="NJV3000" s="81"/>
      <c r="NJW3000" s="173"/>
      <c r="NJX3000" s="732"/>
      <c r="NJY3000" s="137"/>
      <c r="NJZ3000" s="580"/>
      <c r="NKA3000" s="537"/>
      <c r="NKB3000" s="562"/>
      <c r="NKC3000" s="357"/>
      <c r="NKD3000" s="81"/>
      <c r="NKE3000" s="173"/>
      <c r="NKF3000" s="732"/>
      <c r="NKG3000" s="137"/>
      <c r="NKH3000" s="580"/>
      <c r="NKI3000" s="537"/>
      <c r="NKJ3000" s="562"/>
      <c r="NKK3000" s="357"/>
      <c r="NKL3000" s="81"/>
      <c r="NKM3000" s="173"/>
      <c r="NKN3000" s="732"/>
      <c r="NKO3000" s="137"/>
      <c r="NKP3000" s="580"/>
      <c r="NKQ3000" s="537"/>
      <c r="NKR3000" s="562"/>
      <c r="NKS3000" s="357"/>
      <c r="NKT3000" s="81"/>
      <c r="NKU3000" s="173"/>
      <c r="NKV3000" s="732"/>
      <c r="NKW3000" s="137"/>
      <c r="NKX3000" s="580"/>
      <c r="NKY3000" s="537"/>
      <c r="NKZ3000" s="562"/>
      <c r="NLA3000" s="357"/>
      <c r="NLB3000" s="81"/>
      <c r="NLC3000" s="173"/>
      <c r="NLD3000" s="732"/>
      <c r="NLE3000" s="137"/>
      <c r="NLF3000" s="580"/>
      <c r="NLG3000" s="537"/>
      <c r="NLH3000" s="562"/>
      <c r="NLI3000" s="357"/>
      <c r="NLJ3000" s="81"/>
      <c r="NLK3000" s="173"/>
      <c r="NLL3000" s="732"/>
      <c r="NLM3000" s="137"/>
      <c r="NLN3000" s="580"/>
      <c r="NLO3000" s="537"/>
      <c r="NLP3000" s="562"/>
      <c r="NLQ3000" s="357"/>
      <c r="NLR3000" s="81"/>
      <c r="NLS3000" s="173"/>
      <c r="NLT3000" s="732"/>
      <c r="NLU3000" s="137"/>
      <c r="NLV3000" s="580"/>
      <c r="NLW3000" s="537"/>
      <c r="NLX3000" s="562"/>
      <c r="NLY3000" s="357"/>
      <c r="NLZ3000" s="81"/>
      <c r="NMA3000" s="173"/>
      <c r="NMB3000" s="732"/>
      <c r="NMC3000" s="137"/>
      <c r="NMD3000" s="580"/>
      <c r="NME3000" s="537"/>
      <c r="NMF3000" s="562"/>
      <c r="NMG3000" s="357"/>
      <c r="NMH3000" s="81"/>
      <c r="NMI3000" s="173"/>
      <c r="NMJ3000" s="732"/>
      <c r="NMK3000" s="137"/>
      <c r="NML3000" s="580"/>
      <c r="NMM3000" s="537"/>
      <c r="NMN3000" s="562"/>
      <c r="NMO3000" s="357"/>
      <c r="NMP3000" s="81"/>
      <c r="NMQ3000" s="173"/>
      <c r="NMR3000" s="732"/>
      <c r="NMS3000" s="137"/>
      <c r="NMT3000" s="580"/>
      <c r="NMU3000" s="537"/>
      <c r="NMV3000" s="562"/>
      <c r="NMW3000" s="357"/>
      <c r="NMX3000" s="81"/>
      <c r="NMY3000" s="173"/>
      <c r="NMZ3000" s="732"/>
      <c r="NNA3000" s="137"/>
      <c r="NNB3000" s="580"/>
      <c r="NNC3000" s="537"/>
      <c r="NND3000" s="562"/>
      <c r="NNE3000" s="357"/>
      <c r="NNF3000" s="81"/>
      <c r="NNG3000" s="173"/>
      <c r="NNH3000" s="732"/>
      <c r="NNI3000" s="137"/>
      <c r="NNJ3000" s="580"/>
      <c r="NNK3000" s="537"/>
      <c r="NNL3000" s="562"/>
      <c r="NNM3000" s="357"/>
      <c r="NNN3000" s="81"/>
      <c r="NNO3000" s="173"/>
      <c r="NNP3000" s="732"/>
      <c r="NNQ3000" s="137"/>
      <c r="NNR3000" s="580"/>
      <c r="NNS3000" s="537"/>
      <c r="NNT3000" s="562"/>
      <c r="NNU3000" s="357"/>
      <c r="NNV3000" s="81"/>
      <c r="NNW3000" s="173"/>
      <c r="NNX3000" s="732"/>
      <c r="NNY3000" s="137"/>
      <c r="NNZ3000" s="580"/>
      <c r="NOA3000" s="537"/>
      <c r="NOB3000" s="562"/>
      <c r="NOC3000" s="357"/>
      <c r="NOD3000" s="81"/>
      <c r="NOE3000" s="173"/>
      <c r="NOF3000" s="732"/>
      <c r="NOG3000" s="137"/>
      <c r="NOH3000" s="580"/>
      <c r="NOI3000" s="537"/>
      <c r="NOJ3000" s="562"/>
      <c r="NOK3000" s="357"/>
      <c r="NOL3000" s="81"/>
      <c r="NOM3000" s="173"/>
      <c r="NON3000" s="732"/>
      <c r="NOO3000" s="137"/>
      <c r="NOP3000" s="580"/>
      <c r="NOQ3000" s="537"/>
      <c r="NOR3000" s="562"/>
      <c r="NOS3000" s="357"/>
      <c r="NOT3000" s="81"/>
      <c r="NOU3000" s="173"/>
      <c r="NOV3000" s="732"/>
      <c r="NOW3000" s="137"/>
      <c r="NOX3000" s="580"/>
      <c r="NOY3000" s="537"/>
      <c r="NOZ3000" s="562"/>
      <c r="NPA3000" s="357"/>
      <c r="NPB3000" s="81"/>
      <c r="NPC3000" s="173"/>
      <c r="NPD3000" s="732"/>
      <c r="NPE3000" s="137"/>
      <c r="NPF3000" s="580"/>
      <c r="NPG3000" s="537"/>
      <c r="NPH3000" s="562"/>
      <c r="NPI3000" s="357"/>
      <c r="NPJ3000" s="81"/>
      <c r="NPK3000" s="173"/>
      <c r="NPL3000" s="732"/>
      <c r="NPM3000" s="137"/>
      <c r="NPN3000" s="580"/>
      <c r="NPO3000" s="537"/>
      <c r="NPP3000" s="562"/>
      <c r="NPQ3000" s="357"/>
      <c r="NPR3000" s="81"/>
      <c r="NPS3000" s="173"/>
      <c r="NPT3000" s="732"/>
      <c r="NPU3000" s="137"/>
      <c r="NPV3000" s="580"/>
      <c r="NPW3000" s="537"/>
      <c r="NPX3000" s="562"/>
      <c r="NPY3000" s="357"/>
      <c r="NPZ3000" s="81"/>
      <c r="NQA3000" s="173"/>
      <c r="NQB3000" s="732"/>
      <c r="NQC3000" s="137"/>
      <c r="NQD3000" s="580"/>
      <c r="NQE3000" s="537"/>
      <c r="NQF3000" s="562"/>
      <c r="NQG3000" s="357"/>
      <c r="NQH3000" s="81"/>
      <c r="NQI3000" s="173"/>
      <c r="NQJ3000" s="732"/>
      <c r="NQK3000" s="137"/>
      <c r="NQL3000" s="580"/>
      <c r="NQM3000" s="537"/>
      <c r="NQN3000" s="562"/>
      <c r="NQO3000" s="357"/>
      <c r="NQP3000" s="81"/>
      <c r="NQQ3000" s="173"/>
      <c r="NQR3000" s="732"/>
      <c r="NQS3000" s="137"/>
      <c r="NQT3000" s="580"/>
      <c r="NQU3000" s="537"/>
      <c r="NQV3000" s="562"/>
      <c r="NQW3000" s="357"/>
      <c r="NQX3000" s="81"/>
      <c r="NQY3000" s="173"/>
      <c r="NQZ3000" s="732"/>
      <c r="NRA3000" s="137"/>
      <c r="NRB3000" s="580"/>
      <c r="NRC3000" s="537"/>
      <c r="NRD3000" s="562"/>
      <c r="NRE3000" s="357"/>
      <c r="NRF3000" s="81"/>
      <c r="NRG3000" s="173"/>
      <c r="NRH3000" s="732"/>
      <c r="NRI3000" s="137"/>
      <c r="NRJ3000" s="580"/>
      <c r="NRK3000" s="537"/>
      <c r="NRL3000" s="562"/>
      <c r="NRM3000" s="357"/>
      <c r="NRN3000" s="81"/>
      <c r="NRO3000" s="173"/>
      <c r="NRP3000" s="732"/>
      <c r="NRQ3000" s="137"/>
      <c r="NRR3000" s="580"/>
      <c r="NRS3000" s="537"/>
      <c r="NRT3000" s="562"/>
      <c r="NRU3000" s="357"/>
      <c r="NRV3000" s="81"/>
      <c r="NRW3000" s="173"/>
      <c r="NRX3000" s="732"/>
      <c r="NRY3000" s="137"/>
      <c r="NRZ3000" s="580"/>
      <c r="NSA3000" s="537"/>
      <c r="NSB3000" s="562"/>
      <c r="NSC3000" s="357"/>
      <c r="NSD3000" s="81"/>
      <c r="NSE3000" s="173"/>
      <c r="NSF3000" s="732"/>
      <c r="NSG3000" s="137"/>
      <c r="NSH3000" s="580"/>
      <c r="NSI3000" s="537"/>
      <c r="NSJ3000" s="562"/>
      <c r="NSK3000" s="357"/>
      <c r="NSL3000" s="81"/>
      <c r="NSM3000" s="173"/>
      <c r="NSN3000" s="732"/>
      <c r="NSO3000" s="137"/>
      <c r="NSP3000" s="580"/>
      <c r="NSQ3000" s="537"/>
      <c r="NSR3000" s="562"/>
      <c r="NSS3000" s="357"/>
      <c r="NST3000" s="81"/>
      <c r="NSU3000" s="173"/>
      <c r="NSV3000" s="732"/>
      <c r="NSW3000" s="137"/>
      <c r="NSX3000" s="580"/>
      <c r="NSY3000" s="537"/>
      <c r="NSZ3000" s="562"/>
      <c r="NTA3000" s="357"/>
      <c r="NTB3000" s="81"/>
      <c r="NTC3000" s="173"/>
      <c r="NTD3000" s="732"/>
      <c r="NTE3000" s="137"/>
      <c r="NTF3000" s="580"/>
      <c r="NTG3000" s="537"/>
      <c r="NTH3000" s="562"/>
      <c r="NTI3000" s="357"/>
      <c r="NTJ3000" s="81"/>
      <c r="NTK3000" s="173"/>
      <c r="NTL3000" s="732"/>
      <c r="NTM3000" s="137"/>
      <c r="NTN3000" s="580"/>
      <c r="NTO3000" s="537"/>
      <c r="NTP3000" s="562"/>
      <c r="NTQ3000" s="357"/>
      <c r="NTR3000" s="81"/>
      <c r="NTS3000" s="173"/>
      <c r="NTT3000" s="732"/>
      <c r="NTU3000" s="137"/>
      <c r="NTV3000" s="580"/>
      <c r="NTW3000" s="537"/>
      <c r="NTX3000" s="562"/>
      <c r="NTY3000" s="357"/>
      <c r="NTZ3000" s="81"/>
      <c r="NUA3000" s="173"/>
      <c r="NUB3000" s="732"/>
      <c r="NUC3000" s="137"/>
      <c r="NUD3000" s="580"/>
      <c r="NUE3000" s="537"/>
      <c r="NUF3000" s="562"/>
      <c r="NUG3000" s="357"/>
      <c r="NUH3000" s="81"/>
      <c r="NUI3000" s="173"/>
      <c r="NUJ3000" s="732"/>
      <c r="NUK3000" s="137"/>
      <c r="NUL3000" s="580"/>
      <c r="NUM3000" s="537"/>
      <c r="NUN3000" s="562"/>
      <c r="NUO3000" s="357"/>
      <c r="NUP3000" s="81"/>
      <c r="NUQ3000" s="173"/>
      <c r="NUR3000" s="732"/>
      <c r="NUS3000" s="137"/>
      <c r="NUT3000" s="580"/>
      <c r="NUU3000" s="537"/>
      <c r="NUV3000" s="562"/>
      <c r="NUW3000" s="357"/>
      <c r="NUX3000" s="81"/>
      <c r="NUY3000" s="173"/>
      <c r="NUZ3000" s="732"/>
      <c r="NVA3000" s="137"/>
      <c r="NVB3000" s="580"/>
      <c r="NVC3000" s="537"/>
      <c r="NVD3000" s="562"/>
      <c r="NVE3000" s="357"/>
      <c r="NVF3000" s="81"/>
      <c r="NVG3000" s="173"/>
      <c r="NVH3000" s="732"/>
      <c r="NVI3000" s="137"/>
      <c r="NVJ3000" s="580"/>
      <c r="NVK3000" s="537"/>
      <c r="NVL3000" s="562"/>
      <c r="NVM3000" s="357"/>
      <c r="NVN3000" s="81"/>
      <c r="NVO3000" s="173"/>
      <c r="NVP3000" s="732"/>
      <c r="NVQ3000" s="137"/>
      <c r="NVR3000" s="580"/>
      <c r="NVS3000" s="537"/>
      <c r="NVT3000" s="562"/>
      <c r="NVU3000" s="357"/>
      <c r="NVV3000" s="81"/>
      <c r="NVW3000" s="173"/>
      <c r="NVX3000" s="732"/>
      <c r="NVY3000" s="137"/>
      <c r="NVZ3000" s="580"/>
      <c r="NWA3000" s="537"/>
      <c r="NWB3000" s="562"/>
      <c r="NWC3000" s="357"/>
      <c r="NWD3000" s="81"/>
      <c r="NWE3000" s="173"/>
      <c r="NWF3000" s="732"/>
      <c r="NWG3000" s="137"/>
      <c r="NWH3000" s="580"/>
      <c r="NWI3000" s="537"/>
      <c r="NWJ3000" s="562"/>
      <c r="NWK3000" s="357"/>
      <c r="NWL3000" s="81"/>
      <c r="NWM3000" s="173"/>
      <c r="NWN3000" s="732"/>
      <c r="NWO3000" s="137"/>
      <c r="NWP3000" s="580"/>
      <c r="NWQ3000" s="537"/>
      <c r="NWR3000" s="562"/>
      <c r="NWS3000" s="357"/>
      <c r="NWT3000" s="81"/>
      <c r="NWU3000" s="173"/>
      <c r="NWV3000" s="732"/>
      <c r="NWW3000" s="137"/>
      <c r="NWX3000" s="580"/>
      <c r="NWY3000" s="537"/>
      <c r="NWZ3000" s="562"/>
      <c r="NXA3000" s="357"/>
      <c r="NXB3000" s="81"/>
      <c r="NXC3000" s="173"/>
      <c r="NXD3000" s="732"/>
      <c r="NXE3000" s="137"/>
      <c r="NXF3000" s="580"/>
      <c r="NXG3000" s="537"/>
      <c r="NXH3000" s="562"/>
      <c r="NXI3000" s="357"/>
      <c r="NXJ3000" s="81"/>
      <c r="NXK3000" s="173"/>
      <c r="NXL3000" s="732"/>
      <c r="NXM3000" s="137"/>
      <c r="NXN3000" s="580"/>
      <c r="NXO3000" s="537"/>
      <c r="NXP3000" s="562"/>
      <c r="NXQ3000" s="357"/>
      <c r="NXR3000" s="81"/>
      <c r="NXS3000" s="173"/>
      <c r="NXT3000" s="732"/>
      <c r="NXU3000" s="137"/>
      <c r="NXV3000" s="580"/>
      <c r="NXW3000" s="537"/>
      <c r="NXX3000" s="562"/>
      <c r="NXY3000" s="357"/>
      <c r="NXZ3000" s="81"/>
      <c r="NYA3000" s="173"/>
      <c r="NYB3000" s="732"/>
      <c r="NYC3000" s="137"/>
      <c r="NYD3000" s="580"/>
      <c r="NYE3000" s="537"/>
      <c r="NYF3000" s="562"/>
      <c r="NYG3000" s="357"/>
      <c r="NYH3000" s="81"/>
      <c r="NYI3000" s="173"/>
      <c r="NYJ3000" s="732"/>
      <c r="NYK3000" s="137"/>
      <c r="NYL3000" s="580"/>
      <c r="NYM3000" s="537"/>
      <c r="NYN3000" s="562"/>
      <c r="NYO3000" s="357"/>
      <c r="NYP3000" s="81"/>
      <c r="NYQ3000" s="173"/>
      <c r="NYR3000" s="732"/>
      <c r="NYS3000" s="137"/>
      <c r="NYT3000" s="580"/>
      <c r="NYU3000" s="537"/>
      <c r="NYV3000" s="562"/>
      <c r="NYW3000" s="357"/>
      <c r="NYX3000" s="81"/>
      <c r="NYY3000" s="173"/>
      <c r="NYZ3000" s="732"/>
      <c r="NZA3000" s="137"/>
      <c r="NZB3000" s="580"/>
      <c r="NZC3000" s="537"/>
      <c r="NZD3000" s="562"/>
      <c r="NZE3000" s="357"/>
      <c r="NZF3000" s="81"/>
      <c r="NZG3000" s="173"/>
      <c r="NZH3000" s="732"/>
      <c r="NZI3000" s="137"/>
      <c r="NZJ3000" s="580"/>
      <c r="NZK3000" s="537"/>
      <c r="NZL3000" s="562"/>
      <c r="NZM3000" s="357"/>
      <c r="NZN3000" s="81"/>
      <c r="NZO3000" s="173"/>
      <c r="NZP3000" s="732"/>
      <c r="NZQ3000" s="137"/>
      <c r="NZR3000" s="580"/>
      <c r="NZS3000" s="537"/>
      <c r="NZT3000" s="562"/>
      <c r="NZU3000" s="357"/>
      <c r="NZV3000" s="81"/>
      <c r="NZW3000" s="173"/>
      <c r="NZX3000" s="732"/>
      <c r="NZY3000" s="137"/>
      <c r="NZZ3000" s="580"/>
      <c r="OAA3000" s="537"/>
      <c r="OAB3000" s="562"/>
      <c r="OAC3000" s="357"/>
      <c r="OAD3000" s="81"/>
      <c r="OAE3000" s="173"/>
      <c r="OAF3000" s="732"/>
      <c r="OAG3000" s="137"/>
      <c r="OAH3000" s="580"/>
      <c r="OAI3000" s="537"/>
      <c r="OAJ3000" s="562"/>
      <c r="OAK3000" s="357"/>
      <c r="OAL3000" s="81"/>
      <c r="OAM3000" s="173"/>
      <c r="OAN3000" s="732"/>
      <c r="OAO3000" s="137"/>
      <c r="OAP3000" s="580"/>
      <c r="OAQ3000" s="537"/>
      <c r="OAR3000" s="562"/>
      <c r="OAS3000" s="357"/>
      <c r="OAT3000" s="81"/>
      <c r="OAU3000" s="173"/>
      <c r="OAV3000" s="732"/>
      <c r="OAW3000" s="137"/>
      <c r="OAX3000" s="580"/>
      <c r="OAY3000" s="537"/>
      <c r="OAZ3000" s="562"/>
      <c r="OBA3000" s="357"/>
      <c r="OBB3000" s="81"/>
      <c r="OBC3000" s="173"/>
      <c r="OBD3000" s="732"/>
      <c r="OBE3000" s="137"/>
      <c r="OBF3000" s="580"/>
      <c r="OBG3000" s="537"/>
      <c r="OBH3000" s="562"/>
      <c r="OBI3000" s="357"/>
      <c r="OBJ3000" s="81"/>
      <c r="OBK3000" s="173"/>
      <c r="OBL3000" s="732"/>
      <c r="OBM3000" s="137"/>
      <c r="OBN3000" s="580"/>
      <c r="OBO3000" s="537"/>
      <c r="OBP3000" s="562"/>
      <c r="OBQ3000" s="357"/>
      <c r="OBR3000" s="81"/>
      <c r="OBS3000" s="173"/>
      <c r="OBT3000" s="732"/>
      <c r="OBU3000" s="137"/>
      <c r="OBV3000" s="580"/>
      <c r="OBW3000" s="537"/>
      <c r="OBX3000" s="562"/>
      <c r="OBY3000" s="357"/>
      <c r="OBZ3000" s="81"/>
      <c r="OCA3000" s="173"/>
      <c r="OCB3000" s="732"/>
      <c r="OCC3000" s="137"/>
      <c r="OCD3000" s="580"/>
      <c r="OCE3000" s="537"/>
      <c r="OCF3000" s="562"/>
      <c r="OCG3000" s="357"/>
      <c r="OCH3000" s="81"/>
      <c r="OCI3000" s="173"/>
      <c r="OCJ3000" s="732"/>
      <c r="OCK3000" s="137"/>
      <c r="OCL3000" s="580"/>
      <c r="OCM3000" s="537"/>
      <c r="OCN3000" s="562"/>
      <c r="OCO3000" s="357"/>
      <c r="OCP3000" s="81"/>
      <c r="OCQ3000" s="173"/>
      <c r="OCR3000" s="732"/>
      <c r="OCS3000" s="137"/>
      <c r="OCT3000" s="580"/>
      <c r="OCU3000" s="537"/>
      <c r="OCV3000" s="562"/>
      <c r="OCW3000" s="357"/>
      <c r="OCX3000" s="81"/>
      <c r="OCY3000" s="173"/>
      <c r="OCZ3000" s="732"/>
      <c r="ODA3000" s="137"/>
      <c r="ODB3000" s="580"/>
      <c r="ODC3000" s="537"/>
      <c r="ODD3000" s="562"/>
      <c r="ODE3000" s="357"/>
      <c r="ODF3000" s="81"/>
      <c r="ODG3000" s="173"/>
      <c r="ODH3000" s="732"/>
      <c r="ODI3000" s="137"/>
      <c r="ODJ3000" s="580"/>
      <c r="ODK3000" s="537"/>
      <c r="ODL3000" s="562"/>
      <c r="ODM3000" s="357"/>
      <c r="ODN3000" s="81"/>
      <c r="ODO3000" s="173"/>
      <c r="ODP3000" s="732"/>
      <c r="ODQ3000" s="137"/>
      <c r="ODR3000" s="580"/>
      <c r="ODS3000" s="537"/>
      <c r="ODT3000" s="562"/>
      <c r="ODU3000" s="357"/>
      <c r="ODV3000" s="81"/>
      <c r="ODW3000" s="173"/>
      <c r="ODX3000" s="732"/>
      <c r="ODY3000" s="137"/>
      <c r="ODZ3000" s="580"/>
      <c r="OEA3000" s="537"/>
      <c r="OEB3000" s="562"/>
      <c r="OEC3000" s="357"/>
      <c r="OED3000" s="81"/>
      <c r="OEE3000" s="173"/>
      <c r="OEF3000" s="732"/>
      <c r="OEG3000" s="137"/>
      <c r="OEH3000" s="580"/>
      <c r="OEI3000" s="537"/>
      <c r="OEJ3000" s="562"/>
      <c r="OEK3000" s="357"/>
      <c r="OEL3000" s="81"/>
      <c r="OEM3000" s="173"/>
      <c r="OEN3000" s="732"/>
      <c r="OEO3000" s="137"/>
      <c r="OEP3000" s="580"/>
      <c r="OEQ3000" s="537"/>
      <c r="OER3000" s="562"/>
      <c r="OES3000" s="357"/>
      <c r="OET3000" s="81"/>
      <c r="OEU3000" s="173"/>
      <c r="OEV3000" s="732"/>
      <c r="OEW3000" s="137"/>
      <c r="OEX3000" s="580"/>
      <c r="OEY3000" s="537"/>
      <c r="OEZ3000" s="562"/>
      <c r="OFA3000" s="357"/>
      <c r="OFB3000" s="81"/>
      <c r="OFC3000" s="173"/>
      <c r="OFD3000" s="732"/>
      <c r="OFE3000" s="137"/>
      <c r="OFF3000" s="580"/>
      <c r="OFG3000" s="537"/>
      <c r="OFH3000" s="562"/>
      <c r="OFI3000" s="357"/>
      <c r="OFJ3000" s="81"/>
      <c r="OFK3000" s="173"/>
      <c r="OFL3000" s="732"/>
      <c r="OFM3000" s="137"/>
      <c r="OFN3000" s="580"/>
      <c r="OFO3000" s="537"/>
      <c r="OFP3000" s="562"/>
      <c r="OFQ3000" s="357"/>
      <c r="OFR3000" s="81"/>
      <c r="OFS3000" s="173"/>
      <c r="OFT3000" s="732"/>
      <c r="OFU3000" s="137"/>
      <c r="OFV3000" s="580"/>
      <c r="OFW3000" s="537"/>
      <c r="OFX3000" s="562"/>
      <c r="OFY3000" s="357"/>
      <c r="OFZ3000" s="81"/>
      <c r="OGA3000" s="173"/>
      <c r="OGB3000" s="732"/>
      <c r="OGC3000" s="137"/>
      <c r="OGD3000" s="580"/>
      <c r="OGE3000" s="537"/>
      <c r="OGF3000" s="562"/>
      <c r="OGG3000" s="357"/>
      <c r="OGH3000" s="81"/>
      <c r="OGI3000" s="173"/>
      <c r="OGJ3000" s="732"/>
      <c r="OGK3000" s="137"/>
      <c r="OGL3000" s="580"/>
      <c r="OGM3000" s="537"/>
      <c r="OGN3000" s="562"/>
      <c r="OGO3000" s="357"/>
      <c r="OGP3000" s="81"/>
      <c r="OGQ3000" s="173"/>
      <c r="OGR3000" s="732"/>
      <c r="OGS3000" s="137"/>
      <c r="OGT3000" s="580"/>
      <c r="OGU3000" s="537"/>
      <c r="OGV3000" s="562"/>
      <c r="OGW3000" s="357"/>
      <c r="OGX3000" s="81"/>
      <c r="OGY3000" s="173"/>
      <c r="OGZ3000" s="732"/>
      <c r="OHA3000" s="137"/>
      <c r="OHB3000" s="580"/>
      <c r="OHC3000" s="537"/>
      <c r="OHD3000" s="562"/>
      <c r="OHE3000" s="357"/>
      <c r="OHF3000" s="81"/>
      <c r="OHG3000" s="173"/>
      <c r="OHH3000" s="732"/>
      <c r="OHI3000" s="137"/>
      <c r="OHJ3000" s="580"/>
      <c r="OHK3000" s="537"/>
      <c r="OHL3000" s="562"/>
      <c r="OHM3000" s="357"/>
      <c r="OHN3000" s="81"/>
      <c r="OHO3000" s="173"/>
      <c r="OHP3000" s="732"/>
      <c r="OHQ3000" s="137"/>
      <c r="OHR3000" s="580"/>
      <c r="OHS3000" s="537"/>
      <c r="OHT3000" s="562"/>
      <c r="OHU3000" s="357"/>
      <c r="OHV3000" s="81"/>
      <c r="OHW3000" s="173"/>
      <c r="OHX3000" s="732"/>
      <c r="OHY3000" s="137"/>
      <c r="OHZ3000" s="580"/>
      <c r="OIA3000" s="537"/>
      <c r="OIB3000" s="562"/>
      <c r="OIC3000" s="357"/>
      <c r="OID3000" s="81"/>
      <c r="OIE3000" s="173"/>
      <c r="OIF3000" s="732"/>
      <c r="OIG3000" s="137"/>
      <c r="OIH3000" s="580"/>
      <c r="OII3000" s="537"/>
      <c r="OIJ3000" s="562"/>
      <c r="OIK3000" s="357"/>
      <c r="OIL3000" s="81"/>
      <c r="OIM3000" s="173"/>
      <c r="OIN3000" s="732"/>
      <c r="OIO3000" s="137"/>
      <c r="OIP3000" s="580"/>
      <c r="OIQ3000" s="537"/>
      <c r="OIR3000" s="562"/>
      <c r="OIS3000" s="357"/>
      <c r="OIT3000" s="81"/>
      <c r="OIU3000" s="173"/>
      <c r="OIV3000" s="732"/>
      <c r="OIW3000" s="137"/>
      <c r="OIX3000" s="580"/>
      <c r="OIY3000" s="537"/>
      <c r="OIZ3000" s="562"/>
      <c r="OJA3000" s="357"/>
      <c r="OJB3000" s="81"/>
      <c r="OJC3000" s="173"/>
      <c r="OJD3000" s="732"/>
      <c r="OJE3000" s="137"/>
      <c r="OJF3000" s="580"/>
      <c r="OJG3000" s="537"/>
      <c r="OJH3000" s="562"/>
      <c r="OJI3000" s="357"/>
      <c r="OJJ3000" s="81"/>
      <c r="OJK3000" s="173"/>
      <c r="OJL3000" s="732"/>
      <c r="OJM3000" s="137"/>
      <c r="OJN3000" s="580"/>
      <c r="OJO3000" s="537"/>
      <c r="OJP3000" s="562"/>
      <c r="OJQ3000" s="357"/>
      <c r="OJR3000" s="81"/>
      <c r="OJS3000" s="173"/>
      <c r="OJT3000" s="732"/>
      <c r="OJU3000" s="137"/>
      <c r="OJV3000" s="580"/>
      <c r="OJW3000" s="537"/>
      <c r="OJX3000" s="562"/>
      <c r="OJY3000" s="357"/>
      <c r="OJZ3000" s="81"/>
      <c r="OKA3000" s="173"/>
      <c r="OKB3000" s="732"/>
      <c r="OKC3000" s="137"/>
      <c r="OKD3000" s="580"/>
      <c r="OKE3000" s="537"/>
      <c r="OKF3000" s="562"/>
      <c r="OKG3000" s="357"/>
      <c r="OKH3000" s="81"/>
      <c r="OKI3000" s="173"/>
      <c r="OKJ3000" s="732"/>
      <c r="OKK3000" s="137"/>
      <c r="OKL3000" s="580"/>
      <c r="OKM3000" s="537"/>
      <c r="OKN3000" s="562"/>
      <c r="OKO3000" s="357"/>
      <c r="OKP3000" s="81"/>
      <c r="OKQ3000" s="173"/>
      <c r="OKR3000" s="732"/>
      <c r="OKS3000" s="137"/>
      <c r="OKT3000" s="580"/>
      <c r="OKU3000" s="537"/>
      <c r="OKV3000" s="562"/>
      <c r="OKW3000" s="357"/>
      <c r="OKX3000" s="81"/>
      <c r="OKY3000" s="173"/>
      <c r="OKZ3000" s="732"/>
      <c r="OLA3000" s="137"/>
      <c r="OLB3000" s="580"/>
      <c r="OLC3000" s="537"/>
      <c r="OLD3000" s="562"/>
      <c r="OLE3000" s="357"/>
      <c r="OLF3000" s="81"/>
      <c r="OLG3000" s="173"/>
      <c r="OLH3000" s="732"/>
      <c r="OLI3000" s="137"/>
      <c r="OLJ3000" s="580"/>
      <c r="OLK3000" s="537"/>
      <c r="OLL3000" s="562"/>
      <c r="OLM3000" s="357"/>
      <c r="OLN3000" s="81"/>
      <c r="OLO3000" s="173"/>
      <c r="OLP3000" s="732"/>
      <c r="OLQ3000" s="137"/>
      <c r="OLR3000" s="580"/>
      <c r="OLS3000" s="537"/>
      <c r="OLT3000" s="562"/>
      <c r="OLU3000" s="357"/>
      <c r="OLV3000" s="81"/>
      <c r="OLW3000" s="173"/>
      <c r="OLX3000" s="732"/>
      <c r="OLY3000" s="137"/>
      <c r="OLZ3000" s="580"/>
      <c r="OMA3000" s="537"/>
      <c r="OMB3000" s="562"/>
      <c r="OMC3000" s="357"/>
      <c r="OMD3000" s="81"/>
      <c r="OME3000" s="173"/>
      <c r="OMF3000" s="732"/>
      <c r="OMG3000" s="137"/>
      <c r="OMH3000" s="580"/>
      <c r="OMI3000" s="537"/>
      <c r="OMJ3000" s="562"/>
      <c r="OMK3000" s="357"/>
      <c r="OML3000" s="81"/>
      <c r="OMM3000" s="173"/>
      <c r="OMN3000" s="732"/>
      <c r="OMO3000" s="137"/>
      <c r="OMP3000" s="580"/>
      <c r="OMQ3000" s="537"/>
      <c r="OMR3000" s="562"/>
      <c r="OMS3000" s="357"/>
      <c r="OMT3000" s="81"/>
      <c r="OMU3000" s="173"/>
      <c r="OMV3000" s="732"/>
      <c r="OMW3000" s="137"/>
      <c r="OMX3000" s="580"/>
      <c r="OMY3000" s="537"/>
      <c r="OMZ3000" s="562"/>
      <c r="ONA3000" s="357"/>
      <c r="ONB3000" s="81"/>
      <c r="ONC3000" s="173"/>
      <c r="OND3000" s="732"/>
      <c r="ONE3000" s="137"/>
      <c r="ONF3000" s="580"/>
      <c r="ONG3000" s="537"/>
      <c r="ONH3000" s="562"/>
      <c r="ONI3000" s="357"/>
      <c r="ONJ3000" s="81"/>
      <c r="ONK3000" s="173"/>
      <c r="ONL3000" s="732"/>
      <c r="ONM3000" s="137"/>
      <c r="ONN3000" s="580"/>
      <c r="ONO3000" s="537"/>
      <c r="ONP3000" s="562"/>
      <c r="ONQ3000" s="357"/>
      <c r="ONR3000" s="81"/>
      <c r="ONS3000" s="173"/>
      <c r="ONT3000" s="732"/>
      <c r="ONU3000" s="137"/>
      <c r="ONV3000" s="580"/>
      <c r="ONW3000" s="537"/>
      <c r="ONX3000" s="562"/>
      <c r="ONY3000" s="357"/>
      <c r="ONZ3000" s="81"/>
      <c r="OOA3000" s="173"/>
      <c r="OOB3000" s="732"/>
      <c r="OOC3000" s="137"/>
      <c r="OOD3000" s="580"/>
      <c r="OOE3000" s="537"/>
      <c r="OOF3000" s="562"/>
      <c r="OOG3000" s="357"/>
      <c r="OOH3000" s="81"/>
      <c r="OOI3000" s="173"/>
      <c r="OOJ3000" s="732"/>
      <c r="OOK3000" s="137"/>
      <c r="OOL3000" s="580"/>
      <c r="OOM3000" s="537"/>
      <c r="OON3000" s="562"/>
      <c r="OOO3000" s="357"/>
      <c r="OOP3000" s="81"/>
      <c r="OOQ3000" s="173"/>
      <c r="OOR3000" s="732"/>
      <c r="OOS3000" s="137"/>
      <c r="OOT3000" s="580"/>
      <c r="OOU3000" s="537"/>
      <c r="OOV3000" s="562"/>
      <c r="OOW3000" s="357"/>
      <c r="OOX3000" s="81"/>
      <c r="OOY3000" s="173"/>
      <c r="OOZ3000" s="732"/>
      <c r="OPA3000" s="137"/>
      <c r="OPB3000" s="580"/>
      <c r="OPC3000" s="537"/>
      <c r="OPD3000" s="562"/>
      <c r="OPE3000" s="357"/>
      <c r="OPF3000" s="81"/>
      <c r="OPG3000" s="173"/>
      <c r="OPH3000" s="732"/>
      <c r="OPI3000" s="137"/>
      <c r="OPJ3000" s="580"/>
      <c r="OPK3000" s="537"/>
      <c r="OPL3000" s="562"/>
      <c r="OPM3000" s="357"/>
      <c r="OPN3000" s="81"/>
      <c r="OPO3000" s="173"/>
      <c r="OPP3000" s="732"/>
      <c r="OPQ3000" s="137"/>
      <c r="OPR3000" s="580"/>
      <c r="OPS3000" s="537"/>
      <c r="OPT3000" s="562"/>
      <c r="OPU3000" s="357"/>
      <c r="OPV3000" s="81"/>
      <c r="OPW3000" s="173"/>
      <c r="OPX3000" s="732"/>
      <c r="OPY3000" s="137"/>
      <c r="OPZ3000" s="580"/>
      <c r="OQA3000" s="537"/>
      <c r="OQB3000" s="562"/>
      <c r="OQC3000" s="357"/>
      <c r="OQD3000" s="81"/>
      <c r="OQE3000" s="173"/>
      <c r="OQF3000" s="732"/>
      <c r="OQG3000" s="137"/>
      <c r="OQH3000" s="580"/>
      <c r="OQI3000" s="537"/>
      <c r="OQJ3000" s="562"/>
      <c r="OQK3000" s="357"/>
      <c r="OQL3000" s="81"/>
      <c r="OQM3000" s="173"/>
      <c r="OQN3000" s="732"/>
      <c r="OQO3000" s="137"/>
      <c r="OQP3000" s="580"/>
      <c r="OQQ3000" s="537"/>
      <c r="OQR3000" s="562"/>
      <c r="OQS3000" s="357"/>
      <c r="OQT3000" s="81"/>
      <c r="OQU3000" s="173"/>
      <c r="OQV3000" s="732"/>
      <c r="OQW3000" s="137"/>
      <c r="OQX3000" s="580"/>
      <c r="OQY3000" s="537"/>
      <c r="OQZ3000" s="562"/>
      <c r="ORA3000" s="357"/>
      <c r="ORB3000" s="81"/>
      <c r="ORC3000" s="173"/>
      <c r="ORD3000" s="732"/>
      <c r="ORE3000" s="137"/>
      <c r="ORF3000" s="580"/>
      <c r="ORG3000" s="537"/>
      <c r="ORH3000" s="562"/>
      <c r="ORI3000" s="357"/>
      <c r="ORJ3000" s="81"/>
      <c r="ORK3000" s="173"/>
      <c r="ORL3000" s="732"/>
      <c r="ORM3000" s="137"/>
      <c r="ORN3000" s="580"/>
      <c r="ORO3000" s="537"/>
      <c r="ORP3000" s="562"/>
      <c r="ORQ3000" s="357"/>
      <c r="ORR3000" s="81"/>
      <c r="ORS3000" s="173"/>
      <c r="ORT3000" s="732"/>
      <c r="ORU3000" s="137"/>
      <c r="ORV3000" s="580"/>
      <c r="ORW3000" s="537"/>
      <c r="ORX3000" s="562"/>
      <c r="ORY3000" s="357"/>
      <c r="ORZ3000" s="81"/>
      <c r="OSA3000" s="173"/>
      <c r="OSB3000" s="732"/>
      <c r="OSC3000" s="137"/>
      <c r="OSD3000" s="580"/>
      <c r="OSE3000" s="537"/>
      <c r="OSF3000" s="562"/>
      <c r="OSG3000" s="357"/>
      <c r="OSH3000" s="81"/>
      <c r="OSI3000" s="173"/>
      <c r="OSJ3000" s="732"/>
      <c r="OSK3000" s="137"/>
      <c r="OSL3000" s="580"/>
      <c r="OSM3000" s="537"/>
      <c r="OSN3000" s="562"/>
      <c r="OSO3000" s="357"/>
      <c r="OSP3000" s="81"/>
      <c r="OSQ3000" s="173"/>
      <c r="OSR3000" s="732"/>
      <c r="OSS3000" s="137"/>
      <c r="OST3000" s="580"/>
      <c r="OSU3000" s="537"/>
      <c r="OSV3000" s="562"/>
      <c r="OSW3000" s="357"/>
      <c r="OSX3000" s="81"/>
      <c r="OSY3000" s="173"/>
      <c r="OSZ3000" s="732"/>
      <c r="OTA3000" s="137"/>
      <c r="OTB3000" s="580"/>
      <c r="OTC3000" s="537"/>
      <c r="OTD3000" s="562"/>
      <c r="OTE3000" s="357"/>
      <c r="OTF3000" s="81"/>
      <c r="OTG3000" s="173"/>
      <c r="OTH3000" s="732"/>
      <c r="OTI3000" s="137"/>
      <c r="OTJ3000" s="580"/>
      <c r="OTK3000" s="537"/>
      <c r="OTL3000" s="562"/>
      <c r="OTM3000" s="357"/>
      <c r="OTN3000" s="81"/>
      <c r="OTO3000" s="173"/>
      <c r="OTP3000" s="732"/>
      <c r="OTQ3000" s="137"/>
      <c r="OTR3000" s="580"/>
      <c r="OTS3000" s="537"/>
      <c r="OTT3000" s="562"/>
      <c r="OTU3000" s="357"/>
      <c r="OTV3000" s="81"/>
      <c r="OTW3000" s="173"/>
      <c r="OTX3000" s="732"/>
      <c r="OTY3000" s="137"/>
      <c r="OTZ3000" s="580"/>
      <c r="OUA3000" s="537"/>
      <c r="OUB3000" s="562"/>
      <c r="OUC3000" s="357"/>
      <c r="OUD3000" s="81"/>
      <c r="OUE3000" s="173"/>
      <c r="OUF3000" s="732"/>
      <c r="OUG3000" s="137"/>
      <c r="OUH3000" s="580"/>
      <c r="OUI3000" s="537"/>
      <c r="OUJ3000" s="562"/>
      <c r="OUK3000" s="357"/>
      <c r="OUL3000" s="81"/>
      <c r="OUM3000" s="173"/>
      <c r="OUN3000" s="732"/>
      <c r="OUO3000" s="137"/>
      <c r="OUP3000" s="580"/>
      <c r="OUQ3000" s="537"/>
      <c r="OUR3000" s="562"/>
      <c r="OUS3000" s="357"/>
      <c r="OUT3000" s="81"/>
      <c r="OUU3000" s="173"/>
      <c r="OUV3000" s="732"/>
      <c r="OUW3000" s="137"/>
      <c r="OUX3000" s="580"/>
      <c r="OUY3000" s="537"/>
      <c r="OUZ3000" s="562"/>
      <c r="OVA3000" s="357"/>
      <c r="OVB3000" s="81"/>
      <c r="OVC3000" s="173"/>
      <c r="OVD3000" s="732"/>
      <c r="OVE3000" s="137"/>
      <c r="OVF3000" s="580"/>
      <c r="OVG3000" s="537"/>
      <c r="OVH3000" s="562"/>
      <c r="OVI3000" s="357"/>
      <c r="OVJ3000" s="81"/>
      <c r="OVK3000" s="173"/>
      <c r="OVL3000" s="732"/>
      <c r="OVM3000" s="137"/>
      <c r="OVN3000" s="580"/>
      <c r="OVO3000" s="537"/>
      <c r="OVP3000" s="562"/>
      <c r="OVQ3000" s="357"/>
      <c r="OVR3000" s="81"/>
      <c r="OVS3000" s="173"/>
      <c r="OVT3000" s="732"/>
      <c r="OVU3000" s="137"/>
      <c r="OVV3000" s="580"/>
      <c r="OVW3000" s="537"/>
      <c r="OVX3000" s="562"/>
      <c r="OVY3000" s="357"/>
      <c r="OVZ3000" s="81"/>
      <c r="OWA3000" s="173"/>
      <c r="OWB3000" s="732"/>
      <c r="OWC3000" s="137"/>
      <c r="OWD3000" s="580"/>
      <c r="OWE3000" s="537"/>
      <c r="OWF3000" s="562"/>
      <c r="OWG3000" s="357"/>
      <c r="OWH3000" s="81"/>
      <c r="OWI3000" s="173"/>
      <c r="OWJ3000" s="732"/>
      <c r="OWK3000" s="137"/>
      <c r="OWL3000" s="580"/>
      <c r="OWM3000" s="537"/>
      <c r="OWN3000" s="562"/>
      <c r="OWO3000" s="357"/>
      <c r="OWP3000" s="81"/>
      <c r="OWQ3000" s="173"/>
      <c r="OWR3000" s="732"/>
      <c r="OWS3000" s="137"/>
      <c r="OWT3000" s="580"/>
      <c r="OWU3000" s="537"/>
      <c r="OWV3000" s="562"/>
      <c r="OWW3000" s="357"/>
      <c r="OWX3000" s="81"/>
      <c r="OWY3000" s="173"/>
      <c r="OWZ3000" s="732"/>
      <c r="OXA3000" s="137"/>
      <c r="OXB3000" s="580"/>
      <c r="OXC3000" s="537"/>
      <c r="OXD3000" s="562"/>
      <c r="OXE3000" s="357"/>
      <c r="OXF3000" s="81"/>
      <c r="OXG3000" s="173"/>
      <c r="OXH3000" s="732"/>
      <c r="OXI3000" s="137"/>
      <c r="OXJ3000" s="580"/>
      <c r="OXK3000" s="537"/>
      <c r="OXL3000" s="562"/>
      <c r="OXM3000" s="357"/>
      <c r="OXN3000" s="81"/>
      <c r="OXO3000" s="173"/>
      <c r="OXP3000" s="732"/>
      <c r="OXQ3000" s="137"/>
      <c r="OXR3000" s="580"/>
      <c r="OXS3000" s="537"/>
      <c r="OXT3000" s="562"/>
      <c r="OXU3000" s="357"/>
      <c r="OXV3000" s="81"/>
      <c r="OXW3000" s="173"/>
      <c r="OXX3000" s="732"/>
      <c r="OXY3000" s="137"/>
      <c r="OXZ3000" s="580"/>
      <c r="OYA3000" s="537"/>
      <c r="OYB3000" s="562"/>
      <c r="OYC3000" s="357"/>
      <c r="OYD3000" s="81"/>
      <c r="OYE3000" s="173"/>
      <c r="OYF3000" s="732"/>
      <c r="OYG3000" s="137"/>
      <c r="OYH3000" s="580"/>
      <c r="OYI3000" s="537"/>
      <c r="OYJ3000" s="562"/>
      <c r="OYK3000" s="357"/>
      <c r="OYL3000" s="81"/>
      <c r="OYM3000" s="173"/>
      <c r="OYN3000" s="732"/>
      <c r="OYO3000" s="137"/>
      <c r="OYP3000" s="580"/>
      <c r="OYQ3000" s="537"/>
      <c r="OYR3000" s="562"/>
      <c r="OYS3000" s="357"/>
      <c r="OYT3000" s="81"/>
      <c r="OYU3000" s="173"/>
      <c r="OYV3000" s="732"/>
      <c r="OYW3000" s="137"/>
      <c r="OYX3000" s="580"/>
      <c r="OYY3000" s="537"/>
      <c r="OYZ3000" s="562"/>
      <c r="OZA3000" s="357"/>
      <c r="OZB3000" s="81"/>
      <c r="OZC3000" s="173"/>
      <c r="OZD3000" s="732"/>
      <c r="OZE3000" s="137"/>
      <c r="OZF3000" s="580"/>
      <c r="OZG3000" s="537"/>
      <c r="OZH3000" s="562"/>
      <c r="OZI3000" s="357"/>
      <c r="OZJ3000" s="81"/>
      <c r="OZK3000" s="173"/>
      <c r="OZL3000" s="732"/>
      <c r="OZM3000" s="137"/>
      <c r="OZN3000" s="580"/>
      <c r="OZO3000" s="537"/>
      <c r="OZP3000" s="562"/>
      <c r="OZQ3000" s="357"/>
      <c r="OZR3000" s="81"/>
      <c r="OZS3000" s="173"/>
      <c r="OZT3000" s="732"/>
      <c r="OZU3000" s="137"/>
      <c r="OZV3000" s="580"/>
      <c r="OZW3000" s="537"/>
      <c r="OZX3000" s="562"/>
      <c r="OZY3000" s="357"/>
      <c r="OZZ3000" s="81"/>
      <c r="PAA3000" s="173"/>
      <c r="PAB3000" s="732"/>
      <c r="PAC3000" s="137"/>
      <c r="PAD3000" s="580"/>
      <c r="PAE3000" s="537"/>
      <c r="PAF3000" s="562"/>
      <c r="PAG3000" s="357"/>
      <c r="PAH3000" s="81"/>
      <c r="PAI3000" s="173"/>
      <c r="PAJ3000" s="732"/>
      <c r="PAK3000" s="137"/>
      <c r="PAL3000" s="580"/>
      <c r="PAM3000" s="537"/>
      <c r="PAN3000" s="562"/>
      <c r="PAO3000" s="357"/>
      <c r="PAP3000" s="81"/>
      <c r="PAQ3000" s="173"/>
      <c r="PAR3000" s="732"/>
      <c r="PAS3000" s="137"/>
      <c r="PAT3000" s="580"/>
      <c r="PAU3000" s="537"/>
      <c r="PAV3000" s="562"/>
      <c r="PAW3000" s="357"/>
      <c r="PAX3000" s="81"/>
      <c r="PAY3000" s="173"/>
      <c r="PAZ3000" s="732"/>
      <c r="PBA3000" s="137"/>
      <c r="PBB3000" s="580"/>
      <c r="PBC3000" s="537"/>
      <c r="PBD3000" s="562"/>
      <c r="PBE3000" s="357"/>
      <c r="PBF3000" s="81"/>
      <c r="PBG3000" s="173"/>
      <c r="PBH3000" s="732"/>
      <c r="PBI3000" s="137"/>
      <c r="PBJ3000" s="580"/>
      <c r="PBK3000" s="537"/>
      <c r="PBL3000" s="562"/>
      <c r="PBM3000" s="357"/>
      <c r="PBN3000" s="81"/>
      <c r="PBO3000" s="173"/>
      <c r="PBP3000" s="732"/>
      <c r="PBQ3000" s="137"/>
      <c r="PBR3000" s="580"/>
      <c r="PBS3000" s="537"/>
      <c r="PBT3000" s="562"/>
      <c r="PBU3000" s="357"/>
      <c r="PBV3000" s="81"/>
      <c r="PBW3000" s="173"/>
      <c r="PBX3000" s="732"/>
      <c r="PBY3000" s="137"/>
      <c r="PBZ3000" s="580"/>
      <c r="PCA3000" s="537"/>
      <c r="PCB3000" s="562"/>
      <c r="PCC3000" s="357"/>
      <c r="PCD3000" s="81"/>
      <c r="PCE3000" s="173"/>
      <c r="PCF3000" s="732"/>
      <c r="PCG3000" s="137"/>
      <c r="PCH3000" s="580"/>
      <c r="PCI3000" s="537"/>
      <c r="PCJ3000" s="562"/>
      <c r="PCK3000" s="357"/>
      <c r="PCL3000" s="81"/>
      <c r="PCM3000" s="173"/>
      <c r="PCN3000" s="732"/>
      <c r="PCO3000" s="137"/>
      <c r="PCP3000" s="580"/>
      <c r="PCQ3000" s="537"/>
      <c r="PCR3000" s="562"/>
      <c r="PCS3000" s="357"/>
      <c r="PCT3000" s="81"/>
      <c r="PCU3000" s="173"/>
      <c r="PCV3000" s="732"/>
      <c r="PCW3000" s="137"/>
      <c r="PCX3000" s="580"/>
      <c r="PCY3000" s="537"/>
      <c r="PCZ3000" s="562"/>
      <c r="PDA3000" s="357"/>
      <c r="PDB3000" s="81"/>
      <c r="PDC3000" s="173"/>
      <c r="PDD3000" s="732"/>
      <c r="PDE3000" s="137"/>
      <c r="PDF3000" s="580"/>
      <c r="PDG3000" s="537"/>
      <c r="PDH3000" s="562"/>
      <c r="PDI3000" s="357"/>
      <c r="PDJ3000" s="81"/>
      <c r="PDK3000" s="173"/>
      <c r="PDL3000" s="732"/>
      <c r="PDM3000" s="137"/>
      <c r="PDN3000" s="580"/>
      <c r="PDO3000" s="537"/>
      <c r="PDP3000" s="562"/>
      <c r="PDQ3000" s="357"/>
      <c r="PDR3000" s="81"/>
      <c r="PDS3000" s="173"/>
      <c r="PDT3000" s="732"/>
      <c r="PDU3000" s="137"/>
      <c r="PDV3000" s="580"/>
      <c r="PDW3000" s="537"/>
      <c r="PDX3000" s="562"/>
      <c r="PDY3000" s="357"/>
      <c r="PDZ3000" s="81"/>
      <c r="PEA3000" s="173"/>
      <c r="PEB3000" s="732"/>
      <c r="PEC3000" s="137"/>
      <c r="PED3000" s="580"/>
      <c r="PEE3000" s="537"/>
      <c r="PEF3000" s="562"/>
      <c r="PEG3000" s="357"/>
      <c r="PEH3000" s="81"/>
      <c r="PEI3000" s="173"/>
      <c r="PEJ3000" s="732"/>
      <c r="PEK3000" s="137"/>
      <c r="PEL3000" s="580"/>
      <c r="PEM3000" s="537"/>
      <c r="PEN3000" s="562"/>
      <c r="PEO3000" s="357"/>
      <c r="PEP3000" s="81"/>
      <c r="PEQ3000" s="173"/>
      <c r="PER3000" s="732"/>
      <c r="PES3000" s="137"/>
      <c r="PET3000" s="580"/>
      <c r="PEU3000" s="537"/>
      <c r="PEV3000" s="562"/>
      <c r="PEW3000" s="357"/>
      <c r="PEX3000" s="81"/>
      <c r="PEY3000" s="173"/>
      <c r="PEZ3000" s="732"/>
      <c r="PFA3000" s="137"/>
      <c r="PFB3000" s="580"/>
      <c r="PFC3000" s="537"/>
      <c r="PFD3000" s="562"/>
      <c r="PFE3000" s="357"/>
      <c r="PFF3000" s="81"/>
      <c r="PFG3000" s="173"/>
      <c r="PFH3000" s="732"/>
      <c r="PFI3000" s="137"/>
      <c r="PFJ3000" s="580"/>
      <c r="PFK3000" s="537"/>
      <c r="PFL3000" s="562"/>
      <c r="PFM3000" s="357"/>
      <c r="PFN3000" s="81"/>
      <c r="PFO3000" s="173"/>
      <c r="PFP3000" s="732"/>
      <c r="PFQ3000" s="137"/>
      <c r="PFR3000" s="580"/>
      <c r="PFS3000" s="537"/>
      <c r="PFT3000" s="562"/>
      <c r="PFU3000" s="357"/>
      <c r="PFV3000" s="81"/>
      <c r="PFW3000" s="173"/>
      <c r="PFX3000" s="732"/>
      <c r="PFY3000" s="137"/>
      <c r="PFZ3000" s="580"/>
      <c r="PGA3000" s="537"/>
      <c r="PGB3000" s="562"/>
      <c r="PGC3000" s="357"/>
      <c r="PGD3000" s="81"/>
      <c r="PGE3000" s="173"/>
      <c r="PGF3000" s="732"/>
      <c r="PGG3000" s="137"/>
      <c r="PGH3000" s="580"/>
      <c r="PGI3000" s="537"/>
      <c r="PGJ3000" s="562"/>
      <c r="PGK3000" s="357"/>
      <c r="PGL3000" s="81"/>
      <c r="PGM3000" s="173"/>
      <c r="PGN3000" s="732"/>
      <c r="PGO3000" s="137"/>
      <c r="PGP3000" s="580"/>
      <c r="PGQ3000" s="537"/>
      <c r="PGR3000" s="562"/>
      <c r="PGS3000" s="357"/>
      <c r="PGT3000" s="81"/>
      <c r="PGU3000" s="173"/>
      <c r="PGV3000" s="732"/>
      <c r="PGW3000" s="137"/>
      <c r="PGX3000" s="580"/>
      <c r="PGY3000" s="537"/>
      <c r="PGZ3000" s="562"/>
      <c r="PHA3000" s="357"/>
      <c r="PHB3000" s="81"/>
      <c r="PHC3000" s="173"/>
      <c r="PHD3000" s="732"/>
      <c r="PHE3000" s="137"/>
      <c r="PHF3000" s="580"/>
      <c r="PHG3000" s="537"/>
      <c r="PHH3000" s="562"/>
      <c r="PHI3000" s="357"/>
      <c r="PHJ3000" s="81"/>
      <c r="PHK3000" s="173"/>
      <c r="PHL3000" s="732"/>
      <c r="PHM3000" s="137"/>
      <c r="PHN3000" s="580"/>
      <c r="PHO3000" s="537"/>
      <c r="PHP3000" s="562"/>
      <c r="PHQ3000" s="357"/>
      <c r="PHR3000" s="81"/>
      <c r="PHS3000" s="173"/>
      <c r="PHT3000" s="732"/>
      <c r="PHU3000" s="137"/>
      <c r="PHV3000" s="580"/>
      <c r="PHW3000" s="537"/>
      <c r="PHX3000" s="562"/>
      <c r="PHY3000" s="357"/>
      <c r="PHZ3000" s="81"/>
      <c r="PIA3000" s="173"/>
      <c r="PIB3000" s="732"/>
      <c r="PIC3000" s="137"/>
      <c r="PID3000" s="580"/>
      <c r="PIE3000" s="537"/>
      <c r="PIF3000" s="562"/>
      <c r="PIG3000" s="357"/>
      <c r="PIH3000" s="81"/>
      <c r="PII3000" s="173"/>
      <c r="PIJ3000" s="732"/>
      <c r="PIK3000" s="137"/>
      <c r="PIL3000" s="580"/>
      <c r="PIM3000" s="537"/>
      <c r="PIN3000" s="562"/>
      <c r="PIO3000" s="357"/>
      <c r="PIP3000" s="81"/>
      <c r="PIQ3000" s="173"/>
      <c r="PIR3000" s="732"/>
      <c r="PIS3000" s="137"/>
      <c r="PIT3000" s="580"/>
      <c r="PIU3000" s="537"/>
      <c r="PIV3000" s="562"/>
      <c r="PIW3000" s="357"/>
      <c r="PIX3000" s="81"/>
      <c r="PIY3000" s="173"/>
      <c r="PIZ3000" s="732"/>
      <c r="PJA3000" s="137"/>
      <c r="PJB3000" s="580"/>
      <c r="PJC3000" s="537"/>
      <c r="PJD3000" s="562"/>
      <c r="PJE3000" s="357"/>
      <c r="PJF3000" s="81"/>
      <c r="PJG3000" s="173"/>
      <c r="PJH3000" s="732"/>
      <c r="PJI3000" s="137"/>
      <c r="PJJ3000" s="580"/>
      <c r="PJK3000" s="537"/>
      <c r="PJL3000" s="562"/>
      <c r="PJM3000" s="357"/>
      <c r="PJN3000" s="81"/>
      <c r="PJO3000" s="173"/>
      <c r="PJP3000" s="732"/>
      <c r="PJQ3000" s="137"/>
      <c r="PJR3000" s="580"/>
      <c r="PJS3000" s="537"/>
      <c r="PJT3000" s="562"/>
      <c r="PJU3000" s="357"/>
      <c r="PJV3000" s="81"/>
      <c r="PJW3000" s="173"/>
      <c r="PJX3000" s="732"/>
      <c r="PJY3000" s="137"/>
      <c r="PJZ3000" s="580"/>
      <c r="PKA3000" s="537"/>
      <c r="PKB3000" s="562"/>
      <c r="PKC3000" s="357"/>
      <c r="PKD3000" s="81"/>
      <c r="PKE3000" s="173"/>
      <c r="PKF3000" s="732"/>
      <c r="PKG3000" s="137"/>
      <c r="PKH3000" s="580"/>
      <c r="PKI3000" s="537"/>
      <c r="PKJ3000" s="562"/>
      <c r="PKK3000" s="357"/>
      <c r="PKL3000" s="81"/>
      <c r="PKM3000" s="173"/>
      <c r="PKN3000" s="732"/>
      <c r="PKO3000" s="137"/>
      <c r="PKP3000" s="580"/>
      <c r="PKQ3000" s="537"/>
      <c r="PKR3000" s="562"/>
      <c r="PKS3000" s="357"/>
      <c r="PKT3000" s="81"/>
      <c r="PKU3000" s="173"/>
      <c r="PKV3000" s="732"/>
      <c r="PKW3000" s="137"/>
      <c r="PKX3000" s="580"/>
      <c r="PKY3000" s="537"/>
      <c r="PKZ3000" s="562"/>
      <c r="PLA3000" s="357"/>
      <c r="PLB3000" s="81"/>
      <c r="PLC3000" s="173"/>
      <c r="PLD3000" s="732"/>
      <c r="PLE3000" s="137"/>
      <c r="PLF3000" s="580"/>
      <c r="PLG3000" s="537"/>
      <c r="PLH3000" s="562"/>
      <c r="PLI3000" s="357"/>
      <c r="PLJ3000" s="81"/>
      <c r="PLK3000" s="173"/>
      <c r="PLL3000" s="732"/>
      <c r="PLM3000" s="137"/>
      <c r="PLN3000" s="580"/>
      <c r="PLO3000" s="537"/>
      <c r="PLP3000" s="562"/>
      <c r="PLQ3000" s="357"/>
      <c r="PLR3000" s="81"/>
      <c r="PLS3000" s="173"/>
      <c r="PLT3000" s="732"/>
      <c r="PLU3000" s="137"/>
      <c r="PLV3000" s="580"/>
      <c r="PLW3000" s="537"/>
      <c r="PLX3000" s="562"/>
      <c r="PLY3000" s="357"/>
      <c r="PLZ3000" s="81"/>
      <c r="PMA3000" s="173"/>
      <c r="PMB3000" s="732"/>
      <c r="PMC3000" s="137"/>
      <c r="PMD3000" s="580"/>
      <c r="PME3000" s="537"/>
      <c r="PMF3000" s="562"/>
      <c r="PMG3000" s="357"/>
      <c r="PMH3000" s="81"/>
      <c r="PMI3000" s="173"/>
      <c r="PMJ3000" s="732"/>
      <c r="PMK3000" s="137"/>
      <c r="PML3000" s="580"/>
      <c r="PMM3000" s="537"/>
      <c r="PMN3000" s="562"/>
      <c r="PMO3000" s="357"/>
      <c r="PMP3000" s="81"/>
      <c r="PMQ3000" s="173"/>
      <c r="PMR3000" s="732"/>
      <c r="PMS3000" s="137"/>
      <c r="PMT3000" s="580"/>
      <c r="PMU3000" s="537"/>
      <c r="PMV3000" s="562"/>
      <c r="PMW3000" s="357"/>
      <c r="PMX3000" s="81"/>
      <c r="PMY3000" s="173"/>
      <c r="PMZ3000" s="732"/>
      <c r="PNA3000" s="137"/>
      <c r="PNB3000" s="580"/>
      <c r="PNC3000" s="537"/>
      <c r="PND3000" s="562"/>
      <c r="PNE3000" s="357"/>
      <c r="PNF3000" s="81"/>
      <c r="PNG3000" s="173"/>
      <c r="PNH3000" s="732"/>
      <c r="PNI3000" s="137"/>
      <c r="PNJ3000" s="580"/>
      <c r="PNK3000" s="537"/>
      <c r="PNL3000" s="562"/>
      <c r="PNM3000" s="357"/>
      <c r="PNN3000" s="81"/>
      <c r="PNO3000" s="173"/>
      <c r="PNP3000" s="732"/>
      <c r="PNQ3000" s="137"/>
      <c r="PNR3000" s="580"/>
      <c r="PNS3000" s="537"/>
      <c r="PNT3000" s="562"/>
      <c r="PNU3000" s="357"/>
      <c r="PNV3000" s="81"/>
      <c r="PNW3000" s="173"/>
      <c r="PNX3000" s="732"/>
      <c r="PNY3000" s="137"/>
      <c r="PNZ3000" s="580"/>
      <c r="POA3000" s="537"/>
      <c r="POB3000" s="562"/>
      <c r="POC3000" s="357"/>
      <c r="POD3000" s="81"/>
      <c r="POE3000" s="173"/>
      <c r="POF3000" s="732"/>
      <c r="POG3000" s="137"/>
      <c r="POH3000" s="580"/>
      <c r="POI3000" s="537"/>
      <c r="POJ3000" s="562"/>
      <c r="POK3000" s="357"/>
      <c r="POL3000" s="81"/>
      <c r="POM3000" s="173"/>
      <c r="PON3000" s="732"/>
      <c r="POO3000" s="137"/>
      <c r="POP3000" s="580"/>
      <c r="POQ3000" s="537"/>
      <c r="POR3000" s="562"/>
      <c r="POS3000" s="357"/>
      <c r="POT3000" s="81"/>
      <c r="POU3000" s="173"/>
      <c r="POV3000" s="732"/>
      <c r="POW3000" s="137"/>
      <c r="POX3000" s="580"/>
      <c r="POY3000" s="537"/>
      <c r="POZ3000" s="562"/>
      <c r="PPA3000" s="357"/>
      <c r="PPB3000" s="81"/>
      <c r="PPC3000" s="173"/>
      <c r="PPD3000" s="732"/>
      <c r="PPE3000" s="137"/>
      <c r="PPF3000" s="580"/>
      <c r="PPG3000" s="537"/>
      <c r="PPH3000" s="562"/>
      <c r="PPI3000" s="357"/>
      <c r="PPJ3000" s="81"/>
      <c r="PPK3000" s="173"/>
      <c r="PPL3000" s="732"/>
      <c r="PPM3000" s="137"/>
      <c r="PPN3000" s="580"/>
      <c r="PPO3000" s="537"/>
      <c r="PPP3000" s="562"/>
      <c r="PPQ3000" s="357"/>
      <c r="PPR3000" s="81"/>
      <c r="PPS3000" s="173"/>
      <c r="PPT3000" s="732"/>
      <c r="PPU3000" s="137"/>
      <c r="PPV3000" s="580"/>
      <c r="PPW3000" s="537"/>
      <c r="PPX3000" s="562"/>
      <c r="PPY3000" s="357"/>
      <c r="PPZ3000" s="81"/>
      <c r="PQA3000" s="173"/>
      <c r="PQB3000" s="732"/>
      <c r="PQC3000" s="137"/>
      <c r="PQD3000" s="580"/>
      <c r="PQE3000" s="537"/>
      <c r="PQF3000" s="562"/>
      <c r="PQG3000" s="357"/>
      <c r="PQH3000" s="81"/>
      <c r="PQI3000" s="173"/>
      <c r="PQJ3000" s="732"/>
      <c r="PQK3000" s="137"/>
      <c r="PQL3000" s="580"/>
      <c r="PQM3000" s="537"/>
      <c r="PQN3000" s="562"/>
      <c r="PQO3000" s="357"/>
      <c r="PQP3000" s="81"/>
      <c r="PQQ3000" s="173"/>
      <c r="PQR3000" s="732"/>
      <c r="PQS3000" s="137"/>
      <c r="PQT3000" s="580"/>
      <c r="PQU3000" s="537"/>
      <c r="PQV3000" s="562"/>
      <c r="PQW3000" s="357"/>
      <c r="PQX3000" s="81"/>
      <c r="PQY3000" s="173"/>
      <c r="PQZ3000" s="732"/>
      <c r="PRA3000" s="137"/>
      <c r="PRB3000" s="580"/>
      <c r="PRC3000" s="537"/>
      <c r="PRD3000" s="562"/>
      <c r="PRE3000" s="357"/>
      <c r="PRF3000" s="81"/>
      <c r="PRG3000" s="173"/>
      <c r="PRH3000" s="732"/>
      <c r="PRI3000" s="137"/>
      <c r="PRJ3000" s="580"/>
      <c r="PRK3000" s="537"/>
      <c r="PRL3000" s="562"/>
      <c r="PRM3000" s="357"/>
      <c r="PRN3000" s="81"/>
      <c r="PRO3000" s="173"/>
      <c r="PRP3000" s="732"/>
      <c r="PRQ3000" s="137"/>
      <c r="PRR3000" s="580"/>
      <c r="PRS3000" s="537"/>
      <c r="PRT3000" s="562"/>
      <c r="PRU3000" s="357"/>
      <c r="PRV3000" s="81"/>
      <c r="PRW3000" s="173"/>
      <c r="PRX3000" s="732"/>
      <c r="PRY3000" s="137"/>
      <c r="PRZ3000" s="580"/>
      <c r="PSA3000" s="537"/>
      <c r="PSB3000" s="562"/>
      <c r="PSC3000" s="357"/>
      <c r="PSD3000" s="81"/>
      <c r="PSE3000" s="173"/>
      <c r="PSF3000" s="732"/>
      <c r="PSG3000" s="137"/>
      <c r="PSH3000" s="580"/>
      <c r="PSI3000" s="537"/>
      <c r="PSJ3000" s="562"/>
      <c r="PSK3000" s="357"/>
      <c r="PSL3000" s="81"/>
      <c r="PSM3000" s="173"/>
      <c r="PSN3000" s="732"/>
      <c r="PSO3000" s="137"/>
      <c r="PSP3000" s="580"/>
      <c r="PSQ3000" s="537"/>
      <c r="PSR3000" s="562"/>
      <c r="PSS3000" s="357"/>
      <c r="PST3000" s="81"/>
      <c r="PSU3000" s="173"/>
      <c r="PSV3000" s="732"/>
      <c r="PSW3000" s="137"/>
      <c r="PSX3000" s="580"/>
      <c r="PSY3000" s="537"/>
      <c r="PSZ3000" s="562"/>
      <c r="PTA3000" s="357"/>
      <c r="PTB3000" s="81"/>
      <c r="PTC3000" s="173"/>
      <c r="PTD3000" s="732"/>
      <c r="PTE3000" s="137"/>
      <c r="PTF3000" s="580"/>
      <c r="PTG3000" s="537"/>
      <c r="PTH3000" s="562"/>
      <c r="PTI3000" s="357"/>
      <c r="PTJ3000" s="81"/>
      <c r="PTK3000" s="173"/>
      <c r="PTL3000" s="732"/>
      <c r="PTM3000" s="137"/>
      <c r="PTN3000" s="580"/>
      <c r="PTO3000" s="537"/>
      <c r="PTP3000" s="562"/>
      <c r="PTQ3000" s="357"/>
      <c r="PTR3000" s="81"/>
      <c r="PTS3000" s="173"/>
      <c r="PTT3000" s="732"/>
      <c r="PTU3000" s="137"/>
      <c r="PTV3000" s="580"/>
      <c r="PTW3000" s="537"/>
      <c r="PTX3000" s="562"/>
      <c r="PTY3000" s="357"/>
      <c r="PTZ3000" s="81"/>
      <c r="PUA3000" s="173"/>
      <c r="PUB3000" s="732"/>
      <c r="PUC3000" s="137"/>
      <c r="PUD3000" s="580"/>
      <c r="PUE3000" s="537"/>
      <c r="PUF3000" s="562"/>
      <c r="PUG3000" s="357"/>
      <c r="PUH3000" s="81"/>
      <c r="PUI3000" s="173"/>
      <c r="PUJ3000" s="732"/>
      <c r="PUK3000" s="137"/>
      <c r="PUL3000" s="580"/>
      <c r="PUM3000" s="537"/>
      <c r="PUN3000" s="562"/>
      <c r="PUO3000" s="357"/>
      <c r="PUP3000" s="81"/>
      <c r="PUQ3000" s="173"/>
      <c r="PUR3000" s="732"/>
      <c r="PUS3000" s="137"/>
      <c r="PUT3000" s="580"/>
      <c r="PUU3000" s="537"/>
      <c r="PUV3000" s="562"/>
      <c r="PUW3000" s="357"/>
      <c r="PUX3000" s="81"/>
      <c r="PUY3000" s="173"/>
      <c r="PUZ3000" s="732"/>
      <c r="PVA3000" s="137"/>
      <c r="PVB3000" s="580"/>
      <c r="PVC3000" s="537"/>
      <c r="PVD3000" s="562"/>
      <c r="PVE3000" s="357"/>
      <c r="PVF3000" s="81"/>
      <c r="PVG3000" s="173"/>
      <c r="PVH3000" s="732"/>
      <c r="PVI3000" s="137"/>
      <c r="PVJ3000" s="580"/>
      <c r="PVK3000" s="537"/>
      <c r="PVL3000" s="562"/>
      <c r="PVM3000" s="357"/>
      <c r="PVN3000" s="81"/>
      <c r="PVO3000" s="173"/>
      <c r="PVP3000" s="732"/>
      <c r="PVQ3000" s="137"/>
      <c r="PVR3000" s="580"/>
      <c r="PVS3000" s="537"/>
      <c r="PVT3000" s="562"/>
      <c r="PVU3000" s="357"/>
      <c r="PVV3000" s="81"/>
      <c r="PVW3000" s="173"/>
      <c r="PVX3000" s="732"/>
      <c r="PVY3000" s="137"/>
      <c r="PVZ3000" s="580"/>
      <c r="PWA3000" s="537"/>
      <c r="PWB3000" s="562"/>
      <c r="PWC3000" s="357"/>
      <c r="PWD3000" s="81"/>
      <c r="PWE3000" s="173"/>
      <c r="PWF3000" s="732"/>
      <c r="PWG3000" s="137"/>
      <c r="PWH3000" s="580"/>
      <c r="PWI3000" s="537"/>
      <c r="PWJ3000" s="562"/>
      <c r="PWK3000" s="357"/>
      <c r="PWL3000" s="81"/>
      <c r="PWM3000" s="173"/>
      <c r="PWN3000" s="732"/>
      <c r="PWO3000" s="137"/>
      <c r="PWP3000" s="580"/>
      <c r="PWQ3000" s="537"/>
      <c r="PWR3000" s="562"/>
      <c r="PWS3000" s="357"/>
      <c r="PWT3000" s="81"/>
      <c r="PWU3000" s="173"/>
      <c r="PWV3000" s="732"/>
      <c r="PWW3000" s="137"/>
      <c r="PWX3000" s="580"/>
      <c r="PWY3000" s="537"/>
      <c r="PWZ3000" s="562"/>
      <c r="PXA3000" s="357"/>
      <c r="PXB3000" s="81"/>
      <c r="PXC3000" s="173"/>
      <c r="PXD3000" s="732"/>
      <c r="PXE3000" s="137"/>
      <c r="PXF3000" s="580"/>
      <c r="PXG3000" s="537"/>
      <c r="PXH3000" s="562"/>
      <c r="PXI3000" s="357"/>
      <c r="PXJ3000" s="81"/>
      <c r="PXK3000" s="173"/>
      <c r="PXL3000" s="732"/>
      <c r="PXM3000" s="137"/>
      <c r="PXN3000" s="580"/>
      <c r="PXO3000" s="537"/>
      <c r="PXP3000" s="562"/>
      <c r="PXQ3000" s="357"/>
      <c r="PXR3000" s="81"/>
      <c r="PXS3000" s="173"/>
      <c r="PXT3000" s="732"/>
      <c r="PXU3000" s="137"/>
      <c r="PXV3000" s="580"/>
      <c r="PXW3000" s="537"/>
      <c r="PXX3000" s="562"/>
      <c r="PXY3000" s="357"/>
      <c r="PXZ3000" s="81"/>
      <c r="PYA3000" s="173"/>
      <c r="PYB3000" s="732"/>
      <c r="PYC3000" s="137"/>
      <c r="PYD3000" s="580"/>
      <c r="PYE3000" s="537"/>
      <c r="PYF3000" s="562"/>
      <c r="PYG3000" s="357"/>
      <c r="PYH3000" s="81"/>
      <c r="PYI3000" s="173"/>
      <c r="PYJ3000" s="732"/>
      <c r="PYK3000" s="137"/>
      <c r="PYL3000" s="580"/>
      <c r="PYM3000" s="537"/>
      <c r="PYN3000" s="562"/>
      <c r="PYO3000" s="357"/>
      <c r="PYP3000" s="81"/>
      <c r="PYQ3000" s="173"/>
      <c r="PYR3000" s="732"/>
      <c r="PYS3000" s="137"/>
      <c r="PYT3000" s="580"/>
      <c r="PYU3000" s="537"/>
      <c r="PYV3000" s="562"/>
      <c r="PYW3000" s="357"/>
      <c r="PYX3000" s="81"/>
      <c r="PYY3000" s="173"/>
      <c r="PYZ3000" s="732"/>
      <c r="PZA3000" s="137"/>
      <c r="PZB3000" s="580"/>
      <c r="PZC3000" s="537"/>
      <c r="PZD3000" s="562"/>
      <c r="PZE3000" s="357"/>
      <c r="PZF3000" s="81"/>
      <c r="PZG3000" s="173"/>
      <c r="PZH3000" s="732"/>
      <c r="PZI3000" s="137"/>
      <c r="PZJ3000" s="580"/>
      <c r="PZK3000" s="537"/>
      <c r="PZL3000" s="562"/>
      <c r="PZM3000" s="357"/>
      <c r="PZN3000" s="81"/>
      <c r="PZO3000" s="173"/>
      <c r="PZP3000" s="732"/>
      <c r="PZQ3000" s="137"/>
      <c r="PZR3000" s="580"/>
      <c r="PZS3000" s="537"/>
      <c r="PZT3000" s="562"/>
      <c r="PZU3000" s="357"/>
      <c r="PZV3000" s="81"/>
      <c r="PZW3000" s="173"/>
      <c r="PZX3000" s="732"/>
      <c r="PZY3000" s="137"/>
      <c r="PZZ3000" s="580"/>
      <c r="QAA3000" s="537"/>
      <c r="QAB3000" s="562"/>
      <c r="QAC3000" s="357"/>
      <c r="QAD3000" s="81"/>
      <c r="QAE3000" s="173"/>
      <c r="QAF3000" s="732"/>
      <c r="QAG3000" s="137"/>
      <c r="QAH3000" s="580"/>
      <c r="QAI3000" s="537"/>
      <c r="QAJ3000" s="562"/>
      <c r="QAK3000" s="357"/>
      <c r="QAL3000" s="81"/>
      <c r="QAM3000" s="173"/>
      <c r="QAN3000" s="732"/>
      <c r="QAO3000" s="137"/>
      <c r="QAP3000" s="580"/>
      <c r="QAQ3000" s="537"/>
      <c r="QAR3000" s="562"/>
      <c r="QAS3000" s="357"/>
      <c r="QAT3000" s="81"/>
      <c r="QAU3000" s="173"/>
      <c r="QAV3000" s="732"/>
      <c r="QAW3000" s="137"/>
      <c r="QAX3000" s="580"/>
      <c r="QAY3000" s="537"/>
      <c r="QAZ3000" s="562"/>
      <c r="QBA3000" s="357"/>
      <c r="QBB3000" s="81"/>
      <c r="QBC3000" s="173"/>
      <c r="QBD3000" s="732"/>
      <c r="QBE3000" s="137"/>
      <c r="QBF3000" s="580"/>
      <c r="QBG3000" s="537"/>
      <c r="QBH3000" s="562"/>
      <c r="QBI3000" s="357"/>
      <c r="QBJ3000" s="81"/>
      <c r="QBK3000" s="173"/>
      <c r="QBL3000" s="732"/>
      <c r="QBM3000" s="137"/>
      <c r="QBN3000" s="580"/>
      <c r="QBO3000" s="537"/>
      <c r="QBP3000" s="562"/>
      <c r="QBQ3000" s="357"/>
      <c r="QBR3000" s="81"/>
      <c r="QBS3000" s="173"/>
      <c r="QBT3000" s="732"/>
      <c r="QBU3000" s="137"/>
      <c r="QBV3000" s="580"/>
      <c r="QBW3000" s="537"/>
      <c r="QBX3000" s="562"/>
      <c r="QBY3000" s="357"/>
      <c r="QBZ3000" s="81"/>
      <c r="QCA3000" s="173"/>
      <c r="QCB3000" s="732"/>
      <c r="QCC3000" s="137"/>
      <c r="QCD3000" s="580"/>
      <c r="QCE3000" s="537"/>
      <c r="QCF3000" s="562"/>
      <c r="QCG3000" s="357"/>
      <c r="QCH3000" s="81"/>
      <c r="QCI3000" s="173"/>
      <c r="QCJ3000" s="732"/>
      <c r="QCK3000" s="137"/>
      <c r="QCL3000" s="580"/>
      <c r="QCM3000" s="537"/>
      <c r="QCN3000" s="562"/>
      <c r="QCO3000" s="357"/>
      <c r="QCP3000" s="81"/>
      <c r="QCQ3000" s="173"/>
      <c r="QCR3000" s="732"/>
      <c r="QCS3000" s="137"/>
      <c r="QCT3000" s="580"/>
      <c r="QCU3000" s="537"/>
      <c r="QCV3000" s="562"/>
      <c r="QCW3000" s="357"/>
      <c r="QCX3000" s="81"/>
      <c r="QCY3000" s="173"/>
      <c r="QCZ3000" s="732"/>
      <c r="QDA3000" s="137"/>
      <c r="QDB3000" s="580"/>
      <c r="QDC3000" s="537"/>
      <c r="QDD3000" s="562"/>
      <c r="QDE3000" s="357"/>
      <c r="QDF3000" s="81"/>
      <c r="QDG3000" s="173"/>
      <c r="QDH3000" s="732"/>
      <c r="QDI3000" s="137"/>
      <c r="QDJ3000" s="580"/>
      <c r="QDK3000" s="537"/>
      <c r="QDL3000" s="562"/>
      <c r="QDM3000" s="357"/>
      <c r="QDN3000" s="81"/>
      <c r="QDO3000" s="173"/>
      <c r="QDP3000" s="732"/>
      <c r="QDQ3000" s="137"/>
      <c r="QDR3000" s="580"/>
      <c r="QDS3000" s="537"/>
      <c r="QDT3000" s="562"/>
      <c r="QDU3000" s="357"/>
      <c r="QDV3000" s="81"/>
      <c r="QDW3000" s="173"/>
      <c r="QDX3000" s="732"/>
      <c r="QDY3000" s="137"/>
      <c r="QDZ3000" s="580"/>
      <c r="QEA3000" s="537"/>
      <c r="QEB3000" s="562"/>
      <c r="QEC3000" s="357"/>
      <c r="QED3000" s="81"/>
      <c r="QEE3000" s="173"/>
      <c r="QEF3000" s="732"/>
      <c r="QEG3000" s="137"/>
      <c r="QEH3000" s="580"/>
      <c r="QEI3000" s="537"/>
      <c r="QEJ3000" s="562"/>
      <c r="QEK3000" s="357"/>
      <c r="QEL3000" s="81"/>
      <c r="QEM3000" s="173"/>
      <c r="QEN3000" s="732"/>
      <c r="QEO3000" s="137"/>
      <c r="QEP3000" s="580"/>
      <c r="QEQ3000" s="537"/>
      <c r="QER3000" s="562"/>
      <c r="QES3000" s="357"/>
      <c r="QET3000" s="81"/>
      <c r="QEU3000" s="173"/>
      <c r="QEV3000" s="732"/>
      <c r="QEW3000" s="137"/>
      <c r="QEX3000" s="580"/>
      <c r="QEY3000" s="537"/>
      <c r="QEZ3000" s="562"/>
      <c r="QFA3000" s="357"/>
      <c r="QFB3000" s="81"/>
      <c r="QFC3000" s="173"/>
      <c r="QFD3000" s="732"/>
      <c r="QFE3000" s="137"/>
      <c r="QFF3000" s="580"/>
      <c r="QFG3000" s="537"/>
      <c r="QFH3000" s="562"/>
      <c r="QFI3000" s="357"/>
      <c r="QFJ3000" s="81"/>
      <c r="QFK3000" s="173"/>
      <c r="QFL3000" s="732"/>
      <c r="QFM3000" s="137"/>
      <c r="QFN3000" s="580"/>
      <c r="QFO3000" s="537"/>
      <c r="QFP3000" s="562"/>
      <c r="QFQ3000" s="357"/>
      <c r="QFR3000" s="81"/>
      <c r="QFS3000" s="173"/>
      <c r="QFT3000" s="732"/>
      <c r="QFU3000" s="137"/>
      <c r="QFV3000" s="580"/>
      <c r="QFW3000" s="537"/>
      <c r="QFX3000" s="562"/>
      <c r="QFY3000" s="357"/>
      <c r="QFZ3000" s="81"/>
      <c r="QGA3000" s="173"/>
      <c r="QGB3000" s="732"/>
      <c r="QGC3000" s="137"/>
      <c r="QGD3000" s="580"/>
      <c r="QGE3000" s="537"/>
      <c r="QGF3000" s="562"/>
      <c r="QGG3000" s="357"/>
      <c r="QGH3000" s="81"/>
      <c r="QGI3000" s="173"/>
      <c r="QGJ3000" s="732"/>
      <c r="QGK3000" s="137"/>
      <c r="QGL3000" s="580"/>
      <c r="QGM3000" s="537"/>
      <c r="QGN3000" s="562"/>
      <c r="QGO3000" s="357"/>
      <c r="QGP3000" s="81"/>
      <c r="QGQ3000" s="173"/>
      <c r="QGR3000" s="732"/>
      <c r="QGS3000" s="137"/>
      <c r="QGT3000" s="580"/>
      <c r="QGU3000" s="537"/>
      <c r="QGV3000" s="562"/>
      <c r="QGW3000" s="357"/>
      <c r="QGX3000" s="81"/>
      <c r="QGY3000" s="173"/>
      <c r="QGZ3000" s="732"/>
      <c r="QHA3000" s="137"/>
      <c r="QHB3000" s="580"/>
      <c r="QHC3000" s="537"/>
      <c r="QHD3000" s="562"/>
      <c r="QHE3000" s="357"/>
      <c r="QHF3000" s="81"/>
      <c r="QHG3000" s="173"/>
      <c r="QHH3000" s="732"/>
      <c r="QHI3000" s="137"/>
      <c r="QHJ3000" s="580"/>
      <c r="QHK3000" s="537"/>
      <c r="QHL3000" s="562"/>
      <c r="QHM3000" s="357"/>
      <c r="QHN3000" s="81"/>
      <c r="QHO3000" s="173"/>
      <c r="QHP3000" s="732"/>
      <c r="QHQ3000" s="137"/>
      <c r="QHR3000" s="580"/>
      <c r="QHS3000" s="537"/>
      <c r="QHT3000" s="562"/>
      <c r="QHU3000" s="357"/>
      <c r="QHV3000" s="81"/>
      <c r="QHW3000" s="173"/>
      <c r="QHX3000" s="732"/>
      <c r="QHY3000" s="137"/>
      <c r="QHZ3000" s="580"/>
      <c r="QIA3000" s="537"/>
      <c r="QIB3000" s="562"/>
      <c r="QIC3000" s="357"/>
      <c r="QID3000" s="81"/>
      <c r="QIE3000" s="173"/>
      <c r="QIF3000" s="732"/>
      <c r="QIG3000" s="137"/>
      <c r="QIH3000" s="580"/>
      <c r="QII3000" s="537"/>
      <c r="QIJ3000" s="562"/>
      <c r="QIK3000" s="357"/>
      <c r="QIL3000" s="81"/>
      <c r="QIM3000" s="173"/>
      <c r="QIN3000" s="732"/>
      <c r="QIO3000" s="137"/>
      <c r="QIP3000" s="580"/>
      <c r="QIQ3000" s="537"/>
      <c r="QIR3000" s="562"/>
      <c r="QIS3000" s="357"/>
      <c r="QIT3000" s="81"/>
      <c r="QIU3000" s="173"/>
      <c r="QIV3000" s="732"/>
      <c r="QIW3000" s="137"/>
      <c r="QIX3000" s="580"/>
      <c r="QIY3000" s="537"/>
      <c r="QIZ3000" s="562"/>
      <c r="QJA3000" s="357"/>
      <c r="QJB3000" s="81"/>
      <c r="QJC3000" s="173"/>
      <c r="QJD3000" s="732"/>
      <c r="QJE3000" s="137"/>
      <c r="QJF3000" s="580"/>
      <c r="QJG3000" s="537"/>
      <c r="QJH3000" s="562"/>
      <c r="QJI3000" s="357"/>
      <c r="QJJ3000" s="81"/>
      <c r="QJK3000" s="173"/>
      <c r="QJL3000" s="732"/>
      <c r="QJM3000" s="137"/>
      <c r="QJN3000" s="580"/>
      <c r="QJO3000" s="537"/>
      <c r="QJP3000" s="562"/>
      <c r="QJQ3000" s="357"/>
      <c r="QJR3000" s="81"/>
      <c r="QJS3000" s="173"/>
      <c r="QJT3000" s="732"/>
      <c r="QJU3000" s="137"/>
      <c r="QJV3000" s="580"/>
      <c r="QJW3000" s="537"/>
      <c r="QJX3000" s="562"/>
      <c r="QJY3000" s="357"/>
      <c r="QJZ3000" s="81"/>
      <c r="QKA3000" s="173"/>
      <c r="QKB3000" s="732"/>
      <c r="QKC3000" s="137"/>
      <c r="QKD3000" s="580"/>
      <c r="QKE3000" s="537"/>
      <c r="QKF3000" s="562"/>
      <c r="QKG3000" s="357"/>
      <c r="QKH3000" s="81"/>
      <c r="QKI3000" s="173"/>
      <c r="QKJ3000" s="732"/>
      <c r="QKK3000" s="137"/>
      <c r="QKL3000" s="580"/>
      <c r="QKM3000" s="537"/>
      <c r="QKN3000" s="562"/>
      <c r="QKO3000" s="357"/>
      <c r="QKP3000" s="81"/>
      <c r="QKQ3000" s="173"/>
      <c r="QKR3000" s="732"/>
      <c r="QKS3000" s="137"/>
      <c r="QKT3000" s="580"/>
      <c r="QKU3000" s="537"/>
      <c r="QKV3000" s="562"/>
      <c r="QKW3000" s="357"/>
      <c r="QKX3000" s="81"/>
      <c r="QKY3000" s="173"/>
      <c r="QKZ3000" s="732"/>
      <c r="QLA3000" s="137"/>
      <c r="QLB3000" s="580"/>
      <c r="QLC3000" s="537"/>
      <c r="QLD3000" s="562"/>
      <c r="QLE3000" s="357"/>
      <c r="QLF3000" s="81"/>
      <c r="QLG3000" s="173"/>
      <c r="QLH3000" s="732"/>
      <c r="QLI3000" s="137"/>
      <c r="QLJ3000" s="580"/>
      <c r="QLK3000" s="537"/>
      <c r="QLL3000" s="562"/>
      <c r="QLM3000" s="357"/>
      <c r="QLN3000" s="81"/>
      <c r="QLO3000" s="173"/>
      <c r="QLP3000" s="732"/>
      <c r="QLQ3000" s="137"/>
      <c r="QLR3000" s="580"/>
      <c r="QLS3000" s="537"/>
      <c r="QLT3000" s="562"/>
      <c r="QLU3000" s="357"/>
      <c r="QLV3000" s="81"/>
      <c r="QLW3000" s="173"/>
      <c r="QLX3000" s="732"/>
      <c r="QLY3000" s="137"/>
      <c r="QLZ3000" s="580"/>
      <c r="QMA3000" s="537"/>
      <c r="QMB3000" s="562"/>
      <c r="QMC3000" s="357"/>
      <c r="QMD3000" s="81"/>
      <c r="QME3000" s="173"/>
      <c r="QMF3000" s="732"/>
      <c r="QMG3000" s="137"/>
      <c r="QMH3000" s="580"/>
      <c r="QMI3000" s="537"/>
      <c r="QMJ3000" s="562"/>
      <c r="QMK3000" s="357"/>
      <c r="QML3000" s="81"/>
      <c r="QMM3000" s="173"/>
      <c r="QMN3000" s="732"/>
      <c r="QMO3000" s="137"/>
      <c r="QMP3000" s="580"/>
      <c r="QMQ3000" s="537"/>
      <c r="QMR3000" s="562"/>
      <c r="QMS3000" s="357"/>
      <c r="QMT3000" s="81"/>
      <c r="QMU3000" s="173"/>
      <c r="QMV3000" s="732"/>
      <c r="QMW3000" s="137"/>
      <c r="QMX3000" s="580"/>
      <c r="QMY3000" s="537"/>
      <c r="QMZ3000" s="562"/>
      <c r="QNA3000" s="357"/>
      <c r="QNB3000" s="81"/>
      <c r="QNC3000" s="173"/>
      <c r="QND3000" s="732"/>
      <c r="QNE3000" s="137"/>
      <c r="QNF3000" s="580"/>
      <c r="QNG3000" s="537"/>
      <c r="QNH3000" s="562"/>
      <c r="QNI3000" s="357"/>
      <c r="QNJ3000" s="81"/>
      <c r="QNK3000" s="173"/>
      <c r="QNL3000" s="732"/>
      <c r="QNM3000" s="137"/>
      <c r="QNN3000" s="580"/>
      <c r="QNO3000" s="537"/>
      <c r="QNP3000" s="562"/>
      <c r="QNQ3000" s="357"/>
      <c r="QNR3000" s="81"/>
      <c r="QNS3000" s="173"/>
      <c r="QNT3000" s="732"/>
      <c r="QNU3000" s="137"/>
      <c r="QNV3000" s="580"/>
      <c r="QNW3000" s="537"/>
      <c r="QNX3000" s="562"/>
      <c r="QNY3000" s="357"/>
      <c r="QNZ3000" s="81"/>
      <c r="QOA3000" s="173"/>
      <c r="QOB3000" s="732"/>
      <c r="QOC3000" s="137"/>
      <c r="QOD3000" s="580"/>
      <c r="QOE3000" s="537"/>
      <c r="QOF3000" s="562"/>
      <c r="QOG3000" s="357"/>
      <c r="QOH3000" s="81"/>
      <c r="QOI3000" s="173"/>
      <c r="QOJ3000" s="732"/>
      <c r="QOK3000" s="137"/>
      <c r="QOL3000" s="580"/>
      <c r="QOM3000" s="537"/>
      <c r="QON3000" s="562"/>
      <c r="QOO3000" s="357"/>
      <c r="QOP3000" s="81"/>
      <c r="QOQ3000" s="173"/>
      <c r="QOR3000" s="732"/>
      <c r="QOS3000" s="137"/>
      <c r="QOT3000" s="580"/>
      <c r="QOU3000" s="537"/>
      <c r="QOV3000" s="562"/>
      <c r="QOW3000" s="357"/>
      <c r="QOX3000" s="81"/>
      <c r="QOY3000" s="173"/>
      <c r="QOZ3000" s="732"/>
      <c r="QPA3000" s="137"/>
      <c r="QPB3000" s="580"/>
      <c r="QPC3000" s="537"/>
      <c r="QPD3000" s="562"/>
      <c r="QPE3000" s="357"/>
      <c r="QPF3000" s="81"/>
      <c r="QPG3000" s="173"/>
      <c r="QPH3000" s="732"/>
      <c r="QPI3000" s="137"/>
      <c r="QPJ3000" s="580"/>
      <c r="QPK3000" s="537"/>
      <c r="QPL3000" s="562"/>
      <c r="QPM3000" s="357"/>
      <c r="QPN3000" s="81"/>
      <c r="QPO3000" s="173"/>
      <c r="QPP3000" s="732"/>
      <c r="QPQ3000" s="137"/>
      <c r="QPR3000" s="580"/>
      <c r="QPS3000" s="537"/>
      <c r="QPT3000" s="562"/>
      <c r="QPU3000" s="357"/>
      <c r="QPV3000" s="81"/>
      <c r="QPW3000" s="173"/>
      <c r="QPX3000" s="732"/>
      <c r="QPY3000" s="137"/>
      <c r="QPZ3000" s="580"/>
      <c r="QQA3000" s="537"/>
      <c r="QQB3000" s="562"/>
      <c r="QQC3000" s="357"/>
      <c r="QQD3000" s="81"/>
      <c r="QQE3000" s="173"/>
      <c r="QQF3000" s="732"/>
      <c r="QQG3000" s="137"/>
      <c r="QQH3000" s="580"/>
      <c r="QQI3000" s="537"/>
      <c r="QQJ3000" s="562"/>
      <c r="QQK3000" s="357"/>
      <c r="QQL3000" s="81"/>
      <c r="QQM3000" s="173"/>
      <c r="QQN3000" s="732"/>
      <c r="QQO3000" s="137"/>
      <c r="QQP3000" s="580"/>
      <c r="QQQ3000" s="537"/>
      <c r="QQR3000" s="562"/>
      <c r="QQS3000" s="357"/>
      <c r="QQT3000" s="81"/>
      <c r="QQU3000" s="173"/>
      <c r="QQV3000" s="732"/>
      <c r="QQW3000" s="137"/>
      <c r="QQX3000" s="580"/>
      <c r="QQY3000" s="537"/>
      <c r="QQZ3000" s="562"/>
      <c r="QRA3000" s="357"/>
      <c r="QRB3000" s="81"/>
      <c r="QRC3000" s="173"/>
      <c r="QRD3000" s="732"/>
      <c r="QRE3000" s="137"/>
      <c r="QRF3000" s="580"/>
      <c r="QRG3000" s="537"/>
      <c r="QRH3000" s="562"/>
      <c r="QRI3000" s="357"/>
      <c r="QRJ3000" s="81"/>
      <c r="QRK3000" s="173"/>
      <c r="QRL3000" s="732"/>
      <c r="QRM3000" s="137"/>
      <c r="QRN3000" s="580"/>
      <c r="QRO3000" s="537"/>
      <c r="QRP3000" s="562"/>
      <c r="QRQ3000" s="357"/>
      <c r="QRR3000" s="81"/>
      <c r="QRS3000" s="173"/>
      <c r="QRT3000" s="732"/>
      <c r="QRU3000" s="137"/>
      <c r="QRV3000" s="580"/>
      <c r="QRW3000" s="537"/>
      <c r="QRX3000" s="562"/>
      <c r="QRY3000" s="357"/>
      <c r="QRZ3000" s="81"/>
      <c r="QSA3000" s="173"/>
      <c r="QSB3000" s="732"/>
      <c r="QSC3000" s="137"/>
      <c r="QSD3000" s="580"/>
      <c r="QSE3000" s="537"/>
      <c r="QSF3000" s="562"/>
      <c r="QSG3000" s="357"/>
      <c r="QSH3000" s="81"/>
      <c r="QSI3000" s="173"/>
      <c r="QSJ3000" s="732"/>
      <c r="QSK3000" s="137"/>
      <c r="QSL3000" s="580"/>
      <c r="QSM3000" s="537"/>
      <c r="QSN3000" s="562"/>
      <c r="QSO3000" s="357"/>
      <c r="QSP3000" s="81"/>
      <c r="QSQ3000" s="173"/>
      <c r="QSR3000" s="732"/>
      <c r="QSS3000" s="137"/>
      <c r="QST3000" s="580"/>
      <c r="QSU3000" s="537"/>
      <c r="QSV3000" s="562"/>
      <c r="QSW3000" s="357"/>
      <c r="QSX3000" s="81"/>
      <c r="QSY3000" s="173"/>
      <c r="QSZ3000" s="732"/>
      <c r="QTA3000" s="137"/>
      <c r="QTB3000" s="580"/>
      <c r="QTC3000" s="537"/>
      <c r="QTD3000" s="562"/>
      <c r="QTE3000" s="357"/>
      <c r="QTF3000" s="81"/>
      <c r="QTG3000" s="173"/>
      <c r="QTH3000" s="732"/>
      <c r="QTI3000" s="137"/>
      <c r="QTJ3000" s="580"/>
      <c r="QTK3000" s="537"/>
      <c r="QTL3000" s="562"/>
      <c r="QTM3000" s="357"/>
      <c r="QTN3000" s="81"/>
      <c r="QTO3000" s="173"/>
      <c r="QTP3000" s="732"/>
      <c r="QTQ3000" s="137"/>
      <c r="QTR3000" s="580"/>
      <c r="QTS3000" s="537"/>
      <c r="QTT3000" s="562"/>
      <c r="QTU3000" s="357"/>
      <c r="QTV3000" s="81"/>
      <c r="QTW3000" s="173"/>
      <c r="QTX3000" s="732"/>
      <c r="QTY3000" s="137"/>
      <c r="QTZ3000" s="580"/>
      <c r="QUA3000" s="537"/>
      <c r="QUB3000" s="562"/>
      <c r="QUC3000" s="357"/>
      <c r="QUD3000" s="81"/>
      <c r="QUE3000" s="173"/>
      <c r="QUF3000" s="732"/>
      <c r="QUG3000" s="137"/>
      <c r="QUH3000" s="580"/>
      <c r="QUI3000" s="537"/>
      <c r="QUJ3000" s="562"/>
      <c r="QUK3000" s="357"/>
      <c r="QUL3000" s="81"/>
      <c r="QUM3000" s="173"/>
      <c r="QUN3000" s="732"/>
      <c r="QUO3000" s="137"/>
      <c r="QUP3000" s="580"/>
      <c r="QUQ3000" s="537"/>
      <c r="QUR3000" s="562"/>
      <c r="QUS3000" s="357"/>
      <c r="QUT3000" s="81"/>
      <c r="QUU3000" s="173"/>
      <c r="QUV3000" s="732"/>
      <c r="QUW3000" s="137"/>
      <c r="QUX3000" s="580"/>
      <c r="QUY3000" s="537"/>
      <c r="QUZ3000" s="562"/>
      <c r="QVA3000" s="357"/>
      <c r="QVB3000" s="81"/>
      <c r="QVC3000" s="173"/>
      <c r="QVD3000" s="732"/>
      <c r="QVE3000" s="137"/>
      <c r="QVF3000" s="580"/>
      <c r="QVG3000" s="537"/>
      <c r="QVH3000" s="562"/>
      <c r="QVI3000" s="357"/>
      <c r="QVJ3000" s="81"/>
      <c r="QVK3000" s="173"/>
      <c r="QVL3000" s="732"/>
      <c r="QVM3000" s="137"/>
      <c r="QVN3000" s="580"/>
      <c r="QVO3000" s="537"/>
      <c r="QVP3000" s="562"/>
      <c r="QVQ3000" s="357"/>
      <c r="QVR3000" s="81"/>
      <c r="QVS3000" s="173"/>
      <c r="QVT3000" s="732"/>
      <c r="QVU3000" s="137"/>
      <c r="QVV3000" s="580"/>
      <c r="QVW3000" s="537"/>
      <c r="QVX3000" s="562"/>
      <c r="QVY3000" s="357"/>
      <c r="QVZ3000" s="81"/>
      <c r="QWA3000" s="173"/>
      <c r="QWB3000" s="732"/>
      <c r="QWC3000" s="137"/>
      <c r="QWD3000" s="580"/>
      <c r="QWE3000" s="537"/>
      <c r="QWF3000" s="562"/>
      <c r="QWG3000" s="357"/>
      <c r="QWH3000" s="81"/>
      <c r="QWI3000" s="173"/>
      <c r="QWJ3000" s="732"/>
      <c r="QWK3000" s="137"/>
      <c r="QWL3000" s="580"/>
      <c r="QWM3000" s="537"/>
      <c r="QWN3000" s="562"/>
      <c r="QWO3000" s="357"/>
      <c r="QWP3000" s="81"/>
      <c r="QWQ3000" s="173"/>
      <c r="QWR3000" s="732"/>
      <c r="QWS3000" s="137"/>
      <c r="QWT3000" s="580"/>
      <c r="QWU3000" s="537"/>
      <c r="QWV3000" s="562"/>
      <c r="QWW3000" s="357"/>
      <c r="QWX3000" s="81"/>
      <c r="QWY3000" s="173"/>
      <c r="QWZ3000" s="732"/>
      <c r="QXA3000" s="137"/>
      <c r="QXB3000" s="580"/>
      <c r="QXC3000" s="537"/>
      <c r="QXD3000" s="562"/>
      <c r="QXE3000" s="357"/>
      <c r="QXF3000" s="81"/>
      <c r="QXG3000" s="173"/>
      <c r="QXH3000" s="732"/>
      <c r="QXI3000" s="137"/>
      <c r="QXJ3000" s="580"/>
      <c r="QXK3000" s="537"/>
      <c r="QXL3000" s="562"/>
      <c r="QXM3000" s="357"/>
      <c r="QXN3000" s="81"/>
      <c r="QXO3000" s="173"/>
      <c r="QXP3000" s="732"/>
      <c r="QXQ3000" s="137"/>
      <c r="QXR3000" s="580"/>
      <c r="QXS3000" s="537"/>
      <c r="QXT3000" s="562"/>
      <c r="QXU3000" s="357"/>
      <c r="QXV3000" s="81"/>
      <c r="QXW3000" s="173"/>
      <c r="QXX3000" s="732"/>
      <c r="QXY3000" s="137"/>
      <c r="QXZ3000" s="580"/>
      <c r="QYA3000" s="537"/>
      <c r="QYB3000" s="562"/>
      <c r="QYC3000" s="357"/>
      <c r="QYD3000" s="81"/>
      <c r="QYE3000" s="173"/>
      <c r="QYF3000" s="732"/>
      <c r="QYG3000" s="137"/>
      <c r="QYH3000" s="580"/>
      <c r="QYI3000" s="537"/>
      <c r="QYJ3000" s="562"/>
      <c r="QYK3000" s="357"/>
      <c r="QYL3000" s="81"/>
      <c r="QYM3000" s="173"/>
      <c r="QYN3000" s="732"/>
      <c r="QYO3000" s="137"/>
      <c r="QYP3000" s="580"/>
      <c r="QYQ3000" s="537"/>
      <c r="QYR3000" s="562"/>
      <c r="QYS3000" s="357"/>
      <c r="QYT3000" s="81"/>
      <c r="QYU3000" s="173"/>
      <c r="QYV3000" s="732"/>
      <c r="QYW3000" s="137"/>
      <c r="QYX3000" s="580"/>
      <c r="QYY3000" s="537"/>
      <c r="QYZ3000" s="562"/>
      <c r="QZA3000" s="357"/>
      <c r="QZB3000" s="81"/>
      <c r="QZC3000" s="173"/>
      <c r="QZD3000" s="732"/>
      <c r="QZE3000" s="137"/>
      <c r="QZF3000" s="580"/>
      <c r="QZG3000" s="537"/>
      <c r="QZH3000" s="562"/>
      <c r="QZI3000" s="357"/>
      <c r="QZJ3000" s="81"/>
      <c r="QZK3000" s="173"/>
      <c r="QZL3000" s="732"/>
      <c r="QZM3000" s="137"/>
      <c r="QZN3000" s="580"/>
      <c r="QZO3000" s="537"/>
      <c r="QZP3000" s="562"/>
      <c r="QZQ3000" s="357"/>
      <c r="QZR3000" s="81"/>
      <c r="QZS3000" s="173"/>
      <c r="QZT3000" s="732"/>
      <c r="QZU3000" s="137"/>
      <c r="QZV3000" s="580"/>
      <c r="QZW3000" s="537"/>
      <c r="QZX3000" s="562"/>
      <c r="QZY3000" s="357"/>
      <c r="QZZ3000" s="81"/>
      <c r="RAA3000" s="173"/>
      <c r="RAB3000" s="732"/>
      <c r="RAC3000" s="137"/>
      <c r="RAD3000" s="580"/>
      <c r="RAE3000" s="537"/>
      <c r="RAF3000" s="562"/>
      <c r="RAG3000" s="357"/>
      <c r="RAH3000" s="81"/>
      <c r="RAI3000" s="173"/>
      <c r="RAJ3000" s="732"/>
      <c r="RAK3000" s="137"/>
      <c r="RAL3000" s="580"/>
      <c r="RAM3000" s="537"/>
      <c r="RAN3000" s="562"/>
      <c r="RAO3000" s="357"/>
      <c r="RAP3000" s="81"/>
      <c r="RAQ3000" s="173"/>
      <c r="RAR3000" s="732"/>
      <c r="RAS3000" s="137"/>
      <c r="RAT3000" s="580"/>
      <c r="RAU3000" s="537"/>
      <c r="RAV3000" s="562"/>
      <c r="RAW3000" s="357"/>
      <c r="RAX3000" s="81"/>
      <c r="RAY3000" s="173"/>
      <c r="RAZ3000" s="732"/>
      <c r="RBA3000" s="137"/>
      <c r="RBB3000" s="580"/>
      <c r="RBC3000" s="537"/>
      <c r="RBD3000" s="562"/>
      <c r="RBE3000" s="357"/>
      <c r="RBF3000" s="81"/>
      <c r="RBG3000" s="173"/>
      <c r="RBH3000" s="732"/>
      <c r="RBI3000" s="137"/>
      <c r="RBJ3000" s="580"/>
      <c r="RBK3000" s="537"/>
      <c r="RBL3000" s="562"/>
      <c r="RBM3000" s="357"/>
      <c r="RBN3000" s="81"/>
      <c r="RBO3000" s="173"/>
      <c r="RBP3000" s="732"/>
      <c r="RBQ3000" s="137"/>
      <c r="RBR3000" s="580"/>
      <c r="RBS3000" s="537"/>
      <c r="RBT3000" s="562"/>
      <c r="RBU3000" s="357"/>
      <c r="RBV3000" s="81"/>
      <c r="RBW3000" s="173"/>
      <c r="RBX3000" s="732"/>
      <c r="RBY3000" s="137"/>
      <c r="RBZ3000" s="580"/>
      <c r="RCA3000" s="537"/>
      <c r="RCB3000" s="562"/>
      <c r="RCC3000" s="357"/>
      <c r="RCD3000" s="81"/>
      <c r="RCE3000" s="173"/>
      <c r="RCF3000" s="732"/>
      <c r="RCG3000" s="137"/>
      <c r="RCH3000" s="580"/>
      <c r="RCI3000" s="537"/>
      <c r="RCJ3000" s="562"/>
      <c r="RCK3000" s="357"/>
      <c r="RCL3000" s="81"/>
      <c r="RCM3000" s="173"/>
      <c r="RCN3000" s="732"/>
      <c r="RCO3000" s="137"/>
      <c r="RCP3000" s="580"/>
      <c r="RCQ3000" s="537"/>
      <c r="RCR3000" s="562"/>
      <c r="RCS3000" s="357"/>
      <c r="RCT3000" s="81"/>
      <c r="RCU3000" s="173"/>
      <c r="RCV3000" s="732"/>
      <c r="RCW3000" s="137"/>
      <c r="RCX3000" s="580"/>
      <c r="RCY3000" s="537"/>
      <c r="RCZ3000" s="562"/>
      <c r="RDA3000" s="357"/>
      <c r="RDB3000" s="81"/>
      <c r="RDC3000" s="173"/>
      <c r="RDD3000" s="732"/>
      <c r="RDE3000" s="137"/>
      <c r="RDF3000" s="580"/>
      <c r="RDG3000" s="537"/>
      <c r="RDH3000" s="562"/>
      <c r="RDI3000" s="357"/>
      <c r="RDJ3000" s="81"/>
      <c r="RDK3000" s="173"/>
      <c r="RDL3000" s="732"/>
      <c r="RDM3000" s="137"/>
      <c r="RDN3000" s="580"/>
      <c r="RDO3000" s="537"/>
      <c r="RDP3000" s="562"/>
      <c r="RDQ3000" s="357"/>
      <c r="RDR3000" s="81"/>
      <c r="RDS3000" s="173"/>
      <c r="RDT3000" s="732"/>
      <c r="RDU3000" s="137"/>
      <c r="RDV3000" s="580"/>
      <c r="RDW3000" s="537"/>
      <c r="RDX3000" s="562"/>
      <c r="RDY3000" s="357"/>
      <c r="RDZ3000" s="81"/>
      <c r="REA3000" s="173"/>
      <c r="REB3000" s="732"/>
      <c r="REC3000" s="137"/>
      <c r="RED3000" s="580"/>
      <c r="REE3000" s="537"/>
      <c r="REF3000" s="562"/>
      <c r="REG3000" s="357"/>
      <c r="REH3000" s="81"/>
      <c r="REI3000" s="173"/>
      <c r="REJ3000" s="732"/>
      <c r="REK3000" s="137"/>
      <c r="REL3000" s="580"/>
      <c r="REM3000" s="537"/>
      <c r="REN3000" s="562"/>
      <c r="REO3000" s="357"/>
      <c r="REP3000" s="81"/>
      <c r="REQ3000" s="173"/>
      <c r="RER3000" s="732"/>
      <c r="RES3000" s="137"/>
      <c r="RET3000" s="580"/>
      <c r="REU3000" s="537"/>
      <c r="REV3000" s="562"/>
      <c r="REW3000" s="357"/>
      <c r="REX3000" s="81"/>
      <c r="REY3000" s="173"/>
      <c r="REZ3000" s="732"/>
      <c r="RFA3000" s="137"/>
      <c r="RFB3000" s="580"/>
      <c r="RFC3000" s="537"/>
      <c r="RFD3000" s="562"/>
      <c r="RFE3000" s="357"/>
      <c r="RFF3000" s="81"/>
      <c r="RFG3000" s="173"/>
      <c r="RFH3000" s="732"/>
      <c r="RFI3000" s="137"/>
      <c r="RFJ3000" s="580"/>
      <c r="RFK3000" s="537"/>
      <c r="RFL3000" s="562"/>
      <c r="RFM3000" s="357"/>
      <c r="RFN3000" s="81"/>
      <c r="RFO3000" s="173"/>
      <c r="RFP3000" s="732"/>
      <c r="RFQ3000" s="137"/>
      <c r="RFR3000" s="580"/>
      <c r="RFS3000" s="537"/>
      <c r="RFT3000" s="562"/>
      <c r="RFU3000" s="357"/>
      <c r="RFV3000" s="81"/>
      <c r="RFW3000" s="173"/>
      <c r="RFX3000" s="732"/>
      <c r="RFY3000" s="137"/>
      <c r="RFZ3000" s="580"/>
      <c r="RGA3000" s="537"/>
      <c r="RGB3000" s="562"/>
      <c r="RGC3000" s="357"/>
      <c r="RGD3000" s="81"/>
      <c r="RGE3000" s="173"/>
      <c r="RGF3000" s="732"/>
      <c r="RGG3000" s="137"/>
      <c r="RGH3000" s="580"/>
      <c r="RGI3000" s="537"/>
      <c r="RGJ3000" s="562"/>
      <c r="RGK3000" s="357"/>
      <c r="RGL3000" s="81"/>
      <c r="RGM3000" s="173"/>
      <c r="RGN3000" s="732"/>
      <c r="RGO3000" s="137"/>
      <c r="RGP3000" s="580"/>
      <c r="RGQ3000" s="537"/>
      <c r="RGR3000" s="562"/>
      <c r="RGS3000" s="357"/>
      <c r="RGT3000" s="81"/>
      <c r="RGU3000" s="173"/>
      <c r="RGV3000" s="732"/>
      <c r="RGW3000" s="137"/>
      <c r="RGX3000" s="580"/>
      <c r="RGY3000" s="537"/>
      <c r="RGZ3000" s="562"/>
      <c r="RHA3000" s="357"/>
      <c r="RHB3000" s="81"/>
      <c r="RHC3000" s="173"/>
      <c r="RHD3000" s="732"/>
      <c r="RHE3000" s="137"/>
      <c r="RHF3000" s="580"/>
      <c r="RHG3000" s="537"/>
      <c r="RHH3000" s="562"/>
      <c r="RHI3000" s="357"/>
      <c r="RHJ3000" s="81"/>
      <c r="RHK3000" s="173"/>
      <c r="RHL3000" s="732"/>
      <c r="RHM3000" s="137"/>
      <c r="RHN3000" s="580"/>
      <c r="RHO3000" s="537"/>
      <c r="RHP3000" s="562"/>
      <c r="RHQ3000" s="357"/>
      <c r="RHR3000" s="81"/>
      <c r="RHS3000" s="173"/>
      <c r="RHT3000" s="732"/>
      <c r="RHU3000" s="137"/>
      <c r="RHV3000" s="580"/>
      <c r="RHW3000" s="537"/>
      <c r="RHX3000" s="562"/>
      <c r="RHY3000" s="357"/>
      <c r="RHZ3000" s="81"/>
      <c r="RIA3000" s="173"/>
      <c r="RIB3000" s="732"/>
      <c r="RIC3000" s="137"/>
      <c r="RID3000" s="580"/>
      <c r="RIE3000" s="537"/>
      <c r="RIF3000" s="562"/>
      <c r="RIG3000" s="357"/>
      <c r="RIH3000" s="81"/>
      <c r="RII3000" s="173"/>
      <c r="RIJ3000" s="732"/>
      <c r="RIK3000" s="137"/>
      <c r="RIL3000" s="580"/>
      <c r="RIM3000" s="537"/>
      <c r="RIN3000" s="562"/>
      <c r="RIO3000" s="357"/>
      <c r="RIP3000" s="81"/>
      <c r="RIQ3000" s="173"/>
      <c r="RIR3000" s="732"/>
      <c r="RIS3000" s="137"/>
      <c r="RIT3000" s="580"/>
      <c r="RIU3000" s="537"/>
      <c r="RIV3000" s="562"/>
      <c r="RIW3000" s="357"/>
      <c r="RIX3000" s="81"/>
      <c r="RIY3000" s="173"/>
      <c r="RIZ3000" s="732"/>
      <c r="RJA3000" s="137"/>
      <c r="RJB3000" s="580"/>
      <c r="RJC3000" s="537"/>
      <c r="RJD3000" s="562"/>
      <c r="RJE3000" s="357"/>
      <c r="RJF3000" s="81"/>
      <c r="RJG3000" s="173"/>
      <c r="RJH3000" s="732"/>
      <c r="RJI3000" s="137"/>
      <c r="RJJ3000" s="580"/>
      <c r="RJK3000" s="537"/>
      <c r="RJL3000" s="562"/>
      <c r="RJM3000" s="357"/>
      <c r="RJN3000" s="81"/>
      <c r="RJO3000" s="173"/>
      <c r="RJP3000" s="732"/>
      <c r="RJQ3000" s="137"/>
      <c r="RJR3000" s="580"/>
      <c r="RJS3000" s="537"/>
      <c r="RJT3000" s="562"/>
      <c r="RJU3000" s="357"/>
      <c r="RJV3000" s="81"/>
      <c r="RJW3000" s="173"/>
      <c r="RJX3000" s="732"/>
      <c r="RJY3000" s="137"/>
      <c r="RJZ3000" s="580"/>
      <c r="RKA3000" s="537"/>
      <c r="RKB3000" s="562"/>
      <c r="RKC3000" s="357"/>
      <c r="RKD3000" s="81"/>
      <c r="RKE3000" s="173"/>
      <c r="RKF3000" s="732"/>
      <c r="RKG3000" s="137"/>
      <c r="RKH3000" s="580"/>
      <c r="RKI3000" s="537"/>
      <c r="RKJ3000" s="562"/>
      <c r="RKK3000" s="357"/>
      <c r="RKL3000" s="81"/>
      <c r="RKM3000" s="173"/>
      <c r="RKN3000" s="732"/>
      <c r="RKO3000" s="137"/>
      <c r="RKP3000" s="580"/>
      <c r="RKQ3000" s="537"/>
      <c r="RKR3000" s="562"/>
      <c r="RKS3000" s="357"/>
      <c r="RKT3000" s="81"/>
      <c r="RKU3000" s="173"/>
      <c r="RKV3000" s="732"/>
      <c r="RKW3000" s="137"/>
      <c r="RKX3000" s="580"/>
      <c r="RKY3000" s="537"/>
      <c r="RKZ3000" s="562"/>
      <c r="RLA3000" s="357"/>
      <c r="RLB3000" s="81"/>
      <c r="RLC3000" s="173"/>
      <c r="RLD3000" s="732"/>
      <c r="RLE3000" s="137"/>
      <c r="RLF3000" s="580"/>
      <c r="RLG3000" s="537"/>
      <c r="RLH3000" s="562"/>
      <c r="RLI3000" s="357"/>
      <c r="RLJ3000" s="81"/>
      <c r="RLK3000" s="173"/>
      <c r="RLL3000" s="732"/>
      <c r="RLM3000" s="137"/>
      <c r="RLN3000" s="580"/>
      <c r="RLO3000" s="537"/>
      <c r="RLP3000" s="562"/>
      <c r="RLQ3000" s="357"/>
      <c r="RLR3000" s="81"/>
      <c r="RLS3000" s="173"/>
      <c r="RLT3000" s="732"/>
      <c r="RLU3000" s="137"/>
      <c r="RLV3000" s="580"/>
      <c r="RLW3000" s="537"/>
      <c r="RLX3000" s="562"/>
      <c r="RLY3000" s="357"/>
      <c r="RLZ3000" s="81"/>
      <c r="RMA3000" s="173"/>
      <c r="RMB3000" s="732"/>
      <c r="RMC3000" s="137"/>
      <c r="RMD3000" s="580"/>
      <c r="RME3000" s="537"/>
      <c r="RMF3000" s="562"/>
      <c r="RMG3000" s="357"/>
      <c r="RMH3000" s="81"/>
      <c r="RMI3000" s="173"/>
      <c r="RMJ3000" s="732"/>
      <c r="RMK3000" s="137"/>
      <c r="RML3000" s="580"/>
      <c r="RMM3000" s="537"/>
      <c r="RMN3000" s="562"/>
      <c r="RMO3000" s="357"/>
      <c r="RMP3000" s="81"/>
      <c r="RMQ3000" s="173"/>
      <c r="RMR3000" s="732"/>
      <c r="RMS3000" s="137"/>
      <c r="RMT3000" s="580"/>
      <c r="RMU3000" s="537"/>
      <c r="RMV3000" s="562"/>
      <c r="RMW3000" s="357"/>
      <c r="RMX3000" s="81"/>
      <c r="RMY3000" s="173"/>
      <c r="RMZ3000" s="732"/>
      <c r="RNA3000" s="137"/>
      <c r="RNB3000" s="580"/>
      <c r="RNC3000" s="537"/>
      <c r="RND3000" s="562"/>
      <c r="RNE3000" s="357"/>
      <c r="RNF3000" s="81"/>
      <c r="RNG3000" s="173"/>
      <c r="RNH3000" s="732"/>
      <c r="RNI3000" s="137"/>
      <c r="RNJ3000" s="580"/>
      <c r="RNK3000" s="537"/>
      <c r="RNL3000" s="562"/>
      <c r="RNM3000" s="357"/>
      <c r="RNN3000" s="81"/>
      <c r="RNO3000" s="173"/>
      <c r="RNP3000" s="732"/>
      <c r="RNQ3000" s="137"/>
      <c r="RNR3000" s="580"/>
      <c r="RNS3000" s="537"/>
      <c r="RNT3000" s="562"/>
      <c r="RNU3000" s="357"/>
      <c r="RNV3000" s="81"/>
      <c r="RNW3000" s="173"/>
      <c r="RNX3000" s="732"/>
      <c r="RNY3000" s="137"/>
      <c r="RNZ3000" s="580"/>
      <c r="ROA3000" s="537"/>
      <c r="ROB3000" s="562"/>
      <c r="ROC3000" s="357"/>
      <c r="ROD3000" s="81"/>
      <c r="ROE3000" s="173"/>
      <c r="ROF3000" s="732"/>
      <c r="ROG3000" s="137"/>
      <c r="ROH3000" s="580"/>
      <c r="ROI3000" s="537"/>
      <c r="ROJ3000" s="562"/>
      <c r="ROK3000" s="357"/>
      <c r="ROL3000" s="81"/>
      <c r="ROM3000" s="173"/>
      <c r="RON3000" s="732"/>
      <c r="ROO3000" s="137"/>
      <c r="ROP3000" s="580"/>
      <c r="ROQ3000" s="537"/>
      <c r="ROR3000" s="562"/>
      <c r="ROS3000" s="357"/>
      <c r="ROT3000" s="81"/>
      <c r="ROU3000" s="173"/>
      <c r="ROV3000" s="732"/>
      <c r="ROW3000" s="137"/>
      <c r="ROX3000" s="580"/>
      <c r="ROY3000" s="537"/>
      <c r="ROZ3000" s="562"/>
      <c r="RPA3000" s="357"/>
      <c r="RPB3000" s="81"/>
      <c r="RPC3000" s="173"/>
      <c r="RPD3000" s="732"/>
      <c r="RPE3000" s="137"/>
      <c r="RPF3000" s="580"/>
      <c r="RPG3000" s="537"/>
      <c r="RPH3000" s="562"/>
      <c r="RPI3000" s="357"/>
      <c r="RPJ3000" s="81"/>
      <c r="RPK3000" s="173"/>
      <c r="RPL3000" s="732"/>
      <c r="RPM3000" s="137"/>
      <c r="RPN3000" s="580"/>
      <c r="RPO3000" s="537"/>
      <c r="RPP3000" s="562"/>
      <c r="RPQ3000" s="357"/>
      <c r="RPR3000" s="81"/>
      <c r="RPS3000" s="173"/>
      <c r="RPT3000" s="732"/>
      <c r="RPU3000" s="137"/>
      <c r="RPV3000" s="580"/>
      <c r="RPW3000" s="537"/>
      <c r="RPX3000" s="562"/>
      <c r="RPY3000" s="357"/>
      <c r="RPZ3000" s="81"/>
      <c r="RQA3000" s="173"/>
      <c r="RQB3000" s="732"/>
      <c r="RQC3000" s="137"/>
      <c r="RQD3000" s="580"/>
      <c r="RQE3000" s="537"/>
      <c r="RQF3000" s="562"/>
      <c r="RQG3000" s="357"/>
      <c r="RQH3000" s="81"/>
      <c r="RQI3000" s="173"/>
      <c r="RQJ3000" s="732"/>
      <c r="RQK3000" s="137"/>
      <c r="RQL3000" s="580"/>
      <c r="RQM3000" s="537"/>
      <c r="RQN3000" s="562"/>
      <c r="RQO3000" s="357"/>
      <c r="RQP3000" s="81"/>
      <c r="RQQ3000" s="173"/>
      <c r="RQR3000" s="732"/>
      <c r="RQS3000" s="137"/>
      <c r="RQT3000" s="580"/>
      <c r="RQU3000" s="537"/>
      <c r="RQV3000" s="562"/>
      <c r="RQW3000" s="357"/>
      <c r="RQX3000" s="81"/>
      <c r="RQY3000" s="173"/>
      <c r="RQZ3000" s="732"/>
      <c r="RRA3000" s="137"/>
      <c r="RRB3000" s="580"/>
      <c r="RRC3000" s="537"/>
      <c r="RRD3000" s="562"/>
      <c r="RRE3000" s="357"/>
      <c r="RRF3000" s="81"/>
      <c r="RRG3000" s="173"/>
      <c r="RRH3000" s="732"/>
      <c r="RRI3000" s="137"/>
      <c r="RRJ3000" s="580"/>
      <c r="RRK3000" s="537"/>
      <c r="RRL3000" s="562"/>
      <c r="RRM3000" s="357"/>
      <c r="RRN3000" s="81"/>
      <c r="RRO3000" s="173"/>
      <c r="RRP3000" s="732"/>
      <c r="RRQ3000" s="137"/>
      <c r="RRR3000" s="580"/>
      <c r="RRS3000" s="537"/>
      <c r="RRT3000" s="562"/>
      <c r="RRU3000" s="357"/>
      <c r="RRV3000" s="81"/>
      <c r="RRW3000" s="173"/>
      <c r="RRX3000" s="732"/>
      <c r="RRY3000" s="137"/>
      <c r="RRZ3000" s="580"/>
      <c r="RSA3000" s="537"/>
      <c r="RSB3000" s="562"/>
      <c r="RSC3000" s="357"/>
      <c r="RSD3000" s="81"/>
      <c r="RSE3000" s="173"/>
      <c r="RSF3000" s="732"/>
      <c r="RSG3000" s="137"/>
      <c r="RSH3000" s="580"/>
      <c r="RSI3000" s="537"/>
      <c r="RSJ3000" s="562"/>
      <c r="RSK3000" s="357"/>
      <c r="RSL3000" s="81"/>
      <c r="RSM3000" s="173"/>
      <c r="RSN3000" s="732"/>
      <c r="RSO3000" s="137"/>
      <c r="RSP3000" s="580"/>
      <c r="RSQ3000" s="537"/>
      <c r="RSR3000" s="562"/>
      <c r="RSS3000" s="357"/>
      <c r="RST3000" s="81"/>
      <c r="RSU3000" s="173"/>
      <c r="RSV3000" s="732"/>
      <c r="RSW3000" s="137"/>
      <c r="RSX3000" s="580"/>
      <c r="RSY3000" s="537"/>
      <c r="RSZ3000" s="562"/>
      <c r="RTA3000" s="357"/>
      <c r="RTB3000" s="81"/>
      <c r="RTC3000" s="173"/>
      <c r="RTD3000" s="732"/>
      <c r="RTE3000" s="137"/>
      <c r="RTF3000" s="580"/>
      <c r="RTG3000" s="537"/>
      <c r="RTH3000" s="562"/>
      <c r="RTI3000" s="357"/>
      <c r="RTJ3000" s="81"/>
      <c r="RTK3000" s="173"/>
      <c r="RTL3000" s="732"/>
      <c r="RTM3000" s="137"/>
      <c r="RTN3000" s="580"/>
      <c r="RTO3000" s="537"/>
      <c r="RTP3000" s="562"/>
      <c r="RTQ3000" s="357"/>
      <c r="RTR3000" s="81"/>
      <c r="RTS3000" s="173"/>
      <c r="RTT3000" s="732"/>
      <c r="RTU3000" s="137"/>
      <c r="RTV3000" s="580"/>
      <c r="RTW3000" s="537"/>
      <c r="RTX3000" s="562"/>
      <c r="RTY3000" s="357"/>
      <c r="RTZ3000" s="81"/>
      <c r="RUA3000" s="173"/>
      <c r="RUB3000" s="732"/>
      <c r="RUC3000" s="137"/>
      <c r="RUD3000" s="580"/>
      <c r="RUE3000" s="537"/>
      <c r="RUF3000" s="562"/>
      <c r="RUG3000" s="357"/>
      <c r="RUH3000" s="81"/>
      <c r="RUI3000" s="173"/>
      <c r="RUJ3000" s="732"/>
      <c r="RUK3000" s="137"/>
      <c r="RUL3000" s="580"/>
      <c r="RUM3000" s="537"/>
      <c r="RUN3000" s="562"/>
      <c r="RUO3000" s="357"/>
      <c r="RUP3000" s="81"/>
      <c r="RUQ3000" s="173"/>
      <c r="RUR3000" s="732"/>
      <c r="RUS3000" s="137"/>
      <c r="RUT3000" s="580"/>
      <c r="RUU3000" s="537"/>
      <c r="RUV3000" s="562"/>
      <c r="RUW3000" s="357"/>
      <c r="RUX3000" s="81"/>
      <c r="RUY3000" s="173"/>
      <c r="RUZ3000" s="732"/>
      <c r="RVA3000" s="137"/>
      <c r="RVB3000" s="580"/>
      <c r="RVC3000" s="537"/>
      <c r="RVD3000" s="562"/>
      <c r="RVE3000" s="357"/>
      <c r="RVF3000" s="81"/>
      <c r="RVG3000" s="173"/>
      <c r="RVH3000" s="732"/>
      <c r="RVI3000" s="137"/>
      <c r="RVJ3000" s="580"/>
      <c r="RVK3000" s="537"/>
      <c r="RVL3000" s="562"/>
      <c r="RVM3000" s="357"/>
      <c r="RVN3000" s="81"/>
      <c r="RVO3000" s="173"/>
      <c r="RVP3000" s="732"/>
      <c r="RVQ3000" s="137"/>
      <c r="RVR3000" s="580"/>
      <c r="RVS3000" s="537"/>
      <c r="RVT3000" s="562"/>
      <c r="RVU3000" s="357"/>
      <c r="RVV3000" s="81"/>
      <c r="RVW3000" s="173"/>
      <c r="RVX3000" s="732"/>
      <c r="RVY3000" s="137"/>
      <c r="RVZ3000" s="580"/>
      <c r="RWA3000" s="537"/>
      <c r="RWB3000" s="562"/>
      <c r="RWC3000" s="357"/>
      <c r="RWD3000" s="81"/>
      <c r="RWE3000" s="173"/>
      <c r="RWF3000" s="732"/>
      <c r="RWG3000" s="137"/>
      <c r="RWH3000" s="580"/>
      <c r="RWI3000" s="537"/>
      <c r="RWJ3000" s="562"/>
      <c r="RWK3000" s="357"/>
      <c r="RWL3000" s="81"/>
      <c r="RWM3000" s="173"/>
      <c r="RWN3000" s="732"/>
      <c r="RWO3000" s="137"/>
      <c r="RWP3000" s="580"/>
      <c r="RWQ3000" s="537"/>
      <c r="RWR3000" s="562"/>
      <c r="RWS3000" s="357"/>
      <c r="RWT3000" s="81"/>
      <c r="RWU3000" s="173"/>
      <c r="RWV3000" s="732"/>
      <c r="RWW3000" s="137"/>
      <c r="RWX3000" s="580"/>
      <c r="RWY3000" s="537"/>
      <c r="RWZ3000" s="562"/>
      <c r="RXA3000" s="357"/>
      <c r="RXB3000" s="81"/>
      <c r="RXC3000" s="173"/>
      <c r="RXD3000" s="732"/>
      <c r="RXE3000" s="137"/>
      <c r="RXF3000" s="580"/>
      <c r="RXG3000" s="537"/>
      <c r="RXH3000" s="562"/>
      <c r="RXI3000" s="357"/>
      <c r="RXJ3000" s="81"/>
      <c r="RXK3000" s="173"/>
      <c r="RXL3000" s="732"/>
      <c r="RXM3000" s="137"/>
      <c r="RXN3000" s="580"/>
      <c r="RXO3000" s="537"/>
      <c r="RXP3000" s="562"/>
      <c r="RXQ3000" s="357"/>
      <c r="RXR3000" s="81"/>
      <c r="RXS3000" s="173"/>
      <c r="RXT3000" s="732"/>
      <c r="RXU3000" s="137"/>
      <c r="RXV3000" s="580"/>
      <c r="RXW3000" s="537"/>
      <c r="RXX3000" s="562"/>
      <c r="RXY3000" s="357"/>
      <c r="RXZ3000" s="81"/>
      <c r="RYA3000" s="173"/>
      <c r="RYB3000" s="732"/>
      <c r="RYC3000" s="137"/>
      <c r="RYD3000" s="580"/>
      <c r="RYE3000" s="537"/>
      <c r="RYF3000" s="562"/>
      <c r="RYG3000" s="357"/>
      <c r="RYH3000" s="81"/>
      <c r="RYI3000" s="173"/>
      <c r="RYJ3000" s="732"/>
      <c r="RYK3000" s="137"/>
      <c r="RYL3000" s="580"/>
      <c r="RYM3000" s="537"/>
      <c r="RYN3000" s="562"/>
      <c r="RYO3000" s="357"/>
      <c r="RYP3000" s="81"/>
      <c r="RYQ3000" s="173"/>
      <c r="RYR3000" s="732"/>
      <c r="RYS3000" s="137"/>
      <c r="RYT3000" s="580"/>
      <c r="RYU3000" s="537"/>
      <c r="RYV3000" s="562"/>
      <c r="RYW3000" s="357"/>
      <c r="RYX3000" s="81"/>
      <c r="RYY3000" s="173"/>
      <c r="RYZ3000" s="732"/>
      <c r="RZA3000" s="137"/>
      <c r="RZB3000" s="580"/>
      <c r="RZC3000" s="537"/>
      <c r="RZD3000" s="562"/>
      <c r="RZE3000" s="357"/>
      <c r="RZF3000" s="81"/>
      <c r="RZG3000" s="173"/>
      <c r="RZH3000" s="732"/>
      <c r="RZI3000" s="137"/>
      <c r="RZJ3000" s="580"/>
      <c r="RZK3000" s="537"/>
      <c r="RZL3000" s="562"/>
      <c r="RZM3000" s="357"/>
      <c r="RZN3000" s="81"/>
      <c r="RZO3000" s="173"/>
      <c r="RZP3000" s="732"/>
      <c r="RZQ3000" s="137"/>
      <c r="RZR3000" s="580"/>
      <c r="RZS3000" s="537"/>
      <c r="RZT3000" s="562"/>
      <c r="RZU3000" s="357"/>
      <c r="RZV3000" s="81"/>
      <c r="RZW3000" s="173"/>
      <c r="RZX3000" s="732"/>
      <c r="RZY3000" s="137"/>
      <c r="RZZ3000" s="580"/>
      <c r="SAA3000" s="537"/>
      <c r="SAB3000" s="562"/>
      <c r="SAC3000" s="357"/>
      <c r="SAD3000" s="81"/>
      <c r="SAE3000" s="173"/>
      <c r="SAF3000" s="732"/>
      <c r="SAG3000" s="137"/>
      <c r="SAH3000" s="580"/>
      <c r="SAI3000" s="537"/>
      <c r="SAJ3000" s="562"/>
      <c r="SAK3000" s="357"/>
      <c r="SAL3000" s="81"/>
      <c r="SAM3000" s="173"/>
      <c r="SAN3000" s="732"/>
      <c r="SAO3000" s="137"/>
      <c r="SAP3000" s="580"/>
      <c r="SAQ3000" s="537"/>
      <c r="SAR3000" s="562"/>
      <c r="SAS3000" s="357"/>
      <c r="SAT3000" s="81"/>
      <c r="SAU3000" s="173"/>
      <c r="SAV3000" s="732"/>
      <c r="SAW3000" s="137"/>
      <c r="SAX3000" s="580"/>
      <c r="SAY3000" s="537"/>
      <c r="SAZ3000" s="562"/>
      <c r="SBA3000" s="357"/>
      <c r="SBB3000" s="81"/>
      <c r="SBC3000" s="173"/>
      <c r="SBD3000" s="732"/>
      <c r="SBE3000" s="137"/>
      <c r="SBF3000" s="580"/>
      <c r="SBG3000" s="537"/>
      <c r="SBH3000" s="562"/>
      <c r="SBI3000" s="357"/>
      <c r="SBJ3000" s="81"/>
      <c r="SBK3000" s="173"/>
      <c r="SBL3000" s="732"/>
      <c r="SBM3000" s="137"/>
      <c r="SBN3000" s="580"/>
      <c r="SBO3000" s="537"/>
      <c r="SBP3000" s="562"/>
      <c r="SBQ3000" s="357"/>
      <c r="SBR3000" s="81"/>
      <c r="SBS3000" s="173"/>
      <c r="SBT3000" s="732"/>
      <c r="SBU3000" s="137"/>
      <c r="SBV3000" s="580"/>
      <c r="SBW3000" s="537"/>
      <c r="SBX3000" s="562"/>
      <c r="SBY3000" s="357"/>
      <c r="SBZ3000" s="81"/>
      <c r="SCA3000" s="173"/>
      <c r="SCB3000" s="732"/>
      <c r="SCC3000" s="137"/>
      <c r="SCD3000" s="580"/>
      <c r="SCE3000" s="537"/>
      <c r="SCF3000" s="562"/>
      <c r="SCG3000" s="357"/>
      <c r="SCH3000" s="81"/>
      <c r="SCI3000" s="173"/>
      <c r="SCJ3000" s="732"/>
      <c r="SCK3000" s="137"/>
      <c r="SCL3000" s="580"/>
      <c r="SCM3000" s="537"/>
      <c r="SCN3000" s="562"/>
      <c r="SCO3000" s="357"/>
      <c r="SCP3000" s="81"/>
      <c r="SCQ3000" s="173"/>
      <c r="SCR3000" s="732"/>
      <c r="SCS3000" s="137"/>
      <c r="SCT3000" s="580"/>
      <c r="SCU3000" s="537"/>
      <c r="SCV3000" s="562"/>
      <c r="SCW3000" s="357"/>
      <c r="SCX3000" s="81"/>
      <c r="SCY3000" s="173"/>
      <c r="SCZ3000" s="732"/>
      <c r="SDA3000" s="137"/>
      <c r="SDB3000" s="580"/>
      <c r="SDC3000" s="537"/>
      <c r="SDD3000" s="562"/>
      <c r="SDE3000" s="357"/>
      <c r="SDF3000" s="81"/>
      <c r="SDG3000" s="173"/>
      <c r="SDH3000" s="732"/>
      <c r="SDI3000" s="137"/>
      <c r="SDJ3000" s="580"/>
      <c r="SDK3000" s="537"/>
      <c r="SDL3000" s="562"/>
      <c r="SDM3000" s="357"/>
      <c r="SDN3000" s="81"/>
      <c r="SDO3000" s="173"/>
      <c r="SDP3000" s="732"/>
      <c r="SDQ3000" s="137"/>
      <c r="SDR3000" s="580"/>
      <c r="SDS3000" s="537"/>
      <c r="SDT3000" s="562"/>
      <c r="SDU3000" s="357"/>
      <c r="SDV3000" s="81"/>
      <c r="SDW3000" s="173"/>
      <c r="SDX3000" s="732"/>
      <c r="SDY3000" s="137"/>
      <c r="SDZ3000" s="580"/>
      <c r="SEA3000" s="537"/>
      <c r="SEB3000" s="562"/>
      <c r="SEC3000" s="357"/>
      <c r="SED3000" s="81"/>
      <c r="SEE3000" s="173"/>
      <c r="SEF3000" s="732"/>
      <c r="SEG3000" s="137"/>
      <c r="SEH3000" s="580"/>
      <c r="SEI3000" s="537"/>
      <c r="SEJ3000" s="562"/>
      <c r="SEK3000" s="357"/>
      <c r="SEL3000" s="81"/>
      <c r="SEM3000" s="173"/>
      <c r="SEN3000" s="732"/>
      <c r="SEO3000" s="137"/>
      <c r="SEP3000" s="580"/>
      <c r="SEQ3000" s="537"/>
      <c r="SER3000" s="562"/>
      <c r="SES3000" s="357"/>
      <c r="SET3000" s="81"/>
      <c r="SEU3000" s="173"/>
      <c r="SEV3000" s="732"/>
      <c r="SEW3000" s="137"/>
      <c r="SEX3000" s="580"/>
      <c r="SEY3000" s="537"/>
      <c r="SEZ3000" s="562"/>
      <c r="SFA3000" s="357"/>
      <c r="SFB3000" s="81"/>
      <c r="SFC3000" s="173"/>
      <c r="SFD3000" s="732"/>
      <c r="SFE3000" s="137"/>
      <c r="SFF3000" s="580"/>
      <c r="SFG3000" s="537"/>
      <c r="SFH3000" s="562"/>
      <c r="SFI3000" s="357"/>
      <c r="SFJ3000" s="81"/>
      <c r="SFK3000" s="173"/>
      <c r="SFL3000" s="732"/>
      <c r="SFM3000" s="137"/>
      <c r="SFN3000" s="580"/>
      <c r="SFO3000" s="537"/>
      <c r="SFP3000" s="562"/>
      <c r="SFQ3000" s="357"/>
      <c r="SFR3000" s="81"/>
      <c r="SFS3000" s="173"/>
      <c r="SFT3000" s="732"/>
      <c r="SFU3000" s="137"/>
      <c r="SFV3000" s="580"/>
      <c r="SFW3000" s="537"/>
      <c r="SFX3000" s="562"/>
      <c r="SFY3000" s="357"/>
      <c r="SFZ3000" s="81"/>
      <c r="SGA3000" s="173"/>
      <c r="SGB3000" s="732"/>
      <c r="SGC3000" s="137"/>
      <c r="SGD3000" s="580"/>
      <c r="SGE3000" s="537"/>
      <c r="SGF3000" s="562"/>
      <c r="SGG3000" s="357"/>
      <c r="SGH3000" s="81"/>
      <c r="SGI3000" s="173"/>
      <c r="SGJ3000" s="732"/>
      <c r="SGK3000" s="137"/>
      <c r="SGL3000" s="580"/>
      <c r="SGM3000" s="537"/>
      <c r="SGN3000" s="562"/>
      <c r="SGO3000" s="357"/>
      <c r="SGP3000" s="81"/>
      <c r="SGQ3000" s="173"/>
      <c r="SGR3000" s="732"/>
      <c r="SGS3000" s="137"/>
      <c r="SGT3000" s="580"/>
      <c r="SGU3000" s="537"/>
      <c r="SGV3000" s="562"/>
      <c r="SGW3000" s="357"/>
      <c r="SGX3000" s="81"/>
      <c r="SGY3000" s="173"/>
      <c r="SGZ3000" s="732"/>
      <c r="SHA3000" s="137"/>
      <c r="SHB3000" s="580"/>
      <c r="SHC3000" s="537"/>
      <c r="SHD3000" s="562"/>
      <c r="SHE3000" s="357"/>
      <c r="SHF3000" s="81"/>
      <c r="SHG3000" s="173"/>
      <c r="SHH3000" s="732"/>
      <c r="SHI3000" s="137"/>
      <c r="SHJ3000" s="580"/>
      <c r="SHK3000" s="537"/>
      <c r="SHL3000" s="562"/>
      <c r="SHM3000" s="357"/>
      <c r="SHN3000" s="81"/>
      <c r="SHO3000" s="173"/>
      <c r="SHP3000" s="732"/>
      <c r="SHQ3000" s="137"/>
      <c r="SHR3000" s="580"/>
      <c r="SHS3000" s="537"/>
      <c r="SHT3000" s="562"/>
      <c r="SHU3000" s="357"/>
      <c r="SHV3000" s="81"/>
      <c r="SHW3000" s="173"/>
      <c r="SHX3000" s="732"/>
      <c r="SHY3000" s="137"/>
      <c r="SHZ3000" s="580"/>
      <c r="SIA3000" s="537"/>
      <c r="SIB3000" s="562"/>
      <c r="SIC3000" s="357"/>
      <c r="SID3000" s="81"/>
      <c r="SIE3000" s="173"/>
      <c r="SIF3000" s="732"/>
      <c r="SIG3000" s="137"/>
      <c r="SIH3000" s="580"/>
      <c r="SII3000" s="537"/>
      <c r="SIJ3000" s="562"/>
      <c r="SIK3000" s="357"/>
      <c r="SIL3000" s="81"/>
      <c r="SIM3000" s="173"/>
      <c r="SIN3000" s="732"/>
      <c r="SIO3000" s="137"/>
      <c r="SIP3000" s="580"/>
      <c r="SIQ3000" s="537"/>
      <c r="SIR3000" s="562"/>
      <c r="SIS3000" s="357"/>
      <c r="SIT3000" s="81"/>
      <c r="SIU3000" s="173"/>
      <c r="SIV3000" s="732"/>
      <c r="SIW3000" s="137"/>
      <c r="SIX3000" s="580"/>
      <c r="SIY3000" s="537"/>
      <c r="SIZ3000" s="562"/>
      <c r="SJA3000" s="357"/>
      <c r="SJB3000" s="81"/>
      <c r="SJC3000" s="173"/>
      <c r="SJD3000" s="732"/>
      <c r="SJE3000" s="137"/>
      <c r="SJF3000" s="580"/>
      <c r="SJG3000" s="537"/>
      <c r="SJH3000" s="562"/>
      <c r="SJI3000" s="357"/>
      <c r="SJJ3000" s="81"/>
      <c r="SJK3000" s="173"/>
      <c r="SJL3000" s="732"/>
      <c r="SJM3000" s="137"/>
      <c r="SJN3000" s="580"/>
      <c r="SJO3000" s="537"/>
      <c r="SJP3000" s="562"/>
      <c r="SJQ3000" s="357"/>
      <c r="SJR3000" s="81"/>
      <c r="SJS3000" s="173"/>
      <c r="SJT3000" s="732"/>
      <c r="SJU3000" s="137"/>
      <c r="SJV3000" s="580"/>
      <c r="SJW3000" s="537"/>
      <c r="SJX3000" s="562"/>
      <c r="SJY3000" s="357"/>
      <c r="SJZ3000" s="81"/>
      <c r="SKA3000" s="173"/>
      <c r="SKB3000" s="732"/>
      <c r="SKC3000" s="137"/>
      <c r="SKD3000" s="580"/>
      <c r="SKE3000" s="537"/>
      <c r="SKF3000" s="562"/>
      <c r="SKG3000" s="357"/>
      <c r="SKH3000" s="81"/>
      <c r="SKI3000" s="173"/>
      <c r="SKJ3000" s="732"/>
      <c r="SKK3000" s="137"/>
      <c r="SKL3000" s="580"/>
      <c r="SKM3000" s="537"/>
      <c r="SKN3000" s="562"/>
      <c r="SKO3000" s="357"/>
      <c r="SKP3000" s="81"/>
      <c r="SKQ3000" s="173"/>
      <c r="SKR3000" s="732"/>
      <c r="SKS3000" s="137"/>
      <c r="SKT3000" s="580"/>
      <c r="SKU3000" s="537"/>
      <c r="SKV3000" s="562"/>
      <c r="SKW3000" s="357"/>
      <c r="SKX3000" s="81"/>
      <c r="SKY3000" s="173"/>
      <c r="SKZ3000" s="732"/>
      <c r="SLA3000" s="137"/>
      <c r="SLB3000" s="580"/>
      <c r="SLC3000" s="537"/>
      <c r="SLD3000" s="562"/>
      <c r="SLE3000" s="357"/>
      <c r="SLF3000" s="81"/>
      <c r="SLG3000" s="173"/>
      <c r="SLH3000" s="732"/>
      <c r="SLI3000" s="137"/>
      <c r="SLJ3000" s="580"/>
      <c r="SLK3000" s="537"/>
      <c r="SLL3000" s="562"/>
      <c r="SLM3000" s="357"/>
      <c r="SLN3000" s="81"/>
      <c r="SLO3000" s="173"/>
      <c r="SLP3000" s="732"/>
      <c r="SLQ3000" s="137"/>
      <c r="SLR3000" s="580"/>
      <c r="SLS3000" s="537"/>
      <c r="SLT3000" s="562"/>
      <c r="SLU3000" s="357"/>
      <c r="SLV3000" s="81"/>
      <c r="SLW3000" s="173"/>
      <c r="SLX3000" s="732"/>
      <c r="SLY3000" s="137"/>
      <c r="SLZ3000" s="580"/>
      <c r="SMA3000" s="537"/>
      <c r="SMB3000" s="562"/>
      <c r="SMC3000" s="357"/>
      <c r="SMD3000" s="81"/>
      <c r="SME3000" s="173"/>
      <c r="SMF3000" s="732"/>
      <c r="SMG3000" s="137"/>
      <c r="SMH3000" s="580"/>
      <c r="SMI3000" s="537"/>
      <c r="SMJ3000" s="562"/>
      <c r="SMK3000" s="357"/>
      <c r="SML3000" s="81"/>
      <c r="SMM3000" s="173"/>
      <c r="SMN3000" s="732"/>
      <c r="SMO3000" s="137"/>
      <c r="SMP3000" s="580"/>
      <c r="SMQ3000" s="537"/>
      <c r="SMR3000" s="562"/>
      <c r="SMS3000" s="357"/>
      <c r="SMT3000" s="81"/>
      <c r="SMU3000" s="173"/>
      <c r="SMV3000" s="732"/>
      <c r="SMW3000" s="137"/>
      <c r="SMX3000" s="580"/>
      <c r="SMY3000" s="537"/>
      <c r="SMZ3000" s="562"/>
      <c r="SNA3000" s="357"/>
      <c r="SNB3000" s="81"/>
      <c r="SNC3000" s="173"/>
      <c r="SND3000" s="732"/>
      <c r="SNE3000" s="137"/>
      <c r="SNF3000" s="580"/>
      <c r="SNG3000" s="537"/>
      <c r="SNH3000" s="562"/>
      <c r="SNI3000" s="357"/>
      <c r="SNJ3000" s="81"/>
      <c r="SNK3000" s="173"/>
      <c r="SNL3000" s="732"/>
      <c r="SNM3000" s="137"/>
      <c r="SNN3000" s="580"/>
      <c r="SNO3000" s="537"/>
      <c r="SNP3000" s="562"/>
      <c r="SNQ3000" s="357"/>
      <c r="SNR3000" s="81"/>
      <c r="SNS3000" s="173"/>
      <c r="SNT3000" s="732"/>
      <c r="SNU3000" s="137"/>
      <c r="SNV3000" s="580"/>
      <c r="SNW3000" s="537"/>
      <c r="SNX3000" s="562"/>
      <c r="SNY3000" s="357"/>
      <c r="SNZ3000" s="81"/>
      <c r="SOA3000" s="173"/>
      <c r="SOB3000" s="732"/>
      <c r="SOC3000" s="137"/>
      <c r="SOD3000" s="580"/>
      <c r="SOE3000" s="537"/>
      <c r="SOF3000" s="562"/>
      <c r="SOG3000" s="357"/>
      <c r="SOH3000" s="81"/>
      <c r="SOI3000" s="173"/>
      <c r="SOJ3000" s="732"/>
      <c r="SOK3000" s="137"/>
      <c r="SOL3000" s="580"/>
      <c r="SOM3000" s="537"/>
      <c r="SON3000" s="562"/>
      <c r="SOO3000" s="357"/>
      <c r="SOP3000" s="81"/>
      <c r="SOQ3000" s="173"/>
      <c r="SOR3000" s="732"/>
      <c r="SOS3000" s="137"/>
      <c r="SOT3000" s="580"/>
      <c r="SOU3000" s="537"/>
      <c r="SOV3000" s="562"/>
      <c r="SOW3000" s="357"/>
      <c r="SOX3000" s="81"/>
      <c r="SOY3000" s="173"/>
      <c r="SOZ3000" s="732"/>
      <c r="SPA3000" s="137"/>
      <c r="SPB3000" s="580"/>
      <c r="SPC3000" s="537"/>
      <c r="SPD3000" s="562"/>
      <c r="SPE3000" s="357"/>
      <c r="SPF3000" s="81"/>
      <c r="SPG3000" s="173"/>
      <c r="SPH3000" s="732"/>
      <c r="SPI3000" s="137"/>
      <c r="SPJ3000" s="580"/>
      <c r="SPK3000" s="537"/>
      <c r="SPL3000" s="562"/>
      <c r="SPM3000" s="357"/>
      <c r="SPN3000" s="81"/>
      <c r="SPO3000" s="173"/>
      <c r="SPP3000" s="732"/>
      <c r="SPQ3000" s="137"/>
      <c r="SPR3000" s="580"/>
      <c r="SPS3000" s="537"/>
      <c r="SPT3000" s="562"/>
      <c r="SPU3000" s="357"/>
      <c r="SPV3000" s="81"/>
      <c r="SPW3000" s="173"/>
      <c r="SPX3000" s="732"/>
      <c r="SPY3000" s="137"/>
      <c r="SPZ3000" s="580"/>
      <c r="SQA3000" s="537"/>
      <c r="SQB3000" s="562"/>
      <c r="SQC3000" s="357"/>
      <c r="SQD3000" s="81"/>
      <c r="SQE3000" s="173"/>
      <c r="SQF3000" s="732"/>
      <c r="SQG3000" s="137"/>
      <c r="SQH3000" s="580"/>
      <c r="SQI3000" s="537"/>
      <c r="SQJ3000" s="562"/>
      <c r="SQK3000" s="357"/>
      <c r="SQL3000" s="81"/>
      <c r="SQM3000" s="173"/>
      <c r="SQN3000" s="732"/>
      <c r="SQO3000" s="137"/>
      <c r="SQP3000" s="580"/>
      <c r="SQQ3000" s="537"/>
      <c r="SQR3000" s="562"/>
      <c r="SQS3000" s="357"/>
      <c r="SQT3000" s="81"/>
      <c r="SQU3000" s="173"/>
      <c r="SQV3000" s="732"/>
      <c r="SQW3000" s="137"/>
      <c r="SQX3000" s="580"/>
      <c r="SQY3000" s="537"/>
      <c r="SQZ3000" s="562"/>
      <c r="SRA3000" s="357"/>
      <c r="SRB3000" s="81"/>
      <c r="SRC3000" s="173"/>
      <c r="SRD3000" s="732"/>
      <c r="SRE3000" s="137"/>
      <c r="SRF3000" s="580"/>
      <c r="SRG3000" s="537"/>
      <c r="SRH3000" s="562"/>
      <c r="SRI3000" s="357"/>
      <c r="SRJ3000" s="81"/>
      <c r="SRK3000" s="173"/>
      <c r="SRL3000" s="732"/>
      <c r="SRM3000" s="137"/>
      <c r="SRN3000" s="580"/>
      <c r="SRO3000" s="537"/>
      <c r="SRP3000" s="562"/>
      <c r="SRQ3000" s="357"/>
      <c r="SRR3000" s="81"/>
      <c r="SRS3000" s="173"/>
      <c r="SRT3000" s="732"/>
      <c r="SRU3000" s="137"/>
      <c r="SRV3000" s="580"/>
      <c r="SRW3000" s="537"/>
      <c r="SRX3000" s="562"/>
      <c r="SRY3000" s="357"/>
      <c r="SRZ3000" s="81"/>
      <c r="SSA3000" s="173"/>
      <c r="SSB3000" s="732"/>
      <c r="SSC3000" s="137"/>
      <c r="SSD3000" s="580"/>
      <c r="SSE3000" s="537"/>
      <c r="SSF3000" s="562"/>
      <c r="SSG3000" s="357"/>
      <c r="SSH3000" s="81"/>
      <c r="SSI3000" s="173"/>
      <c r="SSJ3000" s="732"/>
      <c r="SSK3000" s="137"/>
      <c r="SSL3000" s="580"/>
      <c r="SSM3000" s="537"/>
      <c r="SSN3000" s="562"/>
      <c r="SSO3000" s="357"/>
      <c r="SSP3000" s="81"/>
      <c r="SSQ3000" s="173"/>
      <c r="SSR3000" s="732"/>
      <c r="SSS3000" s="137"/>
      <c r="SST3000" s="580"/>
      <c r="SSU3000" s="537"/>
      <c r="SSV3000" s="562"/>
      <c r="SSW3000" s="357"/>
      <c r="SSX3000" s="81"/>
      <c r="SSY3000" s="173"/>
      <c r="SSZ3000" s="732"/>
      <c r="STA3000" s="137"/>
      <c r="STB3000" s="580"/>
      <c r="STC3000" s="537"/>
      <c r="STD3000" s="562"/>
      <c r="STE3000" s="357"/>
      <c r="STF3000" s="81"/>
      <c r="STG3000" s="173"/>
      <c r="STH3000" s="732"/>
      <c r="STI3000" s="137"/>
      <c r="STJ3000" s="580"/>
      <c r="STK3000" s="537"/>
      <c r="STL3000" s="562"/>
      <c r="STM3000" s="357"/>
      <c r="STN3000" s="81"/>
      <c r="STO3000" s="173"/>
      <c r="STP3000" s="732"/>
      <c r="STQ3000" s="137"/>
      <c r="STR3000" s="580"/>
      <c r="STS3000" s="537"/>
      <c r="STT3000" s="562"/>
      <c r="STU3000" s="357"/>
      <c r="STV3000" s="81"/>
      <c r="STW3000" s="173"/>
      <c r="STX3000" s="732"/>
      <c r="STY3000" s="137"/>
      <c r="STZ3000" s="580"/>
      <c r="SUA3000" s="537"/>
      <c r="SUB3000" s="562"/>
      <c r="SUC3000" s="357"/>
      <c r="SUD3000" s="81"/>
      <c r="SUE3000" s="173"/>
      <c r="SUF3000" s="732"/>
      <c r="SUG3000" s="137"/>
      <c r="SUH3000" s="580"/>
      <c r="SUI3000" s="537"/>
      <c r="SUJ3000" s="562"/>
      <c r="SUK3000" s="357"/>
      <c r="SUL3000" s="81"/>
      <c r="SUM3000" s="173"/>
      <c r="SUN3000" s="732"/>
      <c r="SUO3000" s="137"/>
      <c r="SUP3000" s="580"/>
      <c r="SUQ3000" s="537"/>
      <c r="SUR3000" s="562"/>
      <c r="SUS3000" s="357"/>
      <c r="SUT3000" s="81"/>
      <c r="SUU3000" s="173"/>
      <c r="SUV3000" s="732"/>
      <c r="SUW3000" s="137"/>
      <c r="SUX3000" s="580"/>
      <c r="SUY3000" s="537"/>
      <c r="SUZ3000" s="562"/>
      <c r="SVA3000" s="357"/>
      <c r="SVB3000" s="81"/>
      <c r="SVC3000" s="173"/>
      <c r="SVD3000" s="732"/>
      <c r="SVE3000" s="137"/>
      <c r="SVF3000" s="580"/>
      <c r="SVG3000" s="537"/>
      <c r="SVH3000" s="562"/>
      <c r="SVI3000" s="357"/>
      <c r="SVJ3000" s="81"/>
      <c r="SVK3000" s="173"/>
      <c r="SVL3000" s="732"/>
      <c r="SVM3000" s="137"/>
      <c r="SVN3000" s="580"/>
      <c r="SVO3000" s="537"/>
      <c r="SVP3000" s="562"/>
      <c r="SVQ3000" s="357"/>
      <c r="SVR3000" s="81"/>
      <c r="SVS3000" s="173"/>
      <c r="SVT3000" s="732"/>
      <c r="SVU3000" s="137"/>
      <c r="SVV3000" s="580"/>
      <c r="SVW3000" s="537"/>
      <c r="SVX3000" s="562"/>
      <c r="SVY3000" s="357"/>
      <c r="SVZ3000" s="81"/>
      <c r="SWA3000" s="173"/>
      <c r="SWB3000" s="732"/>
      <c r="SWC3000" s="137"/>
      <c r="SWD3000" s="580"/>
      <c r="SWE3000" s="537"/>
      <c r="SWF3000" s="562"/>
      <c r="SWG3000" s="357"/>
      <c r="SWH3000" s="81"/>
      <c r="SWI3000" s="173"/>
      <c r="SWJ3000" s="732"/>
      <c r="SWK3000" s="137"/>
      <c r="SWL3000" s="580"/>
      <c r="SWM3000" s="537"/>
      <c r="SWN3000" s="562"/>
      <c r="SWO3000" s="357"/>
      <c r="SWP3000" s="81"/>
      <c r="SWQ3000" s="173"/>
      <c r="SWR3000" s="732"/>
      <c r="SWS3000" s="137"/>
      <c r="SWT3000" s="580"/>
      <c r="SWU3000" s="537"/>
      <c r="SWV3000" s="562"/>
      <c r="SWW3000" s="357"/>
      <c r="SWX3000" s="81"/>
      <c r="SWY3000" s="173"/>
      <c r="SWZ3000" s="732"/>
      <c r="SXA3000" s="137"/>
      <c r="SXB3000" s="580"/>
      <c r="SXC3000" s="537"/>
      <c r="SXD3000" s="562"/>
      <c r="SXE3000" s="357"/>
      <c r="SXF3000" s="81"/>
      <c r="SXG3000" s="173"/>
      <c r="SXH3000" s="732"/>
      <c r="SXI3000" s="137"/>
      <c r="SXJ3000" s="580"/>
      <c r="SXK3000" s="537"/>
      <c r="SXL3000" s="562"/>
      <c r="SXM3000" s="357"/>
      <c r="SXN3000" s="81"/>
      <c r="SXO3000" s="173"/>
      <c r="SXP3000" s="732"/>
      <c r="SXQ3000" s="137"/>
      <c r="SXR3000" s="580"/>
      <c r="SXS3000" s="537"/>
      <c r="SXT3000" s="562"/>
      <c r="SXU3000" s="357"/>
      <c r="SXV3000" s="81"/>
      <c r="SXW3000" s="173"/>
      <c r="SXX3000" s="732"/>
      <c r="SXY3000" s="137"/>
      <c r="SXZ3000" s="580"/>
      <c r="SYA3000" s="537"/>
      <c r="SYB3000" s="562"/>
      <c r="SYC3000" s="357"/>
      <c r="SYD3000" s="81"/>
      <c r="SYE3000" s="173"/>
      <c r="SYF3000" s="732"/>
      <c r="SYG3000" s="137"/>
      <c r="SYH3000" s="580"/>
      <c r="SYI3000" s="537"/>
      <c r="SYJ3000" s="562"/>
      <c r="SYK3000" s="357"/>
      <c r="SYL3000" s="81"/>
      <c r="SYM3000" s="173"/>
      <c r="SYN3000" s="732"/>
      <c r="SYO3000" s="137"/>
      <c r="SYP3000" s="580"/>
      <c r="SYQ3000" s="537"/>
      <c r="SYR3000" s="562"/>
      <c r="SYS3000" s="357"/>
      <c r="SYT3000" s="81"/>
      <c r="SYU3000" s="173"/>
      <c r="SYV3000" s="732"/>
      <c r="SYW3000" s="137"/>
      <c r="SYX3000" s="580"/>
      <c r="SYY3000" s="537"/>
      <c r="SYZ3000" s="562"/>
      <c r="SZA3000" s="357"/>
      <c r="SZB3000" s="81"/>
      <c r="SZC3000" s="173"/>
      <c r="SZD3000" s="732"/>
      <c r="SZE3000" s="137"/>
      <c r="SZF3000" s="580"/>
      <c r="SZG3000" s="537"/>
      <c r="SZH3000" s="562"/>
      <c r="SZI3000" s="357"/>
      <c r="SZJ3000" s="81"/>
      <c r="SZK3000" s="173"/>
      <c r="SZL3000" s="732"/>
      <c r="SZM3000" s="137"/>
      <c r="SZN3000" s="580"/>
      <c r="SZO3000" s="537"/>
      <c r="SZP3000" s="562"/>
      <c r="SZQ3000" s="357"/>
      <c r="SZR3000" s="81"/>
      <c r="SZS3000" s="173"/>
      <c r="SZT3000" s="732"/>
      <c r="SZU3000" s="137"/>
      <c r="SZV3000" s="580"/>
      <c r="SZW3000" s="537"/>
      <c r="SZX3000" s="562"/>
      <c r="SZY3000" s="357"/>
      <c r="SZZ3000" s="81"/>
      <c r="TAA3000" s="173"/>
      <c r="TAB3000" s="732"/>
      <c r="TAC3000" s="137"/>
      <c r="TAD3000" s="580"/>
      <c r="TAE3000" s="537"/>
      <c r="TAF3000" s="562"/>
      <c r="TAG3000" s="357"/>
      <c r="TAH3000" s="81"/>
      <c r="TAI3000" s="173"/>
      <c r="TAJ3000" s="732"/>
      <c r="TAK3000" s="137"/>
      <c r="TAL3000" s="580"/>
      <c r="TAM3000" s="537"/>
      <c r="TAN3000" s="562"/>
      <c r="TAO3000" s="357"/>
      <c r="TAP3000" s="81"/>
      <c r="TAQ3000" s="173"/>
      <c r="TAR3000" s="732"/>
      <c r="TAS3000" s="137"/>
      <c r="TAT3000" s="580"/>
      <c r="TAU3000" s="537"/>
      <c r="TAV3000" s="562"/>
      <c r="TAW3000" s="357"/>
      <c r="TAX3000" s="81"/>
      <c r="TAY3000" s="173"/>
      <c r="TAZ3000" s="732"/>
      <c r="TBA3000" s="137"/>
      <c r="TBB3000" s="580"/>
      <c r="TBC3000" s="537"/>
      <c r="TBD3000" s="562"/>
      <c r="TBE3000" s="357"/>
      <c r="TBF3000" s="81"/>
      <c r="TBG3000" s="173"/>
      <c r="TBH3000" s="732"/>
      <c r="TBI3000" s="137"/>
      <c r="TBJ3000" s="580"/>
      <c r="TBK3000" s="537"/>
      <c r="TBL3000" s="562"/>
      <c r="TBM3000" s="357"/>
      <c r="TBN3000" s="81"/>
      <c r="TBO3000" s="173"/>
      <c r="TBP3000" s="732"/>
      <c r="TBQ3000" s="137"/>
      <c r="TBR3000" s="580"/>
      <c r="TBS3000" s="537"/>
      <c r="TBT3000" s="562"/>
      <c r="TBU3000" s="357"/>
      <c r="TBV3000" s="81"/>
      <c r="TBW3000" s="173"/>
      <c r="TBX3000" s="732"/>
      <c r="TBY3000" s="137"/>
      <c r="TBZ3000" s="580"/>
      <c r="TCA3000" s="537"/>
      <c r="TCB3000" s="562"/>
      <c r="TCC3000" s="357"/>
      <c r="TCD3000" s="81"/>
      <c r="TCE3000" s="173"/>
      <c r="TCF3000" s="732"/>
      <c r="TCG3000" s="137"/>
      <c r="TCH3000" s="580"/>
      <c r="TCI3000" s="537"/>
      <c r="TCJ3000" s="562"/>
      <c r="TCK3000" s="357"/>
      <c r="TCL3000" s="81"/>
      <c r="TCM3000" s="173"/>
      <c r="TCN3000" s="732"/>
      <c r="TCO3000" s="137"/>
      <c r="TCP3000" s="580"/>
      <c r="TCQ3000" s="537"/>
      <c r="TCR3000" s="562"/>
      <c r="TCS3000" s="357"/>
      <c r="TCT3000" s="81"/>
      <c r="TCU3000" s="173"/>
      <c r="TCV3000" s="732"/>
      <c r="TCW3000" s="137"/>
      <c r="TCX3000" s="580"/>
      <c r="TCY3000" s="537"/>
      <c r="TCZ3000" s="562"/>
      <c r="TDA3000" s="357"/>
      <c r="TDB3000" s="81"/>
      <c r="TDC3000" s="173"/>
      <c r="TDD3000" s="732"/>
      <c r="TDE3000" s="137"/>
      <c r="TDF3000" s="580"/>
      <c r="TDG3000" s="537"/>
      <c r="TDH3000" s="562"/>
      <c r="TDI3000" s="357"/>
      <c r="TDJ3000" s="81"/>
      <c r="TDK3000" s="173"/>
      <c r="TDL3000" s="732"/>
      <c r="TDM3000" s="137"/>
      <c r="TDN3000" s="580"/>
      <c r="TDO3000" s="537"/>
      <c r="TDP3000" s="562"/>
      <c r="TDQ3000" s="357"/>
      <c r="TDR3000" s="81"/>
      <c r="TDS3000" s="173"/>
      <c r="TDT3000" s="732"/>
      <c r="TDU3000" s="137"/>
      <c r="TDV3000" s="580"/>
      <c r="TDW3000" s="537"/>
      <c r="TDX3000" s="562"/>
      <c r="TDY3000" s="357"/>
      <c r="TDZ3000" s="81"/>
      <c r="TEA3000" s="173"/>
      <c r="TEB3000" s="732"/>
      <c r="TEC3000" s="137"/>
      <c r="TED3000" s="580"/>
      <c r="TEE3000" s="537"/>
      <c r="TEF3000" s="562"/>
      <c r="TEG3000" s="357"/>
      <c r="TEH3000" s="81"/>
      <c r="TEI3000" s="173"/>
      <c r="TEJ3000" s="732"/>
      <c r="TEK3000" s="137"/>
      <c r="TEL3000" s="580"/>
      <c r="TEM3000" s="537"/>
      <c r="TEN3000" s="562"/>
      <c r="TEO3000" s="357"/>
      <c r="TEP3000" s="81"/>
      <c r="TEQ3000" s="173"/>
      <c r="TER3000" s="732"/>
      <c r="TES3000" s="137"/>
      <c r="TET3000" s="580"/>
      <c r="TEU3000" s="537"/>
      <c r="TEV3000" s="562"/>
      <c r="TEW3000" s="357"/>
      <c r="TEX3000" s="81"/>
      <c r="TEY3000" s="173"/>
      <c r="TEZ3000" s="732"/>
      <c r="TFA3000" s="137"/>
      <c r="TFB3000" s="580"/>
      <c r="TFC3000" s="537"/>
      <c r="TFD3000" s="562"/>
      <c r="TFE3000" s="357"/>
      <c r="TFF3000" s="81"/>
      <c r="TFG3000" s="173"/>
      <c r="TFH3000" s="732"/>
      <c r="TFI3000" s="137"/>
      <c r="TFJ3000" s="580"/>
      <c r="TFK3000" s="537"/>
      <c r="TFL3000" s="562"/>
      <c r="TFM3000" s="357"/>
      <c r="TFN3000" s="81"/>
      <c r="TFO3000" s="173"/>
      <c r="TFP3000" s="732"/>
      <c r="TFQ3000" s="137"/>
      <c r="TFR3000" s="580"/>
      <c r="TFS3000" s="537"/>
      <c r="TFT3000" s="562"/>
      <c r="TFU3000" s="357"/>
      <c r="TFV3000" s="81"/>
      <c r="TFW3000" s="173"/>
      <c r="TFX3000" s="732"/>
      <c r="TFY3000" s="137"/>
      <c r="TFZ3000" s="580"/>
      <c r="TGA3000" s="537"/>
      <c r="TGB3000" s="562"/>
      <c r="TGC3000" s="357"/>
      <c r="TGD3000" s="81"/>
      <c r="TGE3000" s="173"/>
      <c r="TGF3000" s="732"/>
      <c r="TGG3000" s="137"/>
      <c r="TGH3000" s="580"/>
      <c r="TGI3000" s="537"/>
      <c r="TGJ3000" s="562"/>
      <c r="TGK3000" s="357"/>
      <c r="TGL3000" s="81"/>
      <c r="TGM3000" s="173"/>
      <c r="TGN3000" s="732"/>
      <c r="TGO3000" s="137"/>
      <c r="TGP3000" s="580"/>
      <c r="TGQ3000" s="537"/>
      <c r="TGR3000" s="562"/>
      <c r="TGS3000" s="357"/>
      <c r="TGT3000" s="81"/>
      <c r="TGU3000" s="173"/>
      <c r="TGV3000" s="732"/>
      <c r="TGW3000" s="137"/>
      <c r="TGX3000" s="580"/>
      <c r="TGY3000" s="537"/>
      <c r="TGZ3000" s="562"/>
      <c r="THA3000" s="357"/>
      <c r="THB3000" s="81"/>
      <c r="THC3000" s="173"/>
      <c r="THD3000" s="732"/>
      <c r="THE3000" s="137"/>
      <c r="THF3000" s="580"/>
      <c r="THG3000" s="537"/>
      <c r="THH3000" s="562"/>
      <c r="THI3000" s="357"/>
      <c r="THJ3000" s="81"/>
      <c r="THK3000" s="173"/>
      <c r="THL3000" s="732"/>
      <c r="THM3000" s="137"/>
      <c r="THN3000" s="580"/>
      <c r="THO3000" s="537"/>
      <c r="THP3000" s="562"/>
      <c r="THQ3000" s="357"/>
      <c r="THR3000" s="81"/>
      <c r="THS3000" s="173"/>
      <c r="THT3000" s="732"/>
      <c r="THU3000" s="137"/>
      <c r="THV3000" s="580"/>
      <c r="THW3000" s="537"/>
      <c r="THX3000" s="562"/>
      <c r="THY3000" s="357"/>
      <c r="THZ3000" s="81"/>
      <c r="TIA3000" s="173"/>
      <c r="TIB3000" s="732"/>
      <c r="TIC3000" s="137"/>
      <c r="TID3000" s="580"/>
      <c r="TIE3000" s="537"/>
      <c r="TIF3000" s="562"/>
      <c r="TIG3000" s="357"/>
      <c r="TIH3000" s="81"/>
      <c r="TII3000" s="173"/>
      <c r="TIJ3000" s="732"/>
      <c r="TIK3000" s="137"/>
      <c r="TIL3000" s="580"/>
      <c r="TIM3000" s="537"/>
      <c r="TIN3000" s="562"/>
      <c r="TIO3000" s="357"/>
      <c r="TIP3000" s="81"/>
      <c r="TIQ3000" s="173"/>
      <c r="TIR3000" s="732"/>
      <c r="TIS3000" s="137"/>
      <c r="TIT3000" s="580"/>
      <c r="TIU3000" s="537"/>
      <c r="TIV3000" s="562"/>
      <c r="TIW3000" s="357"/>
      <c r="TIX3000" s="81"/>
      <c r="TIY3000" s="173"/>
      <c r="TIZ3000" s="732"/>
      <c r="TJA3000" s="137"/>
      <c r="TJB3000" s="580"/>
      <c r="TJC3000" s="537"/>
      <c r="TJD3000" s="562"/>
      <c r="TJE3000" s="357"/>
      <c r="TJF3000" s="81"/>
      <c r="TJG3000" s="173"/>
      <c r="TJH3000" s="732"/>
      <c r="TJI3000" s="137"/>
      <c r="TJJ3000" s="580"/>
      <c r="TJK3000" s="537"/>
      <c r="TJL3000" s="562"/>
      <c r="TJM3000" s="357"/>
      <c r="TJN3000" s="81"/>
      <c r="TJO3000" s="173"/>
      <c r="TJP3000" s="732"/>
      <c r="TJQ3000" s="137"/>
      <c r="TJR3000" s="580"/>
      <c r="TJS3000" s="537"/>
      <c r="TJT3000" s="562"/>
      <c r="TJU3000" s="357"/>
      <c r="TJV3000" s="81"/>
      <c r="TJW3000" s="173"/>
      <c r="TJX3000" s="732"/>
      <c r="TJY3000" s="137"/>
      <c r="TJZ3000" s="580"/>
      <c r="TKA3000" s="537"/>
      <c r="TKB3000" s="562"/>
      <c r="TKC3000" s="357"/>
      <c r="TKD3000" s="81"/>
      <c r="TKE3000" s="173"/>
      <c r="TKF3000" s="732"/>
      <c r="TKG3000" s="137"/>
      <c r="TKH3000" s="580"/>
      <c r="TKI3000" s="537"/>
      <c r="TKJ3000" s="562"/>
      <c r="TKK3000" s="357"/>
      <c r="TKL3000" s="81"/>
      <c r="TKM3000" s="173"/>
      <c r="TKN3000" s="732"/>
      <c r="TKO3000" s="137"/>
      <c r="TKP3000" s="580"/>
      <c r="TKQ3000" s="537"/>
      <c r="TKR3000" s="562"/>
      <c r="TKS3000" s="357"/>
      <c r="TKT3000" s="81"/>
      <c r="TKU3000" s="173"/>
      <c r="TKV3000" s="732"/>
      <c r="TKW3000" s="137"/>
      <c r="TKX3000" s="580"/>
      <c r="TKY3000" s="537"/>
      <c r="TKZ3000" s="562"/>
      <c r="TLA3000" s="357"/>
      <c r="TLB3000" s="81"/>
      <c r="TLC3000" s="173"/>
      <c r="TLD3000" s="732"/>
      <c r="TLE3000" s="137"/>
      <c r="TLF3000" s="580"/>
      <c r="TLG3000" s="537"/>
      <c r="TLH3000" s="562"/>
      <c r="TLI3000" s="357"/>
      <c r="TLJ3000" s="81"/>
      <c r="TLK3000" s="173"/>
      <c r="TLL3000" s="732"/>
      <c r="TLM3000" s="137"/>
      <c r="TLN3000" s="580"/>
      <c r="TLO3000" s="537"/>
      <c r="TLP3000" s="562"/>
      <c r="TLQ3000" s="357"/>
      <c r="TLR3000" s="81"/>
      <c r="TLS3000" s="173"/>
      <c r="TLT3000" s="732"/>
      <c r="TLU3000" s="137"/>
      <c r="TLV3000" s="580"/>
      <c r="TLW3000" s="537"/>
      <c r="TLX3000" s="562"/>
      <c r="TLY3000" s="357"/>
      <c r="TLZ3000" s="81"/>
      <c r="TMA3000" s="173"/>
      <c r="TMB3000" s="732"/>
      <c r="TMC3000" s="137"/>
      <c r="TMD3000" s="580"/>
      <c r="TME3000" s="537"/>
      <c r="TMF3000" s="562"/>
      <c r="TMG3000" s="357"/>
      <c r="TMH3000" s="81"/>
      <c r="TMI3000" s="173"/>
      <c r="TMJ3000" s="732"/>
      <c r="TMK3000" s="137"/>
      <c r="TML3000" s="580"/>
      <c r="TMM3000" s="537"/>
      <c r="TMN3000" s="562"/>
      <c r="TMO3000" s="357"/>
      <c r="TMP3000" s="81"/>
      <c r="TMQ3000" s="173"/>
      <c r="TMR3000" s="732"/>
      <c r="TMS3000" s="137"/>
      <c r="TMT3000" s="580"/>
      <c r="TMU3000" s="537"/>
      <c r="TMV3000" s="562"/>
      <c r="TMW3000" s="357"/>
      <c r="TMX3000" s="81"/>
      <c r="TMY3000" s="173"/>
      <c r="TMZ3000" s="732"/>
      <c r="TNA3000" s="137"/>
      <c r="TNB3000" s="580"/>
      <c r="TNC3000" s="537"/>
      <c r="TND3000" s="562"/>
      <c r="TNE3000" s="357"/>
      <c r="TNF3000" s="81"/>
      <c r="TNG3000" s="173"/>
      <c r="TNH3000" s="732"/>
      <c r="TNI3000" s="137"/>
      <c r="TNJ3000" s="580"/>
      <c r="TNK3000" s="537"/>
      <c r="TNL3000" s="562"/>
      <c r="TNM3000" s="357"/>
      <c r="TNN3000" s="81"/>
      <c r="TNO3000" s="173"/>
      <c r="TNP3000" s="732"/>
      <c r="TNQ3000" s="137"/>
      <c r="TNR3000" s="580"/>
      <c r="TNS3000" s="537"/>
      <c r="TNT3000" s="562"/>
      <c r="TNU3000" s="357"/>
      <c r="TNV3000" s="81"/>
      <c r="TNW3000" s="173"/>
      <c r="TNX3000" s="732"/>
      <c r="TNY3000" s="137"/>
      <c r="TNZ3000" s="580"/>
      <c r="TOA3000" s="537"/>
      <c r="TOB3000" s="562"/>
      <c r="TOC3000" s="357"/>
      <c r="TOD3000" s="81"/>
      <c r="TOE3000" s="173"/>
      <c r="TOF3000" s="732"/>
      <c r="TOG3000" s="137"/>
      <c r="TOH3000" s="580"/>
      <c r="TOI3000" s="537"/>
      <c r="TOJ3000" s="562"/>
      <c r="TOK3000" s="357"/>
      <c r="TOL3000" s="81"/>
      <c r="TOM3000" s="173"/>
      <c r="TON3000" s="732"/>
      <c r="TOO3000" s="137"/>
      <c r="TOP3000" s="580"/>
      <c r="TOQ3000" s="537"/>
      <c r="TOR3000" s="562"/>
      <c r="TOS3000" s="357"/>
      <c r="TOT3000" s="81"/>
      <c r="TOU3000" s="173"/>
      <c r="TOV3000" s="732"/>
      <c r="TOW3000" s="137"/>
      <c r="TOX3000" s="580"/>
      <c r="TOY3000" s="537"/>
      <c r="TOZ3000" s="562"/>
      <c r="TPA3000" s="357"/>
      <c r="TPB3000" s="81"/>
      <c r="TPC3000" s="173"/>
      <c r="TPD3000" s="732"/>
      <c r="TPE3000" s="137"/>
      <c r="TPF3000" s="580"/>
      <c r="TPG3000" s="537"/>
      <c r="TPH3000" s="562"/>
      <c r="TPI3000" s="357"/>
      <c r="TPJ3000" s="81"/>
      <c r="TPK3000" s="173"/>
      <c r="TPL3000" s="732"/>
      <c r="TPM3000" s="137"/>
      <c r="TPN3000" s="580"/>
      <c r="TPO3000" s="537"/>
      <c r="TPP3000" s="562"/>
      <c r="TPQ3000" s="357"/>
      <c r="TPR3000" s="81"/>
      <c r="TPS3000" s="173"/>
      <c r="TPT3000" s="732"/>
      <c r="TPU3000" s="137"/>
      <c r="TPV3000" s="580"/>
      <c r="TPW3000" s="537"/>
      <c r="TPX3000" s="562"/>
      <c r="TPY3000" s="357"/>
      <c r="TPZ3000" s="81"/>
      <c r="TQA3000" s="173"/>
      <c r="TQB3000" s="732"/>
      <c r="TQC3000" s="137"/>
      <c r="TQD3000" s="580"/>
      <c r="TQE3000" s="537"/>
      <c r="TQF3000" s="562"/>
      <c r="TQG3000" s="357"/>
      <c r="TQH3000" s="81"/>
      <c r="TQI3000" s="173"/>
      <c r="TQJ3000" s="732"/>
      <c r="TQK3000" s="137"/>
      <c r="TQL3000" s="580"/>
      <c r="TQM3000" s="537"/>
      <c r="TQN3000" s="562"/>
      <c r="TQO3000" s="357"/>
      <c r="TQP3000" s="81"/>
      <c r="TQQ3000" s="173"/>
      <c r="TQR3000" s="732"/>
      <c r="TQS3000" s="137"/>
      <c r="TQT3000" s="580"/>
      <c r="TQU3000" s="537"/>
      <c r="TQV3000" s="562"/>
      <c r="TQW3000" s="357"/>
      <c r="TQX3000" s="81"/>
      <c r="TQY3000" s="173"/>
      <c r="TQZ3000" s="732"/>
      <c r="TRA3000" s="137"/>
      <c r="TRB3000" s="580"/>
      <c r="TRC3000" s="537"/>
      <c r="TRD3000" s="562"/>
      <c r="TRE3000" s="357"/>
      <c r="TRF3000" s="81"/>
      <c r="TRG3000" s="173"/>
      <c r="TRH3000" s="732"/>
      <c r="TRI3000" s="137"/>
      <c r="TRJ3000" s="580"/>
      <c r="TRK3000" s="537"/>
      <c r="TRL3000" s="562"/>
      <c r="TRM3000" s="357"/>
      <c r="TRN3000" s="81"/>
      <c r="TRO3000" s="173"/>
      <c r="TRP3000" s="732"/>
      <c r="TRQ3000" s="137"/>
      <c r="TRR3000" s="580"/>
      <c r="TRS3000" s="537"/>
      <c r="TRT3000" s="562"/>
      <c r="TRU3000" s="357"/>
      <c r="TRV3000" s="81"/>
      <c r="TRW3000" s="173"/>
      <c r="TRX3000" s="732"/>
      <c r="TRY3000" s="137"/>
      <c r="TRZ3000" s="580"/>
      <c r="TSA3000" s="537"/>
      <c r="TSB3000" s="562"/>
      <c r="TSC3000" s="357"/>
      <c r="TSD3000" s="81"/>
      <c r="TSE3000" s="173"/>
      <c r="TSF3000" s="732"/>
      <c r="TSG3000" s="137"/>
      <c r="TSH3000" s="580"/>
      <c r="TSI3000" s="537"/>
      <c r="TSJ3000" s="562"/>
      <c r="TSK3000" s="357"/>
      <c r="TSL3000" s="81"/>
      <c r="TSM3000" s="173"/>
      <c r="TSN3000" s="732"/>
      <c r="TSO3000" s="137"/>
      <c r="TSP3000" s="580"/>
      <c r="TSQ3000" s="537"/>
      <c r="TSR3000" s="562"/>
      <c r="TSS3000" s="357"/>
      <c r="TST3000" s="81"/>
      <c r="TSU3000" s="173"/>
      <c r="TSV3000" s="732"/>
      <c r="TSW3000" s="137"/>
      <c r="TSX3000" s="580"/>
      <c r="TSY3000" s="537"/>
      <c r="TSZ3000" s="562"/>
      <c r="TTA3000" s="357"/>
      <c r="TTB3000" s="81"/>
      <c r="TTC3000" s="173"/>
      <c r="TTD3000" s="732"/>
      <c r="TTE3000" s="137"/>
      <c r="TTF3000" s="580"/>
      <c r="TTG3000" s="537"/>
      <c r="TTH3000" s="562"/>
      <c r="TTI3000" s="357"/>
      <c r="TTJ3000" s="81"/>
      <c r="TTK3000" s="173"/>
      <c r="TTL3000" s="732"/>
      <c r="TTM3000" s="137"/>
      <c r="TTN3000" s="580"/>
      <c r="TTO3000" s="537"/>
      <c r="TTP3000" s="562"/>
      <c r="TTQ3000" s="357"/>
      <c r="TTR3000" s="81"/>
      <c r="TTS3000" s="173"/>
      <c r="TTT3000" s="732"/>
      <c r="TTU3000" s="137"/>
      <c r="TTV3000" s="580"/>
      <c r="TTW3000" s="537"/>
      <c r="TTX3000" s="562"/>
      <c r="TTY3000" s="357"/>
      <c r="TTZ3000" s="81"/>
      <c r="TUA3000" s="173"/>
      <c r="TUB3000" s="732"/>
      <c r="TUC3000" s="137"/>
      <c r="TUD3000" s="580"/>
      <c r="TUE3000" s="537"/>
      <c r="TUF3000" s="562"/>
      <c r="TUG3000" s="357"/>
      <c r="TUH3000" s="81"/>
      <c r="TUI3000" s="173"/>
      <c r="TUJ3000" s="732"/>
      <c r="TUK3000" s="137"/>
      <c r="TUL3000" s="580"/>
      <c r="TUM3000" s="537"/>
      <c r="TUN3000" s="562"/>
      <c r="TUO3000" s="357"/>
      <c r="TUP3000" s="81"/>
      <c r="TUQ3000" s="173"/>
      <c r="TUR3000" s="732"/>
      <c r="TUS3000" s="137"/>
      <c r="TUT3000" s="580"/>
      <c r="TUU3000" s="537"/>
      <c r="TUV3000" s="562"/>
      <c r="TUW3000" s="357"/>
      <c r="TUX3000" s="81"/>
      <c r="TUY3000" s="173"/>
      <c r="TUZ3000" s="732"/>
      <c r="TVA3000" s="137"/>
      <c r="TVB3000" s="580"/>
      <c r="TVC3000" s="537"/>
      <c r="TVD3000" s="562"/>
      <c r="TVE3000" s="357"/>
      <c r="TVF3000" s="81"/>
      <c r="TVG3000" s="173"/>
      <c r="TVH3000" s="732"/>
      <c r="TVI3000" s="137"/>
      <c r="TVJ3000" s="580"/>
      <c r="TVK3000" s="537"/>
      <c r="TVL3000" s="562"/>
      <c r="TVM3000" s="357"/>
      <c r="TVN3000" s="81"/>
      <c r="TVO3000" s="173"/>
      <c r="TVP3000" s="732"/>
      <c r="TVQ3000" s="137"/>
      <c r="TVR3000" s="580"/>
      <c r="TVS3000" s="537"/>
      <c r="TVT3000" s="562"/>
      <c r="TVU3000" s="357"/>
      <c r="TVV3000" s="81"/>
      <c r="TVW3000" s="173"/>
      <c r="TVX3000" s="732"/>
      <c r="TVY3000" s="137"/>
      <c r="TVZ3000" s="580"/>
      <c r="TWA3000" s="537"/>
      <c r="TWB3000" s="562"/>
      <c r="TWC3000" s="357"/>
      <c r="TWD3000" s="81"/>
      <c r="TWE3000" s="173"/>
      <c r="TWF3000" s="732"/>
      <c r="TWG3000" s="137"/>
      <c r="TWH3000" s="580"/>
      <c r="TWI3000" s="537"/>
      <c r="TWJ3000" s="562"/>
      <c r="TWK3000" s="357"/>
      <c r="TWL3000" s="81"/>
      <c r="TWM3000" s="173"/>
      <c r="TWN3000" s="732"/>
      <c r="TWO3000" s="137"/>
      <c r="TWP3000" s="580"/>
      <c r="TWQ3000" s="537"/>
      <c r="TWR3000" s="562"/>
      <c r="TWS3000" s="357"/>
      <c r="TWT3000" s="81"/>
      <c r="TWU3000" s="173"/>
      <c r="TWV3000" s="732"/>
      <c r="TWW3000" s="137"/>
      <c r="TWX3000" s="580"/>
      <c r="TWY3000" s="537"/>
      <c r="TWZ3000" s="562"/>
      <c r="TXA3000" s="357"/>
      <c r="TXB3000" s="81"/>
      <c r="TXC3000" s="173"/>
      <c r="TXD3000" s="732"/>
      <c r="TXE3000" s="137"/>
      <c r="TXF3000" s="580"/>
      <c r="TXG3000" s="537"/>
      <c r="TXH3000" s="562"/>
      <c r="TXI3000" s="357"/>
      <c r="TXJ3000" s="81"/>
      <c r="TXK3000" s="173"/>
      <c r="TXL3000" s="732"/>
      <c r="TXM3000" s="137"/>
      <c r="TXN3000" s="580"/>
      <c r="TXO3000" s="537"/>
      <c r="TXP3000" s="562"/>
      <c r="TXQ3000" s="357"/>
      <c r="TXR3000" s="81"/>
      <c r="TXS3000" s="173"/>
      <c r="TXT3000" s="732"/>
      <c r="TXU3000" s="137"/>
      <c r="TXV3000" s="580"/>
      <c r="TXW3000" s="537"/>
      <c r="TXX3000" s="562"/>
      <c r="TXY3000" s="357"/>
      <c r="TXZ3000" s="81"/>
      <c r="TYA3000" s="173"/>
      <c r="TYB3000" s="732"/>
      <c r="TYC3000" s="137"/>
      <c r="TYD3000" s="580"/>
      <c r="TYE3000" s="537"/>
      <c r="TYF3000" s="562"/>
      <c r="TYG3000" s="357"/>
      <c r="TYH3000" s="81"/>
      <c r="TYI3000" s="173"/>
      <c r="TYJ3000" s="732"/>
      <c r="TYK3000" s="137"/>
      <c r="TYL3000" s="580"/>
      <c r="TYM3000" s="537"/>
      <c r="TYN3000" s="562"/>
      <c r="TYO3000" s="357"/>
      <c r="TYP3000" s="81"/>
      <c r="TYQ3000" s="173"/>
      <c r="TYR3000" s="732"/>
      <c r="TYS3000" s="137"/>
      <c r="TYT3000" s="580"/>
      <c r="TYU3000" s="537"/>
      <c r="TYV3000" s="562"/>
      <c r="TYW3000" s="357"/>
      <c r="TYX3000" s="81"/>
      <c r="TYY3000" s="173"/>
      <c r="TYZ3000" s="732"/>
      <c r="TZA3000" s="137"/>
      <c r="TZB3000" s="580"/>
      <c r="TZC3000" s="537"/>
      <c r="TZD3000" s="562"/>
      <c r="TZE3000" s="357"/>
      <c r="TZF3000" s="81"/>
      <c r="TZG3000" s="173"/>
      <c r="TZH3000" s="732"/>
      <c r="TZI3000" s="137"/>
      <c r="TZJ3000" s="580"/>
      <c r="TZK3000" s="537"/>
      <c r="TZL3000" s="562"/>
      <c r="TZM3000" s="357"/>
      <c r="TZN3000" s="81"/>
      <c r="TZO3000" s="173"/>
      <c r="TZP3000" s="732"/>
      <c r="TZQ3000" s="137"/>
      <c r="TZR3000" s="580"/>
      <c r="TZS3000" s="537"/>
      <c r="TZT3000" s="562"/>
      <c r="TZU3000" s="357"/>
      <c r="TZV3000" s="81"/>
      <c r="TZW3000" s="173"/>
      <c r="TZX3000" s="732"/>
      <c r="TZY3000" s="137"/>
      <c r="TZZ3000" s="580"/>
      <c r="UAA3000" s="537"/>
      <c r="UAB3000" s="562"/>
      <c r="UAC3000" s="357"/>
      <c r="UAD3000" s="81"/>
      <c r="UAE3000" s="173"/>
      <c r="UAF3000" s="732"/>
      <c r="UAG3000" s="137"/>
      <c r="UAH3000" s="580"/>
      <c r="UAI3000" s="537"/>
      <c r="UAJ3000" s="562"/>
      <c r="UAK3000" s="357"/>
      <c r="UAL3000" s="81"/>
      <c r="UAM3000" s="173"/>
      <c r="UAN3000" s="732"/>
      <c r="UAO3000" s="137"/>
      <c r="UAP3000" s="580"/>
      <c r="UAQ3000" s="537"/>
      <c r="UAR3000" s="562"/>
      <c r="UAS3000" s="357"/>
      <c r="UAT3000" s="81"/>
      <c r="UAU3000" s="173"/>
      <c r="UAV3000" s="732"/>
      <c r="UAW3000" s="137"/>
      <c r="UAX3000" s="580"/>
      <c r="UAY3000" s="537"/>
      <c r="UAZ3000" s="562"/>
      <c r="UBA3000" s="357"/>
      <c r="UBB3000" s="81"/>
      <c r="UBC3000" s="173"/>
      <c r="UBD3000" s="732"/>
      <c r="UBE3000" s="137"/>
      <c r="UBF3000" s="580"/>
      <c r="UBG3000" s="537"/>
      <c r="UBH3000" s="562"/>
      <c r="UBI3000" s="357"/>
      <c r="UBJ3000" s="81"/>
      <c r="UBK3000" s="173"/>
      <c r="UBL3000" s="732"/>
      <c r="UBM3000" s="137"/>
      <c r="UBN3000" s="580"/>
      <c r="UBO3000" s="537"/>
      <c r="UBP3000" s="562"/>
      <c r="UBQ3000" s="357"/>
      <c r="UBR3000" s="81"/>
      <c r="UBS3000" s="173"/>
      <c r="UBT3000" s="732"/>
      <c r="UBU3000" s="137"/>
      <c r="UBV3000" s="580"/>
      <c r="UBW3000" s="537"/>
      <c r="UBX3000" s="562"/>
      <c r="UBY3000" s="357"/>
      <c r="UBZ3000" s="81"/>
      <c r="UCA3000" s="173"/>
      <c r="UCB3000" s="732"/>
      <c r="UCC3000" s="137"/>
      <c r="UCD3000" s="580"/>
      <c r="UCE3000" s="537"/>
      <c r="UCF3000" s="562"/>
      <c r="UCG3000" s="357"/>
      <c r="UCH3000" s="81"/>
      <c r="UCI3000" s="173"/>
      <c r="UCJ3000" s="732"/>
      <c r="UCK3000" s="137"/>
      <c r="UCL3000" s="580"/>
      <c r="UCM3000" s="537"/>
      <c r="UCN3000" s="562"/>
      <c r="UCO3000" s="357"/>
      <c r="UCP3000" s="81"/>
      <c r="UCQ3000" s="173"/>
      <c r="UCR3000" s="732"/>
      <c r="UCS3000" s="137"/>
      <c r="UCT3000" s="580"/>
      <c r="UCU3000" s="537"/>
      <c r="UCV3000" s="562"/>
      <c r="UCW3000" s="357"/>
      <c r="UCX3000" s="81"/>
      <c r="UCY3000" s="173"/>
      <c r="UCZ3000" s="732"/>
      <c r="UDA3000" s="137"/>
      <c r="UDB3000" s="580"/>
      <c r="UDC3000" s="537"/>
      <c r="UDD3000" s="562"/>
      <c r="UDE3000" s="357"/>
      <c r="UDF3000" s="81"/>
      <c r="UDG3000" s="173"/>
      <c r="UDH3000" s="732"/>
      <c r="UDI3000" s="137"/>
      <c r="UDJ3000" s="580"/>
      <c r="UDK3000" s="537"/>
      <c r="UDL3000" s="562"/>
      <c r="UDM3000" s="357"/>
      <c r="UDN3000" s="81"/>
      <c r="UDO3000" s="173"/>
      <c r="UDP3000" s="732"/>
      <c r="UDQ3000" s="137"/>
      <c r="UDR3000" s="580"/>
      <c r="UDS3000" s="537"/>
      <c r="UDT3000" s="562"/>
      <c r="UDU3000" s="357"/>
      <c r="UDV3000" s="81"/>
      <c r="UDW3000" s="173"/>
      <c r="UDX3000" s="732"/>
      <c r="UDY3000" s="137"/>
      <c r="UDZ3000" s="580"/>
      <c r="UEA3000" s="537"/>
      <c r="UEB3000" s="562"/>
      <c r="UEC3000" s="357"/>
      <c r="UED3000" s="81"/>
      <c r="UEE3000" s="173"/>
      <c r="UEF3000" s="732"/>
      <c r="UEG3000" s="137"/>
      <c r="UEH3000" s="580"/>
      <c r="UEI3000" s="537"/>
      <c r="UEJ3000" s="562"/>
      <c r="UEK3000" s="357"/>
      <c r="UEL3000" s="81"/>
      <c r="UEM3000" s="173"/>
      <c r="UEN3000" s="732"/>
      <c r="UEO3000" s="137"/>
      <c r="UEP3000" s="580"/>
      <c r="UEQ3000" s="537"/>
      <c r="UER3000" s="562"/>
      <c r="UES3000" s="357"/>
      <c r="UET3000" s="81"/>
      <c r="UEU3000" s="173"/>
      <c r="UEV3000" s="732"/>
      <c r="UEW3000" s="137"/>
      <c r="UEX3000" s="580"/>
      <c r="UEY3000" s="537"/>
      <c r="UEZ3000" s="562"/>
      <c r="UFA3000" s="357"/>
      <c r="UFB3000" s="81"/>
      <c r="UFC3000" s="173"/>
      <c r="UFD3000" s="732"/>
      <c r="UFE3000" s="137"/>
      <c r="UFF3000" s="580"/>
      <c r="UFG3000" s="537"/>
      <c r="UFH3000" s="562"/>
      <c r="UFI3000" s="357"/>
      <c r="UFJ3000" s="81"/>
      <c r="UFK3000" s="173"/>
      <c r="UFL3000" s="732"/>
      <c r="UFM3000" s="137"/>
      <c r="UFN3000" s="580"/>
      <c r="UFO3000" s="537"/>
      <c r="UFP3000" s="562"/>
      <c r="UFQ3000" s="357"/>
      <c r="UFR3000" s="81"/>
      <c r="UFS3000" s="173"/>
      <c r="UFT3000" s="732"/>
      <c r="UFU3000" s="137"/>
      <c r="UFV3000" s="580"/>
      <c r="UFW3000" s="537"/>
      <c r="UFX3000" s="562"/>
      <c r="UFY3000" s="357"/>
      <c r="UFZ3000" s="81"/>
      <c r="UGA3000" s="173"/>
      <c r="UGB3000" s="732"/>
      <c r="UGC3000" s="137"/>
      <c r="UGD3000" s="580"/>
      <c r="UGE3000" s="537"/>
      <c r="UGF3000" s="562"/>
      <c r="UGG3000" s="357"/>
      <c r="UGH3000" s="81"/>
      <c r="UGI3000" s="173"/>
      <c r="UGJ3000" s="732"/>
      <c r="UGK3000" s="137"/>
      <c r="UGL3000" s="580"/>
      <c r="UGM3000" s="537"/>
      <c r="UGN3000" s="562"/>
      <c r="UGO3000" s="357"/>
      <c r="UGP3000" s="81"/>
      <c r="UGQ3000" s="173"/>
      <c r="UGR3000" s="732"/>
      <c r="UGS3000" s="137"/>
      <c r="UGT3000" s="580"/>
      <c r="UGU3000" s="537"/>
      <c r="UGV3000" s="562"/>
      <c r="UGW3000" s="357"/>
      <c r="UGX3000" s="81"/>
      <c r="UGY3000" s="173"/>
      <c r="UGZ3000" s="732"/>
      <c r="UHA3000" s="137"/>
      <c r="UHB3000" s="580"/>
      <c r="UHC3000" s="537"/>
      <c r="UHD3000" s="562"/>
      <c r="UHE3000" s="357"/>
      <c r="UHF3000" s="81"/>
      <c r="UHG3000" s="173"/>
      <c r="UHH3000" s="732"/>
      <c r="UHI3000" s="137"/>
      <c r="UHJ3000" s="580"/>
      <c r="UHK3000" s="537"/>
      <c r="UHL3000" s="562"/>
      <c r="UHM3000" s="357"/>
      <c r="UHN3000" s="81"/>
      <c r="UHO3000" s="173"/>
      <c r="UHP3000" s="732"/>
      <c r="UHQ3000" s="137"/>
      <c r="UHR3000" s="580"/>
      <c r="UHS3000" s="537"/>
      <c r="UHT3000" s="562"/>
      <c r="UHU3000" s="357"/>
      <c r="UHV3000" s="81"/>
      <c r="UHW3000" s="173"/>
      <c r="UHX3000" s="732"/>
      <c r="UHY3000" s="137"/>
      <c r="UHZ3000" s="580"/>
      <c r="UIA3000" s="537"/>
      <c r="UIB3000" s="562"/>
      <c r="UIC3000" s="357"/>
      <c r="UID3000" s="81"/>
      <c r="UIE3000" s="173"/>
      <c r="UIF3000" s="732"/>
      <c r="UIG3000" s="137"/>
      <c r="UIH3000" s="580"/>
      <c r="UII3000" s="537"/>
      <c r="UIJ3000" s="562"/>
      <c r="UIK3000" s="357"/>
      <c r="UIL3000" s="81"/>
      <c r="UIM3000" s="173"/>
      <c r="UIN3000" s="732"/>
      <c r="UIO3000" s="137"/>
      <c r="UIP3000" s="580"/>
      <c r="UIQ3000" s="537"/>
      <c r="UIR3000" s="562"/>
      <c r="UIS3000" s="357"/>
      <c r="UIT3000" s="81"/>
      <c r="UIU3000" s="173"/>
      <c r="UIV3000" s="732"/>
      <c r="UIW3000" s="137"/>
      <c r="UIX3000" s="580"/>
      <c r="UIY3000" s="537"/>
      <c r="UIZ3000" s="562"/>
      <c r="UJA3000" s="357"/>
      <c r="UJB3000" s="81"/>
      <c r="UJC3000" s="173"/>
      <c r="UJD3000" s="732"/>
      <c r="UJE3000" s="137"/>
      <c r="UJF3000" s="580"/>
      <c r="UJG3000" s="537"/>
      <c r="UJH3000" s="562"/>
      <c r="UJI3000" s="357"/>
      <c r="UJJ3000" s="81"/>
      <c r="UJK3000" s="173"/>
      <c r="UJL3000" s="732"/>
      <c r="UJM3000" s="137"/>
      <c r="UJN3000" s="580"/>
      <c r="UJO3000" s="537"/>
      <c r="UJP3000" s="562"/>
      <c r="UJQ3000" s="357"/>
      <c r="UJR3000" s="81"/>
      <c r="UJS3000" s="173"/>
      <c r="UJT3000" s="732"/>
      <c r="UJU3000" s="137"/>
      <c r="UJV3000" s="580"/>
      <c r="UJW3000" s="537"/>
      <c r="UJX3000" s="562"/>
      <c r="UJY3000" s="357"/>
      <c r="UJZ3000" s="81"/>
      <c r="UKA3000" s="173"/>
      <c r="UKB3000" s="732"/>
      <c r="UKC3000" s="137"/>
      <c r="UKD3000" s="580"/>
      <c r="UKE3000" s="537"/>
      <c r="UKF3000" s="562"/>
      <c r="UKG3000" s="357"/>
      <c r="UKH3000" s="81"/>
      <c r="UKI3000" s="173"/>
      <c r="UKJ3000" s="732"/>
      <c r="UKK3000" s="137"/>
      <c r="UKL3000" s="580"/>
      <c r="UKM3000" s="537"/>
      <c r="UKN3000" s="562"/>
      <c r="UKO3000" s="357"/>
      <c r="UKP3000" s="81"/>
      <c r="UKQ3000" s="173"/>
      <c r="UKR3000" s="732"/>
      <c r="UKS3000" s="137"/>
      <c r="UKT3000" s="580"/>
      <c r="UKU3000" s="537"/>
      <c r="UKV3000" s="562"/>
      <c r="UKW3000" s="357"/>
      <c r="UKX3000" s="81"/>
      <c r="UKY3000" s="173"/>
      <c r="UKZ3000" s="732"/>
      <c r="ULA3000" s="137"/>
      <c r="ULB3000" s="580"/>
      <c r="ULC3000" s="537"/>
      <c r="ULD3000" s="562"/>
      <c r="ULE3000" s="357"/>
      <c r="ULF3000" s="81"/>
      <c r="ULG3000" s="173"/>
      <c r="ULH3000" s="732"/>
      <c r="ULI3000" s="137"/>
      <c r="ULJ3000" s="580"/>
      <c r="ULK3000" s="537"/>
      <c r="ULL3000" s="562"/>
      <c r="ULM3000" s="357"/>
      <c r="ULN3000" s="81"/>
      <c r="ULO3000" s="173"/>
      <c r="ULP3000" s="732"/>
      <c r="ULQ3000" s="137"/>
      <c r="ULR3000" s="580"/>
      <c r="ULS3000" s="537"/>
      <c r="ULT3000" s="562"/>
      <c r="ULU3000" s="357"/>
      <c r="ULV3000" s="81"/>
      <c r="ULW3000" s="173"/>
      <c r="ULX3000" s="732"/>
      <c r="ULY3000" s="137"/>
      <c r="ULZ3000" s="580"/>
      <c r="UMA3000" s="537"/>
      <c r="UMB3000" s="562"/>
      <c r="UMC3000" s="357"/>
      <c r="UMD3000" s="81"/>
      <c r="UME3000" s="173"/>
      <c r="UMF3000" s="732"/>
      <c r="UMG3000" s="137"/>
      <c r="UMH3000" s="580"/>
      <c r="UMI3000" s="537"/>
      <c r="UMJ3000" s="562"/>
      <c r="UMK3000" s="357"/>
      <c r="UML3000" s="81"/>
      <c r="UMM3000" s="173"/>
      <c r="UMN3000" s="732"/>
      <c r="UMO3000" s="137"/>
      <c r="UMP3000" s="580"/>
      <c r="UMQ3000" s="537"/>
      <c r="UMR3000" s="562"/>
      <c r="UMS3000" s="357"/>
      <c r="UMT3000" s="81"/>
      <c r="UMU3000" s="173"/>
      <c r="UMV3000" s="732"/>
      <c r="UMW3000" s="137"/>
      <c r="UMX3000" s="580"/>
      <c r="UMY3000" s="537"/>
      <c r="UMZ3000" s="562"/>
      <c r="UNA3000" s="357"/>
      <c r="UNB3000" s="81"/>
      <c r="UNC3000" s="173"/>
      <c r="UND3000" s="732"/>
      <c r="UNE3000" s="137"/>
      <c r="UNF3000" s="580"/>
      <c r="UNG3000" s="537"/>
      <c r="UNH3000" s="562"/>
      <c r="UNI3000" s="357"/>
      <c r="UNJ3000" s="81"/>
      <c r="UNK3000" s="173"/>
      <c r="UNL3000" s="732"/>
      <c r="UNM3000" s="137"/>
      <c r="UNN3000" s="580"/>
      <c r="UNO3000" s="537"/>
      <c r="UNP3000" s="562"/>
      <c r="UNQ3000" s="357"/>
      <c r="UNR3000" s="81"/>
      <c r="UNS3000" s="173"/>
      <c r="UNT3000" s="732"/>
      <c r="UNU3000" s="137"/>
      <c r="UNV3000" s="580"/>
      <c r="UNW3000" s="537"/>
      <c r="UNX3000" s="562"/>
      <c r="UNY3000" s="357"/>
      <c r="UNZ3000" s="81"/>
      <c r="UOA3000" s="173"/>
      <c r="UOB3000" s="732"/>
      <c r="UOC3000" s="137"/>
      <c r="UOD3000" s="580"/>
      <c r="UOE3000" s="537"/>
      <c r="UOF3000" s="562"/>
      <c r="UOG3000" s="357"/>
      <c r="UOH3000" s="81"/>
      <c r="UOI3000" s="173"/>
      <c r="UOJ3000" s="732"/>
      <c r="UOK3000" s="137"/>
      <c r="UOL3000" s="580"/>
      <c r="UOM3000" s="537"/>
      <c r="UON3000" s="562"/>
      <c r="UOO3000" s="357"/>
      <c r="UOP3000" s="81"/>
      <c r="UOQ3000" s="173"/>
      <c r="UOR3000" s="732"/>
      <c r="UOS3000" s="137"/>
      <c r="UOT3000" s="580"/>
      <c r="UOU3000" s="537"/>
      <c r="UOV3000" s="562"/>
      <c r="UOW3000" s="357"/>
      <c r="UOX3000" s="81"/>
      <c r="UOY3000" s="173"/>
      <c r="UOZ3000" s="732"/>
      <c r="UPA3000" s="137"/>
      <c r="UPB3000" s="580"/>
      <c r="UPC3000" s="537"/>
      <c r="UPD3000" s="562"/>
      <c r="UPE3000" s="357"/>
      <c r="UPF3000" s="81"/>
      <c r="UPG3000" s="173"/>
      <c r="UPH3000" s="732"/>
      <c r="UPI3000" s="137"/>
      <c r="UPJ3000" s="580"/>
      <c r="UPK3000" s="537"/>
      <c r="UPL3000" s="562"/>
      <c r="UPM3000" s="357"/>
      <c r="UPN3000" s="81"/>
      <c r="UPO3000" s="173"/>
      <c r="UPP3000" s="732"/>
      <c r="UPQ3000" s="137"/>
      <c r="UPR3000" s="580"/>
      <c r="UPS3000" s="537"/>
      <c r="UPT3000" s="562"/>
      <c r="UPU3000" s="357"/>
      <c r="UPV3000" s="81"/>
      <c r="UPW3000" s="173"/>
      <c r="UPX3000" s="732"/>
      <c r="UPY3000" s="137"/>
      <c r="UPZ3000" s="580"/>
      <c r="UQA3000" s="537"/>
      <c r="UQB3000" s="562"/>
      <c r="UQC3000" s="357"/>
      <c r="UQD3000" s="81"/>
      <c r="UQE3000" s="173"/>
      <c r="UQF3000" s="732"/>
      <c r="UQG3000" s="137"/>
      <c r="UQH3000" s="580"/>
      <c r="UQI3000" s="537"/>
      <c r="UQJ3000" s="562"/>
      <c r="UQK3000" s="357"/>
      <c r="UQL3000" s="81"/>
      <c r="UQM3000" s="173"/>
      <c r="UQN3000" s="732"/>
      <c r="UQO3000" s="137"/>
      <c r="UQP3000" s="580"/>
      <c r="UQQ3000" s="537"/>
      <c r="UQR3000" s="562"/>
      <c r="UQS3000" s="357"/>
      <c r="UQT3000" s="81"/>
      <c r="UQU3000" s="173"/>
      <c r="UQV3000" s="732"/>
      <c r="UQW3000" s="137"/>
      <c r="UQX3000" s="580"/>
      <c r="UQY3000" s="537"/>
      <c r="UQZ3000" s="562"/>
      <c r="URA3000" s="357"/>
      <c r="URB3000" s="81"/>
      <c r="URC3000" s="173"/>
      <c r="URD3000" s="732"/>
      <c r="URE3000" s="137"/>
      <c r="URF3000" s="580"/>
      <c r="URG3000" s="537"/>
      <c r="URH3000" s="562"/>
      <c r="URI3000" s="357"/>
      <c r="URJ3000" s="81"/>
      <c r="URK3000" s="173"/>
      <c r="URL3000" s="732"/>
      <c r="URM3000" s="137"/>
      <c r="URN3000" s="580"/>
      <c r="URO3000" s="537"/>
      <c r="URP3000" s="562"/>
      <c r="URQ3000" s="357"/>
      <c r="URR3000" s="81"/>
      <c r="URS3000" s="173"/>
      <c r="URT3000" s="732"/>
      <c r="URU3000" s="137"/>
      <c r="URV3000" s="580"/>
      <c r="URW3000" s="537"/>
      <c r="URX3000" s="562"/>
      <c r="URY3000" s="357"/>
      <c r="URZ3000" s="81"/>
      <c r="USA3000" s="173"/>
      <c r="USB3000" s="732"/>
      <c r="USC3000" s="137"/>
      <c r="USD3000" s="580"/>
      <c r="USE3000" s="537"/>
      <c r="USF3000" s="562"/>
      <c r="USG3000" s="357"/>
      <c r="USH3000" s="81"/>
      <c r="USI3000" s="173"/>
      <c r="USJ3000" s="732"/>
      <c r="USK3000" s="137"/>
      <c r="USL3000" s="580"/>
      <c r="USM3000" s="537"/>
      <c r="USN3000" s="562"/>
      <c r="USO3000" s="357"/>
      <c r="USP3000" s="81"/>
      <c r="USQ3000" s="173"/>
      <c r="USR3000" s="732"/>
      <c r="USS3000" s="137"/>
      <c r="UST3000" s="580"/>
      <c r="USU3000" s="537"/>
      <c r="USV3000" s="562"/>
      <c r="USW3000" s="357"/>
      <c r="USX3000" s="81"/>
      <c r="USY3000" s="173"/>
      <c r="USZ3000" s="732"/>
      <c r="UTA3000" s="137"/>
      <c r="UTB3000" s="580"/>
      <c r="UTC3000" s="537"/>
      <c r="UTD3000" s="562"/>
      <c r="UTE3000" s="357"/>
      <c r="UTF3000" s="81"/>
      <c r="UTG3000" s="173"/>
      <c r="UTH3000" s="732"/>
      <c r="UTI3000" s="137"/>
      <c r="UTJ3000" s="580"/>
      <c r="UTK3000" s="537"/>
      <c r="UTL3000" s="562"/>
      <c r="UTM3000" s="357"/>
      <c r="UTN3000" s="81"/>
      <c r="UTO3000" s="173"/>
      <c r="UTP3000" s="732"/>
      <c r="UTQ3000" s="137"/>
      <c r="UTR3000" s="580"/>
      <c r="UTS3000" s="537"/>
      <c r="UTT3000" s="562"/>
      <c r="UTU3000" s="357"/>
      <c r="UTV3000" s="81"/>
      <c r="UTW3000" s="173"/>
      <c r="UTX3000" s="732"/>
      <c r="UTY3000" s="137"/>
      <c r="UTZ3000" s="580"/>
      <c r="UUA3000" s="537"/>
      <c r="UUB3000" s="562"/>
      <c r="UUC3000" s="357"/>
      <c r="UUD3000" s="81"/>
      <c r="UUE3000" s="173"/>
      <c r="UUF3000" s="732"/>
      <c r="UUG3000" s="137"/>
      <c r="UUH3000" s="580"/>
      <c r="UUI3000" s="537"/>
      <c r="UUJ3000" s="562"/>
      <c r="UUK3000" s="357"/>
      <c r="UUL3000" s="81"/>
      <c r="UUM3000" s="173"/>
      <c r="UUN3000" s="732"/>
      <c r="UUO3000" s="137"/>
      <c r="UUP3000" s="580"/>
      <c r="UUQ3000" s="537"/>
      <c r="UUR3000" s="562"/>
      <c r="UUS3000" s="357"/>
      <c r="UUT3000" s="81"/>
      <c r="UUU3000" s="173"/>
      <c r="UUV3000" s="732"/>
      <c r="UUW3000" s="137"/>
      <c r="UUX3000" s="580"/>
      <c r="UUY3000" s="537"/>
      <c r="UUZ3000" s="562"/>
      <c r="UVA3000" s="357"/>
      <c r="UVB3000" s="81"/>
      <c r="UVC3000" s="173"/>
      <c r="UVD3000" s="732"/>
      <c r="UVE3000" s="137"/>
      <c r="UVF3000" s="580"/>
      <c r="UVG3000" s="537"/>
      <c r="UVH3000" s="562"/>
      <c r="UVI3000" s="357"/>
      <c r="UVJ3000" s="81"/>
      <c r="UVK3000" s="173"/>
      <c r="UVL3000" s="732"/>
      <c r="UVM3000" s="137"/>
      <c r="UVN3000" s="580"/>
      <c r="UVO3000" s="537"/>
      <c r="UVP3000" s="562"/>
      <c r="UVQ3000" s="357"/>
      <c r="UVR3000" s="81"/>
      <c r="UVS3000" s="173"/>
      <c r="UVT3000" s="732"/>
      <c r="UVU3000" s="137"/>
      <c r="UVV3000" s="580"/>
      <c r="UVW3000" s="537"/>
      <c r="UVX3000" s="562"/>
      <c r="UVY3000" s="357"/>
      <c r="UVZ3000" s="81"/>
      <c r="UWA3000" s="173"/>
      <c r="UWB3000" s="732"/>
      <c r="UWC3000" s="137"/>
      <c r="UWD3000" s="580"/>
      <c r="UWE3000" s="537"/>
      <c r="UWF3000" s="562"/>
      <c r="UWG3000" s="357"/>
      <c r="UWH3000" s="81"/>
      <c r="UWI3000" s="173"/>
      <c r="UWJ3000" s="732"/>
      <c r="UWK3000" s="137"/>
      <c r="UWL3000" s="580"/>
      <c r="UWM3000" s="537"/>
      <c r="UWN3000" s="562"/>
      <c r="UWO3000" s="357"/>
      <c r="UWP3000" s="81"/>
      <c r="UWQ3000" s="173"/>
      <c r="UWR3000" s="732"/>
      <c r="UWS3000" s="137"/>
      <c r="UWT3000" s="580"/>
      <c r="UWU3000" s="537"/>
      <c r="UWV3000" s="562"/>
      <c r="UWW3000" s="357"/>
      <c r="UWX3000" s="81"/>
      <c r="UWY3000" s="173"/>
      <c r="UWZ3000" s="732"/>
      <c r="UXA3000" s="137"/>
      <c r="UXB3000" s="580"/>
      <c r="UXC3000" s="537"/>
      <c r="UXD3000" s="562"/>
      <c r="UXE3000" s="357"/>
      <c r="UXF3000" s="81"/>
      <c r="UXG3000" s="173"/>
      <c r="UXH3000" s="732"/>
      <c r="UXI3000" s="137"/>
      <c r="UXJ3000" s="580"/>
      <c r="UXK3000" s="537"/>
      <c r="UXL3000" s="562"/>
      <c r="UXM3000" s="357"/>
      <c r="UXN3000" s="81"/>
      <c r="UXO3000" s="173"/>
      <c r="UXP3000" s="732"/>
      <c r="UXQ3000" s="137"/>
      <c r="UXR3000" s="580"/>
      <c r="UXS3000" s="537"/>
      <c r="UXT3000" s="562"/>
      <c r="UXU3000" s="357"/>
      <c r="UXV3000" s="81"/>
      <c r="UXW3000" s="173"/>
      <c r="UXX3000" s="732"/>
      <c r="UXY3000" s="137"/>
      <c r="UXZ3000" s="580"/>
      <c r="UYA3000" s="537"/>
      <c r="UYB3000" s="562"/>
      <c r="UYC3000" s="357"/>
      <c r="UYD3000" s="81"/>
      <c r="UYE3000" s="173"/>
      <c r="UYF3000" s="732"/>
      <c r="UYG3000" s="137"/>
      <c r="UYH3000" s="580"/>
      <c r="UYI3000" s="537"/>
      <c r="UYJ3000" s="562"/>
      <c r="UYK3000" s="357"/>
      <c r="UYL3000" s="81"/>
      <c r="UYM3000" s="173"/>
      <c r="UYN3000" s="732"/>
      <c r="UYO3000" s="137"/>
      <c r="UYP3000" s="580"/>
      <c r="UYQ3000" s="537"/>
      <c r="UYR3000" s="562"/>
      <c r="UYS3000" s="357"/>
      <c r="UYT3000" s="81"/>
      <c r="UYU3000" s="173"/>
      <c r="UYV3000" s="732"/>
      <c r="UYW3000" s="137"/>
      <c r="UYX3000" s="580"/>
      <c r="UYY3000" s="537"/>
      <c r="UYZ3000" s="562"/>
      <c r="UZA3000" s="357"/>
      <c r="UZB3000" s="81"/>
      <c r="UZC3000" s="173"/>
      <c r="UZD3000" s="732"/>
      <c r="UZE3000" s="137"/>
      <c r="UZF3000" s="580"/>
      <c r="UZG3000" s="537"/>
      <c r="UZH3000" s="562"/>
      <c r="UZI3000" s="357"/>
      <c r="UZJ3000" s="81"/>
      <c r="UZK3000" s="173"/>
      <c r="UZL3000" s="732"/>
      <c r="UZM3000" s="137"/>
      <c r="UZN3000" s="580"/>
      <c r="UZO3000" s="537"/>
      <c r="UZP3000" s="562"/>
      <c r="UZQ3000" s="357"/>
      <c r="UZR3000" s="81"/>
      <c r="UZS3000" s="173"/>
      <c r="UZT3000" s="732"/>
      <c r="UZU3000" s="137"/>
      <c r="UZV3000" s="580"/>
      <c r="UZW3000" s="537"/>
      <c r="UZX3000" s="562"/>
      <c r="UZY3000" s="357"/>
      <c r="UZZ3000" s="81"/>
      <c r="VAA3000" s="173"/>
      <c r="VAB3000" s="732"/>
      <c r="VAC3000" s="137"/>
      <c r="VAD3000" s="580"/>
      <c r="VAE3000" s="537"/>
      <c r="VAF3000" s="562"/>
      <c r="VAG3000" s="357"/>
      <c r="VAH3000" s="81"/>
      <c r="VAI3000" s="173"/>
      <c r="VAJ3000" s="732"/>
      <c r="VAK3000" s="137"/>
      <c r="VAL3000" s="580"/>
      <c r="VAM3000" s="537"/>
      <c r="VAN3000" s="562"/>
      <c r="VAO3000" s="357"/>
      <c r="VAP3000" s="81"/>
      <c r="VAQ3000" s="173"/>
      <c r="VAR3000" s="732"/>
      <c r="VAS3000" s="137"/>
      <c r="VAT3000" s="580"/>
      <c r="VAU3000" s="537"/>
      <c r="VAV3000" s="562"/>
      <c r="VAW3000" s="357"/>
      <c r="VAX3000" s="81"/>
      <c r="VAY3000" s="173"/>
      <c r="VAZ3000" s="732"/>
      <c r="VBA3000" s="137"/>
      <c r="VBB3000" s="580"/>
      <c r="VBC3000" s="537"/>
      <c r="VBD3000" s="562"/>
      <c r="VBE3000" s="357"/>
      <c r="VBF3000" s="81"/>
      <c r="VBG3000" s="173"/>
      <c r="VBH3000" s="732"/>
      <c r="VBI3000" s="137"/>
      <c r="VBJ3000" s="580"/>
      <c r="VBK3000" s="537"/>
      <c r="VBL3000" s="562"/>
      <c r="VBM3000" s="357"/>
      <c r="VBN3000" s="81"/>
      <c r="VBO3000" s="173"/>
      <c r="VBP3000" s="732"/>
      <c r="VBQ3000" s="137"/>
      <c r="VBR3000" s="580"/>
      <c r="VBS3000" s="537"/>
      <c r="VBT3000" s="562"/>
      <c r="VBU3000" s="357"/>
      <c r="VBV3000" s="81"/>
      <c r="VBW3000" s="173"/>
      <c r="VBX3000" s="732"/>
      <c r="VBY3000" s="137"/>
      <c r="VBZ3000" s="580"/>
      <c r="VCA3000" s="537"/>
      <c r="VCB3000" s="562"/>
      <c r="VCC3000" s="357"/>
      <c r="VCD3000" s="81"/>
      <c r="VCE3000" s="173"/>
      <c r="VCF3000" s="732"/>
      <c r="VCG3000" s="137"/>
      <c r="VCH3000" s="580"/>
      <c r="VCI3000" s="537"/>
      <c r="VCJ3000" s="562"/>
      <c r="VCK3000" s="357"/>
      <c r="VCL3000" s="81"/>
      <c r="VCM3000" s="173"/>
      <c r="VCN3000" s="732"/>
      <c r="VCO3000" s="137"/>
      <c r="VCP3000" s="580"/>
      <c r="VCQ3000" s="537"/>
      <c r="VCR3000" s="562"/>
      <c r="VCS3000" s="357"/>
      <c r="VCT3000" s="81"/>
      <c r="VCU3000" s="173"/>
      <c r="VCV3000" s="732"/>
      <c r="VCW3000" s="137"/>
      <c r="VCX3000" s="580"/>
      <c r="VCY3000" s="537"/>
      <c r="VCZ3000" s="562"/>
      <c r="VDA3000" s="357"/>
      <c r="VDB3000" s="81"/>
      <c r="VDC3000" s="173"/>
      <c r="VDD3000" s="732"/>
      <c r="VDE3000" s="137"/>
      <c r="VDF3000" s="580"/>
      <c r="VDG3000" s="537"/>
      <c r="VDH3000" s="562"/>
      <c r="VDI3000" s="357"/>
      <c r="VDJ3000" s="81"/>
      <c r="VDK3000" s="173"/>
      <c r="VDL3000" s="732"/>
      <c r="VDM3000" s="137"/>
      <c r="VDN3000" s="580"/>
      <c r="VDO3000" s="537"/>
      <c r="VDP3000" s="562"/>
      <c r="VDQ3000" s="357"/>
      <c r="VDR3000" s="81"/>
      <c r="VDS3000" s="173"/>
      <c r="VDT3000" s="732"/>
      <c r="VDU3000" s="137"/>
      <c r="VDV3000" s="580"/>
      <c r="VDW3000" s="537"/>
      <c r="VDX3000" s="562"/>
      <c r="VDY3000" s="357"/>
      <c r="VDZ3000" s="81"/>
      <c r="VEA3000" s="173"/>
      <c r="VEB3000" s="732"/>
      <c r="VEC3000" s="137"/>
      <c r="VED3000" s="580"/>
      <c r="VEE3000" s="537"/>
      <c r="VEF3000" s="562"/>
      <c r="VEG3000" s="357"/>
      <c r="VEH3000" s="81"/>
      <c r="VEI3000" s="173"/>
      <c r="VEJ3000" s="732"/>
      <c r="VEK3000" s="137"/>
      <c r="VEL3000" s="580"/>
      <c r="VEM3000" s="537"/>
      <c r="VEN3000" s="562"/>
      <c r="VEO3000" s="357"/>
      <c r="VEP3000" s="81"/>
      <c r="VEQ3000" s="173"/>
      <c r="VER3000" s="732"/>
      <c r="VES3000" s="137"/>
      <c r="VET3000" s="580"/>
      <c r="VEU3000" s="537"/>
      <c r="VEV3000" s="562"/>
      <c r="VEW3000" s="357"/>
      <c r="VEX3000" s="81"/>
      <c r="VEY3000" s="173"/>
      <c r="VEZ3000" s="732"/>
      <c r="VFA3000" s="137"/>
      <c r="VFB3000" s="580"/>
      <c r="VFC3000" s="537"/>
      <c r="VFD3000" s="562"/>
      <c r="VFE3000" s="357"/>
      <c r="VFF3000" s="81"/>
      <c r="VFG3000" s="173"/>
      <c r="VFH3000" s="732"/>
      <c r="VFI3000" s="137"/>
      <c r="VFJ3000" s="580"/>
      <c r="VFK3000" s="537"/>
      <c r="VFL3000" s="562"/>
      <c r="VFM3000" s="357"/>
      <c r="VFN3000" s="81"/>
      <c r="VFO3000" s="173"/>
      <c r="VFP3000" s="732"/>
      <c r="VFQ3000" s="137"/>
      <c r="VFR3000" s="580"/>
      <c r="VFS3000" s="537"/>
      <c r="VFT3000" s="562"/>
      <c r="VFU3000" s="357"/>
      <c r="VFV3000" s="81"/>
      <c r="VFW3000" s="173"/>
      <c r="VFX3000" s="732"/>
      <c r="VFY3000" s="137"/>
      <c r="VFZ3000" s="580"/>
      <c r="VGA3000" s="537"/>
      <c r="VGB3000" s="562"/>
      <c r="VGC3000" s="357"/>
      <c r="VGD3000" s="81"/>
      <c r="VGE3000" s="173"/>
      <c r="VGF3000" s="732"/>
      <c r="VGG3000" s="137"/>
      <c r="VGH3000" s="580"/>
      <c r="VGI3000" s="537"/>
      <c r="VGJ3000" s="562"/>
      <c r="VGK3000" s="357"/>
      <c r="VGL3000" s="81"/>
      <c r="VGM3000" s="173"/>
      <c r="VGN3000" s="732"/>
      <c r="VGO3000" s="137"/>
      <c r="VGP3000" s="580"/>
      <c r="VGQ3000" s="537"/>
      <c r="VGR3000" s="562"/>
      <c r="VGS3000" s="357"/>
      <c r="VGT3000" s="81"/>
      <c r="VGU3000" s="173"/>
      <c r="VGV3000" s="732"/>
      <c r="VGW3000" s="137"/>
      <c r="VGX3000" s="580"/>
      <c r="VGY3000" s="537"/>
      <c r="VGZ3000" s="562"/>
      <c r="VHA3000" s="357"/>
      <c r="VHB3000" s="81"/>
      <c r="VHC3000" s="173"/>
      <c r="VHD3000" s="732"/>
      <c r="VHE3000" s="137"/>
      <c r="VHF3000" s="580"/>
      <c r="VHG3000" s="537"/>
      <c r="VHH3000" s="562"/>
      <c r="VHI3000" s="357"/>
      <c r="VHJ3000" s="81"/>
      <c r="VHK3000" s="173"/>
      <c r="VHL3000" s="732"/>
      <c r="VHM3000" s="137"/>
      <c r="VHN3000" s="580"/>
      <c r="VHO3000" s="537"/>
      <c r="VHP3000" s="562"/>
      <c r="VHQ3000" s="357"/>
      <c r="VHR3000" s="81"/>
      <c r="VHS3000" s="173"/>
      <c r="VHT3000" s="732"/>
      <c r="VHU3000" s="137"/>
      <c r="VHV3000" s="580"/>
      <c r="VHW3000" s="537"/>
      <c r="VHX3000" s="562"/>
      <c r="VHY3000" s="357"/>
      <c r="VHZ3000" s="81"/>
      <c r="VIA3000" s="173"/>
      <c r="VIB3000" s="732"/>
      <c r="VIC3000" s="137"/>
      <c r="VID3000" s="580"/>
      <c r="VIE3000" s="537"/>
      <c r="VIF3000" s="562"/>
      <c r="VIG3000" s="357"/>
      <c r="VIH3000" s="81"/>
      <c r="VII3000" s="173"/>
      <c r="VIJ3000" s="732"/>
      <c r="VIK3000" s="137"/>
      <c r="VIL3000" s="580"/>
      <c r="VIM3000" s="537"/>
      <c r="VIN3000" s="562"/>
      <c r="VIO3000" s="357"/>
      <c r="VIP3000" s="81"/>
      <c r="VIQ3000" s="173"/>
      <c r="VIR3000" s="732"/>
      <c r="VIS3000" s="137"/>
      <c r="VIT3000" s="580"/>
      <c r="VIU3000" s="537"/>
      <c r="VIV3000" s="562"/>
      <c r="VIW3000" s="357"/>
      <c r="VIX3000" s="81"/>
      <c r="VIY3000" s="173"/>
      <c r="VIZ3000" s="732"/>
      <c r="VJA3000" s="137"/>
      <c r="VJB3000" s="580"/>
      <c r="VJC3000" s="537"/>
      <c r="VJD3000" s="562"/>
      <c r="VJE3000" s="357"/>
      <c r="VJF3000" s="81"/>
      <c r="VJG3000" s="173"/>
      <c r="VJH3000" s="732"/>
      <c r="VJI3000" s="137"/>
      <c r="VJJ3000" s="580"/>
      <c r="VJK3000" s="537"/>
      <c r="VJL3000" s="562"/>
      <c r="VJM3000" s="357"/>
      <c r="VJN3000" s="81"/>
      <c r="VJO3000" s="173"/>
      <c r="VJP3000" s="732"/>
      <c r="VJQ3000" s="137"/>
      <c r="VJR3000" s="580"/>
      <c r="VJS3000" s="537"/>
      <c r="VJT3000" s="562"/>
      <c r="VJU3000" s="357"/>
      <c r="VJV3000" s="81"/>
      <c r="VJW3000" s="173"/>
      <c r="VJX3000" s="732"/>
      <c r="VJY3000" s="137"/>
      <c r="VJZ3000" s="580"/>
      <c r="VKA3000" s="537"/>
      <c r="VKB3000" s="562"/>
      <c r="VKC3000" s="357"/>
      <c r="VKD3000" s="81"/>
      <c r="VKE3000" s="173"/>
      <c r="VKF3000" s="732"/>
      <c r="VKG3000" s="137"/>
      <c r="VKH3000" s="580"/>
      <c r="VKI3000" s="537"/>
      <c r="VKJ3000" s="562"/>
      <c r="VKK3000" s="357"/>
      <c r="VKL3000" s="81"/>
      <c r="VKM3000" s="173"/>
      <c r="VKN3000" s="732"/>
      <c r="VKO3000" s="137"/>
      <c r="VKP3000" s="580"/>
      <c r="VKQ3000" s="537"/>
      <c r="VKR3000" s="562"/>
      <c r="VKS3000" s="357"/>
      <c r="VKT3000" s="81"/>
      <c r="VKU3000" s="173"/>
      <c r="VKV3000" s="732"/>
      <c r="VKW3000" s="137"/>
      <c r="VKX3000" s="580"/>
      <c r="VKY3000" s="537"/>
      <c r="VKZ3000" s="562"/>
      <c r="VLA3000" s="357"/>
      <c r="VLB3000" s="81"/>
      <c r="VLC3000" s="173"/>
      <c r="VLD3000" s="732"/>
      <c r="VLE3000" s="137"/>
      <c r="VLF3000" s="580"/>
      <c r="VLG3000" s="537"/>
      <c r="VLH3000" s="562"/>
      <c r="VLI3000" s="357"/>
      <c r="VLJ3000" s="81"/>
      <c r="VLK3000" s="173"/>
      <c r="VLL3000" s="732"/>
      <c r="VLM3000" s="137"/>
      <c r="VLN3000" s="580"/>
      <c r="VLO3000" s="537"/>
      <c r="VLP3000" s="562"/>
      <c r="VLQ3000" s="357"/>
      <c r="VLR3000" s="81"/>
      <c r="VLS3000" s="173"/>
      <c r="VLT3000" s="732"/>
      <c r="VLU3000" s="137"/>
      <c r="VLV3000" s="580"/>
      <c r="VLW3000" s="537"/>
      <c r="VLX3000" s="562"/>
      <c r="VLY3000" s="357"/>
      <c r="VLZ3000" s="81"/>
      <c r="VMA3000" s="173"/>
      <c r="VMB3000" s="732"/>
      <c r="VMC3000" s="137"/>
      <c r="VMD3000" s="580"/>
      <c r="VME3000" s="537"/>
      <c r="VMF3000" s="562"/>
      <c r="VMG3000" s="357"/>
      <c r="VMH3000" s="81"/>
      <c r="VMI3000" s="173"/>
      <c r="VMJ3000" s="732"/>
      <c r="VMK3000" s="137"/>
      <c r="VML3000" s="580"/>
      <c r="VMM3000" s="537"/>
      <c r="VMN3000" s="562"/>
      <c r="VMO3000" s="357"/>
      <c r="VMP3000" s="81"/>
      <c r="VMQ3000" s="173"/>
      <c r="VMR3000" s="732"/>
      <c r="VMS3000" s="137"/>
      <c r="VMT3000" s="580"/>
      <c r="VMU3000" s="537"/>
      <c r="VMV3000" s="562"/>
      <c r="VMW3000" s="357"/>
      <c r="VMX3000" s="81"/>
      <c r="VMY3000" s="173"/>
      <c r="VMZ3000" s="732"/>
      <c r="VNA3000" s="137"/>
      <c r="VNB3000" s="580"/>
      <c r="VNC3000" s="537"/>
      <c r="VND3000" s="562"/>
      <c r="VNE3000" s="357"/>
      <c r="VNF3000" s="81"/>
      <c r="VNG3000" s="173"/>
      <c r="VNH3000" s="732"/>
      <c r="VNI3000" s="137"/>
      <c r="VNJ3000" s="580"/>
      <c r="VNK3000" s="537"/>
      <c r="VNL3000" s="562"/>
      <c r="VNM3000" s="357"/>
      <c r="VNN3000" s="81"/>
      <c r="VNO3000" s="173"/>
      <c r="VNP3000" s="732"/>
      <c r="VNQ3000" s="137"/>
      <c r="VNR3000" s="580"/>
      <c r="VNS3000" s="537"/>
      <c r="VNT3000" s="562"/>
      <c r="VNU3000" s="357"/>
      <c r="VNV3000" s="81"/>
      <c r="VNW3000" s="173"/>
      <c r="VNX3000" s="732"/>
      <c r="VNY3000" s="137"/>
      <c r="VNZ3000" s="580"/>
      <c r="VOA3000" s="537"/>
      <c r="VOB3000" s="562"/>
      <c r="VOC3000" s="357"/>
      <c r="VOD3000" s="81"/>
      <c r="VOE3000" s="173"/>
      <c r="VOF3000" s="732"/>
      <c r="VOG3000" s="137"/>
      <c r="VOH3000" s="580"/>
      <c r="VOI3000" s="537"/>
      <c r="VOJ3000" s="562"/>
      <c r="VOK3000" s="357"/>
      <c r="VOL3000" s="81"/>
      <c r="VOM3000" s="173"/>
      <c r="VON3000" s="732"/>
      <c r="VOO3000" s="137"/>
      <c r="VOP3000" s="580"/>
      <c r="VOQ3000" s="537"/>
      <c r="VOR3000" s="562"/>
      <c r="VOS3000" s="357"/>
      <c r="VOT3000" s="81"/>
      <c r="VOU3000" s="173"/>
      <c r="VOV3000" s="732"/>
      <c r="VOW3000" s="137"/>
      <c r="VOX3000" s="580"/>
      <c r="VOY3000" s="537"/>
      <c r="VOZ3000" s="562"/>
      <c r="VPA3000" s="357"/>
      <c r="VPB3000" s="81"/>
      <c r="VPC3000" s="173"/>
      <c r="VPD3000" s="732"/>
      <c r="VPE3000" s="137"/>
      <c r="VPF3000" s="580"/>
      <c r="VPG3000" s="537"/>
      <c r="VPH3000" s="562"/>
      <c r="VPI3000" s="357"/>
      <c r="VPJ3000" s="81"/>
      <c r="VPK3000" s="173"/>
      <c r="VPL3000" s="732"/>
      <c r="VPM3000" s="137"/>
      <c r="VPN3000" s="580"/>
      <c r="VPO3000" s="537"/>
      <c r="VPP3000" s="562"/>
      <c r="VPQ3000" s="357"/>
      <c r="VPR3000" s="81"/>
      <c r="VPS3000" s="173"/>
      <c r="VPT3000" s="732"/>
      <c r="VPU3000" s="137"/>
      <c r="VPV3000" s="580"/>
      <c r="VPW3000" s="537"/>
      <c r="VPX3000" s="562"/>
      <c r="VPY3000" s="357"/>
      <c r="VPZ3000" s="81"/>
      <c r="VQA3000" s="173"/>
      <c r="VQB3000" s="732"/>
      <c r="VQC3000" s="137"/>
      <c r="VQD3000" s="580"/>
      <c r="VQE3000" s="537"/>
      <c r="VQF3000" s="562"/>
      <c r="VQG3000" s="357"/>
      <c r="VQH3000" s="81"/>
      <c r="VQI3000" s="173"/>
      <c r="VQJ3000" s="732"/>
      <c r="VQK3000" s="137"/>
      <c r="VQL3000" s="580"/>
      <c r="VQM3000" s="537"/>
      <c r="VQN3000" s="562"/>
      <c r="VQO3000" s="357"/>
      <c r="VQP3000" s="81"/>
      <c r="VQQ3000" s="173"/>
      <c r="VQR3000" s="732"/>
      <c r="VQS3000" s="137"/>
      <c r="VQT3000" s="580"/>
      <c r="VQU3000" s="537"/>
      <c r="VQV3000" s="562"/>
      <c r="VQW3000" s="357"/>
      <c r="VQX3000" s="81"/>
      <c r="VQY3000" s="173"/>
      <c r="VQZ3000" s="732"/>
      <c r="VRA3000" s="137"/>
      <c r="VRB3000" s="580"/>
      <c r="VRC3000" s="537"/>
      <c r="VRD3000" s="562"/>
      <c r="VRE3000" s="357"/>
      <c r="VRF3000" s="81"/>
      <c r="VRG3000" s="173"/>
      <c r="VRH3000" s="732"/>
      <c r="VRI3000" s="137"/>
      <c r="VRJ3000" s="580"/>
      <c r="VRK3000" s="537"/>
      <c r="VRL3000" s="562"/>
      <c r="VRM3000" s="357"/>
      <c r="VRN3000" s="81"/>
      <c r="VRO3000" s="173"/>
      <c r="VRP3000" s="732"/>
      <c r="VRQ3000" s="137"/>
      <c r="VRR3000" s="580"/>
      <c r="VRS3000" s="537"/>
      <c r="VRT3000" s="562"/>
      <c r="VRU3000" s="357"/>
      <c r="VRV3000" s="81"/>
      <c r="VRW3000" s="173"/>
      <c r="VRX3000" s="732"/>
      <c r="VRY3000" s="137"/>
      <c r="VRZ3000" s="580"/>
      <c r="VSA3000" s="537"/>
      <c r="VSB3000" s="562"/>
      <c r="VSC3000" s="357"/>
      <c r="VSD3000" s="81"/>
      <c r="VSE3000" s="173"/>
      <c r="VSF3000" s="732"/>
      <c r="VSG3000" s="137"/>
      <c r="VSH3000" s="580"/>
      <c r="VSI3000" s="537"/>
      <c r="VSJ3000" s="562"/>
      <c r="VSK3000" s="357"/>
      <c r="VSL3000" s="81"/>
      <c r="VSM3000" s="173"/>
      <c r="VSN3000" s="732"/>
      <c r="VSO3000" s="137"/>
      <c r="VSP3000" s="580"/>
      <c r="VSQ3000" s="537"/>
      <c r="VSR3000" s="562"/>
      <c r="VSS3000" s="357"/>
      <c r="VST3000" s="81"/>
      <c r="VSU3000" s="173"/>
      <c r="VSV3000" s="732"/>
      <c r="VSW3000" s="137"/>
      <c r="VSX3000" s="580"/>
      <c r="VSY3000" s="537"/>
      <c r="VSZ3000" s="562"/>
      <c r="VTA3000" s="357"/>
      <c r="VTB3000" s="81"/>
      <c r="VTC3000" s="173"/>
      <c r="VTD3000" s="732"/>
      <c r="VTE3000" s="137"/>
      <c r="VTF3000" s="580"/>
      <c r="VTG3000" s="537"/>
      <c r="VTH3000" s="562"/>
      <c r="VTI3000" s="357"/>
      <c r="VTJ3000" s="81"/>
      <c r="VTK3000" s="173"/>
      <c r="VTL3000" s="732"/>
      <c r="VTM3000" s="137"/>
      <c r="VTN3000" s="580"/>
      <c r="VTO3000" s="537"/>
      <c r="VTP3000" s="562"/>
      <c r="VTQ3000" s="357"/>
      <c r="VTR3000" s="81"/>
      <c r="VTS3000" s="173"/>
      <c r="VTT3000" s="732"/>
      <c r="VTU3000" s="137"/>
      <c r="VTV3000" s="580"/>
      <c r="VTW3000" s="537"/>
      <c r="VTX3000" s="562"/>
      <c r="VTY3000" s="357"/>
      <c r="VTZ3000" s="81"/>
      <c r="VUA3000" s="173"/>
      <c r="VUB3000" s="732"/>
      <c r="VUC3000" s="137"/>
      <c r="VUD3000" s="580"/>
      <c r="VUE3000" s="537"/>
      <c r="VUF3000" s="562"/>
      <c r="VUG3000" s="357"/>
      <c r="VUH3000" s="81"/>
      <c r="VUI3000" s="173"/>
      <c r="VUJ3000" s="732"/>
      <c r="VUK3000" s="137"/>
      <c r="VUL3000" s="580"/>
      <c r="VUM3000" s="537"/>
      <c r="VUN3000" s="562"/>
      <c r="VUO3000" s="357"/>
      <c r="VUP3000" s="81"/>
      <c r="VUQ3000" s="173"/>
      <c r="VUR3000" s="732"/>
      <c r="VUS3000" s="137"/>
      <c r="VUT3000" s="580"/>
      <c r="VUU3000" s="537"/>
      <c r="VUV3000" s="562"/>
      <c r="VUW3000" s="357"/>
      <c r="VUX3000" s="81"/>
      <c r="VUY3000" s="173"/>
      <c r="VUZ3000" s="732"/>
      <c r="VVA3000" s="137"/>
      <c r="VVB3000" s="580"/>
      <c r="VVC3000" s="537"/>
      <c r="VVD3000" s="562"/>
      <c r="VVE3000" s="357"/>
      <c r="VVF3000" s="81"/>
      <c r="VVG3000" s="173"/>
      <c r="VVH3000" s="732"/>
      <c r="VVI3000" s="137"/>
      <c r="VVJ3000" s="580"/>
      <c r="VVK3000" s="537"/>
      <c r="VVL3000" s="562"/>
      <c r="VVM3000" s="357"/>
      <c r="VVN3000" s="81"/>
      <c r="VVO3000" s="173"/>
      <c r="VVP3000" s="732"/>
      <c r="VVQ3000" s="137"/>
      <c r="VVR3000" s="580"/>
      <c r="VVS3000" s="537"/>
      <c r="VVT3000" s="562"/>
      <c r="VVU3000" s="357"/>
      <c r="VVV3000" s="81"/>
      <c r="VVW3000" s="173"/>
      <c r="VVX3000" s="732"/>
      <c r="VVY3000" s="137"/>
      <c r="VVZ3000" s="580"/>
      <c r="VWA3000" s="537"/>
      <c r="VWB3000" s="562"/>
      <c r="VWC3000" s="357"/>
      <c r="VWD3000" s="81"/>
      <c r="VWE3000" s="173"/>
      <c r="VWF3000" s="732"/>
      <c r="VWG3000" s="137"/>
      <c r="VWH3000" s="580"/>
      <c r="VWI3000" s="537"/>
      <c r="VWJ3000" s="562"/>
      <c r="VWK3000" s="357"/>
      <c r="VWL3000" s="81"/>
      <c r="VWM3000" s="173"/>
      <c r="VWN3000" s="732"/>
      <c r="VWO3000" s="137"/>
      <c r="VWP3000" s="580"/>
      <c r="VWQ3000" s="537"/>
      <c r="VWR3000" s="562"/>
      <c r="VWS3000" s="357"/>
      <c r="VWT3000" s="81"/>
      <c r="VWU3000" s="173"/>
      <c r="VWV3000" s="732"/>
      <c r="VWW3000" s="137"/>
      <c r="VWX3000" s="580"/>
      <c r="VWY3000" s="537"/>
      <c r="VWZ3000" s="562"/>
      <c r="VXA3000" s="357"/>
      <c r="VXB3000" s="81"/>
      <c r="VXC3000" s="173"/>
      <c r="VXD3000" s="732"/>
      <c r="VXE3000" s="137"/>
      <c r="VXF3000" s="580"/>
      <c r="VXG3000" s="537"/>
      <c r="VXH3000" s="562"/>
      <c r="VXI3000" s="357"/>
      <c r="VXJ3000" s="81"/>
      <c r="VXK3000" s="173"/>
      <c r="VXL3000" s="732"/>
      <c r="VXM3000" s="137"/>
      <c r="VXN3000" s="580"/>
      <c r="VXO3000" s="537"/>
      <c r="VXP3000" s="562"/>
      <c r="VXQ3000" s="357"/>
      <c r="VXR3000" s="81"/>
      <c r="VXS3000" s="173"/>
      <c r="VXT3000" s="732"/>
      <c r="VXU3000" s="137"/>
      <c r="VXV3000" s="580"/>
      <c r="VXW3000" s="537"/>
      <c r="VXX3000" s="562"/>
      <c r="VXY3000" s="357"/>
      <c r="VXZ3000" s="81"/>
      <c r="VYA3000" s="173"/>
      <c r="VYB3000" s="732"/>
      <c r="VYC3000" s="137"/>
      <c r="VYD3000" s="580"/>
      <c r="VYE3000" s="537"/>
      <c r="VYF3000" s="562"/>
      <c r="VYG3000" s="357"/>
      <c r="VYH3000" s="81"/>
      <c r="VYI3000" s="173"/>
      <c r="VYJ3000" s="732"/>
      <c r="VYK3000" s="137"/>
      <c r="VYL3000" s="580"/>
      <c r="VYM3000" s="537"/>
      <c r="VYN3000" s="562"/>
      <c r="VYO3000" s="357"/>
      <c r="VYP3000" s="81"/>
      <c r="VYQ3000" s="173"/>
      <c r="VYR3000" s="732"/>
      <c r="VYS3000" s="137"/>
      <c r="VYT3000" s="580"/>
      <c r="VYU3000" s="537"/>
      <c r="VYV3000" s="562"/>
      <c r="VYW3000" s="357"/>
      <c r="VYX3000" s="81"/>
      <c r="VYY3000" s="173"/>
      <c r="VYZ3000" s="732"/>
      <c r="VZA3000" s="137"/>
      <c r="VZB3000" s="580"/>
      <c r="VZC3000" s="537"/>
      <c r="VZD3000" s="562"/>
      <c r="VZE3000" s="357"/>
      <c r="VZF3000" s="81"/>
      <c r="VZG3000" s="173"/>
      <c r="VZH3000" s="732"/>
      <c r="VZI3000" s="137"/>
      <c r="VZJ3000" s="580"/>
      <c r="VZK3000" s="537"/>
      <c r="VZL3000" s="562"/>
      <c r="VZM3000" s="357"/>
      <c r="VZN3000" s="81"/>
      <c r="VZO3000" s="173"/>
      <c r="VZP3000" s="732"/>
      <c r="VZQ3000" s="137"/>
      <c r="VZR3000" s="580"/>
      <c r="VZS3000" s="537"/>
      <c r="VZT3000" s="562"/>
      <c r="VZU3000" s="357"/>
      <c r="VZV3000" s="81"/>
      <c r="VZW3000" s="173"/>
      <c r="VZX3000" s="732"/>
      <c r="VZY3000" s="137"/>
      <c r="VZZ3000" s="580"/>
      <c r="WAA3000" s="537"/>
      <c r="WAB3000" s="562"/>
      <c r="WAC3000" s="357"/>
      <c r="WAD3000" s="81"/>
      <c r="WAE3000" s="173"/>
      <c r="WAF3000" s="732"/>
      <c r="WAG3000" s="137"/>
      <c r="WAH3000" s="580"/>
      <c r="WAI3000" s="537"/>
      <c r="WAJ3000" s="562"/>
      <c r="WAK3000" s="357"/>
      <c r="WAL3000" s="81"/>
      <c r="WAM3000" s="173"/>
      <c r="WAN3000" s="732"/>
      <c r="WAO3000" s="137"/>
      <c r="WAP3000" s="580"/>
      <c r="WAQ3000" s="537"/>
      <c r="WAR3000" s="562"/>
      <c r="WAS3000" s="357"/>
      <c r="WAT3000" s="81"/>
      <c r="WAU3000" s="173"/>
      <c r="WAV3000" s="732"/>
      <c r="WAW3000" s="137"/>
      <c r="WAX3000" s="580"/>
      <c r="WAY3000" s="537"/>
      <c r="WAZ3000" s="562"/>
      <c r="WBA3000" s="357"/>
      <c r="WBB3000" s="81"/>
      <c r="WBC3000" s="173"/>
      <c r="WBD3000" s="732"/>
      <c r="WBE3000" s="137"/>
      <c r="WBF3000" s="580"/>
      <c r="WBG3000" s="537"/>
      <c r="WBH3000" s="562"/>
      <c r="WBI3000" s="357"/>
      <c r="WBJ3000" s="81"/>
      <c r="WBK3000" s="173"/>
      <c r="WBL3000" s="732"/>
      <c r="WBM3000" s="137"/>
      <c r="WBN3000" s="580"/>
      <c r="WBO3000" s="537"/>
      <c r="WBP3000" s="562"/>
      <c r="WBQ3000" s="357"/>
      <c r="WBR3000" s="81"/>
      <c r="WBS3000" s="173"/>
      <c r="WBT3000" s="732"/>
      <c r="WBU3000" s="137"/>
      <c r="WBV3000" s="580"/>
      <c r="WBW3000" s="537"/>
      <c r="WBX3000" s="562"/>
      <c r="WBY3000" s="357"/>
      <c r="WBZ3000" s="81"/>
      <c r="WCA3000" s="173"/>
      <c r="WCB3000" s="732"/>
      <c r="WCC3000" s="137"/>
      <c r="WCD3000" s="580"/>
      <c r="WCE3000" s="537"/>
      <c r="WCF3000" s="562"/>
      <c r="WCG3000" s="357"/>
      <c r="WCH3000" s="81"/>
      <c r="WCI3000" s="173"/>
      <c r="WCJ3000" s="732"/>
      <c r="WCK3000" s="137"/>
      <c r="WCL3000" s="580"/>
      <c r="WCM3000" s="537"/>
      <c r="WCN3000" s="562"/>
      <c r="WCO3000" s="357"/>
      <c r="WCP3000" s="81"/>
      <c r="WCQ3000" s="173"/>
      <c r="WCR3000" s="732"/>
      <c r="WCS3000" s="137"/>
      <c r="WCT3000" s="580"/>
      <c r="WCU3000" s="537"/>
      <c r="WCV3000" s="562"/>
      <c r="WCW3000" s="357"/>
      <c r="WCX3000" s="81"/>
      <c r="WCY3000" s="173"/>
      <c r="WCZ3000" s="732"/>
      <c r="WDA3000" s="137"/>
      <c r="WDB3000" s="580"/>
      <c r="WDC3000" s="537"/>
      <c r="WDD3000" s="562"/>
      <c r="WDE3000" s="357"/>
      <c r="WDF3000" s="81"/>
      <c r="WDG3000" s="173"/>
      <c r="WDH3000" s="732"/>
      <c r="WDI3000" s="137"/>
      <c r="WDJ3000" s="580"/>
      <c r="WDK3000" s="537"/>
      <c r="WDL3000" s="562"/>
      <c r="WDM3000" s="357"/>
      <c r="WDN3000" s="81"/>
      <c r="WDO3000" s="173"/>
      <c r="WDP3000" s="732"/>
      <c r="WDQ3000" s="137"/>
      <c r="WDR3000" s="580"/>
      <c r="WDS3000" s="537"/>
      <c r="WDT3000" s="562"/>
      <c r="WDU3000" s="357"/>
      <c r="WDV3000" s="81"/>
      <c r="WDW3000" s="173"/>
      <c r="WDX3000" s="732"/>
      <c r="WDY3000" s="137"/>
      <c r="WDZ3000" s="580"/>
      <c r="WEA3000" s="537"/>
      <c r="WEB3000" s="562"/>
      <c r="WEC3000" s="357"/>
      <c r="WED3000" s="81"/>
      <c r="WEE3000" s="173"/>
      <c r="WEF3000" s="732"/>
      <c r="WEG3000" s="137"/>
      <c r="WEH3000" s="580"/>
      <c r="WEI3000" s="537"/>
      <c r="WEJ3000" s="562"/>
      <c r="WEK3000" s="357"/>
      <c r="WEL3000" s="81"/>
      <c r="WEM3000" s="173"/>
      <c r="WEN3000" s="732"/>
      <c r="WEO3000" s="137"/>
      <c r="WEP3000" s="580"/>
      <c r="WEQ3000" s="537"/>
      <c r="WER3000" s="562"/>
      <c r="WES3000" s="357"/>
      <c r="WET3000" s="81"/>
      <c r="WEU3000" s="173"/>
      <c r="WEV3000" s="732"/>
      <c r="WEW3000" s="137"/>
      <c r="WEX3000" s="580"/>
      <c r="WEY3000" s="537"/>
      <c r="WEZ3000" s="562"/>
      <c r="WFA3000" s="357"/>
      <c r="WFB3000" s="81"/>
      <c r="WFC3000" s="173"/>
      <c r="WFD3000" s="732"/>
      <c r="WFE3000" s="137"/>
      <c r="WFF3000" s="580"/>
      <c r="WFG3000" s="537"/>
      <c r="WFH3000" s="562"/>
      <c r="WFI3000" s="357"/>
      <c r="WFJ3000" s="81"/>
      <c r="WFK3000" s="173"/>
      <c r="WFL3000" s="732"/>
      <c r="WFM3000" s="137"/>
      <c r="WFN3000" s="580"/>
      <c r="WFO3000" s="537"/>
      <c r="WFP3000" s="562"/>
      <c r="WFQ3000" s="357"/>
      <c r="WFR3000" s="81"/>
      <c r="WFS3000" s="173"/>
      <c r="WFT3000" s="732"/>
      <c r="WFU3000" s="137"/>
      <c r="WFV3000" s="580"/>
      <c r="WFW3000" s="537"/>
      <c r="WFX3000" s="562"/>
      <c r="WFY3000" s="357"/>
      <c r="WFZ3000" s="81"/>
      <c r="WGA3000" s="173"/>
      <c r="WGB3000" s="732"/>
      <c r="WGC3000" s="137"/>
      <c r="WGD3000" s="580"/>
      <c r="WGE3000" s="537"/>
      <c r="WGF3000" s="562"/>
      <c r="WGG3000" s="357"/>
      <c r="WGH3000" s="81"/>
      <c r="WGI3000" s="173"/>
      <c r="WGJ3000" s="732"/>
      <c r="WGK3000" s="137"/>
      <c r="WGL3000" s="580"/>
      <c r="WGM3000" s="537"/>
      <c r="WGN3000" s="562"/>
      <c r="WGO3000" s="357"/>
      <c r="WGP3000" s="81"/>
      <c r="WGQ3000" s="173"/>
      <c r="WGR3000" s="732"/>
      <c r="WGS3000" s="137"/>
      <c r="WGT3000" s="580"/>
      <c r="WGU3000" s="537"/>
      <c r="WGV3000" s="562"/>
      <c r="WGW3000" s="357"/>
      <c r="WGX3000" s="81"/>
      <c r="WGY3000" s="173"/>
      <c r="WGZ3000" s="732"/>
      <c r="WHA3000" s="137"/>
      <c r="WHB3000" s="580"/>
      <c r="WHC3000" s="537"/>
      <c r="WHD3000" s="562"/>
      <c r="WHE3000" s="357"/>
      <c r="WHF3000" s="81"/>
      <c r="WHG3000" s="173"/>
      <c r="WHH3000" s="732"/>
      <c r="WHI3000" s="137"/>
      <c r="WHJ3000" s="580"/>
      <c r="WHK3000" s="537"/>
      <c r="WHL3000" s="562"/>
      <c r="WHM3000" s="357"/>
      <c r="WHN3000" s="81"/>
      <c r="WHO3000" s="173"/>
      <c r="WHP3000" s="732"/>
      <c r="WHQ3000" s="137"/>
      <c r="WHR3000" s="580"/>
      <c r="WHS3000" s="537"/>
      <c r="WHT3000" s="562"/>
      <c r="WHU3000" s="357"/>
      <c r="WHV3000" s="81"/>
      <c r="WHW3000" s="173"/>
      <c r="WHX3000" s="732"/>
      <c r="WHY3000" s="137"/>
      <c r="WHZ3000" s="580"/>
      <c r="WIA3000" s="537"/>
      <c r="WIB3000" s="562"/>
      <c r="WIC3000" s="357"/>
      <c r="WID3000" s="81"/>
      <c r="WIE3000" s="173"/>
      <c r="WIF3000" s="732"/>
      <c r="WIG3000" s="137"/>
      <c r="WIH3000" s="580"/>
      <c r="WII3000" s="537"/>
      <c r="WIJ3000" s="562"/>
      <c r="WIK3000" s="357"/>
      <c r="WIL3000" s="81"/>
      <c r="WIM3000" s="173"/>
      <c r="WIN3000" s="732"/>
      <c r="WIO3000" s="137"/>
      <c r="WIP3000" s="580"/>
      <c r="WIQ3000" s="537"/>
      <c r="WIR3000" s="562"/>
      <c r="WIS3000" s="357"/>
      <c r="WIT3000" s="81"/>
      <c r="WIU3000" s="173"/>
      <c r="WIV3000" s="732"/>
      <c r="WIW3000" s="137"/>
      <c r="WIX3000" s="580"/>
      <c r="WIY3000" s="537"/>
      <c r="WIZ3000" s="562"/>
      <c r="WJA3000" s="357"/>
      <c r="WJB3000" s="81"/>
      <c r="WJC3000" s="173"/>
      <c r="WJD3000" s="732"/>
      <c r="WJE3000" s="137"/>
      <c r="WJF3000" s="580"/>
      <c r="WJG3000" s="537"/>
      <c r="WJH3000" s="562"/>
      <c r="WJI3000" s="357"/>
      <c r="WJJ3000" s="81"/>
      <c r="WJK3000" s="173"/>
      <c r="WJL3000" s="732"/>
      <c r="WJM3000" s="137"/>
      <c r="WJN3000" s="580"/>
      <c r="WJO3000" s="537"/>
      <c r="WJP3000" s="562"/>
      <c r="WJQ3000" s="357"/>
      <c r="WJR3000" s="81"/>
      <c r="WJS3000" s="173"/>
      <c r="WJT3000" s="732"/>
      <c r="WJU3000" s="137"/>
      <c r="WJV3000" s="580"/>
      <c r="WJW3000" s="537"/>
      <c r="WJX3000" s="562"/>
      <c r="WJY3000" s="357"/>
      <c r="WJZ3000" s="81"/>
      <c r="WKA3000" s="173"/>
      <c r="WKB3000" s="732"/>
      <c r="WKC3000" s="137"/>
      <c r="WKD3000" s="580"/>
      <c r="WKE3000" s="537"/>
      <c r="WKF3000" s="562"/>
      <c r="WKG3000" s="357"/>
      <c r="WKH3000" s="81"/>
      <c r="WKI3000" s="173"/>
      <c r="WKJ3000" s="732"/>
      <c r="WKK3000" s="137"/>
      <c r="WKL3000" s="580"/>
      <c r="WKM3000" s="537"/>
      <c r="WKN3000" s="562"/>
      <c r="WKO3000" s="357"/>
      <c r="WKP3000" s="81"/>
      <c r="WKQ3000" s="173"/>
      <c r="WKR3000" s="732"/>
      <c r="WKS3000" s="137"/>
      <c r="WKT3000" s="580"/>
      <c r="WKU3000" s="537"/>
      <c r="WKV3000" s="562"/>
      <c r="WKW3000" s="357"/>
      <c r="WKX3000" s="81"/>
      <c r="WKY3000" s="173"/>
      <c r="WKZ3000" s="732"/>
      <c r="WLA3000" s="137"/>
      <c r="WLB3000" s="580"/>
      <c r="WLC3000" s="537"/>
      <c r="WLD3000" s="562"/>
      <c r="WLE3000" s="357"/>
      <c r="WLF3000" s="81"/>
      <c r="WLG3000" s="173"/>
      <c r="WLH3000" s="732"/>
      <c r="WLI3000" s="137"/>
      <c r="WLJ3000" s="580"/>
      <c r="WLK3000" s="537"/>
      <c r="WLL3000" s="562"/>
      <c r="WLM3000" s="357"/>
      <c r="WLN3000" s="81"/>
      <c r="WLO3000" s="173"/>
      <c r="WLP3000" s="732"/>
      <c r="WLQ3000" s="137"/>
      <c r="WLR3000" s="580"/>
      <c r="WLS3000" s="537"/>
      <c r="WLT3000" s="562"/>
      <c r="WLU3000" s="357"/>
      <c r="WLV3000" s="81"/>
      <c r="WLW3000" s="173"/>
      <c r="WLX3000" s="732"/>
      <c r="WLY3000" s="137"/>
      <c r="WLZ3000" s="580"/>
      <c r="WMA3000" s="537"/>
      <c r="WMB3000" s="562"/>
      <c r="WMC3000" s="357"/>
      <c r="WMD3000" s="81"/>
      <c r="WME3000" s="173"/>
      <c r="WMF3000" s="732"/>
      <c r="WMG3000" s="137"/>
      <c r="WMH3000" s="580"/>
      <c r="WMI3000" s="537"/>
      <c r="WMJ3000" s="562"/>
      <c r="WMK3000" s="357"/>
      <c r="WML3000" s="81"/>
      <c r="WMM3000" s="173"/>
      <c r="WMN3000" s="732"/>
      <c r="WMO3000" s="137"/>
      <c r="WMP3000" s="580"/>
      <c r="WMQ3000" s="537"/>
      <c r="WMR3000" s="562"/>
      <c r="WMS3000" s="357"/>
      <c r="WMT3000" s="81"/>
      <c r="WMU3000" s="173"/>
      <c r="WMV3000" s="732"/>
      <c r="WMW3000" s="137"/>
      <c r="WMX3000" s="580"/>
      <c r="WMY3000" s="537"/>
      <c r="WMZ3000" s="562"/>
      <c r="WNA3000" s="357"/>
      <c r="WNB3000" s="81"/>
      <c r="WNC3000" s="173"/>
      <c r="WND3000" s="732"/>
      <c r="WNE3000" s="137"/>
      <c r="WNF3000" s="580"/>
      <c r="WNG3000" s="537"/>
      <c r="WNH3000" s="562"/>
      <c r="WNI3000" s="357"/>
      <c r="WNJ3000" s="81"/>
      <c r="WNK3000" s="173"/>
      <c r="WNL3000" s="732"/>
      <c r="WNM3000" s="137"/>
      <c r="WNN3000" s="580"/>
      <c r="WNO3000" s="537"/>
      <c r="WNP3000" s="562"/>
      <c r="WNQ3000" s="357"/>
      <c r="WNR3000" s="81"/>
      <c r="WNS3000" s="173"/>
      <c r="WNT3000" s="732"/>
      <c r="WNU3000" s="137"/>
      <c r="WNV3000" s="580"/>
      <c r="WNW3000" s="537"/>
      <c r="WNX3000" s="562"/>
      <c r="WNY3000" s="357"/>
      <c r="WNZ3000" s="81"/>
      <c r="WOA3000" s="173"/>
      <c r="WOB3000" s="732"/>
      <c r="WOC3000" s="137"/>
      <c r="WOD3000" s="580"/>
      <c r="WOE3000" s="537"/>
      <c r="WOF3000" s="562"/>
      <c r="WOG3000" s="357"/>
      <c r="WOH3000" s="81"/>
      <c r="WOI3000" s="173"/>
      <c r="WOJ3000" s="732"/>
      <c r="WOK3000" s="137"/>
      <c r="WOL3000" s="580"/>
      <c r="WOM3000" s="537"/>
      <c r="WON3000" s="562"/>
      <c r="WOO3000" s="357"/>
      <c r="WOP3000" s="81"/>
      <c r="WOQ3000" s="173"/>
      <c r="WOR3000" s="732"/>
      <c r="WOS3000" s="137"/>
      <c r="WOT3000" s="580"/>
      <c r="WOU3000" s="537"/>
      <c r="WOV3000" s="562"/>
      <c r="WOW3000" s="357"/>
      <c r="WOX3000" s="81"/>
      <c r="WOY3000" s="173"/>
      <c r="WOZ3000" s="732"/>
      <c r="WPA3000" s="137"/>
      <c r="WPB3000" s="580"/>
      <c r="WPC3000" s="537"/>
      <c r="WPD3000" s="562"/>
      <c r="WPE3000" s="357"/>
      <c r="WPF3000" s="81"/>
      <c r="WPG3000" s="173"/>
      <c r="WPH3000" s="732"/>
      <c r="WPI3000" s="137"/>
      <c r="WPJ3000" s="580"/>
      <c r="WPK3000" s="537"/>
      <c r="WPL3000" s="562"/>
      <c r="WPM3000" s="357"/>
      <c r="WPN3000" s="81"/>
      <c r="WPO3000" s="173"/>
      <c r="WPP3000" s="732"/>
      <c r="WPQ3000" s="137"/>
      <c r="WPR3000" s="580"/>
      <c r="WPS3000" s="537"/>
      <c r="WPT3000" s="562"/>
      <c r="WPU3000" s="357"/>
      <c r="WPV3000" s="81"/>
      <c r="WPW3000" s="173"/>
      <c r="WPX3000" s="732"/>
      <c r="WPY3000" s="137"/>
      <c r="WPZ3000" s="580"/>
      <c r="WQA3000" s="537"/>
      <c r="WQB3000" s="562"/>
      <c r="WQC3000" s="357"/>
      <c r="WQD3000" s="81"/>
      <c r="WQE3000" s="173"/>
      <c r="WQF3000" s="732"/>
      <c r="WQG3000" s="137"/>
      <c r="WQH3000" s="580"/>
      <c r="WQI3000" s="537"/>
      <c r="WQJ3000" s="562"/>
      <c r="WQK3000" s="357"/>
      <c r="WQL3000" s="81"/>
      <c r="WQM3000" s="173"/>
      <c r="WQN3000" s="732"/>
      <c r="WQO3000" s="137"/>
      <c r="WQP3000" s="580"/>
      <c r="WQQ3000" s="537"/>
      <c r="WQR3000" s="562"/>
      <c r="WQS3000" s="357"/>
      <c r="WQT3000" s="81"/>
      <c r="WQU3000" s="173"/>
      <c r="WQV3000" s="732"/>
      <c r="WQW3000" s="137"/>
      <c r="WQX3000" s="580"/>
      <c r="WQY3000" s="537"/>
      <c r="WQZ3000" s="562"/>
      <c r="WRA3000" s="357"/>
      <c r="WRB3000" s="81"/>
      <c r="WRC3000" s="173"/>
      <c r="WRD3000" s="732"/>
      <c r="WRE3000" s="137"/>
      <c r="WRF3000" s="580"/>
      <c r="WRG3000" s="537"/>
      <c r="WRH3000" s="562"/>
      <c r="WRI3000" s="357"/>
      <c r="WRJ3000" s="81"/>
      <c r="WRK3000" s="173"/>
      <c r="WRL3000" s="732"/>
      <c r="WRM3000" s="137"/>
      <c r="WRN3000" s="580"/>
      <c r="WRO3000" s="537"/>
      <c r="WRP3000" s="562"/>
      <c r="WRQ3000" s="357"/>
      <c r="WRR3000" s="81"/>
      <c r="WRS3000" s="173"/>
      <c r="WRT3000" s="732"/>
      <c r="WRU3000" s="137"/>
      <c r="WRV3000" s="580"/>
      <c r="WRW3000" s="537"/>
      <c r="WRX3000" s="562"/>
      <c r="WRY3000" s="357"/>
      <c r="WRZ3000" s="81"/>
      <c r="WSA3000" s="173"/>
      <c r="WSB3000" s="732"/>
      <c r="WSC3000" s="137"/>
      <c r="WSD3000" s="580"/>
      <c r="WSE3000" s="537"/>
      <c r="WSF3000" s="562"/>
      <c r="WSG3000" s="357"/>
      <c r="WSH3000" s="81"/>
      <c r="WSI3000" s="173"/>
      <c r="WSJ3000" s="732"/>
      <c r="WSK3000" s="137"/>
      <c r="WSL3000" s="580"/>
      <c r="WSM3000" s="537"/>
      <c r="WSN3000" s="562"/>
      <c r="WSO3000" s="357"/>
      <c r="WSP3000" s="81"/>
      <c r="WSQ3000" s="173"/>
      <c r="WSR3000" s="732"/>
      <c r="WSS3000" s="137"/>
      <c r="WST3000" s="580"/>
      <c r="WSU3000" s="537"/>
      <c r="WSV3000" s="562"/>
      <c r="WSW3000" s="357"/>
      <c r="WSX3000" s="81"/>
      <c r="WSY3000" s="173"/>
      <c r="WSZ3000" s="732"/>
      <c r="WTA3000" s="137"/>
      <c r="WTB3000" s="580"/>
      <c r="WTC3000" s="537"/>
      <c r="WTD3000" s="562"/>
      <c r="WTE3000" s="357"/>
      <c r="WTF3000" s="81"/>
      <c r="WTG3000" s="173"/>
      <c r="WTH3000" s="732"/>
      <c r="WTI3000" s="137"/>
      <c r="WTJ3000" s="580"/>
      <c r="WTK3000" s="537"/>
      <c r="WTL3000" s="562"/>
      <c r="WTM3000" s="357"/>
      <c r="WTN3000" s="81"/>
      <c r="WTO3000" s="173"/>
      <c r="WTP3000" s="732"/>
      <c r="WTQ3000" s="137"/>
      <c r="WTR3000" s="580"/>
      <c r="WTS3000" s="537"/>
      <c r="WTT3000" s="562"/>
      <c r="WTU3000" s="357"/>
      <c r="WTV3000" s="81"/>
      <c r="WTW3000" s="173"/>
      <c r="WTX3000" s="732"/>
      <c r="WTY3000" s="137"/>
      <c r="WTZ3000" s="580"/>
      <c r="WUA3000" s="537"/>
      <c r="WUB3000" s="562"/>
      <c r="WUC3000" s="357"/>
      <c r="WUD3000" s="81"/>
      <c r="WUE3000" s="173"/>
      <c r="WUF3000" s="732"/>
      <c r="WUG3000" s="137"/>
      <c r="WUH3000" s="580"/>
      <c r="WUI3000" s="537"/>
      <c r="WUJ3000" s="562"/>
      <c r="WUK3000" s="357"/>
      <c r="WUL3000" s="81"/>
      <c r="WUM3000" s="173"/>
      <c r="WUN3000" s="732"/>
      <c r="WUO3000" s="137"/>
      <c r="WUP3000" s="580"/>
      <c r="WUQ3000" s="537"/>
      <c r="WUR3000" s="562"/>
      <c r="WUS3000" s="357"/>
      <c r="WUT3000" s="81"/>
      <c r="WUU3000" s="173"/>
      <c r="WUV3000" s="732"/>
      <c r="WUW3000" s="137"/>
      <c r="WUX3000" s="580"/>
      <c r="WUY3000" s="537"/>
      <c r="WUZ3000" s="562"/>
      <c r="WVA3000" s="357"/>
      <c r="WVB3000" s="81"/>
      <c r="WVC3000" s="173"/>
      <c r="WVD3000" s="732"/>
      <c r="WVE3000" s="137"/>
      <c r="WVF3000" s="580"/>
      <c r="WVG3000" s="537"/>
      <c r="WVH3000" s="562"/>
      <c r="WVI3000" s="357"/>
      <c r="WVJ3000" s="81"/>
      <c r="WVK3000" s="173"/>
      <c r="WVL3000" s="732"/>
      <c r="WVM3000" s="137"/>
      <c r="WVN3000" s="580"/>
      <c r="WVO3000" s="537"/>
      <c r="WVP3000" s="562"/>
      <c r="WVQ3000" s="357"/>
      <c r="WVR3000" s="81"/>
      <c r="WVS3000" s="173"/>
      <c r="WVT3000" s="732"/>
      <c r="WVU3000" s="137"/>
      <c r="WVV3000" s="580"/>
      <c r="WVW3000" s="537"/>
      <c r="WVX3000" s="562"/>
      <c r="WVY3000" s="357"/>
      <c r="WVZ3000" s="81"/>
      <c r="WWA3000" s="173"/>
      <c r="WWB3000" s="732"/>
      <c r="WWC3000" s="137"/>
      <c r="WWD3000" s="580"/>
      <c r="WWE3000" s="537"/>
      <c r="WWF3000" s="562"/>
      <c r="WWG3000" s="357"/>
      <c r="WWH3000" s="81"/>
      <c r="WWI3000" s="173"/>
      <c r="WWJ3000" s="732"/>
      <c r="WWK3000" s="137"/>
      <c r="WWL3000" s="580"/>
      <c r="WWM3000" s="537"/>
      <c r="WWN3000" s="562"/>
      <c r="WWO3000" s="357"/>
      <c r="WWP3000" s="81"/>
      <c r="WWQ3000" s="173"/>
      <c r="WWR3000" s="732"/>
      <c r="WWS3000" s="137"/>
      <c r="WWT3000" s="580"/>
      <c r="WWU3000" s="537"/>
      <c r="WWV3000" s="562"/>
      <c r="WWW3000" s="357"/>
      <c r="WWX3000" s="81"/>
      <c r="WWY3000" s="173"/>
      <c r="WWZ3000" s="732"/>
      <c r="WXA3000" s="137"/>
      <c r="WXB3000" s="580"/>
      <c r="WXC3000" s="537"/>
      <c r="WXD3000" s="562"/>
      <c r="WXE3000" s="357"/>
      <c r="WXF3000" s="81"/>
      <c r="WXG3000" s="173"/>
      <c r="WXH3000" s="732"/>
      <c r="WXI3000" s="137"/>
      <c r="WXJ3000" s="580"/>
      <c r="WXK3000" s="537"/>
      <c r="WXL3000" s="562"/>
      <c r="WXM3000" s="357"/>
      <c r="WXN3000" s="81"/>
      <c r="WXO3000" s="173"/>
      <c r="WXP3000" s="732"/>
      <c r="WXQ3000" s="137"/>
      <c r="WXR3000" s="580"/>
      <c r="WXS3000" s="537"/>
      <c r="WXT3000" s="562"/>
      <c r="WXU3000" s="357"/>
      <c r="WXV3000" s="81"/>
      <c r="WXW3000" s="173"/>
      <c r="WXX3000" s="732"/>
      <c r="WXY3000" s="137"/>
      <c r="WXZ3000" s="580"/>
      <c r="WYA3000" s="537"/>
      <c r="WYB3000" s="562"/>
      <c r="WYC3000" s="357"/>
      <c r="WYD3000" s="81"/>
      <c r="WYE3000" s="173"/>
      <c r="WYF3000" s="732"/>
      <c r="WYG3000" s="137"/>
      <c r="WYH3000" s="580"/>
      <c r="WYI3000" s="537"/>
      <c r="WYJ3000" s="562"/>
      <c r="WYK3000" s="357"/>
      <c r="WYL3000" s="81"/>
      <c r="WYM3000" s="173"/>
      <c r="WYN3000" s="732"/>
      <c r="WYO3000" s="137"/>
      <c r="WYP3000" s="580"/>
      <c r="WYQ3000" s="537"/>
      <c r="WYR3000" s="562"/>
      <c r="WYS3000" s="357"/>
      <c r="WYT3000" s="81"/>
      <c r="WYU3000" s="173"/>
      <c r="WYV3000" s="732"/>
      <c r="WYW3000" s="137"/>
      <c r="WYX3000" s="580"/>
      <c r="WYY3000" s="537"/>
      <c r="WYZ3000" s="562"/>
      <c r="WZA3000" s="357"/>
      <c r="WZB3000" s="81"/>
      <c r="WZC3000" s="173"/>
      <c r="WZD3000" s="732"/>
      <c r="WZE3000" s="137"/>
      <c r="WZF3000" s="580"/>
      <c r="WZG3000" s="537"/>
      <c r="WZH3000" s="562"/>
      <c r="WZI3000" s="357"/>
      <c r="WZJ3000" s="81"/>
      <c r="WZK3000" s="173"/>
      <c r="WZL3000" s="732"/>
      <c r="WZM3000" s="137"/>
      <c r="WZN3000" s="580"/>
      <c r="WZO3000" s="537"/>
      <c r="WZP3000" s="562"/>
      <c r="WZQ3000" s="357"/>
      <c r="WZR3000" s="81"/>
      <c r="WZS3000" s="173"/>
      <c r="WZT3000" s="732"/>
      <c r="WZU3000" s="137"/>
      <c r="WZV3000" s="580"/>
      <c r="WZW3000" s="537"/>
      <c r="WZX3000" s="562"/>
      <c r="WZY3000" s="357"/>
      <c r="WZZ3000" s="81"/>
      <c r="XAA3000" s="173"/>
      <c r="XAB3000" s="732"/>
      <c r="XAC3000" s="137"/>
      <c r="XAD3000" s="580"/>
      <c r="XAE3000" s="537"/>
      <c r="XAF3000" s="562"/>
      <c r="XAG3000" s="357"/>
      <c r="XAH3000" s="81"/>
      <c r="XAI3000" s="173"/>
      <c r="XAJ3000" s="732"/>
      <c r="XAK3000" s="137"/>
      <c r="XAL3000" s="580"/>
      <c r="XAM3000" s="537"/>
      <c r="XAN3000" s="562"/>
      <c r="XAO3000" s="357"/>
      <c r="XAP3000" s="81"/>
      <c r="XAQ3000" s="173"/>
      <c r="XAR3000" s="732"/>
      <c r="XAS3000" s="137"/>
      <c r="XAT3000" s="580"/>
      <c r="XAU3000" s="537"/>
      <c r="XAV3000" s="562"/>
      <c r="XAW3000" s="357"/>
      <c r="XAX3000" s="81"/>
      <c r="XAY3000" s="173"/>
      <c r="XAZ3000" s="732"/>
      <c r="XBA3000" s="137"/>
      <c r="XBB3000" s="580"/>
      <c r="XBC3000" s="537"/>
      <c r="XBD3000" s="562"/>
      <c r="XBE3000" s="357"/>
      <c r="XBF3000" s="81"/>
      <c r="XBG3000" s="173"/>
      <c r="XBH3000" s="732"/>
      <c r="XBI3000" s="137"/>
      <c r="XBJ3000" s="580"/>
      <c r="XBK3000" s="537"/>
      <c r="XBL3000" s="562"/>
      <c r="XBM3000" s="357"/>
      <c r="XBN3000" s="81"/>
      <c r="XBO3000" s="173"/>
      <c r="XBP3000" s="732"/>
      <c r="XBQ3000" s="137"/>
      <c r="XBR3000" s="580"/>
      <c r="XBS3000" s="537"/>
      <c r="XBT3000" s="562"/>
      <c r="XBU3000" s="357"/>
      <c r="XBV3000" s="81"/>
      <c r="XBW3000" s="173"/>
      <c r="XBX3000" s="732"/>
      <c r="XBY3000" s="137"/>
      <c r="XBZ3000" s="580"/>
      <c r="XCA3000" s="537"/>
      <c r="XCB3000" s="562"/>
      <c r="XCC3000" s="357"/>
      <c r="XCD3000" s="81"/>
      <c r="XCE3000" s="173"/>
      <c r="XCF3000" s="732"/>
      <c r="XCG3000" s="137"/>
      <c r="XCH3000" s="580"/>
      <c r="XCI3000" s="537"/>
      <c r="XCJ3000" s="562"/>
      <c r="XCK3000" s="357"/>
      <c r="XCL3000" s="81"/>
      <c r="XCM3000" s="173"/>
      <c r="XCN3000" s="732"/>
      <c r="XCO3000" s="137"/>
      <c r="XCP3000" s="580"/>
      <c r="XCQ3000" s="537"/>
      <c r="XCR3000" s="562"/>
      <c r="XCS3000" s="357"/>
      <c r="XCT3000" s="81"/>
      <c r="XCU3000" s="173"/>
      <c r="XCV3000" s="732"/>
      <c r="XCW3000" s="137"/>
      <c r="XCX3000" s="580"/>
      <c r="XCY3000" s="537"/>
      <c r="XCZ3000" s="562"/>
      <c r="XDA3000" s="357"/>
      <c r="XDB3000" s="81"/>
      <c r="XDC3000" s="173"/>
      <c r="XDD3000" s="732"/>
      <c r="XDE3000" s="137"/>
      <c r="XDF3000" s="580"/>
      <c r="XDG3000" s="537"/>
      <c r="XDH3000" s="562"/>
      <c r="XDI3000" s="357"/>
      <c r="XDJ3000" s="81"/>
      <c r="XDK3000" s="173"/>
      <c r="XDL3000" s="732"/>
      <c r="XDM3000" s="137"/>
      <c r="XDN3000" s="580"/>
      <c r="XDO3000" s="537"/>
      <c r="XDP3000" s="562"/>
      <c r="XDQ3000" s="357"/>
      <c r="XDR3000" s="81"/>
      <c r="XDS3000" s="173"/>
      <c r="XDT3000" s="732"/>
      <c r="XDU3000" s="137"/>
      <c r="XDV3000" s="580"/>
      <c r="XDW3000" s="537"/>
      <c r="XDX3000" s="562"/>
      <c r="XDY3000" s="357"/>
      <c r="XDZ3000" s="81"/>
      <c r="XEA3000" s="173"/>
      <c r="XEB3000" s="732"/>
      <c r="XEC3000" s="137"/>
      <c r="XED3000" s="580"/>
      <c r="XEE3000" s="537"/>
      <c r="XEF3000" s="562"/>
      <c r="XEG3000" s="357"/>
      <c r="XEH3000" s="81"/>
      <c r="XEI3000" s="173"/>
      <c r="XEJ3000" s="732"/>
      <c r="XEK3000" s="137"/>
      <c r="XEL3000" s="580"/>
      <c r="XEM3000" s="537"/>
      <c r="XEN3000" s="562"/>
      <c r="XEO3000" s="357"/>
      <c r="XEP3000" s="81"/>
      <c r="XEQ3000" s="173"/>
      <c r="XER3000" s="732"/>
      <c r="XES3000" s="137"/>
      <c r="XET3000" s="580"/>
      <c r="XEU3000" s="537"/>
      <c r="XEV3000" s="562"/>
      <c r="XEW3000" s="357"/>
      <c r="XEX3000" s="81"/>
      <c r="XEY3000" s="173"/>
      <c r="XEZ3000" s="732"/>
      <c r="XFA3000" s="137"/>
      <c r="XFB3000" s="580"/>
      <c r="XFC3000" s="537"/>
      <c r="XFD3000" s="562"/>
    </row>
    <row r="3001" spans="1:16384" ht="15" customHeight="1">
      <c r="A3001" s="357">
        <v>45119</v>
      </c>
      <c r="B3001" s="81">
        <v>4305</v>
      </c>
      <c r="C3001" s="173">
        <v>28500</v>
      </c>
      <c r="D3001" s="737">
        <v>28105</v>
      </c>
      <c r="E3001" s="137">
        <f t="shared" ref="E3001" si="1146">D3001-C3001</f>
        <v>-395</v>
      </c>
      <c r="F3001" s="580">
        <f t="shared" ref="F3001" si="1147">C3001-C3000</f>
        <v>-250</v>
      </c>
      <c r="G3001" s="537"/>
      <c r="H3001" s="562"/>
      <c r="I3001" s="736">
        <v>232500</v>
      </c>
      <c r="J3001" s="81"/>
      <c r="K3001" s="173"/>
      <c r="L3001" s="737"/>
      <c r="M3001" s="137"/>
      <c r="N3001" s="580"/>
      <c r="R3001" s="81"/>
      <c r="S3001" s="173"/>
      <c r="T3001" s="737"/>
      <c r="U3001" s="137"/>
      <c r="V3001" s="580"/>
      <c r="W3001" s="537"/>
      <c r="X3001" s="562"/>
      <c r="Y3001" s="357"/>
      <c r="Z3001" s="81"/>
      <c r="AA3001" s="173"/>
      <c r="AB3001" s="737"/>
      <c r="AC3001" s="137"/>
      <c r="AD3001" s="580"/>
      <c r="AE3001" s="537"/>
      <c r="AF3001" s="562"/>
      <c r="AG3001" s="357"/>
      <c r="AH3001" s="81"/>
      <c r="AI3001" s="173"/>
      <c r="AJ3001" s="737"/>
      <c r="AK3001" s="137"/>
      <c r="AL3001" s="580"/>
      <c r="AM3001" s="537"/>
      <c r="AN3001" s="562"/>
      <c r="AO3001" s="357"/>
      <c r="AP3001" s="81"/>
      <c r="AQ3001" s="173"/>
      <c r="AR3001" s="737"/>
      <c r="AS3001" s="137"/>
      <c r="AT3001" s="580"/>
      <c r="AU3001" s="537"/>
      <c r="AV3001" s="562"/>
      <c r="AW3001" s="357"/>
      <c r="AX3001" s="81"/>
      <c r="AY3001" s="173"/>
      <c r="AZ3001" s="737"/>
      <c r="BA3001" s="137"/>
      <c r="BB3001" s="580"/>
      <c r="BC3001" s="537"/>
      <c r="BD3001" s="562"/>
      <c r="BE3001" s="357"/>
      <c r="BF3001" s="81"/>
      <c r="BG3001" s="173"/>
      <c r="BH3001" s="737"/>
      <c r="BI3001" s="137"/>
      <c r="BJ3001" s="580"/>
      <c r="BK3001" s="537"/>
      <c r="BL3001" s="562"/>
      <c r="BM3001" s="357"/>
      <c r="BN3001" s="81"/>
      <c r="BO3001" s="173"/>
      <c r="BP3001" s="737"/>
      <c r="BQ3001" s="137"/>
      <c r="BR3001" s="580"/>
      <c r="BS3001" s="537"/>
      <c r="BT3001" s="562"/>
      <c r="BU3001" s="357"/>
      <c r="BV3001" s="81"/>
      <c r="BW3001" s="173"/>
      <c r="BX3001" s="737"/>
      <c r="BY3001" s="137"/>
      <c r="BZ3001" s="580"/>
      <c r="CA3001" s="537"/>
      <c r="CB3001" s="562"/>
      <c r="CC3001" s="357"/>
      <c r="CD3001" s="81"/>
      <c r="CE3001" s="173"/>
      <c r="CF3001" s="737"/>
      <c r="CG3001" s="137"/>
      <c r="CH3001" s="580"/>
      <c r="CI3001" s="537"/>
      <c r="CJ3001" s="562"/>
      <c r="CK3001" s="357"/>
      <c r="CL3001" s="81"/>
      <c r="CM3001" s="173"/>
      <c r="CN3001" s="737"/>
      <c r="CO3001" s="137"/>
      <c r="CP3001" s="580"/>
      <c r="CQ3001" s="537"/>
      <c r="CR3001" s="562"/>
      <c r="CS3001" s="357"/>
      <c r="CT3001" s="81"/>
      <c r="CU3001" s="173"/>
      <c r="CV3001" s="737"/>
      <c r="CW3001" s="137"/>
      <c r="CX3001" s="580"/>
      <c r="CY3001" s="537"/>
      <c r="CZ3001" s="562"/>
      <c r="DA3001" s="357"/>
      <c r="DB3001" s="81"/>
      <c r="DC3001" s="173"/>
      <c r="DD3001" s="737"/>
      <c r="DE3001" s="137"/>
      <c r="DF3001" s="580"/>
      <c r="DG3001" s="537"/>
      <c r="DH3001" s="562"/>
      <c r="DI3001" s="357"/>
      <c r="DJ3001" s="81"/>
      <c r="DK3001" s="173"/>
      <c r="DL3001" s="737"/>
      <c r="DM3001" s="137"/>
      <c r="DN3001" s="580"/>
      <c r="DO3001" s="537"/>
      <c r="DP3001" s="562"/>
      <c r="DQ3001" s="357"/>
      <c r="DR3001" s="81"/>
      <c r="DS3001" s="173"/>
      <c r="DT3001" s="737"/>
      <c r="DU3001" s="137"/>
      <c r="DV3001" s="580"/>
      <c r="DW3001" s="537"/>
      <c r="DX3001" s="562"/>
      <c r="DY3001" s="357"/>
      <c r="DZ3001" s="81"/>
      <c r="EA3001" s="173"/>
      <c r="EB3001" s="737"/>
      <c r="EC3001" s="137"/>
      <c r="ED3001" s="580"/>
      <c r="EE3001" s="537"/>
      <c r="EF3001" s="562"/>
      <c r="EG3001" s="357"/>
      <c r="EH3001" s="81"/>
      <c r="EI3001" s="173"/>
      <c r="EJ3001" s="737"/>
      <c r="EK3001" s="137"/>
      <c r="EL3001" s="580"/>
      <c r="EM3001" s="537"/>
      <c r="EN3001" s="562"/>
      <c r="EO3001" s="357"/>
      <c r="EP3001" s="81"/>
      <c r="EQ3001" s="173"/>
      <c r="ER3001" s="737"/>
      <c r="ES3001" s="137"/>
      <c r="ET3001" s="580"/>
      <c r="EU3001" s="537"/>
      <c r="EV3001" s="562"/>
      <c r="EW3001" s="357"/>
      <c r="EX3001" s="81"/>
      <c r="EY3001" s="173"/>
      <c r="EZ3001" s="737"/>
      <c r="FA3001" s="137"/>
      <c r="FB3001" s="580"/>
      <c r="FC3001" s="537"/>
      <c r="FD3001" s="562"/>
      <c r="FE3001" s="357"/>
      <c r="FF3001" s="81"/>
      <c r="FG3001" s="173"/>
      <c r="FH3001" s="737"/>
      <c r="FI3001" s="137"/>
      <c r="FJ3001" s="580"/>
      <c r="FK3001" s="537"/>
      <c r="FL3001" s="562"/>
      <c r="FM3001" s="357"/>
      <c r="FN3001" s="81"/>
      <c r="FO3001" s="173"/>
      <c r="FP3001" s="737"/>
      <c r="FQ3001" s="137"/>
      <c r="FR3001" s="580"/>
      <c r="FS3001" s="537"/>
      <c r="FT3001" s="562"/>
      <c r="FU3001" s="357"/>
      <c r="FV3001" s="81"/>
      <c r="FW3001" s="173"/>
      <c r="FX3001" s="737"/>
      <c r="FY3001" s="137"/>
      <c r="FZ3001" s="580"/>
      <c r="GA3001" s="537"/>
      <c r="GB3001" s="562"/>
      <c r="GC3001" s="357"/>
      <c r="GD3001" s="81"/>
      <c r="GE3001" s="173"/>
      <c r="GF3001" s="737"/>
      <c r="GG3001" s="137"/>
      <c r="GH3001" s="580"/>
      <c r="GI3001" s="537"/>
      <c r="GJ3001" s="562"/>
      <c r="GK3001" s="357"/>
      <c r="GL3001" s="81"/>
      <c r="GM3001" s="173"/>
      <c r="GN3001" s="737"/>
      <c r="GO3001" s="137"/>
      <c r="GP3001" s="580"/>
      <c r="GQ3001" s="537"/>
      <c r="GR3001" s="562"/>
      <c r="GS3001" s="357"/>
      <c r="GT3001" s="81"/>
      <c r="GU3001" s="173"/>
      <c r="GV3001" s="737"/>
      <c r="GW3001" s="137"/>
      <c r="GX3001" s="580"/>
      <c r="GY3001" s="537"/>
      <c r="GZ3001" s="562"/>
      <c r="HA3001" s="357"/>
      <c r="HB3001" s="81"/>
      <c r="HC3001" s="173"/>
      <c r="HD3001" s="737"/>
      <c r="HE3001" s="137"/>
      <c r="HF3001" s="580"/>
      <c r="HG3001" s="537"/>
      <c r="HH3001" s="562"/>
      <c r="HI3001" s="357"/>
      <c r="HJ3001" s="81"/>
      <c r="HK3001" s="173"/>
      <c r="HL3001" s="737"/>
      <c r="HM3001" s="137"/>
      <c r="HN3001" s="580"/>
      <c r="HO3001" s="537"/>
      <c r="HP3001" s="562"/>
      <c r="HQ3001" s="357"/>
      <c r="HR3001" s="81"/>
      <c r="HS3001" s="173"/>
      <c r="HT3001" s="737"/>
      <c r="HU3001" s="137"/>
      <c r="HV3001" s="580"/>
      <c r="HW3001" s="537"/>
      <c r="HX3001" s="562"/>
      <c r="HY3001" s="357"/>
      <c r="HZ3001" s="81"/>
      <c r="IA3001" s="173"/>
      <c r="IB3001" s="737"/>
      <c r="IC3001" s="137"/>
      <c r="ID3001" s="580"/>
      <c r="IE3001" s="537"/>
      <c r="IF3001" s="562"/>
      <c r="IG3001" s="357"/>
      <c r="IH3001" s="81"/>
      <c r="II3001" s="173"/>
      <c r="IJ3001" s="737"/>
      <c r="IK3001" s="137"/>
      <c r="IL3001" s="580"/>
      <c r="IM3001" s="537"/>
      <c r="IN3001" s="562"/>
      <c r="IO3001" s="357"/>
      <c r="IP3001" s="81"/>
      <c r="IQ3001" s="173"/>
      <c r="IR3001" s="737"/>
      <c r="IS3001" s="137"/>
      <c r="IT3001" s="580"/>
      <c r="IU3001" s="537"/>
      <c r="IV3001" s="562"/>
      <c r="IW3001" s="357"/>
      <c r="IX3001" s="81"/>
      <c r="IY3001" s="173"/>
      <c r="IZ3001" s="737"/>
      <c r="JA3001" s="137"/>
      <c r="JB3001" s="580"/>
      <c r="JC3001" s="537"/>
      <c r="JD3001" s="562"/>
      <c r="JE3001" s="357"/>
      <c r="JF3001" s="81"/>
      <c r="JG3001" s="173"/>
      <c r="JH3001" s="737"/>
      <c r="JI3001" s="137"/>
      <c r="JJ3001" s="580"/>
      <c r="JK3001" s="537"/>
      <c r="JL3001" s="562"/>
      <c r="JM3001" s="357"/>
      <c r="JN3001" s="81"/>
      <c r="JO3001" s="173"/>
      <c r="JP3001" s="737"/>
      <c r="JQ3001" s="137"/>
      <c r="JR3001" s="580"/>
      <c r="JS3001" s="537"/>
      <c r="JT3001" s="562"/>
      <c r="JU3001" s="357"/>
      <c r="JV3001" s="81"/>
      <c r="JW3001" s="173"/>
      <c r="JX3001" s="737"/>
      <c r="JY3001" s="137"/>
      <c r="JZ3001" s="580"/>
      <c r="KA3001" s="537"/>
      <c r="KB3001" s="562"/>
      <c r="KC3001" s="357"/>
      <c r="KD3001" s="81"/>
      <c r="KE3001" s="173"/>
      <c r="KF3001" s="737"/>
      <c r="KG3001" s="137"/>
      <c r="KH3001" s="580"/>
      <c r="KI3001" s="537"/>
      <c r="KJ3001" s="562"/>
      <c r="KK3001" s="357"/>
      <c r="KL3001" s="81"/>
      <c r="KM3001" s="173"/>
      <c r="KN3001" s="737"/>
      <c r="KO3001" s="137"/>
      <c r="KP3001" s="580"/>
      <c r="KQ3001" s="537"/>
      <c r="KR3001" s="562"/>
      <c r="KS3001" s="357"/>
      <c r="KT3001" s="81"/>
      <c r="KU3001" s="173"/>
      <c r="KV3001" s="737"/>
      <c r="KW3001" s="137"/>
      <c r="KX3001" s="580"/>
      <c r="KY3001" s="537"/>
      <c r="KZ3001" s="562"/>
      <c r="LA3001" s="357"/>
      <c r="LB3001" s="81"/>
      <c r="LC3001" s="173"/>
      <c r="LD3001" s="737"/>
      <c r="LE3001" s="137"/>
      <c r="LF3001" s="580"/>
      <c r="LG3001" s="537"/>
      <c r="LH3001" s="562"/>
      <c r="LI3001" s="357"/>
      <c r="LJ3001" s="81"/>
      <c r="LK3001" s="173"/>
      <c r="LL3001" s="737"/>
      <c r="LM3001" s="137"/>
      <c r="LN3001" s="580"/>
      <c r="LO3001" s="537"/>
      <c r="LP3001" s="562"/>
      <c r="LQ3001" s="357"/>
      <c r="LR3001" s="81"/>
      <c r="LS3001" s="173"/>
      <c r="LT3001" s="737"/>
      <c r="LU3001" s="137"/>
      <c r="LV3001" s="580"/>
      <c r="LW3001" s="537"/>
      <c r="LX3001" s="562"/>
      <c r="LY3001" s="357"/>
      <c r="LZ3001" s="81"/>
      <c r="MA3001" s="173"/>
      <c r="MB3001" s="737"/>
      <c r="MC3001" s="137"/>
      <c r="MD3001" s="580"/>
      <c r="ME3001" s="537"/>
      <c r="MF3001" s="562"/>
      <c r="MG3001" s="357"/>
      <c r="MH3001" s="81"/>
      <c r="MI3001" s="173"/>
      <c r="MJ3001" s="737"/>
      <c r="MK3001" s="137"/>
      <c r="ML3001" s="580"/>
      <c r="MM3001" s="537"/>
      <c r="MN3001" s="562"/>
      <c r="MO3001" s="357"/>
      <c r="MP3001" s="81"/>
      <c r="MQ3001" s="173"/>
      <c r="MR3001" s="737"/>
      <c r="MS3001" s="137"/>
      <c r="MT3001" s="580"/>
      <c r="MU3001" s="537"/>
      <c r="MV3001" s="562"/>
      <c r="MW3001" s="357"/>
      <c r="MX3001" s="81"/>
      <c r="MY3001" s="173"/>
      <c r="MZ3001" s="737"/>
      <c r="NA3001" s="137"/>
      <c r="NB3001" s="580"/>
      <c r="NC3001" s="537"/>
      <c r="ND3001" s="562"/>
      <c r="NE3001" s="357"/>
      <c r="NF3001" s="81"/>
      <c r="NG3001" s="173"/>
      <c r="NH3001" s="737"/>
      <c r="NI3001" s="137"/>
      <c r="NJ3001" s="580"/>
      <c r="NK3001" s="537"/>
      <c r="NL3001" s="562"/>
      <c r="NM3001" s="357"/>
      <c r="NN3001" s="81"/>
      <c r="NO3001" s="173"/>
      <c r="NP3001" s="737"/>
      <c r="NQ3001" s="137"/>
      <c r="NR3001" s="580"/>
      <c r="NS3001" s="537"/>
      <c r="NT3001" s="562"/>
      <c r="NU3001" s="357"/>
      <c r="NV3001" s="81"/>
      <c r="NW3001" s="173"/>
      <c r="NX3001" s="737"/>
      <c r="NY3001" s="137"/>
      <c r="NZ3001" s="580"/>
      <c r="OA3001" s="537"/>
      <c r="OB3001" s="562"/>
      <c r="OC3001" s="357"/>
      <c r="OD3001" s="81"/>
      <c r="OE3001" s="173"/>
      <c r="OF3001" s="737"/>
      <c r="OG3001" s="137"/>
      <c r="OH3001" s="580"/>
      <c r="OI3001" s="537"/>
      <c r="OJ3001" s="562"/>
      <c r="OK3001" s="357"/>
      <c r="OL3001" s="81"/>
      <c r="OM3001" s="173"/>
      <c r="ON3001" s="737"/>
      <c r="OO3001" s="137"/>
      <c r="OP3001" s="580"/>
      <c r="OQ3001" s="537"/>
      <c r="OR3001" s="562"/>
      <c r="OS3001" s="357"/>
      <c r="OT3001" s="81"/>
      <c r="OU3001" s="173"/>
      <c r="OV3001" s="737"/>
      <c r="OW3001" s="137"/>
      <c r="OX3001" s="580"/>
      <c r="OY3001" s="537"/>
      <c r="OZ3001" s="562"/>
      <c r="PA3001" s="357"/>
      <c r="PB3001" s="81"/>
      <c r="PC3001" s="173"/>
      <c r="PD3001" s="737"/>
      <c r="PE3001" s="137"/>
      <c r="PF3001" s="580"/>
      <c r="PG3001" s="537"/>
      <c r="PH3001" s="562"/>
      <c r="PI3001" s="357"/>
      <c r="PJ3001" s="81"/>
      <c r="PK3001" s="173"/>
      <c r="PL3001" s="737"/>
      <c r="PM3001" s="137"/>
      <c r="PN3001" s="580"/>
      <c r="PO3001" s="537"/>
      <c r="PP3001" s="562"/>
      <c r="PQ3001" s="357"/>
      <c r="PR3001" s="81"/>
      <c r="PS3001" s="173"/>
      <c r="PT3001" s="737"/>
      <c r="PU3001" s="137"/>
      <c r="PV3001" s="580"/>
      <c r="PW3001" s="537"/>
      <c r="PX3001" s="562"/>
      <c r="PY3001" s="357"/>
      <c r="PZ3001" s="81"/>
      <c r="QA3001" s="173"/>
      <c r="QB3001" s="737"/>
      <c r="QC3001" s="137"/>
      <c r="QD3001" s="580"/>
      <c r="QE3001" s="537"/>
      <c r="QF3001" s="562"/>
      <c r="QG3001" s="357"/>
      <c r="QH3001" s="81"/>
      <c r="QI3001" s="173"/>
      <c r="QJ3001" s="737"/>
      <c r="QK3001" s="137"/>
      <c r="QL3001" s="580"/>
      <c r="QM3001" s="537"/>
      <c r="QN3001" s="562"/>
      <c r="QO3001" s="357"/>
      <c r="QP3001" s="81"/>
      <c r="QQ3001" s="173"/>
      <c r="QR3001" s="737"/>
      <c r="QS3001" s="137"/>
      <c r="QT3001" s="580"/>
      <c r="QU3001" s="537"/>
      <c r="QV3001" s="562"/>
      <c r="QW3001" s="357"/>
      <c r="QX3001" s="81"/>
      <c r="QY3001" s="173"/>
      <c r="QZ3001" s="737"/>
      <c r="RA3001" s="137"/>
      <c r="RB3001" s="580"/>
      <c r="RC3001" s="537"/>
      <c r="RD3001" s="562"/>
      <c r="RE3001" s="357"/>
      <c r="RF3001" s="81"/>
      <c r="RG3001" s="173"/>
      <c r="RH3001" s="737"/>
      <c r="RI3001" s="137"/>
      <c r="RJ3001" s="580"/>
      <c r="RK3001" s="537"/>
      <c r="RL3001" s="562"/>
      <c r="RM3001" s="357"/>
      <c r="RN3001" s="81"/>
      <c r="RO3001" s="173"/>
      <c r="RP3001" s="737"/>
      <c r="RQ3001" s="137"/>
      <c r="RR3001" s="580"/>
      <c r="RS3001" s="537"/>
      <c r="RT3001" s="562"/>
      <c r="RU3001" s="357"/>
      <c r="RV3001" s="81"/>
      <c r="RW3001" s="173"/>
      <c r="RX3001" s="737"/>
      <c r="RY3001" s="137"/>
      <c r="RZ3001" s="580"/>
      <c r="SA3001" s="537"/>
      <c r="SB3001" s="562"/>
      <c r="SC3001" s="357"/>
      <c r="SD3001" s="81"/>
      <c r="SE3001" s="173"/>
      <c r="SF3001" s="737"/>
      <c r="SG3001" s="137"/>
      <c r="SH3001" s="580"/>
      <c r="SI3001" s="537"/>
      <c r="SJ3001" s="562"/>
      <c r="SK3001" s="357"/>
      <c r="SL3001" s="81"/>
      <c r="SM3001" s="173"/>
      <c r="SN3001" s="737"/>
      <c r="SO3001" s="137"/>
      <c r="SP3001" s="580"/>
      <c r="SQ3001" s="537"/>
      <c r="SR3001" s="562"/>
      <c r="SS3001" s="357"/>
      <c r="ST3001" s="81"/>
      <c r="SU3001" s="173"/>
      <c r="SV3001" s="737"/>
      <c r="SW3001" s="137"/>
      <c r="SX3001" s="580"/>
      <c r="SY3001" s="537"/>
      <c r="SZ3001" s="562"/>
      <c r="TA3001" s="357"/>
      <c r="TB3001" s="81"/>
      <c r="TC3001" s="173"/>
      <c r="TD3001" s="737"/>
      <c r="TE3001" s="137"/>
      <c r="TF3001" s="580"/>
      <c r="TG3001" s="537"/>
      <c r="TH3001" s="562"/>
      <c r="TI3001" s="357"/>
      <c r="TJ3001" s="81"/>
      <c r="TK3001" s="173"/>
      <c r="TL3001" s="737"/>
      <c r="TM3001" s="137"/>
      <c r="TN3001" s="580"/>
      <c r="TO3001" s="537"/>
      <c r="TP3001" s="562"/>
      <c r="TQ3001" s="357"/>
      <c r="TR3001" s="81"/>
      <c r="TS3001" s="173"/>
      <c r="TT3001" s="737"/>
      <c r="TU3001" s="137"/>
      <c r="TV3001" s="580"/>
      <c r="TW3001" s="537"/>
      <c r="TX3001" s="562"/>
      <c r="TY3001" s="357"/>
      <c r="TZ3001" s="81"/>
      <c r="UA3001" s="173"/>
      <c r="UB3001" s="737"/>
      <c r="UC3001" s="137"/>
      <c r="UD3001" s="580"/>
      <c r="UE3001" s="537"/>
      <c r="UF3001" s="562"/>
      <c r="UG3001" s="357"/>
      <c r="UH3001" s="81"/>
      <c r="UI3001" s="173"/>
      <c r="UJ3001" s="737"/>
      <c r="UK3001" s="137"/>
      <c r="UL3001" s="580"/>
      <c r="UM3001" s="537"/>
      <c r="UN3001" s="562"/>
      <c r="UO3001" s="357"/>
      <c r="UP3001" s="81"/>
      <c r="UQ3001" s="173"/>
      <c r="UR3001" s="737"/>
      <c r="US3001" s="137"/>
      <c r="UT3001" s="580"/>
      <c r="UU3001" s="537"/>
      <c r="UV3001" s="562"/>
      <c r="UW3001" s="357"/>
      <c r="UX3001" s="81"/>
      <c r="UY3001" s="173"/>
      <c r="UZ3001" s="737"/>
      <c r="VA3001" s="137"/>
      <c r="VB3001" s="580"/>
      <c r="VC3001" s="537"/>
      <c r="VD3001" s="562"/>
      <c r="VE3001" s="357"/>
      <c r="VF3001" s="81"/>
      <c r="VG3001" s="173"/>
      <c r="VH3001" s="737"/>
      <c r="VI3001" s="137"/>
      <c r="VJ3001" s="580"/>
      <c r="VK3001" s="537"/>
      <c r="VL3001" s="562"/>
      <c r="VM3001" s="357"/>
      <c r="VN3001" s="81"/>
      <c r="VO3001" s="173"/>
      <c r="VP3001" s="737"/>
      <c r="VQ3001" s="137"/>
      <c r="VR3001" s="580"/>
      <c r="VS3001" s="537"/>
      <c r="VT3001" s="562"/>
      <c r="VU3001" s="357"/>
      <c r="VV3001" s="81"/>
      <c r="VW3001" s="173"/>
      <c r="VX3001" s="737"/>
      <c r="VY3001" s="137"/>
      <c r="VZ3001" s="580"/>
      <c r="WA3001" s="537"/>
      <c r="WB3001" s="562"/>
      <c r="WC3001" s="357"/>
      <c r="WD3001" s="81"/>
      <c r="WE3001" s="173"/>
      <c r="WF3001" s="737"/>
      <c r="WG3001" s="137"/>
      <c r="WH3001" s="580"/>
      <c r="WI3001" s="537"/>
      <c r="WJ3001" s="562"/>
      <c r="WK3001" s="357"/>
      <c r="WL3001" s="81"/>
      <c r="WM3001" s="173"/>
      <c r="WN3001" s="737"/>
      <c r="WO3001" s="137"/>
      <c r="WP3001" s="580"/>
      <c r="WQ3001" s="537"/>
      <c r="WR3001" s="562"/>
      <c r="WS3001" s="357"/>
      <c r="WT3001" s="81"/>
      <c r="WU3001" s="173"/>
      <c r="WV3001" s="737"/>
      <c r="WW3001" s="137"/>
      <c r="WX3001" s="580"/>
      <c r="WY3001" s="537"/>
      <c r="WZ3001" s="562"/>
      <c r="XA3001" s="357"/>
      <c r="XB3001" s="81"/>
      <c r="XC3001" s="173"/>
      <c r="XD3001" s="737"/>
      <c r="XE3001" s="137"/>
      <c r="XF3001" s="580"/>
      <c r="XG3001" s="537"/>
      <c r="XH3001" s="562"/>
      <c r="XI3001" s="357"/>
      <c r="XJ3001" s="81"/>
      <c r="XK3001" s="173"/>
      <c r="XL3001" s="737"/>
      <c r="XM3001" s="137"/>
      <c r="XN3001" s="580"/>
      <c r="XO3001" s="537"/>
      <c r="XP3001" s="562"/>
      <c r="XQ3001" s="357"/>
      <c r="XR3001" s="81"/>
      <c r="XS3001" s="173"/>
      <c r="XT3001" s="737"/>
      <c r="XU3001" s="137"/>
      <c r="XV3001" s="580"/>
      <c r="XW3001" s="537"/>
      <c r="XX3001" s="562"/>
      <c r="XY3001" s="357"/>
      <c r="XZ3001" s="81"/>
      <c r="YA3001" s="173"/>
      <c r="YB3001" s="737"/>
      <c r="YC3001" s="137"/>
      <c r="YD3001" s="580"/>
      <c r="YE3001" s="537"/>
      <c r="YF3001" s="562"/>
      <c r="YG3001" s="357"/>
      <c r="YH3001" s="81"/>
      <c r="YI3001" s="173"/>
      <c r="YJ3001" s="737"/>
      <c r="YK3001" s="137"/>
      <c r="YL3001" s="580"/>
      <c r="YM3001" s="537"/>
      <c r="YN3001" s="562"/>
      <c r="YO3001" s="357"/>
      <c r="YP3001" s="81"/>
      <c r="YQ3001" s="173"/>
      <c r="YR3001" s="737"/>
      <c r="YS3001" s="137"/>
      <c r="YT3001" s="580"/>
      <c r="YU3001" s="537"/>
      <c r="YV3001" s="562"/>
      <c r="YW3001" s="357"/>
      <c r="YX3001" s="81"/>
      <c r="YY3001" s="173"/>
      <c r="YZ3001" s="737"/>
      <c r="ZA3001" s="137"/>
      <c r="ZB3001" s="580"/>
      <c r="ZC3001" s="537"/>
      <c r="ZD3001" s="562"/>
      <c r="ZE3001" s="357"/>
      <c r="ZF3001" s="81"/>
      <c r="ZG3001" s="173"/>
      <c r="ZH3001" s="737"/>
      <c r="ZI3001" s="137"/>
      <c r="ZJ3001" s="580"/>
      <c r="ZK3001" s="537"/>
      <c r="ZL3001" s="562"/>
      <c r="ZM3001" s="357"/>
      <c r="ZN3001" s="81"/>
      <c r="ZO3001" s="173"/>
      <c r="ZP3001" s="737"/>
      <c r="ZQ3001" s="137"/>
      <c r="ZR3001" s="580"/>
      <c r="ZS3001" s="537"/>
      <c r="ZT3001" s="562"/>
      <c r="ZU3001" s="357"/>
      <c r="ZV3001" s="81"/>
      <c r="ZW3001" s="173"/>
      <c r="ZX3001" s="737"/>
      <c r="ZY3001" s="137"/>
      <c r="ZZ3001" s="580"/>
      <c r="AAA3001" s="537"/>
      <c r="AAB3001" s="562"/>
      <c r="AAC3001" s="357"/>
      <c r="AAD3001" s="81"/>
      <c r="AAE3001" s="173"/>
      <c r="AAF3001" s="737"/>
      <c r="AAG3001" s="137"/>
      <c r="AAH3001" s="580"/>
      <c r="AAI3001" s="537"/>
      <c r="AAJ3001" s="562"/>
      <c r="AAK3001" s="357"/>
      <c r="AAL3001" s="81"/>
      <c r="AAM3001" s="173"/>
      <c r="AAN3001" s="737"/>
      <c r="AAO3001" s="137"/>
      <c r="AAP3001" s="580"/>
      <c r="AAQ3001" s="537"/>
      <c r="AAR3001" s="562"/>
      <c r="AAS3001" s="357"/>
      <c r="AAT3001" s="81"/>
      <c r="AAU3001" s="173"/>
      <c r="AAV3001" s="737"/>
      <c r="AAW3001" s="137"/>
      <c r="AAX3001" s="580"/>
      <c r="AAY3001" s="537"/>
      <c r="AAZ3001" s="562"/>
      <c r="ABA3001" s="357"/>
      <c r="ABB3001" s="81"/>
      <c r="ABC3001" s="173"/>
      <c r="ABD3001" s="737"/>
      <c r="ABE3001" s="137"/>
      <c r="ABF3001" s="580"/>
      <c r="ABG3001" s="537"/>
      <c r="ABH3001" s="562"/>
      <c r="ABI3001" s="357"/>
      <c r="ABJ3001" s="81"/>
      <c r="ABK3001" s="173"/>
      <c r="ABL3001" s="737"/>
      <c r="ABM3001" s="137"/>
      <c r="ABN3001" s="580"/>
      <c r="ABO3001" s="537"/>
      <c r="ABP3001" s="562"/>
      <c r="ABQ3001" s="357"/>
      <c r="ABR3001" s="81"/>
      <c r="ABS3001" s="173"/>
      <c r="ABT3001" s="737"/>
      <c r="ABU3001" s="137"/>
      <c r="ABV3001" s="580"/>
      <c r="ABW3001" s="537"/>
      <c r="ABX3001" s="562"/>
      <c r="ABY3001" s="357"/>
      <c r="ABZ3001" s="81"/>
      <c r="ACA3001" s="173"/>
      <c r="ACB3001" s="737"/>
      <c r="ACC3001" s="137"/>
      <c r="ACD3001" s="580"/>
      <c r="ACE3001" s="537"/>
      <c r="ACF3001" s="562"/>
      <c r="ACG3001" s="357"/>
      <c r="ACH3001" s="81"/>
      <c r="ACI3001" s="173"/>
      <c r="ACJ3001" s="737"/>
      <c r="ACK3001" s="137"/>
      <c r="ACL3001" s="580"/>
      <c r="ACM3001" s="537"/>
      <c r="ACN3001" s="562"/>
      <c r="ACO3001" s="357"/>
      <c r="ACP3001" s="81"/>
      <c r="ACQ3001" s="173"/>
      <c r="ACR3001" s="737"/>
      <c r="ACS3001" s="137"/>
      <c r="ACT3001" s="580"/>
      <c r="ACU3001" s="537"/>
      <c r="ACV3001" s="562"/>
      <c r="ACW3001" s="357"/>
      <c r="ACX3001" s="81"/>
      <c r="ACY3001" s="173"/>
      <c r="ACZ3001" s="737"/>
      <c r="ADA3001" s="137"/>
      <c r="ADB3001" s="580"/>
      <c r="ADC3001" s="537"/>
      <c r="ADD3001" s="562"/>
      <c r="ADE3001" s="357"/>
      <c r="ADF3001" s="81"/>
      <c r="ADG3001" s="173"/>
      <c r="ADH3001" s="737"/>
      <c r="ADI3001" s="137"/>
      <c r="ADJ3001" s="580"/>
      <c r="ADK3001" s="537"/>
      <c r="ADL3001" s="562"/>
      <c r="ADM3001" s="357"/>
      <c r="ADN3001" s="81"/>
      <c r="ADO3001" s="173"/>
      <c r="ADP3001" s="737"/>
      <c r="ADQ3001" s="137"/>
      <c r="ADR3001" s="580"/>
      <c r="ADS3001" s="537"/>
      <c r="ADT3001" s="562"/>
      <c r="ADU3001" s="357"/>
      <c r="ADV3001" s="81"/>
      <c r="ADW3001" s="173"/>
      <c r="ADX3001" s="737"/>
      <c r="ADY3001" s="137"/>
      <c r="ADZ3001" s="580"/>
      <c r="AEA3001" s="537"/>
      <c r="AEB3001" s="562"/>
      <c r="AEC3001" s="357"/>
      <c r="AED3001" s="81"/>
      <c r="AEE3001" s="173"/>
      <c r="AEF3001" s="737"/>
      <c r="AEG3001" s="137"/>
      <c r="AEH3001" s="580"/>
      <c r="AEI3001" s="537"/>
      <c r="AEJ3001" s="562"/>
      <c r="AEK3001" s="357"/>
      <c r="AEL3001" s="81"/>
      <c r="AEM3001" s="173"/>
      <c r="AEN3001" s="737"/>
      <c r="AEO3001" s="137"/>
      <c r="AEP3001" s="580"/>
      <c r="AEQ3001" s="537"/>
      <c r="AER3001" s="562"/>
      <c r="AES3001" s="357"/>
      <c r="AET3001" s="81"/>
      <c r="AEU3001" s="173"/>
      <c r="AEV3001" s="737"/>
      <c r="AEW3001" s="137"/>
      <c r="AEX3001" s="580"/>
      <c r="AEY3001" s="537"/>
      <c r="AEZ3001" s="562"/>
      <c r="AFA3001" s="357"/>
      <c r="AFB3001" s="81"/>
      <c r="AFC3001" s="173"/>
      <c r="AFD3001" s="737"/>
      <c r="AFE3001" s="137"/>
      <c r="AFF3001" s="580"/>
      <c r="AFG3001" s="537"/>
      <c r="AFH3001" s="562"/>
      <c r="AFI3001" s="357"/>
      <c r="AFJ3001" s="81"/>
      <c r="AFK3001" s="173"/>
      <c r="AFL3001" s="737"/>
      <c r="AFM3001" s="137"/>
      <c r="AFN3001" s="580"/>
      <c r="AFO3001" s="537"/>
      <c r="AFP3001" s="562"/>
      <c r="AFQ3001" s="357"/>
      <c r="AFR3001" s="81"/>
      <c r="AFS3001" s="173"/>
      <c r="AFT3001" s="737"/>
      <c r="AFU3001" s="137"/>
      <c r="AFV3001" s="580"/>
      <c r="AFW3001" s="537"/>
      <c r="AFX3001" s="562"/>
      <c r="AFY3001" s="357"/>
      <c r="AFZ3001" s="81"/>
      <c r="AGA3001" s="173"/>
      <c r="AGB3001" s="737"/>
      <c r="AGC3001" s="137"/>
      <c r="AGD3001" s="580"/>
      <c r="AGE3001" s="537"/>
      <c r="AGF3001" s="562"/>
      <c r="AGG3001" s="357"/>
      <c r="AGH3001" s="81"/>
      <c r="AGI3001" s="173"/>
      <c r="AGJ3001" s="737"/>
      <c r="AGK3001" s="137"/>
      <c r="AGL3001" s="580"/>
      <c r="AGM3001" s="537"/>
      <c r="AGN3001" s="562"/>
      <c r="AGO3001" s="357"/>
      <c r="AGP3001" s="81"/>
      <c r="AGQ3001" s="173"/>
      <c r="AGR3001" s="737"/>
      <c r="AGS3001" s="137"/>
      <c r="AGT3001" s="580"/>
      <c r="AGU3001" s="537"/>
      <c r="AGV3001" s="562"/>
      <c r="AGW3001" s="357"/>
      <c r="AGX3001" s="81"/>
      <c r="AGY3001" s="173"/>
      <c r="AGZ3001" s="737"/>
      <c r="AHA3001" s="137"/>
      <c r="AHB3001" s="580"/>
      <c r="AHC3001" s="537"/>
      <c r="AHD3001" s="562"/>
      <c r="AHE3001" s="357"/>
      <c r="AHF3001" s="81"/>
      <c r="AHG3001" s="173"/>
      <c r="AHH3001" s="737"/>
      <c r="AHI3001" s="137"/>
      <c r="AHJ3001" s="580"/>
      <c r="AHK3001" s="537"/>
      <c r="AHL3001" s="562"/>
      <c r="AHM3001" s="357"/>
      <c r="AHN3001" s="81"/>
      <c r="AHO3001" s="173"/>
      <c r="AHP3001" s="737"/>
      <c r="AHQ3001" s="137"/>
      <c r="AHR3001" s="580"/>
      <c r="AHS3001" s="537"/>
      <c r="AHT3001" s="562"/>
      <c r="AHU3001" s="357"/>
      <c r="AHV3001" s="81"/>
      <c r="AHW3001" s="173"/>
      <c r="AHX3001" s="737"/>
      <c r="AHY3001" s="137"/>
      <c r="AHZ3001" s="580"/>
      <c r="AIA3001" s="537"/>
      <c r="AIB3001" s="562"/>
      <c r="AIC3001" s="357"/>
      <c r="AID3001" s="81"/>
      <c r="AIE3001" s="173"/>
      <c r="AIF3001" s="737"/>
      <c r="AIG3001" s="137"/>
      <c r="AIH3001" s="580"/>
      <c r="AII3001" s="537"/>
      <c r="AIJ3001" s="562"/>
      <c r="AIK3001" s="357"/>
      <c r="AIL3001" s="81"/>
      <c r="AIM3001" s="173"/>
      <c r="AIN3001" s="737"/>
      <c r="AIO3001" s="137"/>
      <c r="AIP3001" s="580"/>
      <c r="AIQ3001" s="537"/>
      <c r="AIR3001" s="562"/>
      <c r="AIS3001" s="357"/>
      <c r="AIT3001" s="81"/>
      <c r="AIU3001" s="173"/>
      <c r="AIV3001" s="737"/>
      <c r="AIW3001" s="137"/>
      <c r="AIX3001" s="580"/>
      <c r="AIY3001" s="537"/>
      <c r="AIZ3001" s="562"/>
      <c r="AJA3001" s="357"/>
      <c r="AJB3001" s="81"/>
      <c r="AJC3001" s="173"/>
      <c r="AJD3001" s="737"/>
      <c r="AJE3001" s="137"/>
      <c r="AJF3001" s="580"/>
      <c r="AJG3001" s="537"/>
      <c r="AJH3001" s="562"/>
      <c r="AJI3001" s="357"/>
      <c r="AJJ3001" s="81"/>
      <c r="AJK3001" s="173"/>
      <c r="AJL3001" s="737"/>
      <c r="AJM3001" s="137"/>
      <c r="AJN3001" s="580"/>
      <c r="AJO3001" s="537"/>
      <c r="AJP3001" s="562"/>
      <c r="AJQ3001" s="357"/>
      <c r="AJR3001" s="81"/>
      <c r="AJS3001" s="173"/>
      <c r="AJT3001" s="737"/>
      <c r="AJU3001" s="137"/>
      <c r="AJV3001" s="580"/>
      <c r="AJW3001" s="537"/>
      <c r="AJX3001" s="562"/>
      <c r="AJY3001" s="357"/>
      <c r="AJZ3001" s="81"/>
      <c r="AKA3001" s="173"/>
      <c r="AKB3001" s="737"/>
      <c r="AKC3001" s="137"/>
      <c r="AKD3001" s="580"/>
      <c r="AKE3001" s="537"/>
      <c r="AKF3001" s="562"/>
      <c r="AKG3001" s="357"/>
      <c r="AKH3001" s="81"/>
      <c r="AKI3001" s="173"/>
      <c r="AKJ3001" s="737"/>
      <c r="AKK3001" s="137"/>
      <c r="AKL3001" s="580"/>
      <c r="AKM3001" s="537"/>
      <c r="AKN3001" s="562"/>
      <c r="AKO3001" s="357"/>
      <c r="AKP3001" s="81"/>
      <c r="AKQ3001" s="173"/>
      <c r="AKR3001" s="737"/>
      <c r="AKS3001" s="137"/>
      <c r="AKT3001" s="580"/>
      <c r="AKU3001" s="537"/>
      <c r="AKV3001" s="562"/>
      <c r="AKW3001" s="357"/>
      <c r="AKX3001" s="81"/>
      <c r="AKY3001" s="173"/>
      <c r="AKZ3001" s="737"/>
      <c r="ALA3001" s="137"/>
      <c r="ALB3001" s="580"/>
      <c r="ALC3001" s="537"/>
      <c r="ALD3001" s="562"/>
      <c r="ALE3001" s="357"/>
      <c r="ALF3001" s="81"/>
      <c r="ALG3001" s="173"/>
      <c r="ALH3001" s="737"/>
      <c r="ALI3001" s="137"/>
      <c r="ALJ3001" s="580"/>
      <c r="ALK3001" s="537"/>
      <c r="ALL3001" s="562"/>
      <c r="ALM3001" s="357"/>
      <c r="ALN3001" s="81"/>
      <c r="ALO3001" s="173"/>
      <c r="ALP3001" s="737"/>
      <c r="ALQ3001" s="137"/>
      <c r="ALR3001" s="580"/>
      <c r="ALS3001" s="537"/>
      <c r="ALT3001" s="562"/>
      <c r="ALU3001" s="357"/>
      <c r="ALV3001" s="81"/>
      <c r="ALW3001" s="173"/>
      <c r="ALX3001" s="737"/>
      <c r="ALY3001" s="137"/>
      <c r="ALZ3001" s="580"/>
      <c r="AMA3001" s="537"/>
      <c r="AMB3001" s="562"/>
      <c r="AMC3001" s="357"/>
      <c r="AMD3001" s="81"/>
      <c r="AME3001" s="173"/>
      <c r="AMF3001" s="737"/>
      <c r="AMG3001" s="137"/>
      <c r="AMH3001" s="580"/>
      <c r="AMI3001" s="537"/>
      <c r="AMJ3001" s="562"/>
      <c r="AMK3001" s="357"/>
      <c r="AML3001" s="81"/>
      <c r="AMM3001" s="173"/>
      <c r="AMN3001" s="737"/>
      <c r="AMO3001" s="137"/>
      <c r="AMP3001" s="580"/>
      <c r="AMQ3001" s="537"/>
      <c r="AMR3001" s="562"/>
      <c r="AMS3001" s="357"/>
      <c r="AMT3001" s="81"/>
      <c r="AMU3001" s="173"/>
      <c r="AMV3001" s="737"/>
      <c r="AMW3001" s="137"/>
      <c r="AMX3001" s="580"/>
      <c r="AMY3001" s="537"/>
      <c r="AMZ3001" s="562"/>
      <c r="ANA3001" s="357"/>
      <c r="ANB3001" s="81"/>
      <c r="ANC3001" s="173"/>
      <c r="AND3001" s="737"/>
      <c r="ANE3001" s="137"/>
      <c r="ANF3001" s="580"/>
      <c r="ANG3001" s="537"/>
      <c r="ANH3001" s="562"/>
      <c r="ANI3001" s="357"/>
      <c r="ANJ3001" s="81"/>
      <c r="ANK3001" s="173"/>
      <c r="ANL3001" s="737"/>
      <c r="ANM3001" s="137"/>
      <c r="ANN3001" s="580"/>
      <c r="ANO3001" s="537"/>
      <c r="ANP3001" s="562"/>
      <c r="ANQ3001" s="357"/>
      <c r="ANR3001" s="81"/>
      <c r="ANS3001" s="173"/>
      <c r="ANT3001" s="737"/>
      <c r="ANU3001" s="137"/>
      <c r="ANV3001" s="580"/>
      <c r="ANW3001" s="537"/>
      <c r="ANX3001" s="562"/>
      <c r="ANY3001" s="357"/>
      <c r="ANZ3001" s="81"/>
      <c r="AOA3001" s="173"/>
      <c r="AOB3001" s="737"/>
      <c r="AOC3001" s="137"/>
      <c r="AOD3001" s="580"/>
      <c r="AOE3001" s="537"/>
      <c r="AOF3001" s="562"/>
      <c r="AOG3001" s="357"/>
      <c r="AOH3001" s="81"/>
      <c r="AOI3001" s="173"/>
      <c r="AOJ3001" s="737"/>
      <c r="AOK3001" s="137"/>
      <c r="AOL3001" s="580"/>
      <c r="AOM3001" s="537"/>
      <c r="AON3001" s="562"/>
      <c r="AOO3001" s="357"/>
      <c r="AOP3001" s="81"/>
      <c r="AOQ3001" s="173"/>
      <c r="AOR3001" s="737"/>
      <c r="AOS3001" s="137"/>
      <c r="AOT3001" s="580"/>
      <c r="AOU3001" s="537"/>
      <c r="AOV3001" s="562"/>
      <c r="AOW3001" s="357"/>
      <c r="AOX3001" s="81"/>
      <c r="AOY3001" s="173"/>
      <c r="AOZ3001" s="737"/>
      <c r="APA3001" s="137"/>
      <c r="APB3001" s="580"/>
      <c r="APC3001" s="537"/>
      <c r="APD3001" s="562"/>
      <c r="APE3001" s="357"/>
      <c r="APF3001" s="81"/>
      <c r="APG3001" s="173"/>
      <c r="APH3001" s="737"/>
      <c r="API3001" s="137"/>
      <c r="APJ3001" s="580"/>
      <c r="APK3001" s="537"/>
      <c r="APL3001" s="562"/>
      <c r="APM3001" s="357"/>
      <c r="APN3001" s="81"/>
      <c r="APO3001" s="173"/>
      <c r="APP3001" s="737"/>
      <c r="APQ3001" s="137"/>
      <c r="APR3001" s="580"/>
      <c r="APS3001" s="537"/>
      <c r="APT3001" s="562"/>
      <c r="APU3001" s="357"/>
      <c r="APV3001" s="81"/>
      <c r="APW3001" s="173"/>
      <c r="APX3001" s="737"/>
      <c r="APY3001" s="137"/>
      <c r="APZ3001" s="580"/>
      <c r="AQA3001" s="537"/>
      <c r="AQB3001" s="562"/>
      <c r="AQC3001" s="357"/>
      <c r="AQD3001" s="81"/>
      <c r="AQE3001" s="173"/>
      <c r="AQF3001" s="737"/>
      <c r="AQG3001" s="137"/>
      <c r="AQH3001" s="580"/>
      <c r="AQI3001" s="537"/>
      <c r="AQJ3001" s="562"/>
      <c r="AQK3001" s="357"/>
      <c r="AQL3001" s="81"/>
      <c r="AQM3001" s="173"/>
      <c r="AQN3001" s="737"/>
      <c r="AQO3001" s="137"/>
      <c r="AQP3001" s="580"/>
      <c r="AQQ3001" s="537"/>
      <c r="AQR3001" s="562"/>
      <c r="AQS3001" s="357"/>
      <c r="AQT3001" s="81"/>
      <c r="AQU3001" s="173"/>
      <c r="AQV3001" s="737"/>
      <c r="AQW3001" s="137"/>
      <c r="AQX3001" s="580"/>
      <c r="AQY3001" s="537"/>
      <c r="AQZ3001" s="562"/>
      <c r="ARA3001" s="357"/>
      <c r="ARB3001" s="81"/>
      <c r="ARC3001" s="173"/>
      <c r="ARD3001" s="737"/>
      <c r="ARE3001" s="137"/>
      <c r="ARF3001" s="580"/>
      <c r="ARG3001" s="537"/>
      <c r="ARH3001" s="562"/>
      <c r="ARI3001" s="357"/>
      <c r="ARJ3001" s="81"/>
      <c r="ARK3001" s="173"/>
      <c r="ARL3001" s="737"/>
      <c r="ARM3001" s="137"/>
      <c r="ARN3001" s="580"/>
      <c r="ARO3001" s="537"/>
      <c r="ARP3001" s="562"/>
      <c r="ARQ3001" s="357"/>
      <c r="ARR3001" s="81"/>
      <c r="ARS3001" s="173"/>
      <c r="ART3001" s="737"/>
      <c r="ARU3001" s="137"/>
      <c r="ARV3001" s="580"/>
      <c r="ARW3001" s="537"/>
      <c r="ARX3001" s="562"/>
      <c r="ARY3001" s="357"/>
      <c r="ARZ3001" s="81"/>
      <c r="ASA3001" s="173"/>
      <c r="ASB3001" s="737"/>
      <c r="ASC3001" s="137"/>
      <c r="ASD3001" s="580"/>
      <c r="ASE3001" s="537"/>
      <c r="ASF3001" s="562"/>
      <c r="ASG3001" s="357"/>
      <c r="ASH3001" s="81"/>
      <c r="ASI3001" s="173"/>
      <c r="ASJ3001" s="737"/>
      <c r="ASK3001" s="137"/>
      <c r="ASL3001" s="580"/>
      <c r="ASM3001" s="537"/>
      <c r="ASN3001" s="562"/>
      <c r="ASO3001" s="357"/>
      <c r="ASP3001" s="81"/>
      <c r="ASQ3001" s="173"/>
      <c r="ASR3001" s="737"/>
      <c r="ASS3001" s="137"/>
      <c r="AST3001" s="580"/>
      <c r="ASU3001" s="537"/>
      <c r="ASV3001" s="562"/>
      <c r="ASW3001" s="357"/>
      <c r="ASX3001" s="81"/>
      <c r="ASY3001" s="173"/>
      <c r="ASZ3001" s="737"/>
      <c r="ATA3001" s="137"/>
      <c r="ATB3001" s="580"/>
      <c r="ATC3001" s="537"/>
      <c r="ATD3001" s="562"/>
      <c r="ATE3001" s="357"/>
      <c r="ATF3001" s="81"/>
      <c r="ATG3001" s="173"/>
      <c r="ATH3001" s="737"/>
      <c r="ATI3001" s="137"/>
      <c r="ATJ3001" s="580"/>
      <c r="ATK3001" s="537"/>
      <c r="ATL3001" s="562"/>
      <c r="ATM3001" s="357"/>
      <c r="ATN3001" s="81"/>
      <c r="ATO3001" s="173"/>
      <c r="ATP3001" s="737"/>
      <c r="ATQ3001" s="137"/>
      <c r="ATR3001" s="580"/>
      <c r="ATS3001" s="537"/>
      <c r="ATT3001" s="562"/>
      <c r="ATU3001" s="357"/>
      <c r="ATV3001" s="81"/>
      <c r="ATW3001" s="173"/>
      <c r="ATX3001" s="737"/>
      <c r="ATY3001" s="137"/>
      <c r="ATZ3001" s="580"/>
      <c r="AUA3001" s="537"/>
      <c r="AUB3001" s="562"/>
      <c r="AUC3001" s="357"/>
      <c r="AUD3001" s="81"/>
      <c r="AUE3001" s="173"/>
      <c r="AUF3001" s="737"/>
      <c r="AUG3001" s="137"/>
      <c r="AUH3001" s="580"/>
      <c r="AUI3001" s="537"/>
      <c r="AUJ3001" s="562"/>
      <c r="AUK3001" s="357"/>
      <c r="AUL3001" s="81"/>
      <c r="AUM3001" s="173"/>
      <c r="AUN3001" s="737"/>
      <c r="AUO3001" s="137"/>
      <c r="AUP3001" s="580"/>
      <c r="AUQ3001" s="537"/>
      <c r="AUR3001" s="562"/>
      <c r="AUS3001" s="357"/>
      <c r="AUT3001" s="81"/>
      <c r="AUU3001" s="173"/>
      <c r="AUV3001" s="737"/>
      <c r="AUW3001" s="137"/>
      <c r="AUX3001" s="580"/>
      <c r="AUY3001" s="537"/>
      <c r="AUZ3001" s="562"/>
      <c r="AVA3001" s="357"/>
      <c r="AVB3001" s="81"/>
      <c r="AVC3001" s="173"/>
      <c r="AVD3001" s="737"/>
      <c r="AVE3001" s="137"/>
      <c r="AVF3001" s="580"/>
      <c r="AVG3001" s="537"/>
      <c r="AVH3001" s="562"/>
      <c r="AVI3001" s="357"/>
      <c r="AVJ3001" s="81"/>
      <c r="AVK3001" s="173"/>
      <c r="AVL3001" s="737"/>
      <c r="AVM3001" s="137"/>
      <c r="AVN3001" s="580"/>
      <c r="AVO3001" s="537"/>
      <c r="AVP3001" s="562"/>
      <c r="AVQ3001" s="357"/>
      <c r="AVR3001" s="81"/>
      <c r="AVS3001" s="173"/>
      <c r="AVT3001" s="737"/>
      <c r="AVU3001" s="137"/>
      <c r="AVV3001" s="580"/>
      <c r="AVW3001" s="537"/>
      <c r="AVX3001" s="562"/>
      <c r="AVY3001" s="357"/>
      <c r="AVZ3001" s="81"/>
      <c r="AWA3001" s="173"/>
      <c r="AWB3001" s="737"/>
      <c r="AWC3001" s="137"/>
      <c r="AWD3001" s="580"/>
      <c r="AWE3001" s="537"/>
      <c r="AWF3001" s="562"/>
      <c r="AWG3001" s="357"/>
      <c r="AWH3001" s="81"/>
      <c r="AWI3001" s="173"/>
      <c r="AWJ3001" s="737"/>
      <c r="AWK3001" s="137"/>
      <c r="AWL3001" s="580"/>
      <c r="AWM3001" s="537"/>
      <c r="AWN3001" s="562"/>
      <c r="AWO3001" s="357"/>
      <c r="AWP3001" s="81"/>
      <c r="AWQ3001" s="173"/>
      <c r="AWR3001" s="737"/>
      <c r="AWS3001" s="137"/>
      <c r="AWT3001" s="580"/>
      <c r="AWU3001" s="537"/>
      <c r="AWV3001" s="562"/>
      <c r="AWW3001" s="357"/>
      <c r="AWX3001" s="81"/>
      <c r="AWY3001" s="173"/>
      <c r="AWZ3001" s="737"/>
      <c r="AXA3001" s="137"/>
      <c r="AXB3001" s="580"/>
      <c r="AXC3001" s="537"/>
      <c r="AXD3001" s="562"/>
      <c r="AXE3001" s="357"/>
      <c r="AXF3001" s="81"/>
      <c r="AXG3001" s="173"/>
      <c r="AXH3001" s="737"/>
      <c r="AXI3001" s="137"/>
      <c r="AXJ3001" s="580"/>
      <c r="AXK3001" s="537"/>
      <c r="AXL3001" s="562"/>
      <c r="AXM3001" s="357"/>
      <c r="AXN3001" s="81"/>
      <c r="AXO3001" s="173"/>
      <c r="AXP3001" s="737"/>
      <c r="AXQ3001" s="137"/>
      <c r="AXR3001" s="580"/>
      <c r="AXS3001" s="537"/>
      <c r="AXT3001" s="562"/>
      <c r="AXU3001" s="357"/>
      <c r="AXV3001" s="81"/>
      <c r="AXW3001" s="173"/>
      <c r="AXX3001" s="737"/>
      <c r="AXY3001" s="137"/>
      <c r="AXZ3001" s="580"/>
      <c r="AYA3001" s="537"/>
      <c r="AYB3001" s="562"/>
      <c r="AYC3001" s="357"/>
      <c r="AYD3001" s="81"/>
      <c r="AYE3001" s="173"/>
      <c r="AYF3001" s="737"/>
      <c r="AYG3001" s="137"/>
      <c r="AYH3001" s="580"/>
      <c r="AYI3001" s="537"/>
      <c r="AYJ3001" s="562"/>
      <c r="AYK3001" s="357"/>
      <c r="AYL3001" s="81"/>
      <c r="AYM3001" s="173"/>
      <c r="AYN3001" s="737"/>
      <c r="AYO3001" s="137"/>
      <c r="AYP3001" s="580"/>
      <c r="AYQ3001" s="537"/>
      <c r="AYR3001" s="562"/>
      <c r="AYS3001" s="357"/>
      <c r="AYT3001" s="81"/>
      <c r="AYU3001" s="173"/>
      <c r="AYV3001" s="737"/>
      <c r="AYW3001" s="137"/>
      <c r="AYX3001" s="580"/>
      <c r="AYY3001" s="537"/>
      <c r="AYZ3001" s="562"/>
      <c r="AZA3001" s="357"/>
      <c r="AZB3001" s="81"/>
      <c r="AZC3001" s="173"/>
      <c r="AZD3001" s="737"/>
      <c r="AZE3001" s="137"/>
      <c r="AZF3001" s="580"/>
      <c r="AZG3001" s="537"/>
      <c r="AZH3001" s="562"/>
      <c r="AZI3001" s="357"/>
      <c r="AZJ3001" s="81"/>
      <c r="AZK3001" s="173"/>
      <c r="AZL3001" s="737"/>
      <c r="AZM3001" s="137"/>
      <c r="AZN3001" s="580"/>
      <c r="AZO3001" s="537"/>
      <c r="AZP3001" s="562"/>
      <c r="AZQ3001" s="357"/>
      <c r="AZR3001" s="81"/>
      <c r="AZS3001" s="173"/>
      <c r="AZT3001" s="737"/>
      <c r="AZU3001" s="137"/>
      <c r="AZV3001" s="580"/>
      <c r="AZW3001" s="537"/>
      <c r="AZX3001" s="562"/>
      <c r="AZY3001" s="357"/>
      <c r="AZZ3001" s="81"/>
      <c r="BAA3001" s="173"/>
      <c r="BAB3001" s="737"/>
      <c r="BAC3001" s="137"/>
      <c r="BAD3001" s="580"/>
      <c r="BAE3001" s="537"/>
      <c r="BAF3001" s="562"/>
      <c r="BAG3001" s="357"/>
      <c r="BAH3001" s="81"/>
      <c r="BAI3001" s="173"/>
      <c r="BAJ3001" s="737"/>
      <c r="BAK3001" s="137"/>
      <c r="BAL3001" s="580"/>
      <c r="BAM3001" s="537"/>
      <c r="BAN3001" s="562"/>
      <c r="BAO3001" s="357"/>
      <c r="BAP3001" s="81"/>
      <c r="BAQ3001" s="173"/>
      <c r="BAR3001" s="737"/>
      <c r="BAS3001" s="137"/>
      <c r="BAT3001" s="580"/>
      <c r="BAU3001" s="537"/>
      <c r="BAV3001" s="562"/>
      <c r="BAW3001" s="357"/>
      <c r="BAX3001" s="81"/>
      <c r="BAY3001" s="173"/>
      <c r="BAZ3001" s="737"/>
      <c r="BBA3001" s="137"/>
      <c r="BBB3001" s="580"/>
      <c r="BBC3001" s="537"/>
      <c r="BBD3001" s="562"/>
      <c r="BBE3001" s="357"/>
      <c r="BBF3001" s="81"/>
      <c r="BBG3001" s="173"/>
      <c r="BBH3001" s="737"/>
      <c r="BBI3001" s="137"/>
      <c r="BBJ3001" s="580"/>
      <c r="BBK3001" s="537"/>
      <c r="BBL3001" s="562"/>
      <c r="BBM3001" s="357"/>
      <c r="BBN3001" s="81"/>
      <c r="BBO3001" s="173"/>
      <c r="BBP3001" s="737"/>
      <c r="BBQ3001" s="137"/>
      <c r="BBR3001" s="580"/>
      <c r="BBS3001" s="537"/>
      <c r="BBT3001" s="562"/>
      <c r="BBU3001" s="357"/>
      <c r="BBV3001" s="81"/>
      <c r="BBW3001" s="173"/>
      <c r="BBX3001" s="737"/>
      <c r="BBY3001" s="137"/>
      <c r="BBZ3001" s="580"/>
      <c r="BCA3001" s="537"/>
      <c r="BCB3001" s="562"/>
      <c r="BCC3001" s="357"/>
      <c r="BCD3001" s="81"/>
      <c r="BCE3001" s="173"/>
      <c r="BCF3001" s="737"/>
      <c r="BCG3001" s="137"/>
      <c r="BCH3001" s="580"/>
      <c r="BCI3001" s="537"/>
      <c r="BCJ3001" s="562"/>
      <c r="BCK3001" s="357"/>
      <c r="BCL3001" s="81"/>
      <c r="BCM3001" s="173"/>
      <c r="BCN3001" s="737"/>
      <c r="BCO3001" s="137"/>
      <c r="BCP3001" s="580"/>
      <c r="BCQ3001" s="537"/>
      <c r="BCR3001" s="562"/>
      <c r="BCS3001" s="357"/>
      <c r="BCT3001" s="81"/>
      <c r="BCU3001" s="173"/>
      <c r="BCV3001" s="737"/>
      <c r="BCW3001" s="137"/>
      <c r="BCX3001" s="580"/>
      <c r="BCY3001" s="537"/>
      <c r="BCZ3001" s="562"/>
      <c r="BDA3001" s="357"/>
      <c r="BDB3001" s="81"/>
      <c r="BDC3001" s="173"/>
      <c r="BDD3001" s="737"/>
      <c r="BDE3001" s="137"/>
      <c r="BDF3001" s="580"/>
      <c r="BDG3001" s="537"/>
      <c r="BDH3001" s="562"/>
      <c r="BDI3001" s="357"/>
      <c r="BDJ3001" s="81"/>
      <c r="BDK3001" s="173"/>
      <c r="BDL3001" s="737"/>
      <c r="BDM3001" s="137"/>
      <c r="BDN3001" s="580"/>
      <c r="BDO3001" s="537"/>
      <c r="BDP3001" s="562"/>
      <c r="BDQ3001" s="357"/>
      <c r="BDR3001" s="81"/>
      <c r="BDS3001" s="173"/>
      <c r="BDT3001" s="737"/>
      <c r="BDU3001" s="137"/>
      <c r="BDV3001" s="580"/>
      <c r="BDW3001" s="537"/>
      <c r="BDX3001" s="562"/>
      <c r="BDY3001" s="357"/>
      <c r="BDZ3001" s="81"/>
      <c r="BEA3001" s="173"/>
      <c r="BEB3001" s="737"/>
      <c r="BEC3001" s="137"/>
      <c r="BED3001" s="580"/>
      <c r="BEE3001" s="537"/>
      <c r="BEF3001" s="562"/>
      <c r="BEG3001" s="357"/>
      <c r="BEH3001" s="81"/>
      <c r="BEI3001" s="173"/>
      <c r="BEJ3001" s="737"/>
      <c r="BEK3001" s="137"/>
      <c r="BEL3001" s="580"/>
      <c r="BEM3001" s="537"/>
      <c r="BEN3001" s="562"/>
      <c r="BEO3001" s="357"/>
      <c r="BEP3001" s="81"/>
      <c r="BEQ3001" s="173"/>
      <c r="BER3001" s="737"/>
      <c r="BES3001" s="137"/>
      <c r="BET3001" s="580"/>
      <c r="BEU3001" s="537"/>
      <c r="BEV3001" s="562"/>
      <c r="BEW3001" s="357"/>
      <c r="BEX3001" s="81"/>
      <c r="BEY3001" s="173"/>
      <c r="BEZ3001" s="737"/>
      <c r="BFA3001" s="137"/>
      <c r="BFB3001" s="580"/>
      <c r="BFC3001" s="537"/>
      <c r="BFD3001" s="562"/>
      <c r="BFE3001" s="357"/>
      <c r="BFF3001" s="81"/>
      <c r="BFG3001" s="173"/>
      <c r="BFH3001" s="737"/>
      <c r="BFI3001" s="137"/>
      <c r="BFJ3001" s="580"/>
      <c r="BFK3001" s="537"/>
      <c r="BFL3001" s="562"/>
      <c r="BFM3001" s="357"/>
      <c r="BFN3001" s="81"/>
      <c r="BFO3001" s="173"/>
      <c r="BFP3001" s="737"/>
      <c r="BFQ3001" s="137"/>
      <c r="BFR3001" s="580"/>
      <c r="BFS3001" s="537"/>
      <c r="BFT3001" s="562"/>
      <c r="BFU3001" s="357"/>
      <c r="BFV3001" s="81"/>
      <c r="BFW3001" s="173"/>
      <c r="BFX3001" s="737"/>
      <c r="BFY3001" s="137"/>
      <c r="BFZ3001" s="580"/>
      <c r="BGA3001" s="537"/>
      <c r="BGB3001" s="562"/>
      <c r="BGC3001" s="357"/>
      <c r="BGD3001" s="81"/>
      <c r="BGE3001" s="173"/>
      <c r="BGF3001" s="737"/>
      <c r="BGG3001" s="137"/>
      <c r="BGH3001" s="580"/>
      <c r="BGI3001" s="537"/>
      <c r="BGJ3001" s="562"/>
      <c r="BGK3001" s="357"/>
      <c r="BGL3001" s="81"/>
      <c r="BGM3001" s="173"/>
      <c r="BGN3001" s="737"/>
      <c r="BGO3001" s="137"/>
      <c r="BGP3001" s="580"/>
      <c r="BGQ3001" s="537"/>
      <c r="BGR3001" s="562"/>
      <c r="BGS3001" s="357"/>
      <c r="BGT3001" s="81"/>
      <c r="BGU3001" s="173"/>
      <c r="BGV3001" s="737"/>
      <c r="BGW3001" s="137"/>
      <c r="BGX3001" s="580"/>
      <c r="BGY3001" s="537"/>
      <c r="BGZ3001" s="562"/>
      <c r="BHA3001" s="357"/>
      <c r="BHB3001" s="81"/>
      <c r="BHC3001" s="173"/>
      <c r="BHD3001" s="737"/>
      <c r="BHE3001" s="137"/>
      <c r="BHF3001" s="580"/>
      <c r="BHG3001" s="537"/>
      <c r="BHH3001" s="562"/>
      <c r="BHI3001" s="357"/>
      <c r="BHJ3001" s="81"/>
      <c r="BHK3001" s="173"/>
      <c r="BHL3001" s="737"/>
      <c r="BHM3001" s="137"/>
      <c r="BHN3001" s="580"/>
      <c r="BHO3001" s="537"/>
      <c r="BHP3001" s="562"/>
      <c r="BHQ3001" s="357"/>
      <c r="BHR3001" s="81"/>
      <c r="BHS3001" s="173"/>
      <c r="BHT3001" s="737"/>
      <c r="BHU3001" s="137"/>
      <c r="BHV3001" s="580"/>
      <c r="BHW3001" s="537"/>
      <c r="BHX3001" s="562"/>
      <c r="BHY3001" s="357"/>
      <c r="BHZ3001" s="81"/>
      <c r="BIA3001" s="173"/>
      <c r="BIB3001" s="737"/>
      <c r="BIC3001" s="137"/>
      <c r="BID3001" s="580"/>
      <c r="BIE3001" s="537"/>
      <c r="BIF3001" s="562"/>
      <c r="BIG3001" s="357"/>
      <c r="BIH3001" s="81"/>
      <c r="BII3001" s="173"/>
      <c r="BIJ3001" s="737"/>
      <c r="BIK3001" s="137"/>
      <c r="BIL3001" s="580"/>
      <c r="BIM3001" s="537"/>
      <c r="BIN3001" s="562"/>
      <c r="BIO3001" s="357"/>
      <c r="BIP3001" s="81"/>
      <c r="BIQ3001" s="173"/>
      <c r="BIR3001" s="737"/>
      <c r="BIS3001" s="137"/>
      <c r="BIT3001" s="580"/>
      <c r="BIU3001" s="537"/>
      <c r="BIV3001" s="562"/>
      <c r="BIW3001" s="357"/>
      <c r="BIX3001" s="81"/>
      <c r="BIY3001" s="173"/>
      <c r="BIZ3001" s="737"/>
      <c r="BJA3001" s="137"/>
      <c r="BJB3001" s="580"/>
      <c r="BJC3001" s="537"/>
      <c r="BJD3001" s="562"/>
      <c r="BJE3001" s="357"/>
      <c r="BJF3001" s="81"/>
      <c r="BJG3001" s="173"/>
      <c r="BJH3001" s="737"/>
      <c r="BJI3001" s="137"/>
      <c r="BJJ3001" s="580"/>
      <c r="BJK3001" s="537"/>
      <c r="BJL3001" s="562"/>
      <c r="BJM3001" s="357"/>
      <c r="BJN3001" s="81"/>
      <c r="BJO3001" s="173"/>
      <c r="BJP3001" s="737"/>
      <c r="BJQ3001" s="137"/>
      <c r="BJR3001" s="580"/>
      <c r="BJS3001" s="537"/>
      <c r="BJT3001" s="562"/>
      <c r="BJU3001" s="357"/>
      <c r="BJV3001" s="81"/>
      <c r="BJW3001" s="173"/>
      <c r="BJX3001" s="737"/>
      <c r="BJY3001" s="137"/>
      <c r="BJZ3001" s="580"/>
      <c r="BKA3001" s="537"/>
      <c r="BKB3001" s="562"/>
      <c r="BKC3001" s="357"/>
      <c r="BKD3001" s="81"/>
      <c r="BKE3001" s="173"/>
      <c r="BKF3001" s="737"/>
      <c r="BKG3001" s="137"/>
      <c r="BKH3001" s="580"/>
      <c r="BKI3001" s="537"/>
      <c r="BKJ3001" s="562"/>
      <c r="BKK3001" s="357"/>
      <c r="BKL3001" s="81"/>
      <c r="BKM3001" s="173"/>
      <c r="BKN3001" s="737"/>
      <c r="BKO3001" s="137"/>
      <c r="BKP3001" s="580"/>
      <c r="BKQ3001" s="537"/>
      <c r="BKR3001" s="562"/>
      <c r="BKS3001" s="357"/>
      <c r="BKT3001" s="81"/>
      <c r="BKU3001" s="173"/>
      <c r="BKV3001" s="737"/>
      <c r="BKW3001" s="137"/>
      <c r="BKX3001" s="580"/>
      <c r="BKY3001" s="537"/>
      <c r="BKZ3001" s="562"/>
      <c r="BLA3001" s="357"/>
      <c r="BLB3001" s="81"/>
      <c r="BLC3001" s="173"/>
      <c r="BLD3001" s="737"/>
      <c r="BLE3001" s="137"/>
      <c r="BLF3001" s="580"/>
      <c r="BLG3001" s="537"/>
      <c r="BLH3001" s="562"/>
      <c r="BLI3001" s="357"/>
      <c r="BLJ3001" s="81"/>
      <c r="BLK3001" s="173"/>
      <c r="BLL3001" s="737"/>
      <c r="BLM3001" s="137"/>
      <c r="BLN3001" s="580"/>
      <c r="BLO3001" s="537"/>
      <c r="BLP3001" s="562"/>
      <c r="BLQ3001" s="357"/>
      <c r="BLR3001" s="81"/>
      <c r="BLS3001" s="173"/>
      <c r="BLT3001" s="737"/>
      <c r="BLU3001" s="137"/>
      <c r="BLV3001" s="580"/>
      <c r="BLW3001" s="537"/>
      <c r="BLX3001" s="562"/>
      <c r="BLY3001" s="357"/>
      <c r="BLZ3001" s="81"/>
      <c r="BMA3001" s="173"/>
      <c r="BMB3001" s="737"/>
      <c r="BMC3001" s="137"/>
      <c r="BMD3001" s="580"/>
      <c r="BME3001" s="537"/>
      <c r="BMF3001" s="562"/>
      <c r="BMG3001" s="357"/>
      <c r="BMH3001" s="81"/>
      <c r="BMI3001" s="173"/>
      <c r="BMJ3001" s="737"/>
      <c r="BMK3001" s="137"/>
      <c r="BML3001" s="580"/>
      <c r="BMM3001" s="537"/>
      <c r="BMN3001" s="562"/>
      <c r="BMO3001" s="357"/>
      <c r="BMP3001" s="81"/>
      <c r="BMQ3001" s="173"/>
      <c r="BMR3001" s="737"/>
      <c r="BMS3001" s="137"/>
      <c r="BMT3001" s="580"/>
      <c r="BMU3001" s="537"/>
      <c r="BMV3001" s="562"/>
      <c r="BMW3001" s="357"/>
      <c r="BMX3001" s="81"/>
      <c r="BMY3001" s="173"/>
      <c r="BMZ3001" s="737"/>
      <c r="BNA3001" s="137"/>
      <c r="BNB3001" s="580"/>
      <c r="BNC3001" s="537"/>
      <c r="BND3001" s="562"/>
      <c r="BNE3001" s="357"/>
      <c r="BNF3001" s="81"/>
      <c r="BNG3001" s="173"/>
      <c r="BNH3001" s="737"/>
      <c r="BNI3001" s="137"/>
      <c r="BNJ3001" s="580"/>
      <c r="BNK3001" s="537"/>
      <c r="BNL3001" s="562"/>
      <c r="BNM3001" s="357"/>
      <c r="BNN3001" s="81"/>
      <c r="BNO3001" s="173"/>
      <c r="BNP3001" s="737"/>
      <c r="BNQ3001" s="137"/>
      <c r="BNR3001" s="580"/>
      <c r="BNS3001" s="537"/>
      <c r="BNT3001" s="562"/>
      <c r="BNU3001" s="357"/>
      <c r="BNV3001" s="81"/>
      <c r="BNW3001" s="173"/>
      <c r="BNX3001" s="737"/>
      <c r="BNY3001" s="137"/>
      <c r="BNZ3001" s="580"/>
      <c r="BOA3001" s="537"/>
      <c r="BOB3001" s="562"/>
      <c r="BOC3001" s="357"/>
      <c r="BOD3001" s="81"/>
      <c r="BOE3001" s="173"/>
      <c r="BOF3001" s="737"/>
      <c r="BOG3001" s="137"/>
      <c r="BOH3001" s="580"/>
      <c r="BOI3001" s="537"/>
      <c r="BOJ3001" s="562"/>
      <c r="BOK3001" s="357"/>
      <c r="BOL3001" s="81"/>
      <c r="BOM3001" s="173"/>
      <c r="BON3001" s="737"/>
      <c r="BOO3001" s="137"/>
      <c r="BOP3001" s="580"/>
      <c r="BOQ3001" s="537"/>
      <c r="BOR3001" s="562"/>
      <c r="BOS3001" s="357"/>
      <c r="BOT3001" s="81"/>
      <c r="BOU3001" s="173"/>
      <c r="BOV3001" s="737"/>
      <c r="BOW3001" s="137"/>
      <c r="BOX3001" s="580"/>
      <c r="BOY3001" s="537"/>
      <c r="BOZ3001" s="562"/>
      <c r="BPA3001" s="357"/>
      <c r="BPB3001" s="81"/>
      <c r="BPC3001" s="173"/>
      <c r="BPD3001" s="737"/>
      <c r="BPE3001" s="137"/>
      <c r="BPF3001" s="580"/>
      <c r="BPG3001" s="537"/>
      <c r="BPH3001" s="562"/>
      <c r="BPI3001" s="357"/>
      <c r="BPJ3001" s="81"/>
      <c r="BPK3001" s="173"/>
      <c r="BPL3001" s="737"/>
      <c r="BPM3001" s="137"/>
      <c r="BPN3001" s="580"/>
      <c r="BPO3001" s="537"/>
      <c r="BPP3001" s="562"/>
      <c r="BPQ3001" s="357"/>
      <c r="BPR3001" s="81"/>
      <c r="BPS3001" s="173"/>
      <c r="BPT3001" s="737"/>
      <c r="BPU3001" s="137"/>
      <c r="BPV3001" s="580"/>
      <c r="BPW3001" s="537"/>
      <c r="BPX3001" s="562"/>
      <c r="BPY3001" s="357"/>
      <c r="BPZ3001" s="81"/>
      <c r="BQA3001" s="173"/>
      <c r="BQB3001" s="737"/>
      <c r="BQC3001" s="137"/>
      <c r="BQD3001" s="580"/>
      <c r="BQE3001" s="537"/>
      <c r="BQF3001" s="562"/>
      <c r="BQG3001" s="357"/>
      <c r="BQH3001" s="81"/>
      <c r="BQI3001" s="173"/>
      <c r="BQJ3001" s="737"/>
      <c r="BQK3001" s="137"/>
      <c r="BQL3001" s="580"/>
      <c r="BQM3001" s="537"/>
      <c r="BQN3001" s="562"/>
      <c r="BQO3001" s="357"/>
      <c r="BQP3001" s="81"/>
      <c r="BQQ3001" s="173"/>
      <c r="BQR3001" s="737"/>
      <c r="BQS3001" s="137"/>
      <c r="BQT3001" s="580"/>
      <c r="BQU3001" s="537"/>
      <c r="BQV3001" s="562"/>
      <c r="BQW3001" s="357"/>
      <c r="BQX3001" s="81"/>
      <c r="BQY3001" s="173"/>
      <c r="BQZ3001" s="737"/>
      <c r="BRA3001" s="137"/>
      <c r="BRB3001" s="580"/>
      <c r="BRC3001" s="537"/>
      <c r="BRD3001" s="562"/>
      <c r="BRE3001" s="357"/>
      <c r="BRF3001" s="81"/>
      <c r="BRG3001" s="173"/>
      <c r="BRH3001" s="737"/>
      <c r="BRI3001" s="137"/>
      <c r="BRJ3001" s="580"/>
      <c r="BRK3001" s="537"/>
      <c r="BRL3001" s="562"/>
      <c r="BRM3001" s="357"/>
      <c r="BRN3001" s="81"/>
      <c r="BRO3001" s="173"/>
      <c r="BRP3001" s="737"/>
      <c r="BRQ3001" s="137"/>
      <c r="BRR3001" s="580"/>
      <c r="BRS3001" s="537"/>
      <c r="BRT3001" s="562"/>
      <c r="BRU3001" s="357"/>
      <c r="BRV3001" s="81"/>
      <c r="BRW3001" s="173"/>
      <c r="BRX3001" s="737"/>
      <c r="BRY3001" s="137"/>
      <c r="BRZ3001" s="580"/>
      <c r="BSA3001" s="537"/>
      <c r="BSB3001" s="562"/>
      <c r="BSC3001" s="357"/>
      <c r="BSD3001" s="81"/>
      <c r="BSE3001" s="173"/>
      <c r="BSF3001" s="737"/>
      <c r="BSG3001" s="137"/>
      <c r="BSH3001" s="580"/>
      <c r="BSI3001" s="537"/>
      <c r="BSJ3001" s="562"/>
      <c r="BSK3001" s="357"/>
      <c r="BSL3001" s="81"/>
      <c r="BSM3001" s="173"/>
      <c r="BSN3001" s="737"/>
      <c r="BSO3001" s="137"/>
      <c r="BSP3001" s="580"/>
      <c r="BSQ3001" s="537"/>
      <c r="BSR3001" s="562"/>
      <c r="BSS3001" s="357"/>
      <c r="BST3001" s="81"/>
      <c r="BSU3001" s="173"/>
      <c r="BSV3001" s="737"/>
      <c r="BSW3001" s="137"/>
      <c r="BSX3001" s="580"/>
      <c r="BSY3001" s="537"/>
      <c r="BSZ3001" s="562"/>
      <c r="BTA3001" s="357"/>
      <c r="BTB3001" s="81"/>
      <c r="BTC3001" s="173"/>
      <c r="BTD3001" s="737"/>
      <c r="BTE3001" s="137"/>
      <c r="BTF3001" s="580"/>
      <c r="BTG3001" s="537"/>
      <c r="BTH3001" s="562"/>
      <c r="BTI3001" s="357"/>
      <c r="BTJ3001" s="81"/>
      <c r="BTK3001" s="173"/>
      <c r="BTL3001" s="737"/>
      <c r="BTM3001" s="137"/>
      <c r="BTN3001" s="580"/>
      <c r="BTO3001" s="537"/>
      <c r="BTP3001" s="562"/>
      <c r="BTQ3001" s="357"/>
      <c r="BTR3001" s="81"/>
      <c r="BTS3001" s="173"/>
      <c r="BTT3001" s="737"/>
      <c r="BTU3001" s="137"/>
      <c r="BTV3001" s="580"/>
      <c r="BTW3001" s="537"/>
      <c r="BTX3001" s="562"/>
      <c r="BTY3001" s="357"/>
      <c r="BTZ3001" s="81"/>
      <c r="BUA3001" s="173"/>
      <c r="BUB3001" s="737"/>
      <c r="BUC3001" s="137"/>
      <c r="BUD3001" s="580"/>
      <c r="BUE3001" s="537"/>
      <c r="BUF3001" s="562"/>
      <c r="BUG3001" s="357"/>
      <c r="BUH3001" s="81"/>
      <c r="BUI3001" s="173"/>
      <c r="BUJ3001" s="737"/>
      <c r="BUK3001" s="137"/>
      <c r="BUL3001" s="580"/>
      <c r="BUM3001" s="537"/>
      <c r="BUN3001" s="562"/>
      <c r="BUO3001" s="357"/>
      <c r="BUP3001" s="81"/>
      <c r="BUQ3001" s="173"/>
      <c r="BUR3001" s="737"/>
      <c r="BUS3001" s="137"/>
      <c r="BUT3001" s="580"/>
      <c r="BUU3001" s="537"/>
      <c r="BUV3001" s="562"/>
      <c r="BUW3001" s="357"/>
      <c r="BUX3001" s="81"/>
      <c r="BUY3001" s="173"/>
      <c r="BUZ3001" s="737"/>
      <c r="BVA3001" s="137"/>
      <c r="BVB3001" s="580"/>
      <c r="BVC3001" s="537"/>
      <c r="BVD3001" s="562"/>
      <c r="BVE3001" s="357"/>
      <c r="BVF3001" s="81"/>
      <c r="BVG3001" s="173"/>
      <c r="BVH3001" s="737"/>
      <c r="BVI3001" s="137"/>
      <c r="BVJ3001" s="580"/>
      <c r="BVK3001" s="537"/>
      <c r="BVL3001" s="562"/>
      <c r="BVM3001" s="357"/>
      <c r="BVN3001" s="81"/>
      <c r="BVO3001" s="173"/>
      <c r="BVP3001" s="737"/>
      <c r="BVQ3001" s="137"/>
      <c r="BVR3001" s="580"/>
      <c r="BVS3001" s="537"/>
      <c r="BVT3001" s="562"/>
      <c r="BVU3001" s="357"/>
      <c r="BVV3001" s="81"/>
      <c r="BVW3001" s="173"/>
      <c r="BVX3001" s="737"/>
      <c r="BVY3001" s="137"/>
      <c r="BVZ3001" s="580"/>
      <c r="BWA3001" s="537"/>
      <c r="BWB3001" s="562"/>
      <c r="BWC3001" s="357"/>
      <c r="BWD3001" s="81"/>
      <c r="BWE3001" s="173"/>
      <c r="BWF3001" s="737"/>
      <c r="BWG3001" s="137"/>
      <c r="BWH3001" s="580"/>
      <c r="BWI3001" s="537"/>
      <c r="BWJ3001" s="562"/>
      <c r="BWK3001" s="357"/>
      <c r="BWL3001" s="81"/>
      <c r="BWM3001" s="173"/>
      <c r="BWN3001" s="737"/>
      <c r="BWO3001" s="137"/>
      <c r="BWP3001" s="580"/>
      <c r="BWQ3001" s="537"/>
      <c r="BWR3001" s="562"/>
      <c r="BWS3001" s="357"/>
      <c r="BWT3001" s="81"/>
      <c r="BWU3001" s="173"/>
      <c r="BWV3001" s="737"/>
      <c r="BWW3001" s="137"/>
      <c r="BWX3001" s="580"/>
      <c r="BWY3001" s="537"/>
      <c r="BWZ3001" s="562"/>
      <c r="BXA3001" s="357"/>
      <c r="BXB3001" s="81"/>
      <c r="BXC3001" s="173"/>
      <c r="BXD3001" s="737"/>
      <c r="BXE3001" s="137"/>
      <c r="BXF3001" s="580"/>
      <c r="BXG3001" s="537"/>
      <c r="BXH3001" s="562"/>
      <c r="BXI3001" s="357"/>
      <c r="BXJ3001" s="81"/>
      <c r="BXK3001" s="173"/>
      <c r="BXL3001" s="737"/>
      <c r="BXM3001" s="137"/>
      <c r="BXN3001" s="580"/>
      <c r="BXO3001" s="537"/>
      <c r="BXP3001" s="562"/>
      <c r="BXQ3001" s="357"/>
      <c r="BXR3001" s="81"/>
      <c r="BXS3001" s="173"/>
      <c r="BXT3001" s="737"/>
      <c r="BXU3001" s="137"/>
      <c r="BXV3001" s="580"/>
      <c r="BXW3001" s="537"/>
      <c r="BXX3001" s="562"/>
      <c r="BXY3001" s="357"/>
      <c r="BXZ3001" s="81"/>
      <c r="BYA3001" s="173"/>
      <c r="BYB3001" s="737"/>
      <c r="BYC3001" s="137"/>
      <c r="BYD3001" s="580"/>
      <c r="BYE3001" s="537"/>
      <c r="BYF3001" s="562"/>
      <c r="BYG3001" s="357"/>
      <c r="BYH3001" s="81"/>
      <c r="BYI3001" s="173"/>
      <c r="BYJ3001" s="737"/>
      <c r="BYK3001" s="137"/>
      <c r="BYL3001" s="580"/>
      <c r="BYM3001" s="537"/>
      <c r="BYN3001" s="562"/>
      <c r="BYO3001" s="357"/>
      <c r="BYP3001" s="81"/>
      <c r="BYQ3001" s="173"/>
      <c r="BYR3001" s="737"/>
      <c r="BYS3001" s="137"/>
      <c r="BYT3001" s="580"/>
      <c r="BYU3001" s="537"/>
      <c r="BYV3001" s="562"/>
      <c r="BYW3001" s="357"/>
      <c r="BYX3001" s="81"/>
      <c r="BYY3001" s="173"/>
      <c r="BYZ3001" s="737"/>
      <c r="BZA3001" s="137"/>
      <c r="BZB3001" s="580"/>
      <c r="BZC3001" s="537"/>
      <c r="BZD3001" s="562"/>
      <c r="BZE3001" s="357"/>
      <c r="BZF3001" s="81"/>
      <c r="BZG3001" s="173"/>
      <c r="BZH3001" s="737"/>
      <c r="BZI3001" s="137"/>
      <c r="BZJ3001" s="580"/>
      <c r="BZK3001" s="537"/>
      <c r="BZL3001" s="562"/>
      <c r="BZM3001" s="357"/>
      <c r="BZN3001" s="81"/>
      <c r="BZO3001" s="173"/>
      <c r="BZP3001" s="737"/>
      <c r="BZQ3001" s="137"/>
      <c r="BZR3001" s="580"/>
      <c r="BZS3001" s="537"/>
      <c r="BZT3001" s="562"/>
      <c r="BZU3001" s="357"/>
      <c r="BZV3001" s="81"/>
      <c r="BZW3001" s="173"/>
      <c r="BZX3001" s="737"/>
      <c r="BZY3001" s="137"/>
      <c r="BZZ3001" s="580"/>
      <c r="CAA3001" s="537"/>
      <c r="CAB3001" s="562"/>
      <c r="CAC3001" s="357"/>
      <c r="CAD3001" s="81"/>
      <c r="CAE3001" s="173"/>
      <c r="CAF3001" s="737"/>
      <c r="CAG3001" s="137"/>
      <c r="CAH3001" s="580"/>
      <c r="CAI3001" s="537"/>
      <c r="CAJ3001" s="562"/>
      <c r="CAK3001" s="357"/>
      <c r="CAL3001" s="81"/>
      <c r="CAM3001" s="173"/>
      <c r="CAN3001" s="737"/>
      <c r="CAO3001" s="137"/>
      <c r="CAP3001" s="580"/>
      <c r="CAQ3001" s="537"/>
      <c r="CAR3001" s="562"/>
      <c r="CAS3001" s="357"/>
      <c r="CAT3001" s="81"/>
      <c r="CAU3001" s="173"/>
      <c r="CAV3001" s="737"/>
      <c r="CAW3001" s="137"/>
      <c r="CAX3001" s="580"/>
      <c r="CAY3001" s="537"/>
      <c r="CAZ3001" s="562"/>
      <c r="CBA3001" s="357"/>
      <c r="CBB3001" s="81"/>
      <c r="CBC3001" s="173"/>
      <c r="CBD3001" s="737"/>
      <c r="CBE3001" s="137"/>
      <c r="CBF3001" s="580"/>
      <c r="CBG3001" s="537"/>
      <c r="CBH3001" s="562"/>
      <c r="CBI3001" s="357"/>
      <c r="CBJ3001" s="81"/>
      <c r="CBK3001" s="173"/>
      <c r="CBL3001" s="737"/>
      <c r="CBM3001" s="137"/>
      <c r="CBN3001" s="580"/>
      <c r="CBO3001" s="537"/>
      <c r="CBP3001" s="562"/>
      <c r="CBQ3001" s="357"/>
      <c r="CBR3001" s="81"/>
      <c r="CBS3001" s="173"/>
      <c r="CBT3001" s="737"/>
      <c r="CBU3001" s="137"/>
      <c r="CBV3001" s="580"/>
      <c r="CBW3001" s="537"/>
      <c r="CBX3001" s="562"/>
      <c r="CBY3001" s="357"/>
      <c r="CBZ3001" s="81"/>
      <c r="CCA3001" s="173"/>
      <c r="CCB3001" s="737"/>
      <c r="CCC3001" s="137"/>
      <c r="CCD3001" s="580"/>
      <c r="CCE3001" s="537"/>
      <c r="CCF3001" s="562"/>
      <c r="CCG3001" s="357"/>
      <c r="CCH3001" s="81"/>
      <c r="CCI3001" s="173"/>
      <c r="CCJ3001" s="737"/>
      <c r="CCK3001" s="137"/>
      <c r="CCL3001" s="580"/>
      <c r="CCM3001" s="537"/>
      <c r="CCN3001" s="562"/>
      <c r="CCO3001" s="357"/>
      <c r="CCP3001" s="81"/>
      <c r="CCQ3001" s="173"/>
      <c r="CCR3001" s="737"/>
      <c r="CCS3001" s="137"/>
      <c r="CCT3001" s="580"/>
      <c r="CCU3001" s="537"/>
      <c r="CCV3001" s="562"/>
      <c r="CCW3001" s="357"/>
      <c r="CCX3001" s="81"/>
      <c r="CCY3001" s="173"/>
      <c r="CCZ3001" s="737"/>
      <c r="CDA3001" s="137"/>
      <c r="CDB3001" s="580"/>
      <c r="CDC3001" s="537"/>
      <c r="CDD3001" s="562"/>
      <c r="CDE3001" s="357"/>
      <c r="CDF3001" s="81"/>
      <c r="CDG3001" s="173"/>
      <c r="CDH3001" s="737"/>
      <c r="CDI3001" s="137"/>
      <c r="CDJ3001" s="580"/>
      <c r="CDK3001" s="537"/>
      <c r="CDL3001" s="562"/>
      <c r="CDM3001" s="357"/>
      <c r="CDN3001" s="81"/>
      <c r="CDO3001" s="173"/>
      <c r="CDP3001" s="737"/>
      <c r="CDQ3001" s="137"/>
      <c r="CDR3001" s="580"/>
      <c r="CDS3001" s="537"/>
      <c r="CDT3001" s="562"/>
      <c r="CDU3001" s="357"/>
      <c r="CDV3001" s="81"/>
      <c r="CDW3001" s="173"/>
      <c r="CDX3001" s="737"/>
      <c r="CDY3001" s="137"/>
      <c r="CDZ3001" s="580"/>
      <c r="CEA3001" s="537"/>
      <c r="CEB3001" s="562"/>
      <c r="CEC3001" s="357"/>
      <c r="CED3001" s="81"/>
      <c r="CEE3001" s="173"/>
      <c r="CEF3001" s="737"/>
      <c r="CEG3001" s="137"/>
      <c r="CEH3001" s="580"/>
      <c r="CEI3001" s="537"/>
      <c r="CEJ3001" s="562"/>
      <c r="CEK3001" s="357"/>
      <c r="CEL3001" s="81"/>
      <c r="CEM3001" s="173"/>
      <c r="CEN3001" s="737"/>
      <c r="CEO3001" s="137"/>
      <c r="CEP3001" s="580"/>
      <c r="CEQ3001" s="537"/>
      <c r="CER3001" s="562"/>
      <c r="CES3001" s="357"/>
      <c r="CET3001" s="81"/>
      <c r="CEU3001" s="173"/>
      <c r="CEV3001" s="737"/>
      <c r="CEW3001" s="137"/>
      <c r="CEX3001" s="580"/>
      <c r="CEY3001" s="537"/>
      <c r="CEZ3001" s="562"/>
      <c r="CFA3001" s="357"/>
      <c r="CFB3001" s="81"/>
      <c r="CFC3001" s="173"/>
      <c r="CFD3001" s="737"/>
      <c r="CFE3001" s="137"/>
      <c r="CFF3001" s="580"/>
      <c r="CFG3001" s="537"/>
      <c r="CFH3001" s="562"/>
      <c r="CFI3001" s="357"/>
      <c r="CFJ3001" s="81"/>
      <c r="CFK3001" s="173"/>
      <c r="CFL3001" s="737"/>
      <c r="CFM3001" s="137"/>
      <c r="CFN3001" s="580"/>
      <c r="CFO3001" s="537"/>
      <c r="CFP3001" s="562"/>
      <c r="CFQ3001" s="357"/>
      <c r="CFR3001" s="81"/>
      <c r="CFS3001" s="173"/>
      <c r="CFT3001" s="737"/>
      <c r="CFU3001" s="137"/>
      <c r="CFV3001" s="580"/>
      <c r="CFW3001" s="537"/>
      <c r="CFX3001" s="562"/>
      <c r="CFY3001" s="357"/>
      <c r="CFZ3001" s="81"/>
      <c r="CGA3001" s="173"/>
      <c r="CGB3001" s="737"/>
      <c r="CGC3001" s="137"/>
      <c r="CGD3001" s="580"/>
      <c r="CGE3001" s="537"/>
      <c r="CGF3001" s="562"/>
      <c r="CGG3001" s="357"/>
      <c r="CGH3001" s="81"/>
      <c r="CGI3001" s="173"/>
      <c r="CGJ3001" s="737"/>
      <c r="CGK3001" s="137"/>
      <c r="CGL3001" s="580"/>
      <c r="CGM3001" s="537"/>
      <c r="CGN3001" s="562"/>
      <c r="CGO3001" s="357"/>
      <c r="CGP3001" s="81"/>
      <c r="CGQ3001" s="173"/>
      <c r="CGR3001" s="737"/>
      <c r="CGS3001" s="137"/>
      <c r="CGT3001" s="580"/>
      <c r="CGU3001" s="537"/>
      <c r="CGV3001" s="562"/>
      <c r="CGW3001" s="357"/>
      <c r="CGX3001" s="81"/>
      <c r="CGY3001" s="173"/>
      <c r="CGZ3001" s="737"/>
      <c r="CHA3001" s="137"/>
      <c r="CHB3001" s="580"/>
      <c r="CHC3001" s="537"/>
      <c r="CHD3001" s="562"/>
      <c r="CHE3001" s="357"/>
      <c r="CHF3001" s="81"/>
      <c r="CHG3001" s="173"/>
      <c r="CHH3001" s="737"/>
      <c r="CHI3001" s="137"/>
      <c r="CHJ3001" s="580"/>
      <c r="CHK3001" s="537"/>
      <c r="CHL3001" s="562"/>
      <c r="CHM3001" s="357"/>
      <c r="CHN3001" s="81"/>
      <c r="CHO3001" s="173"/>
      <c r="CHP3001" s="737"/>
      <c r="CHQ3001" s="137"/>
      <c r="CHR3001" s="580"/>
      <c r="CHS3001" s="537"/>
      <c r="CHT3001" s="562"/>
      <c r="CHU3001" s="357"/>
      <c r="CHV3001" s="81"/>
      <c r="CHW3001" s="173"/>
      <c r="CHX3001" s="737"/>
      <c r="CHY3001" s="137"/>
      <c r="CHZ3001" s="580"/>
      <c r="CIA3001" s="537"/>
      <c r="CIB3001" s="562"/>
      <c r="CIC3001" s="357"/>
      <c r="CID3001" s="81"/>
      <c r="CIE3001" s="173"/>
      <c r="CIF3001" s="737"/>
      <c r="CIG3001" s="137"/>
      <c r="CIH3001" s="580"/>
      <c r="CII3001" s="537"/>
      <c r="CIJ3001" s="562"/>
      <c r="CIK3001" s="357"/>
      <c r="CIL3001" s="81"/>
      <c r="CIM3001" s="173"/>
      <c r="CIN3001" s="737"/>
      <c r="CIO3001" s="137"/>
      <c r="CIP3001" s="580"/>
      <c r="CIQ3001" s="537"/>
      <c r="CIR3001" s="562"/>
      <c r="CIS3001" s="357"/>
      <c r="CIT3001" s="81"/>
      <c r="CIU3001" s="173"/>
      <c r="CIV3001" s="737"/>
      <c r="CIW3001" s="137"/>
      <c r="CIX3001" s="580"/>
      <c r="CIY3001" s="537"/>
      <c r="CIZ3001" s="562"/>
      <c r="CJA3001" s="357"/>
      <c r="CJB3001" s="81"/>
      <c r="CJC3001" s="173"/>
      <c r="CJD3001" s="737"/>
      <c r="CJE3001" s="137"/>
      <c r="CJF3001" s="580"/>
      <c r="CJG3001" s="537"/>
      <c r="CJH3001" s="562"/>
      <c r="CJI3001" s="357"/>
      <c r="CJJ3001" s="81"/>
      <c r="CJK3001" s="173"/>
      <c r="CJL3001" s="737"/>
      <c r="CJM3001" s="137"/>
      <c r="CJN3001" s="580"/>
      <c r="CJO3001" s="537"/>
      <c r="CJP3001" s="562"/>
      <c r="CJQ3001" s="357"/>
      <c r="CJR3001" s="81"/>
      <c r="CJS3001" s="173"/>
      <c r="CJT3001" s="737"/>
      <c r="CJU3001" s="137"/>
      <c r="CJV3001" s="580"/>
      <c r="CJW3001" s="537"/>
      <c r="CJX3001" s="562"/>
      <c r="CJY3001" s="357"/>
      <c r="CJZ3001" s="81"/>
      <c r="CKA3001" s="173"/>
      <c r="CKB3001" s="737"/>
      <c r="CKC3001" s="137"/>
      <c r="CKD3001" s="580"/>
      <c r="CKE3001" s="537"/>
      <c r="CKF3001" s="562"/>
      <c r="CKG3001" s="357"/>
      <c r="CKH3001" s="81"/>
      <c r="CKI3001" s="173"/>
      <c r="CKJ3001" s="737"/>
      <c r="CKK3001" s="137"/>
      <c r="CKL3001" s="580"/>
      <c r="CKM3001" s="537"/>
      <c r="CKN3001" s="562"/>
      <c r="CKO3001" s="357"/>
      <c r="CKP3001" s="81"/>
      <c r="CKQ3001" s="173"/>
      <c r="CKR3001" s="737"/>
      <c r="CKS3001" s="137"/>
      <c r="CKT3001" s="580"/>
      <c r="CKU3001" s="537"/>
      <c r="CKV3001" s="562"/>
      <c r="CKW3001" s="357"/>
      <c r="CKX3001" s="81"/>
      <c r="CKY3001" s="173"/>
      <c r="CKZ3001" s="737"/>
      <c r="CLA3001" s="137"/>
      <c r="CLB3001" s="580"/>
      <c r="CLC3001" s="537"/>
      <c r="CLD3001" s="562"/>
      <c r="CLE3001" s="357"/>
      <c r="CLF3001" s="81"/>
      <c r="CLG3001" s="173"/>
      <c r="CLH3001" s="737"/>
      <c r="CLI3001" s="137"/>
      <c r="CLJ3001" s="580"/>
      <c r="CLK3001" s="537"/>
      <c r="CLL3001" s="562"/>
      <c r="CLM3001" s="357"/>
      <c r="CLN3001" s="81"/>
      <c r="CLO3001" s="173"/>
      <c r="CLP3001" s="737"/>
      <c r="CLQ3001" s="137"/>
      <c r="CLR3001" s="580"/>
      <c r="CLS3001" s="537"/>
      <c r="CLT3001" s="562"/>
      <c r="CLU3001" s="357"/>
      <c r="CLV3001" s="81"/>
      <c r="CLW3001" s="173"/>
      <c r="CLX3001" s="737"/>
      <c r="CLY3001" s="137"/>
      <c r="CLZ3001" s="580"/>
      <c r="CMA3001" s="537"/>
      <c r="CMB3001" s="562"/>
      <c r="CMC3001" s="357"/>
      <c r="CMD3001" s="81"/>
      <c r="CME3001" s="173"/>
      <c r="CMF3001" s="737"/>
      <c r="CMG3001" s="137"/>
      <c r="CMH3001" s="580"/>
      <c r="CMI3001" s="537"/>
      <c r="CMJ3001" s="562"/>
      <c r="CMK3001" s="357"/>
      <c r="CML3001" s="81"/>
      <c r="CMM3001" s="173"/>
      <c r="CMN3001" s="737"/>
      <c r="CMO3001" s="137"/>
      <c r="CMP3001" s="580"/>
      <c r="CMQ3001" s="537"/>
      <c r="CMR3001" s="562"/>
      <c r="CMS3001" s="357"/>
      <c r="CMT3001" s="81"/>
      <c r="CMU3001" s="173"/>
      <c r="CMV3001" s="737"/>
      <c r="CMW3001" s="137"/>
      <c r="CMX3001" s="580"/>
      <c r="CMY3001" s="537"/>
      <c r="CMZ3001" s="562"/>
      <c r="CNA3001" s="357"/>
      <c r="CNB3001" s="81"/>
      <c r="CNC3001" s="173"/>
      <c r="CND3001" s="737"/>
      <c r="CNE3001" s="137"/>
      <c r="CNF3001" s="580"/>
      <c r="CNG3001" s="537"/>
      <c r="CNH3001" s="562"/>
      <c r="CNI3001" s="357"/>
      <c r="CNJ3001" s="81"/>
      <c r="CNK3001" s="173"/>
      <c r="CNL3001" s="737"/>
      <c r="CNM3001" s="137"/>
      <c r="CNN3001" s="580"/>
      <c r="CNO3001" s="537"/>
      <c r="CNP3001" s="562"/>
      <c r="CNQ3001" s="357"/>
      <c r="CNR3001" s="81"/>
      <c r="CNS3001" s="173"/>
      <c r="CNT3001" s="737"/>
      <c r="CNU3001" s="137"/>
      <c r="CNV3001" s="580"/>
      <c r="CNW3001" s="537"/>
      <c r="CNX3001" s="562"/>
      <c r="CNY3001" s="357"/>
      <c r="CNZ3001" s="81"/>
      <c r="COA3001" s="173"/>
      <c r="COB3001" s="737"/>
      <c r="COC3001" s="137"/>
      <c r="COD3001" s="580"/>
      <c r="COE3001" s="537"/>
      <c r="COF3001" s="562"/>
      <c r="COG3001" s="357"/>
      <c r="COH3001" s="81"/>
      <c r="COI3001" s="173"/>
      <c r="COJ3001" s="737"/>
      <c r="COK3001" s="137"/>
      <c r="COL3001" s="580"/>
      <c r="COM3001" s="537"/>
      <c r="CON3001" s="562"/>
      <c r="COO3001" s="357"/>
      <c r="COP3001" s="81"/>
      <c r="COQ3001" s="173"/>
      <c r="COR3001" s="737"/>
      <c r="COS3001" s="137"/>
      <c r="COT3001" s="580"/>
      <c r="COU3001" s="537"/>
      <c r="COV3001" s="562"/>
      <c r="COW3001" s="357"/>
      <c r="COX3001" s="81"/>
      <c r="COY3001" s="173"/>
      <c r="COZ3001" s="737"/>
      <c r="CPA3001" s="137"/>
      <c r="CPB3001" s="580"/>
      <c r="CPC3001" s="537"/>
      <c r="CPD3001" s="562"/>
      <c r="CPE3001" s="357"/>
      <c r="CPF3001" s="81"/>
      <c r="CPG3001" s="173"/>
      <c r="CPH3001" s="737"/>
      <c r="CPI3001" s="137"/>
      <c r="CPJ3001" s="580"/>
      <c r="CPK3001" s="537"/>
      <c r="CPL3001" s="562"/>
      <c r="CPM3001" s="357"/>
      <c r="CPN3001" s="81"/>
      <c r="CPO3001" s="173"/>
      <c r="CPP3001" s="737"/>
      <c r="CPQ3001" s="137"/>
      <c r="CPR3001" s="580"/>
      <c r="CPS3001" s="537"/>
      <c r="CPT3001" s="562"/>
      <c r="CPU3001" s="357"/>
      <c r="CPV3001" s="81"/>
      <c r="CPW3001" s="173"/>
      <c r="CPX3001" s="737"/>
      <c r="CPY3001" s="137"/>
      <c r="CPZ3001" s="580"/>
      <c r="CQA3001" s="537"/>
      <c r="CQB3001" s="562"/>
      <c r="CQC3001" s="357"/>
      <c r="CQD3001" s="81"/>
      <c r="CQE3001" s="173"/>
      <c r="CQF3001" s="737"/>
      <c r="CQG3001" s="137"/>
      <c r="CQH3001" s="580"/>
      <c r="CQI3001" s="537"/>
      <c r="CQJ3001" s="562"/>
      <c r="CQK3001" s="357"/>
      <c r="CQL3001" s="81"/>
      <c r="CQM3001" s="173"/>
      <c r="CQN3001" s="737"/>
      <c r="CQO3001" s="137"/>
      <c r="CQP3001" s="580"/>
      <c r="CQQ3001" s="537"/>
      <c r="CQR3001" s="562"/>
      <c r="CQS3001" s="357"/>
      <c r="CQT3001" s="81"/>
      <c r="CQU3001" s="173"/>
      <c r="CQV3001" s="737"/>
      <c r="CQW3001" s="137"/>
      <c r="CQX3001" s="580"/>
      <c r="CQY3001" s="537"/>
      <c r="CQZ3001" s="562"/>
      <c r="CRA3001" s="357"/>
      <c r="CRB3001" s="81"/>
      <c r="CRC3001" s="173"/>
      <c r="CRD3001" s="737"/>
      <c r="CRE3001" s="137"/>
      <c r="CRF3001" s="580"/>
      <c r="CRG3001" s="537"/>
      <c r="CRH3001" s="562"/>
      <c r="CRI3001" s="357"/>
      <c r="CRJ3001" s="81"/>
      <c r="CRK3001" s="173"/>
      <c r="CRL3001" s="737"/>
      <c r="CRM3001" s="137"/>
      <c r="CRN3001" s="580"/>
      <c r="CRO3001" s="537"/>
      <c r="CRP3001" s="562"/>
      <c r="CRQ3001" s="357"/>
      <c r="CRR3001" s="81"/>
      <c r="CRS3001" s="173"/>
      <c r="CRT3001" s="737"/>
      <c r="CRU3001" s="137"/>
      <c r="CRV3001" s="580"/>
      <c r="CRW3001" s="537"/>
      <c r="CRX3001" s="562"/>
      <c r="CRY3001" s="357"/>
      <c r="CRZ3001" s="81"/>
      <c r="CSA3001" s="173"/>
      <c r="CSB3001" s="737"/>
      <c r="CSC3001" s="137"/>
      <c r="CSD3001" s="580"/>
      <c r="CSE3001" s="537"/>
      <c r="CSF3001" s="562"/>
      <c r="CSG3001" s="357"/>
      <c r="CSH3001" s="81"/>
      <c r="CSI3001" s="173"/>
      <c r="CSJ3001" s="737"/>
      <c r="CSK3001" s="137"/>
      <c r="CSL3001" s="580"/>
      <c r="CSM3001" s="537"/>
      <c r="CSN3001" s="562"/>
      <c r="CSO3001" s="357"/>
      <c r="CSP3001" s="81"/>
      <c r="CSQ3001" s="173"/>
      <c r="CSR3001" s="737"/>
      <c r="CSS3001" s="137"/>
      <c r="CST3001" s="580"/>
      <c r="CSU3001" s="537"/>
      <c r="CSV3001" s="562"/>
      <c r="CSW3001" s="357"/>
      <c r="CSX3001" s="81"/>
      <c r="CSY3001" s="173"/>
      <c r="CSZ3001" s="737"/>
      <c r="CTA3001" s="137"/>
      <c r="CTB3001" s="580"/>
      <c r="CTC3001" s="537"/>
      <c r="CTD3001" s="562"/>
      <c r="CTE3001" s="357"/>
      <c r="CTF3001" s="81"/>
      <c r="CTG3001" s="173"/>
      <c r="CTH3001" s="737"/>
      <c r="CTI3001" s="137"/>
      <c r="CTJ3001" s="580"/>
      <c r="CTK3001" s="537"/>
      <c r="CTL3001" s="562"/>
      <c r="CTM3001" s="357"/>
      <c r="CTN3001" s="81"/>
      <c r="CTO3001" s="173"/>
      <c r="CTP3001" s="737"/>
      <c r="CTQ3001" s="137"/>
      <c r="CTR3001" s="580"/>
      <c r="CTS3001" s="537"/>
      <c r="CTT3001" s="562"/>
      <c r="CTU3001" s="357"/>
      <c r="CTV3001" s="81"/>
      <c r="CTW3001" s="173"/>
      <c r="CTX3001" s="737"/>
      <c r="CTY3001" s="137"/>
      <c r="CTZ3001" s="580"/>
      <c r="CUA3001" s="537"/>
      <c r="CUB3001" s="562"/>
      <c r="CUC3001" s="357"/>
      <c r="CUD3001" s="81"/>
      <c r="CUE3001" s="173"/>
      <c r="CUF3001" s="737"/>
      <c r="CUG3001" s="137"/>
      <c r="CUH3001" s="580"/>
      <c r="CUI3001" s="537"/>
      <c r="CUJ3001" s="562"/>
      <c r="CUK3001" s="357"/>
      <c r="CUL3001" s="81"/>
      <c r="CUM3001" s="173"/>
      <c r="CUN3001" s="737"/>
      <c r="CUO3001" s="137"/>
      <c r="CUP3001" s="580"/>
      <c r="CUQ3001" s="537"/>
      <c r="CUR3001" s="562"/>
      <c r="CUS3001" s="357"/>
      <c r="CUT3001" s="81"/>
      <c r="CUU3001" s="173"/>
      <c r="CUV3001" s="737"/>
      <c r="CUW3001" s="137"/>
      <c r="CUX3001" s="580"/>
      <c r="CUY3001" s="537"/>
      <c r="CUZ3001" s="562"/>
      <c r="CVA3001" s="357"/>
      <c r="CVB3001" s="81"/>
      <c r="CVC3001" s="173"/>
      <c r="CVD3001" s="737"/>
      <c r="CVE3001" s="137"/>
      <c r="CVF3001" s="580"/>
      <c r="CVG3001" s="537"/>
      <c r="CVH3001" s="562"/>
      <c r="CVI3001" s="357"/>
      <c r="CVJ3001" s="81"/>
      <c r="CVK3001" s="173"/>
      <c r="CVL3001" s="737"/>
      <c r="CVM3001" s="137"/>
      <c r="CVN3001" s="580"/>
      <c r="CVO3001" s="537"/>
      <c r="CVP3001" s="562"/>
      <c r="CVQ3001" s="357"/>
      <c r="CVR3001" s="81"/>
      <c r="CVS3001" s="173"/>
      <c r="CVT3001" s="737"/>
      <c r="CVU3001" s="137"/>
      <c r="CVV3001" s="580"/>
      <c r="CVW3001" s="537"/>
      <c r="CVX3001" s="562"/>
      <c r="CVY3001" s="357"/>
      <c r="CVZ3001" s="81"/>
      <c r="CWA3001" s="173"/>
      <c r="CWB3001" s="737"/>
      <c r="CWC3001" s="137"/>
      <c r="CWD3001" s="580"/>
      <c r="CWE3001" s="537"/>
      <c r="CWF3001" s="562"/>
      <c r="CWG3001" s="357"/>
      <c r="CWH3001" s="81"/>
      <c r="CWI3001" s="173"/>
      <c r="CWJ3001" s="737"/>
      <c r="CWK3001" s="137"/>
      <c r="CWL3001" s="580"/>
      <c r="CWM3001" s="537"/>
      <c r="CWN3001" s="562"/>
      <c r="CWO3001" s="357"/>
      <c r="CWP3001" s="81"/>
      <c r="CWQ3001" s="173"/>
      <c r="CWR3001" s="737"/>
      <c r="CWS3001" s="137"/>
      <c r="CWT3001" s="580"/>
      <c r="CWU3001" s="537"/>
      <c r="CWV3001" s="562"/>
      <c r="CWW3001" s="357"/>
      <c r="CWX3001" s="81"/>
      <c r="CWY3001" s="173"/>
      <c r="CWZ3001" s="737"/>
      <c r="CXA3001" s="137"/>
      <c r="CXB3001" s="580"/>
      <c r="CXC3001" s="537"/>
      <c r="CXD3001" s="562"/>
      <c r="CXE3001" s="357"/>
      <c r="CXF3001" s="81"/>
      <c r="CXG3001" s="173"/>
      <c r="CXH3001" s="737"/>
      <c r="CXI3001" s="137"/>
      <c r="CXJ3001" s="580"/>
      <c r="CXK3001" s="537"/>
      <c r="CXL3001" s="562"/>
      <c r="CXM3001" s="357"/>
      <c r="CXN3001" s="81"/>
      <c r="CXO3001" s="173"/>
      <c r="CXP3001" s="737"/>
      <c r="CXQ3001" s="137"/>
      <c r="CXR3001" s="580"/>
      <c r="CXS3001" s="537"/>
      <c r="CXT3001" s="562"/>
      <c r="CXU3001" s="357"/>
      <c r="CXV3001" s="81"/>
      <c r="CXW3001" s="173"/>
      <c r="CXX3001" s="737"/>
      <c r="CXY3001" s="137"/>
      <c r="CXZ3001" s="580"/>
      <c r="CYA3001" s="537"/>
      <c r="CYB3001" s="562"/>
      <c r="CYC3001" s="357"/>
      <c r="CYD3001" s="81"/>
      <c r="CYE3001" s="173"/>
      <c r="CYF3001" s="737"/>
      <c r="CYG3001" s="137"/>
      <c r="CYH3001" s="580"/>
      <c r="CYI3001" s="537"/>
      <c r="CYJ3001" s="562"/>
      <c r="CYK3001" s="357"/>
      <c r="CYL3001" s="81"/>
      <c r="CYM3001" s="173"/>
      <c r="CYN3001" s="737"/>
      <c r="CYO3001" s="137"/>
      <c r="CYP3001" s="580"/>
      <c r="CYQ3001" s="537"/>
      <c r="CYR3001" s="562"/>
      <c r="CYS3001" s="357"/>
      <c r="CYT3001" s="81"/>
      <c r="CYU3001" s="173"/>
      <c r="CYV3001" s="737"/>
      <c r="CYW3001" s="137"/>
      <c r="CYX3001" s="580"/>
      <c r="CYY3001" s="537"/>
      <c r="CYZ3001" s="562"/>
      <c r="CZA3001" s="357"/>
      <c r="CZB3001" s="81"/>
      <c r="CZC3001" s="173"/>
      <c r="CZD3001" s="737"/>
      <c r="CZE3001" s="137"/>
      <c r="CZF3001" s="580"/>
      <c r="CZG3001" s="537"/>
      <c r="CZH3001" s="562"/>
      <c r="CZI3001" s="357"/>
      <c r="CZJ3001" s="81"/>
      <c r="CZK3001" s="173"/>
      <c r="CZL3001" s="737"/>
      <c r="CZM3001" s="137"/>
      <c r="CZN3001" s="580"/>
      <c r="CZO3001" s="537"/>
      <c r="CZP3001" s="562"/>
      <c r="CZQ3001" s="357"/>
      <c r="CZR3001" s="81"/>
      <c r="CZS3001" s="173"/>
      <c r="CZT3001" s="737"/>
      <c r="CZU3001" s="137"/>
      <c r="CZV3001" s="580"/>
      <c r="CZW3001" s="537"/>
      <c r="CZX3001" s="562"/>
      <c r="CZY3001" s="357"/>
      <c r="CZZ3001" s="81"/>
      <c r="DAA3001" s="173"/>
      <c r="DAB3001" s="737"/>
      <c r="DAC3001" s="137"/>
      <c r="DAD3001" s="580"/>
      <c r="DAE3001" s="537"/>
      <c r="DAF3001" s="562"/>
      <c r="DAG3001" s="357"/>
      <c r="DAH3001" s="81"/>
      <c r="DAI3001" s="173"/>
      <c r="DAJ3001" s="737"/>
      <c r="DAK3001" s="137"/>
      <c r="DAL3001" s="580"/>
      <c r="DAM3001" s="537"/>
      <c r="DAN3001" s="562"/>
      <c r="DAO3001" s="357"/>
      <c r="DAP3001" s="81"/>
      <c r="DAQ3001" s="173"/>
      <c r="DAR3001" s="737"/>
      <c r="DAS3001" s="137"/>
      <c r="DAT3001" s="580"/>
      <c r="DAU3001" s="537"/>
      <c r="DAV3001" s="562"/>
      <c r="DAW3001" s="357"/>
      <c r="DAX3001" s="81"/>
      <c r="DAY3001" s="173"/>
      <c r="DAZ3001" s="737"/>
      <c r="DBA3001" s="137"/>
      <c r="DBB3001" s="580"/>
      <c r="DBC3001" s="537"/>
      <c r="DBD3001" s="562"/>
      <c r="DBE3001" s="357"/>
      <c r="DBF3001" s="81"/>
      <c r="DBG3001" s="173"/>
      <c r="DBH3001" s="737"/>
      <c r="DBI3001" s="137"/>
      <c r="DBJ3001" s="580"/>
      <c r="DBK3001" s="537"/>
      <c r="DBL3001" s="562"/>
      <c r="DBM3001" s="357"/>
      <c r="DBN3001" s="81"/>
      <c r="DBO3001" s="173"/>
      <c r="DBP3001" s="737"/>
      <c r="DBQ3001" s="137"/>
      <c r="DBR3001" s="580"/>
      <c r="DBS3001" s="537"/>
      <c r="DBT3001" s="562"/>
      <c r="DBU3001" s="357"/>
      <c r="DBV3001" s="81"/>
      <c r="DBW3001" s="173"/>
      <c r="DBX3001" s="737"/>
      <c r="DBY3001" s="137"/>
      <c r="DBZ3001" s="580"/>
      <c r="DCA3001" s="537"/>
      <c r="DCB3001" s="562"/>
      <c r="DCC3001" s="357"/>
      <c r="DCD3001" s="81"/>
      <c r="DCE3001" s="173"/>
      <c r="DCF3001" s="737"/>
      <c r="DCG3001" s="137"/>
      <c r="DCH3001" s="580"/>
      <c r="DCI3001" s="537"/>
      <c r="DCJ3001" s="562"/>
      <c r="DCK3001" s="357"/>
      <c r="DCL3001" s="81"/>
      <c r="DCM3001" s="173"/>
      <c r="DCN3001" s="737"/>
      <c r="DCO3001" s="137"/>
      <c r="DCP3001" s="580"/>
      <c r="DCQ3001" s="537"/>
      <c r="DCR3001" s="562"/>
      <c r="DCS3001" s="357"/>
      <c r="DCT3001" s="81"/>
      <c r="DCU3001" s="173"/>
      <c r="DCV3001" s="737"/>
      <c r="DCW3001" s="137"/>
      <c r="DCX3001" s="580"/>
      <c r="DCY3001" s="537"/>
      <c r="DCZ3001" s="562"/>
      <c r="DDA3001" s="357"/>
      <c r="DDB3001" s="81"/>
      <c r="DDC3001" s="173"/>
      <c r="DDD3001" s="737"/>
      <c r="DDE3001" s="137"/>
      <c r="DDF3001" s="580"/>
      <c r="DDG3001" s="537"/>
      <c r="DDH3001" s="562"/>
      <c r="DDI3001" s="357"/>
      <c r="DDJ3001" s="81"/>
      <c r="DDK3001" s="173"/>
      <c r="DDL3001" s="737"/>
      <c r="DDM3001" s="137"/>
      <c r="DDN3001" s="580"/>
      <c r="DDO3001" s="537"/>
      <c r="DDP3001" s="562"/>
      <c r="DDQ3001" s="357"/>
      <c r="DDR3001" s="81"/>
      <c r="DDS3001" s="173"/>
      <c r="DDT3001" s="737"/>
      <c r="DDU3001" s="137"/>
      <c r="DDV3001" s="580"/>
      <c r="DDW3001" s="537"/>
      <c r="DDX3001" s="562"/>
      <c r="DDY3001" s="357"/>
      <c r="DDZ3001" s="81"/>
      <c r="DEA3001" s="173"/>
      <c r="DEB3001" s="737"/>
      <c r="DEC3001" s="137"/>
      <c r="DED3001" s="580"/>
      <c r="DEE3001" s="537"/>
      <c r="DEF3001" s="562"/>
      <c r="DEG3001" s="357"/>
      <c r="DEH3001" s="81"/>
      <c r="DEI3001" s="173"/>
      <c r="DEJ3001" s="737"/>
      <c r="DEK3001" s="137"/>
      <c r="DEL3001" s="580"/>
      <c r="DEM3001" s="537"/>
      <c r="DEN3001" s="562"/>
      <c r="DEO3001" s="357"/>
      <c r="DEP3001" s="81"/>
      <c r="DEQ3001" s="173"/>
      <c r="DER3001" s="737"/>
      <c r="DES3001" s="137"/>
      <c r="DET3001" s="580"/>
      <c r="DEU3001" s="537"/>
      <c r="DEV3001" s="562"/>
      <c r="DEW3001" s="357"/>
      <c r="DEX3001" s="81"/>
      <c r="DEY3001" s="173"/>
      <c r="DEZ3001" s="737"/>
      <c r="DFA3001" s="137"/>
      <c r="DFB3001" s="580"/>
      <c r="DFC3001" s="537"/>
      <c r="DFD3001" s="562"/>
      <c r="DFE3001" s="357"/>
      <c r="DFF3001" s="81"/>
      <c r="DFG3001" s="173"/>
      <c r="DFH3001" s="737"/>
      <c r="DFI3001" s="137"/>
      <c r="DFJ3001" s="580"/>
      <c r="DFK3001" s="537"/>
      <c r="DFL3001" s="562"/>
      <c r="DFM3001" s="357"/>
      <c r="DFN3001" s="81"/>
      <c r="DFO3001" s="173"/>
      <c r="DFP3001" s="737"/>
      <c r="DFQ3001" s="137"/>
      <c r="DFR3001" s="580"/>
      <c r="DFS3001" s="537"/>
      <c r="DFT3001" s="562"/>
      <c r="DFU3001" s="357"/>
      <c r="DFV3001" s="81"/>
      <c r="DFW3001" s="173"/>
      <c r="DFX3001" s="737"/>
      <c r="DFY3001" s="137"/>
      <c r="DFZ3001" s="580"/>
      <c r="DGA3001" s="537"/>
      <c r="DGB3001" s="562"/>
      <c r="DGC3001" s="357"/>
      <c r="DGD3001" s="81"/>
      <c r="DGE3001" s="173"/>
      <c r="DGF3001" s="737"/>
      <c r="DGG3001" s="137"/>
      <c r="DGH3001" s="580"/>
      <c r="DGI3001" s="537"/>
      <c r="DGJ3001" s="562"/>
      <c r="DGK3001" s="357"/>
      <c r="DGL3001" s="81"/>
      <c r="DGM3001" s="173"/>
      <c r="DGN3001" s="737"/>
      <c r="DGO3001" s="137"/>
      <c r="DGP3001" s="580"/>
      <c r="DGQ3001" s="537"/>
      <c r="DGR3001" s="562"/>
      <c r="DGS3001" s="357"/>
      <c r="DGT3001" s="81"/>
      <c r="DGU3001" s="173"/>
      <c r="DGV3001" s="737"/>
      <c r="DGW3001" s="137"/>
      <c r="DGX3001" s="580"/>
      <c r="DGY3001" s="537"/>
      <c r="DGZ3001" s="562"/>
      <c r="DHA3001" s="357"/>
      <c r="DHB3001" s="81"/>
      <c r="DHC3001" s="173"/>
      <c r="DHD3001" s="737"/>
      <c r="DHE3001" s="137"/>
      <c r="DHF3001" s="580"/>
      <c r="DHG3001" s="537"/>
      <c r="DHH3001" s="562"/>
      <c r="DHI3001" s="357"/>
      <c r="DHJ3001" s="81"/>
      <c r="DHK3001" s="173"/>
      <c r="DHL3001" s="737"/>
      <c r="DHM3001" s="137"/>
      <c r="DHN3001" s="580"/>
      <c r="DHO3001" s="537"/>
      <c r="DHP3001" s="562"/>
      <c r="DHQ3001" s="357"/>
      <c r="DHR3001" s="81"/>
      <c r="DHS3001" s="173"/>
      <c r="DHT3001" s="737"/>
      <c r="DHU3001" s="137"/>
      <c r="DHV3001" s="580"/>
      <c r="DHW3001" s="537"/>
      <c r="DHX3001" s="562"/>
      <c r="DHY3001" s="357"/>
      <c r="DHZ3001" s="81"/>
      <c r="DIA3001" s="173"/>
      <c r="DIB3001" s="737"/>
      <c r="DIC3001" s="137"/>
      <c r="DID3001" s="580"/>
      <c r="DIE3001" s="537"/>
      <c r="DIF3001" s="562"/>
      <c r="DIG3001" s="357"/>
      <c r="DIH3001" s="81"/>
      <c r="DII3001" s="173"/>
      <c r="DIJ3001" s="737"/>
      <c r="DIK3001" s="137"/>
      <c r="DIL3001" s="580"/>
      <c r="DIM3001" s="537"/>
      <c r="DIN3001" s="562"/>
      <c r="DIO3001" s="357"/>
      <c r="DIP3001" s="81"/>
      <c r="DIQ3001" s="173"/>
      <c r="DIR3001" s="737"/>
      <c r="DIS3001" s="137"/>
      <c r="DIT3001" s="580"/>
      <c r="DIU3001" s="537"/>
      <c r="DIV3001" s="562"/>
      <c r="DIW3001" s="357"/>
      <c r="DIX3001" s="81"/>
      <c r="DIY3001" s="173"/>
      <c r="DIZ3001" s="737"/>
      <c r="DJA3001" s="137"/>
      <c r="DJB3001" s="580"/>
      <c r="DJC3001" s="537"/>
      <c r="DJD3001" s="562"/>
      <c r="DJE3001" s="357"/>
      <c r="DJF3001" s="81"/>
      <c r="DJG3001" s="173"/>
      <c r="DJH3001" s="737"/>
      <c r="DJI3001" s="137"/>
      <c r="DJJ3001" s="580"/>
      <c r="DJK3001" s="537"/>
      <c r="DJL3001" s="562"/>
      <c r="DJM3001" s="357"/>
      <c r="DJN3001" s="81"/>
      <c r="DJO3001" s="173"/>
      <c r="DJP3001" s="737"/>
      <c r="DJQ3001" s="137"/>
      <c r="DJR3001" s="580"/>
      <c r="DJS3001" s="537"/>
      <c r="DJT3001" s="562"/>
      <c r="DJU3001" s="357"/>
      <c r="DJV3001" s="81"/>
      <c r="DJW3001" s="173"/>
      <c r="DJX3001" s="737"/>
      <c r="DJY3001" s="137"/>
      <c r="DJZ3001" s="580"/>
      <c r="DKA3001" s="537"/>
      <c r="DKB3001" s="562"/>
      <c r="DKC3001" s="357"/>
      <c r="DKD3001" s="81"/>
      <c r="DKE3001" s="173"/>
      <c r="DKF3001" s="737"/>
      <c r="DKG3001" s="137"/>
      <c r="DKH3001" s="580"/>
      <c r="DKI3001" s="537"/>
      <c r="DKJ3001" s="562"/>
      <c r="DKK3001" s="357"/>
      <c r="DKL3001" s="81"/>
      <c r="DKM3001" s="173"/>
      <c r="DKN3001" s="737"/>
      <c r="DKO3001" s="137"/>
      <c r="DKP3001" s="580"/>
      <c r="DKQ3001" s="537"/>
      <c r="DKR3001" s="562"/>
      <c r="DKS3001" s="357"/>
      <c r="DKT3001" s="81"/>
      <c r="DKU3001" s="173"/>
      <c r="DKV3001" s="737"/>
      <c r="DKW3001" s="137"/>
      <c r="DKX3001" s="580"/>
      <c r="DKY3001" s="537"/>
      <c r="DKZ3001" s="562"/>
      <c r="DLA3001" s="357"/>
      <c r="DLB3001" s="81"/>
      <c r="DLC3001" s="173"/>
      <c r="DLD3001" s="737"/>
      <c r="DLE3001" s="137"/>
      <c r="DLF3001" s="580"/>
      <c r="DLG3001" s="537"/>
      <c r="DLH3001" s="562"/>
      <c r="DLI3001" s="357"/>
      <c r="DLJ3001" s="81"/>
      <c r="DLK3001" s="173"/>
      <c r="DLL3001" s="737"/>
      <c r="DLM3001" s="137"/>
      <c r="DLN3001" s="580"/>
      <c r="DLO3001" s="537"/>
      <c r="DLP3001" s="562"/>
      <c r="DLQ3001" s="357"/>
      <c r="DLR3001" s="81"/>
      <c r="DLS3001" s="173"/>
      <c r="DLT3001" s="737"/>
      <c r="DLU3001" s="137"/>
      <c r="DLV3001" s="580"/>
      <c r="DLW3001" s="537"/>
      <c r="DLX3001" s="562"/>
      <c r="DLY3001" s="357"/>
      <c r="DLZ3001" s="81"/>
      <c r="DMA3001" s="173"/>
      <c r="DMB3001" s="737"/>
      <c r="DMC3001" s="137"/>
      <c r="DMD3001" s="580"/>
      <c r="DME3001" s="537"/>
      <c r="DMF3001" s="562"/>
      <c r="DMG3001" s="357"/>
      <c r="DMH3001" s="81"/>
      <c r="DMI3001" s="173"/>
      <c r="DMJ3001" s="737"/>
      <c r="DMK3001" s="137"/>
      <c r="DML3001" s="580"/>
      <c r="DMM3001" s="537"/>
      <c r="DMN3001" s="562"/>
      <c r="DMO3001" s="357"/>
      <c r="DMP3001" s="81"/>
      <c r="DMQ3001" s="173"/>
      <c r="DMR3001" s="737"/>
      <c r="DMS3001" s="137"/>
      <c r="DMT3001" s="580"/>
      <c r="DMU3001" s="537"/>
      <c r="DMV3001" s="562"/>
      <c r="DMW3001" s="357"/>
      <c r="DMX3001" s="81"/>
      <c r="DMY3001" s="173"/>
      <c r="DMZ3001" s="737"/>
      <c r="DNA3001" s="137"/>
      <c r="DNB3001" s="580"/>
      <c r="DNC3001" s="537"/>
      <c r="DND3001" s="562"/>
      <c r="DNE3001" s="357"/>
      <c r="DNF3001" s="81"/>
      <c r="DNG3001" s="173"/>
      <c r="DNH3001" s="737"/>
      <c r="DNI3001" s="137"/>
      <c r="DNJ3001" s="580"/>
      <c r="DNK3001" s="537"/>
      <c r="DNL3001" s="562"/>
      <c r="DNM3001" s="357"/>
      <c r="DNN3001" s="81"/>
      <c r="DNO3001" s="173"/>
      <c r="DNP3001" s="737"/>
      <c r="DNQ3001" s="137"/>
      <c r="DNR3001" s="580"/>
      <c r="DNS3001" s="537"/>
      <c r="DNT3001" s="562"/>
      <c r="DNU3001" s="357"/>
      <c r="DNV3001" s="81"/>
      <c r="DNW3001" s="173"/>
      <c r="DNX3001" s="737"/>
      <c r="DNY3001" s="137"/>
      <c r="DNZ3001" s="580"/>
      <c r="DOA3001" s="537"/>
      <c r="DOB3001" s="562"/>
      <c r="DOC3001" s="357"/>
      <c r="DOD3001" s="81"/>
      <c r="DOE3001" s="173"/>
      <c r="DOF3001" s="737"/>
      <c r="DOG3001" s="137"/>
      <c r="DOH3001" s="580"/>
      <c r="DOI3001" s="537"/>
      <c r="DOJ3001" s="562"/>
      <c r="DOK3001" s="357"/>
      <c r="DOL3001" s="81"/>
      <c r="DOM3001" s="173"/>
      <c r="DON3001" s="737"/>
      <c r="DOO3001" s="137"/>
      <c r="DOP3001" s="580"/>
      <c r="DOQ3001" s="537"/>
      <c r="DOR3001" s="562"/>
      <c r="DOS3001" s="357"/>
      <c r="DOT3001" s="81"/>
      <c r="DOU3001" s="173"/>
      <c r="DOV3001" s="737"/>
      <c r="DOW3001" s="137"/>
      <c r="DOX3001" s="580"/>
      <c r="DOY3001" s="537"/>
      <c r="DOZ3001" s="562"/>
      <c r="DPA3001" s="357"/>
      <c r="DPB3001" s="81"/>
      <c r="DPC3001" s="173"/>
      <c r="DPD3001" s="737"/>
      <c r="DPE3001" s="137"/>
      <c r="DPF3001" s="580"/>
      <c r="DPG3001" s="537"/>
      <c r="DPH3001" s="562"/>
      <c r="DPI3001" s="357"/>
      <c r="DPJ3001" s="81"/>
      <c r="DPK3001" s="173"/>
      <c r="DPL3001" s="737"/>
      <c r="DPM3001" s="137"/>
      <c r="DPN3001" s="580"/>
      <c r="DPO3001" s="537"/>
      <c r="DPP3001" s="562"/>
      <c r="DPQ3001" s="357"/>
      <c r="DPR3001" s="81"/>
      <c r="DPS3001" s="173"/>
      <c r="DPT3001" s="737"/>
      <c r="DPU3001" s="137"/>
      <c r="DPV3001" s="580"/>
      <c r="DPW3001" s="537"/>
      <c r="DPX3001" s="562"/>
      <c r="DPY3001" s="357"/>
      <c r="DPZ3001" s="81"/>
      <c r="DQA3001" s="173"/>
      <c r="DQB3001" s="737"/>
      <c r="DQC3001" s="137"/>
      <c r="DQD3001" s="580"/>
      <c r="DQE3001" s="537"/>
      <c r="DQF3001" s="562"/>
      <c r="DQG3001" s="357"/>
      <c r="DQH3001" s="81"/>
      <c r="DQI3001" s="173"/>
      <c r="DQJ3001" s="737"/>
      <c r="DQK3001" s="137"/>
      <c r="DQL3001" s="580"/>
      <c r="DQM3001" s="537"/>
      <c r="DQN3001" s="562"/>
      <c r="DQO3001" s="357"/>
      <c r="DQP3001" s="81"/>
      <c r="DQQ3001" s="173"/>
      <c r="DQR3001" s="737"/>
      <c r="DQS3001" s="137"/>
      <c r="DQT3001" s="580"/>
      <c r="DQU3001" s="537"/>
      <c r="DQV3001" s="562"/>
      <c r="DQW3001" s="357"/>
      <c r="DQX3001" s="81"/>
      <c r="DQY3001" s="173"/>
      <c r="DQZ3001" s="737"/>
      <c r="DRA3001" s="137"/>
      <c r="DRB3001" s="580"/>
      <c r="DRC3001" s="537"/>
      <c r="DRD3001" s="562"/>
      <c r="DRE3001" s="357"/>
      <c r="DRF3001" s="81"/>
      <c r="DRG3001" s="173"/>
      <c r="DRH3001" s="737"/>
      <c r="DRI3001" s="137"/>
      <c r="DRJ3001" s="580"/>
      <c r="DRK3001" s="537"/>
      <c r="DRL3001" s="562"/>
      <c r="DRM3001" s="357"/>
      <c r="DRN3001" s="81"/>
      <c r="DRO3001" s="173"/>
      <c r="DRP3001" s="737"/>
      <c r="DRQ3001" s="137"/>
      <c r="DRR3001" s="580"/>
      <c r="DRS3001" s="537"/>
      <c r="DRT3001" s="562"/>
      <c r="DRU3001" s="357"/>
      <c r="DRV3001" s="81"/>
      <c r="DRW3001" s="173"/>
      <c r="DRX3001" s="737"/>
      <c r="DRY3001" s="137"/>
      <c r="DRZ3001" s="580"/>
      <c r="DSA3001" s="537"/>
      <c r="DSB3001" s="562"/>
      <c r="DSC3001" s="357"/>
      <c r="DSD3001" s="81"/>
      <c r="DSE3001" s="173"/>
      <c r="DSF3001" s="737"/>
      <c r="DSG3001" s="137"/>
      <c r="DSH3001" s="580"/>
      <c r="DSI3001" s="537"/>
      <c r="DSJ3001" s="562"/>
      <c r="DSK3001" s="357"/>
      <c r="DSL3001" s="81"/>
      <c r="DSM3001" s="173"/>
      <c r="DSN3001" s="737"/>
      <c r="DSO3001" s="137"/>
      <c r="DSP3001" s="580"/>
      <c r="DSQ3001" s="537"/>
      <c r="DSR3001" s="562"/>
      <c r="DSS3001" s="357"/>
      <c r="DST3001" s="81"/>
      <c r="DSU3001" s="173"/>
      <c r="DSV3001" s="737"/>
      <c r="DSW3001" s="137"/>
      <c r="DSX3001" s="580"/>
      <c r="DSY3001" s="537"/>
      <c r="DSZ3001" s="562"/>
      <c r="DTA3001" s="357"/>
      <c r="DTB3001" s="81"/>
      <c r="DTC3001" s="173"/>
      <c r="DTD3001" s="737"/>
      <c r="DTE3001" s="137"/>
      <c r="DTF3001" s="580"/>
      <c r="DTG3001" s="537"/>
      <c r="DTH3001" s="562"/>
      <c r="DTI3001" s="357"/>
      <c r="DTJ3001" s="81"/>
      <c r="DTK3001" s="173"/>
      <c r="DTL3001" s="737"/>
      <c r="DTM3001" s="137"/>
      <c r="DTN3001" s="580"/>
      <c r="DTO3001" s="537"/>
      <c r="DTP3001" s="562"/>
      <c r="DTQ3001" s="357"/>
      <c r="DTR3001" s="81"/>
      <c r="DTS3001" s="173"/>
      <c r="DTT3001" s="737"/>
      <c r="DTU3001" s="137"/>
      <c r="DTV3001" s="580"/>
      <c r="DTW3001" s="537"/>
      <c r="DTX3001" s="562"/>
      <c r="DTY3001" s="357"/>
      <c r="DTZ3001" s="81"/>
      <c r="DUA3001" s="173"/>
      <c r="DUB3001" s="737"/>
      <c r="DUC3001" s="137"/>
      <c r="DUD3001" s="580"/>
      <c r="DUE3001" s="537"/>
      <c r="DUF3001" s="562"/>
      <c r="DUG3001" s="357"/>
      <c r="DUH3001" s="81"/>
      <c r="DUI3001" s="173"/>
      <c r="DUJ3001" s="737"/>
      <c r="DUK3001" s="137"/>
      <c r="DUL3001" s="580"/>
      <c r="DUM3001" s="537"/>
      <c r="DUN3001" s="562"/>
      <c r="DUO3001" s="357"/>
      <c r="DUP3001" s="81"/>
      <c r="DUQ3001" s="173"/>
      <c r="DUR3001" s="737"/>
      <c r="DUS3001" s="137"/>
      <c r="DUT3001" s="580"/>
      <c r="DUU3001" s="537"/>
      <c r="DUV3001" s="562"/>
      <c r="DUW3001" s="357"/>
      <c r="DUX3001" s="81"/>
      <c r="DUY3001" s="173"/>
      <c r="DUZ3001" s="737"/>
      <c r="DVA3001" s="137"/>
      <c r="DVB3001" s="580"/>
      <c r="DVC3001" s="537"/>
      <c r="DVD3001" s="562"/>
      <c r="DVE3001" s="357"/>
      <c r="DVF3001" s="81"/>
      <c r="DVG3001" s="173"/>
      <c r="DVH3001" s="737"/>
      <c r="DVI3001" s="137"/>
      <c r="DVJ3001" s="580"/>
      <c r="DVK3001" s="537"/>
      <c r="DVL3001" s="562"/>
      <c r="DVM3001" s="357"/>
      <c r="DVN3001" s="81"/>
      <c r="DVO3001" s="173"/>
      <c r="DVP3001" s="737"/>
      <c r="DVQ3001" s="137"/>
      <c r="DVR3001" s="580"/>
      <c r="DVS3001" s="537"/>
      <c r="DVT3001" s="562"/>
      <c r="DVU3001" s="357"/>
      <c r="DVV3001" s="81"/>
      <c r="DVW3001" s="173"/>
      <c r="DVX3001" s="737"/>
      <c r="DVY3001" s="137"/>
      <c r="DVZ3001" s="580"/>
      <c r="DWA3001" s="537"/>
      <c r="DWB3001" s="562"/>
      <c r="DWC3001" s="357"/>
      <c r="DWD3001" s="81"/>
      <c r="DWE3001" s="173"/>
      <c r="DWF3001" s="737"/>
      <c r="DWG3001" s="137"/>
      <c r="DWH3001" s="580"/>
      <c r="DWI3001" s="537"/>
      <c r="DWJ3001" s="562"/>
      <c r="DWK3001" s="357"/>
      <c r="DWL3001" s="81"/>
      <c r="DWM3001" s="173"/>
      <c r="DWN3001" s="737"/>
      <c r="DWO3001" s="137"/>
      <c r="DWP3001" s="580"/>
      <c r="DWQ3001" s="537"/>
      <c r="DWR3001" s="562"/>
      <c r="DWS3001" s="357"/>
      <c r="DWT3001" s="81"/>
      <c r="DWU3001" s="173"/>
      <c r="DWV3001" s="737"/>
      <c r="DWW3001" s="137"/>
      <c r="DWX3001" s="580"/>
      <c r="DWY3001" s="537"/>
      <c r="DWZ3001" s="562"/>
      <c r="DXA3001" s="357"/>
      <c r="DXB3001" s="81"/>
      <c r="DXC3001" s="173"/>
      <c r="DXD3001" s="737"/>
      <c r="DXE3001" s="137"/>
      <c r="DXF3001" s="580"/>
      <c r="DXG3001" s="537"/>
      <c r="DXH3001" s="562"/>
      <c r="DXI3001" s="357"/>
      <c r="DXJ3001" s="81"/>
      <c r="DXK3001" s="173"/>
      <c r="DXL3001" s="737"/>
      <c r="DXM3001" s="137"/>
      <c r="DXN3001" s="580"/>
      <c r="DXO3001" s="537"/>
      <c r="DXP3001" s="562"/>
      <c r="DXQ3001" s="357"/>
      <c r="DXR3001" s="81"/>
      <c r="DXS3001" s="173"/>
      <c r="DXT3001" s="737"/>
      <c r="DXU3001" s="137"/>
      <c r="DXV3001" s="580"/>
      <c r="DXW3001" s="537"/>
      <c r="DXX3001" s="562"/>
      <c r="DXY3001" s="357"/>
      <c r="DXZ3001" s="81"/>
      <c r="DYA3001" s="173"/>
      <c r="DYB3001" s="737"/>
      <c r="DYC3001" s="137"/>
      <c r="DYD3001" s="580"/>
      <c r="DYE3001" s="537"/>
      <c r="DYF3001" s="562"/>
      <c r="DYG3001" s="357"/>
      <c r="DYH3001" s="81"/>
      <c r="DYI3001" s="173"/>
      <c r="DYJ3001" s="737"/>
      <c r="DYK3001" s="137"/>
      <c r="DYL3001" s="580"/>
      <c r="DYM3001" s="537"/>
      <c r="DYN3001" s="562"/>
      <c r="DYO3001" s="357"/>
      <c r="DYP3001" s="81"/>
      <c r="DYQ3001" s="173"/>
      <c r="DYR3001" s="737"/>
      <c r="DYS3001" s="137"/>
      <c r="DYT3001" s="580"/>
      <c r="DYU3001" s="537"/>
      <c r="DYV3001" s="562"/>
      <c r="DYW3001" s="357"/>
      <c r="DYX3001" s="81"/>
      <c r="DYY3001" s="173"/>
      <c r="DYZ3001" s="737"/>
      <c r="DZA3001" s="137"/>
      <c r="DZB3001" s="580"/>
      <c r="DZC3001" s="537"/>
      <c r="DZD3001" s="562"/>
      <c r="DZE3001" s="357"/>
      <c r="DZF3001" s="81"/>
      <c r="DZG3001" s="173"/>
      <c r="DZH3001" s="737"/>
      <c r="DZI3001" s="137"/>
      <c r="DZJ3001" s="580"/>
      <c r="DZK3001" s="537"/>
      <c r="DZL3001" s="562"/>
      <c r="DZM3001" s="357"/>
      <c r="DZN3001" s="81"/>
      <c r="DZO3001" s="173"/>
      <c r="DZP3001" s="737"/>
      <c r="DZQ3001" s="137"/>
      <c r="DZR3001" s="580"/>
      <c r="DZS3001" s="537"/>
      <c r="DZT3001" s="562"/>
      <c r="DZU3001" s="357"/>
      <c r="DZV3001" s="81"/>
      <c r="DZW3001" s="173"/>
      <c r="DZX3001" s="737"/>
      <c r="DZY3001" s="137"/>
      <c r="DZZ3001" s="580"/>
      <c r="EAA3001" s="537"/>
      <c r="EAB3001" s="562"/>
      <c r="EAC3001" s="357"/>
      <c r="EAD3001" s="81"/>
      <c r="EAE3001" s="173"/>
      <c r="EAF3001" s="737"/>
      <c r="EAG3001" s="137"/>
      <c r="EAH3001" s="580"/>
      <c r="EAI3001" s="537"/>
      <c r="EAJ3001" s="562"/>
      <c r="EAK3001" s="357"/>
      <c r="EAL3001" s="81"/>
      <c r="EAM3001" s="173"/>
      <c r="EAN3001" s="737"/>
      <c r="EAO3001" s="137"/>
      <c r="EAP3001" s="580"/>
      <c r="EAQ3001" s="537"/>
      <c r="EAR3001" s="562"/>
      <c r="EAS3001" s="357"/>
      <c r="EAT3001" s="81"/>
      <c r="EAU3001" s="173"/>
      <c r="EAV3001" s="737"/>
      <c r="EAW3001" s="137"/>
      <c r="EAX3001" s="580"/>
      <c r="EAY3001" s="537"/>
      <c r="EAZ3001" s="562"/>
      <c r="EBA3001" s="357"/>
      <c r="EBB3001" s="81"/>
      <c r="EBC3001" s="173"/>
      <c r="EBD3001" s="737"/>
      <c r="EBE3001" s="137"/>
      <c r="EBF3001" s="580"/>
      <c r="EBG3001" s="537"/>
      <c r="EBH3001" s="562"/>
      <c r="EBI3001" s="357"/>
      <c r="EBJ3001" s="81"/>
      <c r="EBK3001" s="173"/>
      <c r="EBL3001" s="737"/>
      <c r="EBM3001" s="137"/>
      <c r="EBN3001" s="580"/>
      <c r="EBO3001" s="537"/>
      <c r="EBP3001" s="562"/>
      <c r="EBQ3001" s="357"/>
      <c r="EBR3001" s="81"/>
      <c r="EBS3001" s="173"/>
      <c r="EBT3001" s="737"/>
      <c r="EBU3001" s="137"/>
      <c r="EBV3001" s="580"/>
      <c r="EBW3001" s="537"/>
      <c r="EBX3001" s="562"/>
      <c r="EBY3001" s="357"/>
      <c r="EBZ3001" s="81"/>
      <c r="ECA3001" s="173"/>
      <c r="ECB3001" s="737"/>
      <c r="ECC3001" s="137"/>
      <c r="ECD3001" s="580"/>
      <c r="ECE3001" s="537"/>
      <c r="ECF3001" s="562"/>
      <c r="ECG3001" s="357"/>
      <c r="ECH3001" s="81"/>
      <c r="ECI3001" s="173"/>
      <c r="ECJ3001" s="737"/>
      <c r="ECK3001" s="137"/>
      <c r="ECL3001" s="580"/>
      <c r="ECM3001" s="537"/>
      <c r="ECN3001" s="562"/>
      <c r="ECO3001" s="357"/>
      <c r="ECP3001" s="81"/>
      <c r="ECQ3001" s="173"/>
      <c r="ECR3001" s="737"/>
      <c r="ECS3001" s="137"/>
      <c r="ECT3001" s="580"/>
      <c r="ECU3001" s="537"/>
      <c r="ECV3001" s="562"/>
      <c r="ECW3001" s="357"/>
      <c r="ECX3001" s="81"/>
      <c r="ECY3001" s="173"/>
      <c r="ECZ3001" s="737"/>
      <c r="EDA3001" s="137"/>
      <c r="EDB3001" s="580"/>
      <c r="EDC3001" s="537"/>
      <c r="EDD3001" s="562"/>
      <c r="EDE3001" s="357"/>
      <c r="EDF3001" s="81"/>
      <c r="EDG3001" s="173"/>
      <c r="EDH3001" s="737"/>
      <c r="EDI3001" s="137"/>
      <c r="EDJ3001" s="580"/>
      <c r="EDK3001" s="537"/>
      <c r="EDL3001" s="562"/>
      <c r="EDM3001" s="357"/>
      <c r="EDN3001" s="81"/>
      <c r="EDO3001" s="173"/>
      <c r="EDP3001" s="737"/>
      <c r="EDQ3001" s="137"/>
      <c r="EDR3001" s="580"/>
      <c r="EDS3001" s="537"/>
      <c r="EDT3001" s="562"/>
      <c r="EDU3001" s="357"/>
      <c r="EDV3001" s="81"/>
      <c r="EDW3001" s="173"/>
      <c r="EDX3001" s="737"/>
      <c r="EDY3001" s="137"/>
      <c r="EDZ3001" s="580"/>
      <c r="EEA3001" s="537"/>
      <c r="EEB3001" s="562"/>
      <c r="EEC3001" s="357"/>
      <c r="EED3001" s="81"/>
      <c r="EEE3001" s="173"/>
      <c r="EEF3001" s="737"/>
      <c r="EEG3001" s="137"/>
      <c r="EEH3001" s="580"/>
      <c r="EEI3001" s="537"/>
      <c r="EEJ3001" s="562"/>
      <c r="EEK3001" s="357"/>
      <c r="EEL3001" s="81"/>
      <c r="EEM3001" s="173"/>
      <c r="EEN3001" s="737"/>
      <c r="EEO3001" s="137"/>
      <c r="EEP3001" s="580"/>
      <c r="EEQ3001" s="537"/>
      <c r="EER3001" s="562"/>
      <c r="EES3001" s="357"/>
      <c r="EET3001" s="81"/>
      <c r="EEU3001" s="173"/>
      <c r="EEV3001" s="737"/>
      <c r="EEW3001" s="137"/>
      <c r="EEX3001" s="580"/>
      <c r="EEY3001" s="537"/>
      <c r="EEZ3001" s="562"/>
      <c r="EFA3001" s="357"/>
      <c r="EFB3001" s="81"/>
      <c r="EFC3001" s="173"/>
      <c r="EFD3001" s="737"/>
      <c r="EFE3001" s="137"/>
      <c r="EFF3001" s="580"/>
      <c r="EFG3001" s="537"/>
      <c r="EFH3001" s="562"/>
      <c r="EFI3001" s="357"/>
      <c r="EFJ3001" s="81"/>
      <c r="EFK3001" s="173"/>
      <c r="EFL3001" s="737"/>
      <c r="EFM3001" s="137"/>
      <c r="EFN3001" s="580"/>
      <c r="EFO3001" s="537"/>
      <c r="EFP3001" s="562"/>
      <c r="EFQ3001" s="357"/>
      <c r="EFR3001" s="81"/>
      <c r="EFS3001" s="173"/>
      <c r="EFT3001" s="737"/>
      <c r="EFU3001" s="137"/>
      <c r="EFV3001" s="580"/>
      <c r="EFW3001" s="537"/>
      <c r="EFX3001" s="562"/>
      <c r="EFY3001" s="357"/>
      <c r="EFZ3001" s="81"/>
      <c r="EGA3001" s="173"/>
      <c r="EGB3001" s="737"/>
      <c r="EGC3001" s="137"/>
      <c r="EGD3001" s="580"/>
      <c r="EGE3001" s="537"/>
      <c r="EGF3001" s="562"/>
      <c r="EGG3001" s="357"/>
      <c r="EGH3001" s="81"/>
      <c r="EGI3001" s="173"/>
      <c r="EGJ3001" s="737"/>
      <c r="EGK3001" s="137"/>
      <c r="EGL3001" s="580"/>
      <c r="EGM3001" s="537"/>
      <c r="EGN3001" s="562"/>
      <c r="EGO3001" s="357"/>
      <c r="EGP3001" s="81"/>
      <c r="EGQ3001" s="173"/>
      <c r="EGR3001" s="737"/>
      <c r="EGS3001" s="137"/>
      <c r="EGT3001" s="580"/>
      <c r="EGU3001" s="537"/>
      <c r="EGV3001" s="562"/>
      <c r="EGW3001" s="357"/>
      <c r="EGX3001" s="81"/>
      <c r="EGY3001" s="173"/>
      <c r="EGZ3001" s="737"/>
      <c r="EHA3001" s="137"/>
      <c r="EHB3001" s="580"/>
      <c r="EHC3001" s="537"/>
      <c r="EHD3001" s="562"/>
      <c r="EHE3001" s="357"/>
      <c r="EHF3001" s="81"/>
      <c r="EHG3001" s="173"/>
      <c r="EHH3001" s="737"/>
      <c r="EHI3001" s="137"/>
      <c r="EHJ3001" s="580"/>
      <c r="EHK3001" s="537"/>
      <c r="EHL3001" s="562"/>
      <c r="EHM3001" s="357"/>
      <c r="EHN3001" s="81"/>
      <c r="EHO3001" s="173"/>
      <c r="EHP3001" s="737"/>
      <c r="EHQ3001" s="137"/>
      <c r="EHR3001" s="580"/>
      <c r="EHS3001" s="537"/>
      <c r="EHT3001" s="562"/>
      <c r="EHU3001" s="357"/>
      <c r="EHV3001" s="81"/>
      <c r="EHW3001" s="173"/>
      <c r="EHX3001" s="737"/>
      <c r="EHY3001" s="137"/>
      <c r="EHZ3001" s="580"/>
      <c r="EIA3001" s="537"/>
      <c r="EIB3001" s="562"/>
      <c r="EIC3001" s="357"/>
      <c r="EID3001" s="81"/>
      <c r="EIE3001" s="173"/>
      <c r="EIF3001" s="737"/>
      <c r="EIG3001" s="137"/>
      <c r="EIH3001" s="580"/>
      <c r="EII3001" s="537"/>
      <c r="EIJ3001" s="562"/>
      <c r="EIK3001" s="357"/>
      <c r="EIL3001" s="81"/>
      <c r="EIM3001" s="173"/>
      <c r="EIN3001" s="737"/>
      <c r="EIO3001" s="137"/>
      <c r="EIP3001" s="580"/>
      <c r="EIQ3001" s="537"/>
      <c r="EIR3001" s="562"/>
      <c r="EIS3001" s="357"/>
      <c r="EIT3001" s="81"/>
      <c r="EIU3001" s="173"/>
      <c r="EIV3001" s="737"/>
      <c r="EIW3001" s="137"/>
      <c r="EIX3001" s="580"/>
      <c r="EIY3001" s="537"/>
      <c r="EIZ3001" s="562"/>
      <c r="EJA3001" s="357"/>
      <c r="EJB3001" s="81"/>
      <c r="EJC3001" s="173"/>
      <c r="EJD3001" s="737"/>
      <c r="EJE3001" s="137"/>
      <c r="EJF3001" s="580"/>
      <c r="EJG3001" s="537"/>
      <c r="EJH3001" s="562"/>
      <c r="EJI3001" s="357"/>
      <c r="EJJ3001" s="81"/>
      <c r="EJK3001" s="173"/>
      <c r="EJL3001" s="737"/>
      <c r="EJM3001" s="137"/>
      <c r="EJN3001" s="580"/>
      <c r="EJO3001" s="537"/>
      <c r="EJP3001" s="562"/>
      <c r="EJQ3001" s="357"/>
      <c r="EJR3001" s="81"/>
      <c r="EJS3001" s="173"/>
      <c r="EJT3001" s="737"/>
      <c r="EJU3001" s="137"/>
      <c r="EJV3001" s="580"/>
      <c r="EJW3001" s="537"/>
      <c r="EJX3001" s="562"/>
      <c r="EJY3001" s="357"/>
      <c r="EJZ3001" s="81"/>
      <c r="EKA3001" s="173"/>
      <c r="EKB3001" s="737"/>
      <c r="EKC3001" s="137"/>
      <c r="EKD3001" s="580"/>
      <c r="EKE3001" s="537"/>
      <c r="EKF3001" s="562"/>
      <c r="EKG3001" s="357"/>
      <c r="EKH3001" s="81"/>
      <c r="EKI3001" s="173"/>
      <c r="EKJ3001" s="737"/>
      <c r="EKK3001" s="137"/>
      <c r="EKL3001" s="580"/>
      <c r="EKM3001" s="537"/>
      <c r="EKN3001" s="562"/>
      <c r="EKO3001" s="357"/>
      <c r="EKP3001" s="81"/>
      <c r="EKQ3001" s="173"/>
      <c r="EKR3001" s="737"/>
      <c r="EKS3001" s="137"/>
      <c r="EKT3001" s="580"/>
      <c r="EKU3001" s="537"/>
      <c r="EKV3001" s="562"/>
      <c r="EKW3001" s="357"/>
      <c r="EKX3001" s="81"/>
      <c r="EKY3001" s="173"/>
      <c r="EKZ3001" s="737"/>
      <c r="ELA3001" s="137"/>
      <c r="ELB3001" s="580"/>
      <c r="ELC3001" s="537"/>
      <c r="ELD3001" s="562"/>
      <c r="ELE3001" s="357"/>
      <c r="ELF3001" s="81"/>
      <c r="ELG3001" s="173"/>
      <c r="ELH3001" s="737"/>
      <c r="ELI3001" s="137"/>
      <c r="ELJ3001" s="580"/>
      <c r="ELK3001" s="537"/>
      <c r="ELL3001" s="562"/>
      <c r="ELM3001" s="357"/>
      <c r="ELN3001" s="81"/>
      <c r="ELO3001" s="173"/>
      <c r="ELP3001" s="737"/>
      <c r="ELQ3001" s="137"/>
      <c r="ELR3001" s="580"/>
      <c r="ELS3001" s="537"/>
      <c r="ELT3001" s="562"/>
      <c r="ELU3001" s="357"/>
      <c r="ELV3001" s="81"/>
      <c r="ELW3001" s="173"/>
      <c r="ELX3001" s="737"/>
      <c r="ELY3001" s="137"/>
      <c r="ELZ3001" s="580"/>
      <c r="EMA3001" s="537"/>
      <c r="EMB3001" s="562"/>
      <c r="EMC3001" s="357"/>
      <c r="EMD3001" s="81"/>
      <c r="EME3001" s="173"/>
      <c r="EMF3001" s="737"/>
      <c r="EMG3001" s="137"/>
      <c r="EMH3001" s="580"/>
      <c r="EMI3001" s="537"/>
      <c r="EMJ3001" s="562"/>
      <c r="EMK3001" s="357"/>
      <c r="EML3001" s="81"/>
      <c r="EMM3001" s="173"/>
      <c r="EMN3001" s="737"/>
      <c r="EMO3001" s="137"/>
      <c r="EMP3001" s="580"/>
      <c r="EMQ3001" s="537"/>
      <c r="EMR3001" s="562"/>
      <c r="EMS3001" s="357"/>
      <c r="EMT3001" s="81"/>
      <c r="EMU3001" s="173"/>
      <c r="EMV3001" s="737"/>
      <c r="EMW3001" s="137"/>
      <c r="EMX3001" s="580"/>
      <c r="EMY3001" s="537"/>
      <c r="EMZ3001" s="562"/>
      <c r="ENA3001" s="357"/>
      <c r="ENB3001" s="81"/>
      <c r="ENC3001" s="173"/>
      <c r="END3001" s="737"/>
      <c r="ENE3001" s="137"/>
      <c r="ENF3001" s="580"/>
      <c r="ENG3001" s="537"/>
      <c r="ENH3001" s="562"/>
      <c r="ENI3001" s="357"/>
      <c r="ENJ3001" s="81"/>
      <c r="ENK3001" s="173"/>
      <c r="ENL3001" s="737"/>
      <c r="ENM3001" s="137"/>
      <c r="ENN3001" s="580"/>
      <c r="ENO3001" s="537"/>
      <c r="ENP3001" s="562"/>
      <c r="ENQ3001" s="357"/>
      <c r="ENR3001" s="81"/>
      <c r="ENS3001" s="173"/>
      <c r="ENT3001" s="737"/>
      <c r="ENU3001" s="137"/>
      <c r="ENV3001" s="580"/>
      <c r="ENW3001" s="537"/>
      <c r="ENX3001" s="562"/>
      <c r="ENY3001" s="357"/>
      <c r="ENZ3001" s="81"/>
      <c r="EOA3001" s="173"/>
      <c r="EOB3001" s="737"/>
      <c r="EOC3001" s="137"/>
      <c r="EOD3001" s="580"/>
      <c r="EOE3001" s="537"/>
      <c r="EOF3001" s="562"/>
      <c r="EOG3001" s="357"/>
      <c r="EOH3001" s="81"/>
      <c r="EOI3001" s="173"/>
      <c r="EOJ3001" s="737"/>
      <c r="EOK3001" s="137"/>
      <c r="EOL3001" s="580"/>
      <c r="EOM3001" s="537"/>
      <c r="EON3001" s="562"/>
      <c r="EOO3001" s="357"/>
      <c r="EOP3001" s="81"/>
      <c r="EOQ3001" s="173"/>
      <c r="EOR3001" s="737"/>
      <c r="EOS3001" s="137"/>
      <c r="EOT3001" s="580"/>
      <c r="EOU3001" s="537"/>
      <c r="EOV3001" s="562"/>
      <c r="EOW3001" s="357"/>
      <c r="EOX3001" s="81"/>
      <c r="EOY3001" s="173"/>
      <c r="EOZ3001" s="737"/>
      <c r="EPA3001" s="137"/>
      <c r="EPB3001" s="580"/>
      <c r="EPC3001" s="537"/>
      <c r="EPD3001" s="562"/>
      <c r="EPE3001" s="357"/>
      <c r="EPF3001" s="81"/>
      <c r="EPG3001" s="173"/>
      <c r="EPH3001" s="737"/>
      <c r="EPI3001" s="137"/>
      <c r="EPJ3001" s="580"/>
      <c r="EPK3001" s="537"/>
      <c r="EPL3001" s="562"/>
      <c r="EPM3001" s="357"/>
      <c r="EPN3001" s="81"/>
      <c r="EPO3001" s="173"/>
      <c r="EPP3001" s="737"/>
      <c r="EPQ3001" s="137"/>
      <c r="EPR3001" s="580"/>
      <c r="EPS3001" s="537"/>
      <c r="EPT3001" s="562"/>
      <c r="EPU3001" s="357"/>
      <c r="EPV3001" s="81"/>
      <c r="EPW3001" s="173"/>
      <c r="EPX3001" s="737"/>
      <c r="EPY3001" s="137"/>
      <c r="EPZ3001" s="580"/>
      <c r="EQA3001" s="537"/>
      <c r="EQB3001" s="562"/>
      <c r="EQC3001" s="357"/>
      <c r="EQD3001" s="81"/>
      <c r="EQE3001" s="173"/>
      <c r="EQF3001" s="737"/>
      <c r="EQG3001" s="137"/>
      <c r="EQH3001" s="580"/>
      <c r="EQI3001" s="537"/>
      <c r="EQJ3001" s="562"/>
      <c r="EQK3001" s="357"/>
      <c r="EQL3001" s="81"/>
      <c r="EQM3001" s="173"/>
      <c r="EQN3001" s="737"/>
      <c r="EQO3001" s="137"/>
      <c r="EQP3001" s="580"/>
      <c r="EQQ3001" s="537"/>
      <c r="EQR3001" s="562"/>
      <c r="EQS3001" s="357"/>
      <c r="EQT3001" s="81"/>
      <c r="EQU3001" s="173"/>
      <c r="EQV3001" s="737"/>
      <c r="EQW3001" s="137"/>
      <c r="EQX3001" s="580"/>
      <c r="EQY3001" s="537"/>
      <c r="EQZ3001" s="562"/>
      <c r="ERA3001" s="357"/>
      <c r="ERB3001" s="81"/>
      <c r="ERC3001" s="173"/>
      <c r="ERD3001" s="737"/>
      <c r="ERE3001" s="137"/>
      <c r="ERF3001" s="580"/>
      <c r="ERG3001" s="537"/>
      <c r="ERH3001" s="562"/>
      <c r="ERI3001" s="357"/>
      <c r="ERJ3001" s="81"/>
      <c r="ERK3001" s="173"/>
      <c r="ERL3001" s="737"/>
      <c r="ERM3001" s="137"/>
      <c r="ERN3001" s="580"/>
      <c r="ERO3001" s="537"/>
      <c r="ERP3001" s="562"/>
      <c r="ERQ3001" s="357"/>
      <c r="ERR3001" s="81"/>
      <c r="ERS3001" s="173"/>
      <c r="ERT3001" s="737"/>
      <c r="ERU3001" s="137"/>
      <c r="ERV3001" s="580"/>
      <c r="ERW3001" s="537"/>
      <c r="ERX3001" s="562"/>
      <c r="ERY3001" s="357"/>
      <c r="ERZ3001" s="81"/>
      <c r="ESA3001" s="173"/>
      <c r="ESB3001" s="737"/>
      <c r="ESC3001" s="137"/>
      <c r="ESD3001" s="580"/>
      <c r="ESE3001" s="537"/>
      <c r="ESF3001" s="562"/>
      <c r="ESG3001" s="357"/>
      <c r="ESH3001" s="81"/>
      <c r="ESI3001" s="173"/>
      <c r="ESJ3001" s="737"/>
      <c r="ESK3001" s="137"/>
      <c r="ESL3001" s="580"/>
      <c r="ESM3001" s="537"/>
      <c r="ESN3001" s="562"/>
      <c r="ESO3001" s="357"/>
      <c r="ESP3001" s="81"/>
      <c r="ESQ3001" s="173"/>
      <c r="ESR3001" s="737"/>
      <c r="ESS3001" s="137"/>
      <c r="EST3001" s="580"/>
      <c r="ESU3001" s="537"/>
      <c r="ESV3001" s="562"/>
      <c r="ESW3001" s="357"/>
      <c r="ESX3001" s="81"/>
      <c r="ESY3001" s="173"/>
      <c r="ESZ3001" s="737"/>
      <c r="ETA3001" s="137"/>
      <c r="ETB3001" s="580"/>
      <c r="ETC3001" s="537"/>
      <c r="ETD3001" s="562"/>
      <c r="ETE3001" s="357"/>
      <c r="ETF3001" s="81"/>
      <c r="ETG3001" s="173"/>
      <c r="ETH3001" s="737"/>
      <c r="ETI3001" s="137"/>
      <c r="ETJ3001" s="580"/>
      <c r="ETK3001" s="537"/>
      <c r="ETL3001" s="562"/>
      <c r="ETM3001" s="357"/>
      <c r="ETN3001" s="81"/>
      <c r="ETO3001" s="173"/>
      <c r="ETP3001" s="737"/>
      <c r="ETQ3001" s="137"/>
      <c r="ETR3001" s="580"/>
      <c r="ETS3001" s="537"/>
      <c r="ETT3001" s="562"/>
      <c r="ETU3001" s="357"/>
      <c r="ETV3001" s="81"/>
      <c r="ETW3001" s="173"/>
      <c r="ETX3001" s="737"/>
      <c r="ETY3001" s="137"/>
      <c r="ETZ3001" s="580"/>
      <c r="EUA3001" s="537"/>
      <c r="EUB3001" s="562"/>
      <c r="EUC3001" s="357"/>
      <c r="EUD3001" s="81"/>
      <c r="EUE3001" s="173"/>
      <c r="EUF3001" s="737"/>
      <c r="EUG3001" s="137"/>
      <c r="EUH3001" s="580"/>
      <c r="EUI3001" s="537"/>
      <c r="EUJ3001" s="562"/>
      <c r="EUK3001" s="357"/>
      <c r="EUL3001" s="81"/>
      <c r="EUM3001" s="173"/>
      <c r="EUN3001" s="737"/>
      <c r="EUO3001" s="137"/>
      <c r="EUP3001" s="580"/>
      <c r="EUQ3001" s="537"/>
      <c r="EUR3001" s="562"/>
      <c r="EUS3001" s="357"/>
      <c r="EUT3001" s="81"/>
      <c r="EUU3001" s="173"/>
      <c r="EUV3001" s="737"/>
      <c r="EUW3001" s="137"/>
      <c r="EUX3001" s="580"/>
      <c r="EUY3001" s="537"/>
      <c r="EUZ3001" s="562"/>
      <c r="EVA3001" s="357"/>
      <c r="EVB3001" s="81"/>
      <c r="EVC3001" s="173"/>
      <c r="EVD3001" s="737"/>
      <c r="EVE3001" s="137"/>
      <c r="EVF3001" s="580"/>
      <c r="EVG3001" s="537"/>
      <c r="EVH3001" s="562"/>
      <c r="EVI3001" s="357"/>
      <c r="EVJ3001" s="81"/>
      <c r="EVK3001" s="173"/>
      <c r="EVL3001" s="737"/>
      <c r="EVM3001" s="137"/>
      <c r="EVN3001" s="580"/>
      <c r="EVO3001" s="537"/>
      <c r="EVP3001" s="562"/>
      <c r="EVQ3001" s="357"/>
      <c r="EVR3001" s="81"/>
      <c r="EVS3001" s="173"/>
      <c r="EVT3001" s="737"/>
      <c r="EVU3001" s="137"/>
      <c r="EVV3001" s="580"/>
      <c r="EVW3001" s="537"/>
      <c r="EVX3001" s="562"/>
      <c r="EVY3001" s="357"/>
      <c r="EVZ3001" s="81"/>
      <c r="EWA3001" s="173"/>
      <c r="EWB3001" s="737"/>
      <c r="EWC3001" s="137"/>
      <c r="EWD3001" s="580"/>
      <c r="EWE3001" s="537"/>
      <c r="EWF3001" s="562"/>
      <c r="EWG3001" s="357"/>
      <c r="EWH3001" s="81"/>
      <c r="EWI3001" s="173"/>
      <c r="EWJ3001" s="737"/>
      <c r="EWK3001" s="137"/>
      <c r="EWL3001" s="580"/>
      <c r="EWM3001" s="537"/>
      <c r="EWN3001" s="562"/>
      <c r="EWO3001" s="357"/>
      <c r="EWP3001" s="81"/>
      <c r="EWQ3001" s="173"/>
      <c r="EWR3001" s="737"/>
      <c r="EWS3001" s="137"/>
      <c r="EWT3001" s="580"/>
      <c r="EWU3001" s="537"/>
      <c r="EWV3001" s="562"/>
      <c r="EWW3001" s="357"/>
      <c r="EWX3001" s="81"/>
      <c r="EWY3001" s="173"/>
      <c r="EWZ3001" s="737"/>
      <c r="EXA3001" s="137"/>
      <c r="EXB3001" s="580"/>
      <c r="EXC3001" s="537"/>
      <c r="EXD3001" s="562"/>
      <c r="EXE3001" s="357"/>
      <c r="EXF3001" s="81"/>
      <c r="EXG3001" s="173"/>
      <c r="EXH3001" s="737"/>
      <c r="EXI3001" s="137"/>
      <c r="EXJ3001" s="580"/>
      <c r="EXK3001" s="537"/>
      <c r="EXL3001" s="562"/>
      <c r="EXM3001" s="357"/>
      <c r="EXN3001" s="81"/>
      <c r="EXO3001" s="173"/>
      <c r="EXP3001" s="737"/>
      <c r="EXQ3001" s="137"/>
      <c r="EXR3001" s="580"/>
      <c r="EXS3001" s="537"/>
      <c r="EXT3001" s="562"/>
      <c r="EXU3001" s="357"/>
      <c r="EXV3001" s="81"/>
      <c r="EXW3001" s="173"/>
      <c r="EXX3001" s="737"/>
      <c r="EXY3001" s="137"/>
      <c r="EXZ3001" s="580"/>
      <c r="EYA3001" s="537"/>
      <c r="EYB3001" s="562"/>
      <c r="EYC3001" s="357"/>
      <c r="EYD3001" s="81"/>
      <c r="EYE3001" s="173"/>
      <c r="EYF3001" s="737"/>
      <c r="EYG3001" s="137"/>
      <c r="EYH3001" s="580"/>
      <c r="EYI3001" s="537"/>
      <c r="EYJ3001" s="562"/>
      <c r="EYK3001" s="357"/>
      <c r="EYL3001" s="81"/>
      <c r="EYM3001" s="173"/>
      <c r="EYN3001" s="737"/>
      <c r="EYO3001" s="137"/>
      <c r="EYP3001" s="580"/>
      <c r="EYQ3001" s="537"/>
      <c r="EYR3001" s="562"/>
      <c r="EYS3001" s="357"/>
      <c r="EYT3001" s="81"/>
      <c r="EYU3001" s="173"/>
      <c r="EYV3001" s="737"/>
      <c r="EYW3001" s="137"/>
      <c r="EYX3001" s="580"/>
      <c r="EYY3001" s="537"/>
      <c r="EYZ3001" s="562"/>
      <c r="EZA3001" s="357"/>
      <c r="EZB3001" s="81"/>
      <c r="EZC3001" s="173"/>
      <c r="EZD3001" s="737"/>
      <c r="EZE3001" s="137"/>
      <c r="EZF3001" s="580"/>
      <c r="EZG3001" s="537"/>
      <c r="EZH3001" s="562"/>
      <c r="EZI3001" s="357"/>
      <c r="EZJ3001" s="81"/>
      <c r="EZK3001" s="173"/>
      <c r="EZL3001" s="737"/>
      <c r="EZM3001" s="137"/>
      <c r="EZN3001" s="580"/>
      <c r="EZO3001" s="537"/>
      <c r="EZP3001" s="562"/>
      <c r="EZQ3001" s="357"/>
      <c r="EZR3001" s="81"/>
      <c r="EZS3001" s="173"/>
      <c r="EZT3001" s="737"/>
      <c r="EZU3001" s="137"/>
      <c r="EZV3001" s="580"/>
      <c r="EZW3001" s="537"/>
      <c r="EZX3001" s="562"/>
      <c r="EZY3001" s="357"/>
      <c r="EZZ3001" s="81"/>
      <c r="FAA3001" s="173"/>
      <c r="FAB3001" s="737"/>
      <c r="FAC3001" s="137"/>
      <c r="FAD3001" s="580"/>
      <c r="FAE3001" s="537"/>
      <c r="FAF3001" s="562"/>
      <c r="FAG3001" s="357"/>
      <c r="FAH3001" s="81"/>
      <c r="FAI3001" s="173"/>
      <c r="FAJ3001" s="737"/>
      <c r="FAK3001" s="137"/>
      <c r="FAL3001" s="580"/>
      <c r="FAM3001" s="537"/>
      <c r="FAN3001" s="562"/>
      <c r="FAO3001" s="357"/>
      <c r="FAP3001" s="81"/>
      <c r="FAQ3001" s="173"/>
      <c r="FAR3001" s="737"/>
      <c r="FAS3001" s="137"/>
      <c r="FAT3001" s="580"/>
      <c r="FAU3001" s="537"/>
      <c r="FAV3001" s="562"/>
      <c r="FAW3001" s="357"/>
      <c r="FAX3001" s="81"/>
      <c r="FAY3001" s="173"/>
      <c r="FAZ3001" s="737"/>
      <c r="FBA3001" s="137"/>
      <c r="FBB3001" s="580"/>
      <c r="FBC3001" s="537"/>
      <c r="FBD3001" s="562"/>
      <c r="FBE3001" s="357"/>
      <c r="FBF3001" s="81"/>
      <c r="FBG3001" s="173"/>
      <c r="FBH3001" s="737"/>
      <c r="FBI3001" s="137"/>
      <c r="FBJ3001" s="580"/>
      <c r="FBK3001" s="537"/>
      <c r="FBL3001" s="562"/>
      <c r="FBM3001" s="357"/>
      <c r="FBN3001" s="81"/>
      <c r="FBO3001" s="173"/>
      <c r="FBP3001" s="737"/>
      <c r="FBQ3001" s="137"/>
      <c r="FBR3001" s="580"/>
      <c r="FBS3001" s="537"/>
      <c r="FBT3001" s="562"/>
      <c r="FBU3001" s="357"/>
      <c r="FBV3001" s="81"/>
      <c r="FBW3001" s="173"/>
      <c r="FBX3001" s="737"/>
      <c r="FBY3001" s="137"/>
      <c r="FBZ3001" s="580"/>
      <c r="FCA3001" s="537"/>
      <c r="FCB3001" s="562"/>
      <c r="FCC3001" s="357"/>
      <c r="FCD3001" s="81"/>
      <c r="FCE3001" s="173"/>
      <c r="FCF3001" s="737"/>
      <c r="FCG3001" s="137"/>
      <c r="FCH3001" s="580"/>
      <c r="FCI3001" s="537"/>
      <c r="FCJ3001" s="562"/>
      <c r="FCK3001" s="357"/>
      <c r="FCL3001" s="81"/>
      <c r="FCM3001" s="173"/>
      <c r="FCN3001" s="737"/>
      <c r="FCO3001" s="137"/>
      <c r="FCP3001" s="580"/>
      <c r="FCQ3001" s="537"/>
      <c r="FCR3001" s="562"/>
      <c r="FCS3001" s="357"/>
      <c r="FCT3001" s="81"/>
      <c r="FCU3001" s="173"/>
      <c r="FCV3001" s="737"/>
      <c r="FCW3001" s="137"/>
      <c r="FCX3001" s="580"/>
      <c r="FCY3001" s="537"/>
      <c r="FCZ3001" s="562"/>
      <c r="FDA3001" s="357"/>
      <c r="FDB3001" s="81"/>
      <c r="FDC3001" s="173"/>
      <c r="FDD3001" s="737"/>
      <c r="FDE3001" s="137"/>
      <c r="FDF3001" s="580"/>
      <c r="FDG3001" s="537"/>
      <c r="FDH3001" s="562"/>
      <c r="FDI3001" s="357"/>
      <c r="FDJ3001" s="81"/>
      <c r="FDK3001" s="173"/>
      <c r="FDL3001" s="737"/>
      <c r="FDM3001" s="137"/>
      <c r="FDN3001" s="580"/>
      <c r="FDO3001" s="537"/>
      <c r="FDP3001" s="562"/>
      <c r="FDQ3001" s="357"/>
      <c r="FDR3001" s="81"/>
      <c r="FDS3001" s="173"/>
      <c r="FDT3001" s="737"/>
      <c r="FDU3001" s="137"/>
      <c r="FDV3001" s="580"/>
      <c r="FDW3001" s="537"/>
      <c r="FDX3001" s="562"/>
      <c r="FDY3001" s="357"/>
      <c r="FDZ3001" s="81"/>
      <c r="FEA3001" s="173"/>
      <c r="FEB3001" s="737"/>
      <c r="FEC3001" s="137"/>
      <c r="FED3001" s="580"/>
      <c r="FEE3001" s="537"/>
      <c r="FEF3001" s="562"/>
      <c r="FEG3001" s="357"/>
      <c r="FEH3001" s="81"/>
      <c r="FEI3001" s="173"/>
      <c r="FEJ3001" s="737"/>
      <c r="FEK3001" s="137"/>
      <c r="FEL3001" s="580"/>
      <c r="FEM3001" s="537"/>
      <c r="FEN3001" s="562"/>
      <c r="FEO3001" s="357"/>
      <c r="FEP3001" s="81"/>
      <c r="FEQ3001" s="173"/>
      <c r="FER3001" s="737"/>
      <c r="FES3001" s="137"/>
      <c r="FET3001" s="580"/>
      <c r="FEU3001" s="537"/>
      <c r="FEV3001" s="562"/>
      <c r="FEW3001" s="357"/>
      <c r="FEX3001" s="81"/>
      <c r="FEY3001" s="173"/>
      <c r="FEZ3001" s="737"/>
      <c r="FFA3001" s="137"/>
      <c r="FFB3001" s="580"/>
      <c r="FFC3001" s="537"/>
      <c r="FFD3001" s="562"/>
      <c r="FFE3001" s="357"/>
      <c r="FFF3001" s="81"/>
      <c r="FFG3001" s="173"/>
      <c r="FFH3001" s="737"/>
      <c r="FFI3001" s="137"/>
      <c r="FFJ3001" s="580"/>
      <c r="FFK3001" s="537"/>
      <c r="FFL3001" s="562"/>
      <c r="FFM3001" s="357"/>
      <c r="FFN3001" s="81"/>
      <c r="FFO3001" s="173"/>
      <c r="FFP3001" s="737"/>
      <c r="FFQ3001" s="137"/>
      <c r="FFR3001" s="580"/>
      <c r="FFS3001" s="537"/>
      <c r="FFT3001" s="562"/>
      <c r="FFU3001" s="357"/>
      <c r="FFV3001" s="81"/>
      <c r="FFW3001" s="173"/>
      <c r="FFX3001" s="737"/>
      <c r="FFY3001" s="137"/>
      <c r="FFZ3001" s="580"/>
      <c r="FGA3001" s="537"/>
      <c r="FGB3001" s="562"/>
      <c r="FGC3001" s="357"/>
      <c r="FGD3001" s="81"/>
      <c r="FGE3001" s="173"/>
      <c r="FGF3001" s="737"/>
      <c r="FGG3001" s="137"/>
      <c r="FGH3001" s="580"/>
      <c r="FGI3001" s="537"/>
      <c r="FGJ3001" s="562"/>
      <c r="FGK3001" s="357"/>
      <c r="FGL3001" s="81"/>
      <c r="FGM3001" s="173"/>
      <c r="FGN3001" s="737"/>
      <c r="FGO3001" s="137"/>
      <c r="FGP3001" s="580"/>
      <c r="FGQ3001" s="537"/>
      <c r="FGR3001" s="562"/>
      <c r="FGS3001" s="357"/>
      <c r="FGT3001" s="81"/>
      <c r="FGU3001" s="173"/>
      <c r="FGV3001" s="737"/>
      <c r="FGW3001" s="137"/>
      <c r="FGX3001" s="580"/>
      <c r="FGY3001" s="537"/>
      <c r="FGZ3001" s="562"/>
      <c r="FHA3001" s="357"/>
      <c r="FHB3001" s="81"/>
      <c r="FHC3001" s="173"/>
      <c r="FHD3001" s="737"/>
      <c r="FHE3001" s="137"/>
      <c r="FHF3001" s="580"/>
      <c r="FHG3001" s="537"/>
      <c r="FHH3001" s="562"/>
      <c r="FHI3001" s="357"/>
      <c r="FHJ3001" s="81"/>
      <c r="FHK3001" s="173"/>
      <c r="FHL3001" s="737"/>
      <c r="FHM3001" s="137"/>
      <c r="FHN3001" s="580"/>
      <c r="FHO3001" s="537"/>
      <c r="FHP3001" s="562"/>
      <c r="FHQ3001" s="357"/>
      <c r="FHR3001" s="81"/>
      <c r="FHS3001" s="173"/>
      <c r="FHT3001" s="737"/>
      <c r="FHU3001" s="137"/>
      <c r="FHV3001" s="580"/>
      <c r="FHW3001" s="537"/>
      <c r="FHX3001" s="562"/>
      <c r="FHY3001" s="357"/>
      <c r="FHZ3001" s="81"/>
      <c r="FIA3001" s="173"/>
      <c r="FIB3001" s="737"/>
      <c r="FIC3001" s="137"/>
      <c r="FID3001" s="580"/>
      <c r="FIE3001" s="537"/>
      <c r="FIF3001" s="562"/>
      <c r="FIG3001" s="357"/>
      <c r="FIH3001" s="81"/>
      <c r="FII3001" s="173"/>
      <c r="FIJ3001" s="737"/>
      <c r="FIK3001" s="137"/>
      <c r="FIL3001" s="580"/>
      <c r="FIM3001" s="537"/>
      <c r="FIN3001" s="562"/>
      <c r="FIO3001" s="357"/>
      <c r="FIP3001" s="81"/>
      <c r="FIQ3001" s="173"/>
      <c r="FIR3001" s="737"/>
      <c r="FIS3001" s="137"/>
      <c r="FIT3001" s="580"/>
      <c r="FIU3001" s="537"/>
      <c r="FIV3001" s="562"/>
      <c r="FIW3001" s="357"/>
      <c r="FIX3001" s="81"/>
      <c r="FIY3001" s="173"/>
      <c r="FIZ3001" s="737"/>
      <c r="FJA3001" s="137"/>
      <c r="FJB3001" s="580"/>
      <c r="FJC3001" s="537"/>
      <c r="FJD3001" s="562"/>
      <c r="FJE3001" s="357"/>
      <c r="FJF3001" s="81"/>
      <c r="FJG3001" s="173"/>
      <c r="FJH3001" s="737"/>
      <c r="FJI3001" s="137"/>
      <c r="FJJ3001" s="580"/>
      <c r="FJK3001" s="537"/>
      <c r="FJL3001" s="562"/>
      <c r="FJM3001" s="357"/>
      <c r="FJN3001" s="81"/>
      <c r="FJO3001" s="173"/>
      <c r="FJP3001" s="737"/>
      <c r="FJQ3001" s="137"/>
      <c r="FJR3001" s="580"/>
      <c r="FJS3001" s="537"/>
      <c r="FJT3001" s="562"/>
      <c r="FJU3001" s="357"/>
      <c r="FJV3001" s="81"/>
      <c r="FJW3001" s="173"/>
      <c r="FJX3001" s="737"/>
      <c r="FJY3001" s="137"/>
      <c r="FJZ3001" s="580"/>
      <c r="FKA3001" s="537"/>
      <c r="FKB3001" s="562"/>
      <c r="FKC3001" s="357"/>
      <c r="FKD3001" s="81"/>
      <c r="FKE3001" s="173"/>
      <c r="FKF3001" s="737"/>
      <c r="FKG3001" s="137"/>
      <c r="FKH3001" s="580"/>
      <c r="FKI3001" s="537"/>
      <c r="FKJ3001" s="562"/>
      <c r="FKK3001" s="357"/>
      <c r="FKL3001" s="81"/>
      <c r="FKM3001" s="173"/>
      <c r="FKN3001" s="737"/>
      <c r="FKO3001" s="137"/>
      <c r="FKP3001" s="580"/>
      <c r="FKQ3001" s="537"/>
      <c r="FKR3001" s="562"/>
      <c r="FKS3001" s="357"/>
      <c r="FKT3001" s="81"/>
      <c r="FKU3001" s="173"/>
      <c r="FKV3001" s="737"/>
      <c r="FKW3001" s="137"/>
      <c r="FKX3001" s="580"/>
      <c r="FKY3001" s="537"/>
      <c r="FKZ3001" s="562"/>
      <c r="FLA3001" s="357"/>
      <c r="FLB3001" s="81"/>
      <c r="FLC3001" s="173"/>
      <c r="FLD3001" s="737"/>
      <c r="FLE3001" s="137"/>
      <c r="FLF3001" s="580"/>
      <c r="FLG3001" s="537"/>
      <c r="FLH3001" s="562"/>
      <c r="FLI3001" s="357"/>
      <c r="FLJ3001" s="81"/>
      <c r="FLK3001" s="173"/>
      <c r="FLL3001" s="737"/>
      <c r="FLM3001" s="137"/>
      <c r="FLN3001" s="580"/>
      <c r="FLO3001" s="537"/>
      <c r="FLP3001" s="562"/>
      <c r="FLQ3001" s="357"/>
      <c r="FLR3001" s="81"/>
      <c r="FLS3001" s="173"/>
      <c r="FLT3001" s="737"/>
      <c r="FLU3001" s="137"/>
      <c r="FLV3001" s="580"/>
      <c r="FLW3001" s="537"/>
      <c r="FLX3001" s="562"/>
      <c r="FLY3001" s="357"/>
      <c r="FLZ3001" s="81"/>
      <c r="FMA3001" s="173"/>
      <c r="FMB3001" s="737"/>
      <c r="FMC3001" s="137"/>
      <c r="FMD3001" s="580"/>
      <c r="FME3001" s="537"/>
      <c r="FMF3001" s="562"/>
      <c r="FMG3001" s="357"/>
      <c r="FMH3001" s="81"/>
      <c r="FMI3001" s="173"/>
      <c r="FMJ3001" s="737"/>
      <c r="FMK3001" s="137"/>
      <c r="FML3001" s="580"/>
      <c r="FMM3001" s="537"/>
      <c r="FMN3001" s="562"/>
      <c r="FMO3001" s="357"/>
      <c r="FMP3001" s="81"/>
      <c r="FMQ3001" s="173"/>
      <c r="FMR3001" s="737"/>
      <c r="FMS3001" s="137"/>
      <c r="FMT3001" s="580"/>
      <c r="FMU3001" s="537"/>
      <c r="FMV3001" s="562"/>
      <c r="FMW3001" s="357"/>
      <c r="FMX3001" s="81"/>
      <c r="FMY3001" s="173"/>
      <c r="FMZ3001" s="737"/>
      <c r="FNA3001" s="137"/>
      <c r="FNB3001" s="580"/>
      <c r="FNC3001" s="537"/>
      <c r="FND3001" s="562"/>
      <c r="FNE3001" s="357"/>
      <c r="FNF3001" s="81"/>
      <c r="FNG3001" s="173"/>
      <c r="FNH3001" s="737"/>
      <c r="FNI3001" s="137"/>
      <c r="FNJ3001" s="580"/>
      <c r="FNK3001" s="537"/>
      <c r="FNL3001" s="562"/>
      <c r="FNM3001" s="357"/>
      <c r="FNN3001" s="81"/>
      <c r="FNO3001" s="173"/>
      <c r="FNP3001" s="737"/>
      <c r="FNQ3001" s="137"/>
      <c r="FNR3001" s="580"/>
      <c r="FNS3001" s="537"/>
      <c r="FNT3001" s="562"/>
      <c r="FNU3001" s="357"/>
      <c r="FNV3001" s="81"/>
      <c r="FNW3001" s="173"/>
      <c r="FNX3001" s="737"/>
      <c r="FNY3001" s="137"/>
      <c r="FNZ3001" s="580"/>
      <c r="FOA3001" s="537"/>
      <c r="FOB3001" s="562"/>
      <c r="FOC3001" s="357"/>
      <c r="FOD3001" s="81"/>
      <c r="FOE3001" s="173"/>
      <c r="FOF3001" s="737"/>
      <c r="FOG3001" s="137"/>
      <c r="FOH3001" s="580"/>
      <c r="FOI3001" s="537"/>
      <c r="FOJ3001" s="562"/>
      <c r="FOK3001" s="357"/>
      <c r="FOL3001" s="81"/>
      <c r="FOM3001" s="173"/>
      <c r="FON3001" s="737"/>
      <c r="FOO3001" s="137"/>
      <c r="FOP3001" s="580"/>
      <c r="FOQ3001" s="537"/>
      <c r="FOR3001" s="562"/>
      <c r="FOS3001" s="357"/>
      <c r="FOT3001" s="81"/>
      <c r="FOU3001" s="173"/>
      <c r="FOV3001" s="737"/>
      <c r="FOW3001" s="137"/>
      <c r="FOX3001" s="580"/>
      <c r="FOY3001" s="537"/>
      <c r="FOZ3001" s="562"/>
      <c r="FPA3001" s="357"/>
      <c r="FPB3001" s="81"/>
      <c r="FPC3001" s="173"/>
      <c r="FPD3001" s="737"/>
      <c r="FPE3001" s="137"/>
      <c r="FPF3001" s="580"/>
      <c r="FPG3001" s="537"/>
      <c r="FPH3001" s="562"/>
      <c r="FPI3001" s="357"/>
      <c r="FPJ3001" s="81"/>
      <c r="FPK3001" s="173"/>
      <c r="FPL3001" s="737"/>
      <c r="FPM3001" s="137"/>
      <c r="FPN3001" s="580"/>
      <c r="FPO3001" s="537"/>
      <c r="FPP3001" s="562"/>
      <c r="FPQ3001" s="357"/>
      <c r="FPR3001" s="81"/>
      <c r="FPS3001" s="173"/>
      <c r="FPT3001" s="737"/>
      <c r="FPU3001" s="137"/>
      <c r="FPV3001" s="580"/>
      <c r="FPW3001" s="537"/>
      <c r="FPX3001" s="562"/>
      <c r="FPY3001" s="357"/>
      <c r="FPZ3001" s="81"/>
      <c r="FQA3001" s="173"/>
      <c r="FQB3001" s="737"/>
      <c r="FQC3001" s="137"/>
      <c r="FQD3001" s="580"/>
      <c r="FQE3001" s="537"/>
      <c r="FQF3001" s="562"/>
      <c r="FQG3001" s="357"/>
      <c r="FQH3001" s="81"/>
      <c r="FQI3001" s="173"/>
      <c r="FQJ3001" s="737"/>
      <c r="FQK3001" s="137"/>
      <c r="FQL3001" s="580"/>
      <c r="FQM3001" s="537"/>
      <c r="FQN3001" s="562"/>
      <c r="FQO3001" s="357"/>
      <c r="FQP3001" s="81"/>
      <c r="FQQ3001" s="173"/>
      <c r="FQR3001" s="737"/>
      <c r="FQS3001" s="137"/>
      <c r="FQT3001" s="580"/>
      <c r="FQU3001" s="537"/>
      <c r="FQV3001" s="562"/>
      <c r="FQW3001" s="357"/>
      <c r="FQX3001" s="81"/>
      <c r="FQY3001" s="173"/>
      <c r="FQZ3001" s="737"/>
      <c r="FRA3001" s="137"/>
      <c r="FRB3001" s="580"/>
      <c r="FRC3001" s="537"/>
      <c r="FRD3001" s="562"/>
      <c r="FRE3001" s="357"/>
      <c r="FRF3001" s="81"/>
      <c r="FRG3001" s="173"/>
      <c r="FRH3001" s="737"/>
      <c r="FRI3001" s="137"/>
      <c r="FRJ3001" s="580"/>
      <c r="FRK3001" s="537"/>
      <c r="FRL3001" s="562"/>
      <c r="FRM3001" s="357"/>
      <c r="FRN3001" s="81"/>
      <c r="FRO3001" s="173"/>
      <c r="FRP3001" s="737"/>
      <c r="FRQ3001" s="137"/>
      <c r="FRR3001" s="580"/>
      <c r="FRS3001" s="537"/>
      <c r="FRT3001" s="562"/>
      <c r="FRU3001" s="357"/>
      <c r="FRV3001" s="81"/>
      <c r="FRW3001" s="173"/>
      <c r="FRX3001" s="737"/>
      <c r="FRY3001" s="137"/>
      <c r="FRZ3001" s="580"/>
      <c r="FSA3001" s="537"/>
      <c r="FSB3001" s="562"/>
      <c r="FSC3001" s="357"/>
      <c r="FSD3001" s="81"/>
      <c r="FSE3001" s="173"/>
      <c r="FSF3001" s="737"/>
      <c r="FSG3001" s="137"/>
      <c r="FSH3001" s="580"/>
      <c r="FSI3001" s="537"/>
      <c r="FSJ3001" s="562"/>
      <c r="FSK3001" s="357"/>
      <c r="FSL3001" s="81"/>
      <c r="FSM3001" s="173"/>
      <c r="FSN3001" s="737"/>
      <c r="FSO3001" s="137"/>
      <c r="FSP3001" s="580"/>
      <c r="FSQ3001" s="537"/>
      <c r="FSR3001" s="562"/>
      <c r="FSS3001" s="357"/>
      <c r="FST3001" s="81"/>
      <c r="FSU3001" s="173"/>
      <c r="FSV3001" s="737"/>
      <c r="FSW3001" s="137"/>
      <c r="FSX3001" s="580"/>
      <c r="FSY3001" s="537"/>
      <c r="FSZ3001" s="562"/>
      <c r="FTA3001" s="357"/>
      <c r="FTB3001" s="81"/>
      <c r="FTC3001" s="173"/>
      <c r="FTD3001" s="737"/>
      <c r="FTE3001" s="137"/>
      <c r="FTF3001" s="580"/>
      <c r="FTG3001" s="537"/>
      <c r="FTH3001" s="562"/>
      <c r="FTI3001" s="357"/>
      <c r="FTJ3001" s="81"/>
      <c r="FTK3001" s="173"/>
      <c r="FTL3001" s="737"/>
      <c r="FTM3001" s="137"/>
      <c r="FTN3001" s="580"/>
      <c r="FTO3001" s="537"/>
      <c r="FTP3001" s="562"/>
      <c r="FTQ3001" s="357"/>
      <c r="FTR3001" s="81"/>
      <c r="FTS3001" s="173"/>
      <c r="FTT3001" s="737"/>
      <c r="FTU3001" s="137"/>
      <c r="FTV3001" s="580"/>
      <c r="FTW3001" s="537"/>
      <c r="FTX3001" s="562"/>
      <c r="FTY3001" s="357"/>
      <c r="FTZ3001" s="81"/>
      <c r="FUA3001" s="173"/>
      <c r="FUB3001" s="737"/>
      <c r="FUC3001" s="137"/>
      <c r="FUD3001" s="580"/>
      <c r="FUE3001" s="537"/>
      <c r="FUF3001" s="562"/>
      <c r="FUG3001" s="357"/>
      <c r="FUH3001" s="81"/>
      <c r="FUI3001" s="173"/>
      <c r="FUJ3001" s="737"/>
      <c r="FUK3001" s="137"/>
      <c r="FUL3001" s="580"/>
      <c r="FUM3001" s="537"/>
      <c r="FUN3001" s="562"/>
      <c r="FUO3001" s="357"/>
      <c r="FUP3001" s="81"/>
      <c r="FUQ3001" s="173"/>
      <c r="FUR3001" s="737"/>
      <c r="FUS3001" s="137"/>
      <c r="FUT3001" s="580"/>
      <c r="FUU3001" s="537"/>
      <c r="FUV3001" s="562"/>
      <c r="FUW3001" s="357"/>
      <c r="FUX3001" s="81"/>
      <c r="FUY3001" s="173"/>
      <c r="FUZ3001" s="737"/>
      <c r="FVA3001" s="137"/>
      <c r="FVB3001" s="580"/>
      <c r="FVC3001" s="537"/>
      <c r="FVD3001" s="562"/>
      <c r="FVE3001" s="357"/>
      <c r="FVF3001" s="81"/>
      <c r="FVG3001" s="173"/>
      <c r="FVH3001" s="737"/>
      <c r="FVI3001" s="137"/>
      <c r="FVJ3001" s="580"/>
      <c r="FVK3001" s="537"/>
      <c r="FVL3001" s="562"/>
      <c r="FVM3001" s="357"/>
      <c r="FVN3001" s="81"/>
      <c r="FVO3001" s="173"/>
      <c r="FVP3001" s="737"/>
      <c r="FVQ3001" s="137"/>
      <c r="FVR3001" s="580"/>
      <c r="FVS3001" s="537"/>
      <c r="FVT3001" s="562"/>
      <c r="FVU3001" s="357"/>
      <c r="FVV3001" s="81"/>
      <c r="FVW3001" s="173"/>
      <c r="FVX3001" s="737"/>
      <c r="FVY3001" s="137"/>
      <c r="FVZ3001" s="580"/>
      <c r="FWA3001" s="537"/>
      <c r="FWB3001" s="562"/>
      <c r="FWC3001" s="357"/>
      <c r="FWD3001" s="81"/>
      <c r="FWE3001" s="173"/>
      <c r="FWF3001" s="737"/>
      <c r="FWG3001" s="137"/>
      <c r="FWH3001" s="580"/>
      <c r="FWI3001" s="537"/>
      <c r="FWJ3001" s="562"/>
      <c r="FWK3001" s="357"/>
      <c r="FWL3001" s="81"/>
      <c r="FWM3001" s="173"/>
      <c r="FWN3001" s="737"/>
      <c r="FWO3001" s="137"/>
      <c r="FWP3001" s="580"/>
      <c r="FWQ3001" s="537"/>
      <c r="FWR3001" s="562"/>
      <c r="FWS3001" s="357"/>
      <c r="FWT3001" s="81"/>
      <c r="FWU3001" s="173"/>
      <c r="FWV3001" s="737"/>
      <c r="FWW3001" s="137"/>
      <c r="FWX3001" s="580"/>
      <c r="FWY3001" s="537"/>
      <c r="FWZ3001" s="562"/>
      <c r="FXA3001" s="357"/>
      <c r="FXB3001" s="81"/>
      <c r="FXC3001" s="173"/>
      <c r="FXD3001" s="737"/>
      <c r="FXE3001" s="137"/>
      <c r="FXF3001" s="580"/>
      <c r="FXG3001" s="537"/>
      <c r="FXH3001" s="562"/>
      <c r="FXI3001" s="357"/>
      <c r="FXJ3001" s="81"/>
      <c r="FXK3001" s="173"/>
      <c r="FXL3001" s="737"/>
      <c r="FXM3001" s="137"/>
      <c r="FXN3001" s="580"/>
      <c r="FXO3001" s="537"/>
      <c r="FXP3001" s="562"/>
      <c r="FXQ3001" s="357"/>
      <c r="FXR3001" s="81"/>
      <c r="FXS3001" s="173"/>
      <c r="FXT3001" s="737"/>
      <c r="FXU3001" s="137"/>
      <c r="FXV3001" s="580"/>
      <c r="FXW3001" s="537"/>
      <c r="FXX3001" s="562"/>
      <c r="FXY3001" s="357"/>
      <c r="FXZ3001" s="81"/>
      <c r="FYA3001" s="173"/>
      <c r="FYB3001" s="737"/>
      <c r="FYC3001" s="137"/>
      <c r="FYD3001" s="580"/>
      <c r="FYE3001" s="537"/>
      <c r="FYF3001" s="562"/>
      <c r="FYG3001" s="357"/>
      <c r="FYH3001" s="81"/>
      <c r="FYI3001" s="173"/>
      <c r="FYJ3001" s="737"/>
      <c r="FYK3001" s="137"/>
      <c r="FYL3001" s="580"/>
      <c r="FYM3001" s="537"/>
      <c r="FYN3001" s="562"/>
      <c r="FYO3001" s="357"/>
      <c r="FYP3001" s="81"/>
      <c r="FYQ3001" s="173"/>
      <c r="FYR3001" s="737"/>
      <c r="FYS3001" s="137"/>
      <c r="FYT3001" s="580"/>
      <c r="FYU3001" s="537"/>
      <c r="FYV3001" s="562"/>
      <c r="FYW3001" s="357"/>
      <c r="FYX3001" s="81"/>
      <c r="FYY3001" s="173"/>
      <c r="FYZ3001" s="737"/>
      <c r="FZA3001" s="137"/>
      <c r="FZB3001" s="580"/>
      <c r="FZC3001" s="537"/>
      <c r="FZD3001" s="562"/>
      <c r="FZE3001" s="357"/>
      <c r="FZF3001" s="81"/>
      <c r="FZG3001" s="173"/>
      <c r="FZH3001" s="737"/>
      <c r="FZI3001" s="137"/>
      <c r="FZJ3001" s="580"/>
      <c r="FZK3001" s="537"/>
      <c r="FZL3001" s="562"/>
      <c r="FZM3001" s="357"/>
      <c r="FZN3001" s="81"/>
      <c r="FZO3001" s="173"/>
      <c r="FZP3001" s="737"/>
      <c r="FZQ3001" s="137"/>
      <c r="FZR3001" s="580"/>
      <c r="FZS3001" s="537"/>
      <c r="FZT3001" s="562"/>
      <c r="FZU3001" s="357"/>
      <c r="FZV3001" s="81"/>
      <c r="FZW3001" s="173"/>
      <c r="FZX3001" s="737"/>
      <c r="FZY3001" s="137"/>
      <c r="FZZ3001" s="580"/>
      <c r="GAA3001" s="537"/>
      <c r="GAB3001" s="562"/>
      <c r="GAC3001" s="357"/>
      <c r="GAD3001" s="81"/>
      <c r="GAE3001" s="173"/>
      <c r="GAF3001" s="737"/>
      <c r="GAG3001" s="137"/>
      <c r="GAH3001" s="580"/>
      <c r="GAI3001" s="537"/>
      <c r="GAJ3001" s="562"/>
      <c r="GAK3001" s="357"/>
      <c r="GAL3001" s="81"/>
      <c r="GAM3001" s="173"/>
      <c r="GAN3001" s="737"/>
      <c r="GAO3001" s="137"/>
      <c r="GAP3001" s="580"/>
      <c r="GAQ3001" s="537"/>
      <c r="GAR3001" s="562"/>
      <c r="GAS3001" s="357"/>
      <c r="GAT3001" s="81"/>
      <c r="GAU3001" s="173"/>
      <c r="GAV3001" s="737"/>
      <c r="GAW3001" s="137"/>
      <c r="GAX3001" s="580"/>
      <c r="GAY3001" s="537"/>
      <c r="GAZ3001" s="562"/>
      <c r="GBA3001" s="357"/>
      <c r="GBB3001" s="81"/>
      <c r="GBC3001" s="173"/>
      <c r="GBD3001" s="737"/>
      <c r="GBE3001" s="137"/>
      <c r="GBF3001" s="580"/>
      <c r="GBG3001" s="537"/>
      <c r="GBH3001" s="562"/>
      <c r="GBI3001" s="357"/>
      <c r="GBJ3001" s="81"/>
      <c r="GBK3001" s="173"/>
      <c r="GBL3001" s="737"/>
      <c r="GBM3001" s="137"/>
      <c r="GBN3001" s="580"/>
      <c r="GBO3001" s="537"/>
      <c r="GBP3001" s="562"/>
      <c r="GBQ3001" s="357"/>
      <c r="GBR3001" s="81"/>
      <c r="GBS3001" s="173"/>
      <c r="GBT3001" s="737"/>
      <c r="GBU3001" s="137"/>
      <c r="GBV3001" s="580"/>
      <c r="GBW3001" s="537"/>
      <c r="GBX3001" s="562"/>
      <c r="GBY3001" s="357"/>
      <c r="GBZ3001" s="81"/>
      <c r="GCA3001" s="173"/>
      <c r="GCB3001" s="737"/>
      <c r="GCC3001" s="137"/>
      <c r="GCD3001" s="580"/>
      <c r="GCE3001" s="537"/>
      <c r="GCF3001" s="562"/>
      <c r="GCG3001" s="357"/>
      <c r="GCH3001" s="81"/>
      <c r="GCI3001" s="173"/>
      <c r="GCJ3001" s="737"/>
      <c r="GCK3001" s="137"/>
      <c r="GCL3001" s="580"/>
      <c r="GCM3001" s="537"/>
      <c r="GCN3001" s="562"/>
      <c r="GCO3001" s="357"/>
      <c r="GCP3001" s="81"/>
      <c r="GCQ3001" s="173"/>
      <c r="GCR3001" s="737"/>
      <c r="GCS3001" s="137"/>
      <c r="GCT3001" s="580"/>
      <c r="GCU3001" s="537"/>
      <c r="GCV3001" s="562"/>
      <c r="GCW3001" s="357"/>
      <c r="GCX3001" s="81"/>
      <c r="GCY3001" s="173"/>
      <c r="GCZ3001" s="737"/>
      <c r="GDA3001" s="137"/>
      <c r="GDB3001" s="580"/>
      <c r="GDC3001" s="537"/>
      <c r="GDD3001" s="562"/>
      <c r="GDE3001" s="357"/>
      <c r="GDF3001" s="81"/>
      <c r="GDG3001" s="173"/>
      <c r="GDH3001" s="737"/>
      <c r="GDI3001" s="137"/>
      <c r="GDJ3001" s="580"/>
      <c r="GDK3001" s="537"/>
      <c r="GDL3001" s="562"/>
      <c r="GDM3001" s="357"/>
      <c r="GDN3001" s="81"/>
      <c r="GDO3001" s="173"/>
      <c r="GDP3001" s="737"/>
      <c r="GDQ3001" s="137"/>
      <c r="GDR3001" s="580"/>
      <c r="GDS3001" s="537"/>
      <c r="GDT3001" s="562"/>
      <c r="GDU3001" s="357"/>
      <c r="GDV3001" s="81"/>
      <c r="GDW3001" s="173"/>
      <c r="GDX3001" s="737"/>
      <c r="GDY3001" s="137"/>
      <c r="GDZ3001" s="580"/>
      <c r="GEA3001" s="537"/>
      <c r="GEB3001" s="562"/>
      <c r="GEC3001" s="357"/>
      <c r="GED3001" s="81"/>
      <c r="GEE3001" s="173"/>
      <c r="GEF3001" s="737"/>
      <c r="GEG3001" s="137"/>
      <c r="GEH3001" s="580"/>
      <c r="GEI3001" s="537"/>
      <c r="GEJ3001" s="562"/>
      <c r="GEK3001" s="357"/>
      <c r="GEL3001" s="81"/>
      <c r="GEM3001" s="173"/>
      <c r="GEN3001" s="737"/>
      <c r="GEO3001" s="137"/>
      <c r="GEP3001" s="580"/>
      <c r="GEQ3001" s="537"/>
      <c r="GER3001" s="562"/>
      <c r="GES3001" s="357"/>
      <c r="GET3001" s="81"/>
      <c r="GEU3001" s="173"/>
      <c r="GEV3001" s="737"/>
      <c r="GEW3001" s="137"/>
      <c r="GEX3001" s="580"/>
      <c r="GEY3001" s="537"/>
      <c r="GEZ3001" s="562"/>
      <c r="GFA3001" s="357"/>
      <c r="GFB3001" s="81"/>
      <c r="GFC3001" s="173"/>
      <c r="GFD3001" s="737"/>
      <c r="GFE3001" s="137"/>
      <c r="GFF3001" s="580"/>
      <c r="GFG3001" s="537"/>
      <c r="GFH3001" s="562"/>
      <c r="GFI3001" s="357"/>
      <c r="GFJ3001" s="81"/>
      <c r="GFK3001" s="173"/>
      <c r="GFL3001" s="737"/>
      <c r="GFM3001" s="137"/>
      <c r="GFN3001" s="580"/>
      <c r="GFO3001" s="537"/>
      <c r="GFP3001" s="562"/>
      <c r="GFQ3001" s="357"/>
      <c r="GFR3001" s="81"/>
      <c r="GFS3001" s="173"/>
      <c r="GFT3001" s="737"/>
      <c r="GFU3001" s="137"/>
      <c r="GFV3001" s="580"/>
      <c r="GFW3001" s="537"/>
      <c r="GFX3001" s="562"/>
      <c r="GFY3001" s="357"/>
      <c r="GFZ3001" s="81"/>
      <c r="GGA3001" s="173"/>
      <c r="GGB3001" s="737"/>
      <c r="GGC3001" s="137"/>
      <c r="GGD3001" s="580"/>
      <c r="GGE3001" s="537"/>
      <c r="GGF3001" s="562"/>
      <c r="GGG3001" s="357"/>
      <c r="GGH3001" s="81"/>
      <c r="GGI3001" s="173"/>
      <c r="GGJ3001" s="737"/>
      <c r="GGK3001" s="137"/>
      <c r="GGL3001" s="580"/>
      <c r="GGM3001" s="537"/>
      <c r="GGN3001" s="562"/>
      <c r="GGO3001" s="357"/>
      <c r="GGP3001" s="81"/>
      <c r="GGQ3001" s="173"/>
      <c r="GGR3001" s="737"/>
      <c r="GGS3001" s="137"/>
      <c r="GGT3001" s="580"/>
      <c r="GGU3001" s="537"/>
      <c r="GGV3001" s="562"/>
      <c r="GGW3001" s="357"/>
      <c r="GGX3001" s="81"/>
      <c r="GGY3001" s="173"/>
      <c r="GGZ3001" s="737"/>
      <c r="GHA3001" s="137"/>
      <c r="GHB3001" s="580"/>
      <c r="GHC3001" s="537"/>
      <c r="GHD3001" s="562"/>
      <c r="GHE3001" s="357"/>
      <c r="GHF3001" s="81"/>
      <c r="GHG3001" s="173"/>
      <c r="GHH3001" s="737"/>
      <c r="GHI3001" s="137"/>
      <c r="GHJ3001" s="580"/>
      <c r="GHK3001" s="537"/>
      <c r="GHL3001" s="562"/>
      <c r="GHM3001" s="357"/>
      <c r="GHN3001" s="81"/>
      <c r="GHO3001" s="173"/>
      <c r="GHP3001" s="737"/>
      <c r="GHQ3001" s="137"/>
      <c r="GHR3001" s="580"/>
      <c r="GHS3001" s="537"/>
      <c r="GHT3001" s="562"/>
      <c r="GHU3001" s="357"/>
      <c r="GHV3001" s="81"/>
      <c r="GHW3001" s="173"/>
      <c r="GHX3001" s="737"/>
      <c r="GHY3001" s="137"/>
      <c r="GHZ3001" s="580"/>
      <c r="GIA3001" s="537"/>
      <c r="GIB3001" s="562"/>
      <c r="GIC3001" s="357"/>
      <c r="GID3001" s="81"/>
      <c r="GIE3001" s="173"/>
      <c r="GIF3001" s="737"/>
      <c r="GIG3001" s="137"/>
      <c r="GIH3001" s="580"/>
      <c r="GII3001" s="537"/>
      <c r="GIJ3001" s="562"/>
      <c r="GIK3001" s="357"/>
      <c r="GIL3001" s="81"/>
      <c r="GIM3001" s="173"/>
      <c r="GIN3001" s="737"/>
      <c r="GIO3001" s="137"/>
      <c r="GIP3001" s="580"/>
      <c r="GIQ3001" s="537"/>
      <c r="GIR3001" s="562"/>
      <c r="GIS3001" s="357"/>
      <c r="GIT3001" s="81"/>
      <c r="GIU3001" s="173"/>
      <c r="GIV3001" s="737"/>
      <c r="GIW3001" s="137"/>
      <c r="GIX3001" s="580"/>
      <c r="GIY3001" s="537"/>
      <c r="GIZ3001" s="562"/>
      <c r="GJA3001" s="357"/>
      <c r="GJB3001" s="81"/>
      <c r="GJC3001" s="173"/>
      <c r="GJD3001" s="737"/>
      <c r="GJE3001" s="137"/>
      <c r="GJF3001" s="580"/>
      <c r="GJG3001" s="537"/>
      <c r="GJH3001" s="562"/>
      <c r="GJI3001" s="357"/>
      <c r="GJJ3001" s="81"/>
      <c r="GJK3001" s="173"/>
      <c r="GJL3001" s="737"/>
      <c r="GJM3001" s="137"/>
      <c r="GJN3001" s="580"/>
      <c r="GJO3001" s="537"/>
      <c r="GJP3001" s="562"/>
      <c r="GJQ3001" s="357"/>
      <c r="GJR3001" s="81"/>
      <c r="GJS3001" s="173"/>
      <c r="GJT3001" s="737"/>
      <c r="GJU3001" s="137"/>
      <c r="GJV3001" s="580"/>
      <c r="GJW3001" s="537"/>
      <c r="GJX3001" s="562"/>
      <c r="GJY3001" s="357"/>
      <c r="GJZ3001" s="81"/>
      <c r="GKA3001" s="173"/>
      <c r="GKB3001" s="737"/>
      <c r="GKC3001" s="137"/>
      <c r="GKD3001" s="580"/>
      <c r="GKE3001" s="537"/>
      <c r="GKF3001" s="562"/>
      <c r="GKG3001" s="357"/>
      <c r="GKH3001" s="81"/>
      <c r="GKI3001" s="173"/>
      <c r="GKJ3001" s="737"/>
      <c r="GKK3001" s="137"/>
      <c r="GKL3001" s="580"/>
      <c r="GKM3001" s="537"/>
      <c r="GKN3001" s="562"/>
      <c r="GKO3001" s="357"/>
      <c r="GKP3001" s="81"/>
      <c r="GKQ3001" s="173"/>
      <c r="GKR3001" s="737"/>
      <c r="GKS3001" s="137"/>
      <c r="GKT3001" s="580"/>
      <c r="GKU3001" s="537"/>
      <c r="GKV3001" s="562"/>
      <c r="GKW3001" s="357"/>
      <c r="GKX3001" s="81"/>
      <c r="GKY3001" s="173"/>
      <c r="GKZ3001" s="737"/>
      <c r="GLA3001" s="137"/>
      <c r="GLB3001" s="580"/>
      <c r="GLC3001" s="537"/>
      <c r="GLD3001" s="562"/>
      <c r="GLE3001" s="357"/>
      <c r="GLF3001" s="81"/>
      <c r="GLG3001" s="173"/>
      <c r="GLH3001" s="737"/>
      <c r="GLI3001" s="137"/>
      <c r="GLJ3001" s="580"/>
      <c r="GLK3001" s="537"/>
      <c r="GLL3001" s="562"/>
      <c r="GLM3001" s="357"/>
      <c r="GLN3001" s="81"/>
      <c r="GLO3001" s="173"/>
      <c r="GLP3001" s="737"/>
      <c r="GLQ3001" s="137"/>
      <c r="GLR3001" s="580"/>
      <c r="GLS3001" s="537"/>
      <c r="GLT3001" s="562"/>
      <c r="GLU3001" s="357"/>
      <c r="GLV3001" s="81"/>
      <c r="GLW3001" s="173"/>
      <c r="GLX3001" s="737"/>
      <c r="GLY3001" s="137"/>
      <c r="GLZ3001" s="580"/>
      <c r="GMA3001" s="537"/>
      <c r="GMB3001" s="562"/>
      <c r="GMC3001" s="357"/>
      <c r="GMD3001" s="81"/>
      <c r="GME3001" s="173"/>
      <c r="GMF3001" s="737"/>
      <c r="GMG3001" s="137"/>
      <c r="GMH3001" s="580"/>
      <c r="GMI3001" s="537"/>
      <c r="GMJ3001" s="562"/>
      <c r="GMK3001" s="357"/>
      <c r="GML3001" s="81"/>
      <c r="GMM3001" s="173"/>
      <c r="GMN3001" s="737"/>
      <c r="GMO3001" s="137"/>
      <c r="GMP3001" s="580"/>
      <c r="GMQ3001" s="537"/>
      <c r="GMR3001" s="562"/>
      <c r="GMS3001" s="357"/>
      <c r="GMT3001" s="81"/>
      <c r="GMU3001" s="173"/>
      <c r="GMV3001" s="737"/>
      <c r="GMW3001" s="137"/>
      <c r="GMX3001" s="580"/>
      <c r="GMY3001" s="537"/>
      <c r="GMZ3001" s="562"/>
      <c r="GNA3001" s="357"/>
      <c r="GNB3001" s="81"/>
      <c r="GNC3001" s="173"/>
      <c r="GND3001" s="737"/>
      <c r="GNE3001" s="137"/>
      <c r="GNF3001" s="580"/>
      <c r="GNG3001" s="537"/>
      <c r="GNH3001" s="562"/>
      <c r="GNI3001" s="357"/>
      <c r="GNJ3001" s="81"/>
      <c r="GNK3001" s="173"/>
      <c r="GNL3001" s="737"/>
      <c r="GNM3001" s="137"/>
      <c r="GNN3001" s="580"/>
      <c r="GNO3001" s="537"/>
      <c r="GNP3001" s="562"/>
      <c r="GNQ3001" s="357"/>
      <c r="GNR3001" s="81"/>
      <c r="GNS3001" s="173"/>
      <c r="GNT3001" s="737"/>
      <c r="GNU3001" s="137"/>
      <c r="GNV3001" s="580"/>
      <c r="GNW3001" s="537"/>
      <c r="GNX3001" s="562"/>
      <c r="GNY3001" s="357"/>
      <c r="GNZ3001" s="81"/>
      <c r="GOA3001" s="173"/>
      <c r="GOB3001" s="737"/>
      <c r="GOC3001" s="137"/>
      <c r="GOD3001" s="580"/>
      <c r="GOE3001" s="537"/>
      <c r="GOF3001" s="562"/>
      <c r="GOG3001" s="357"/>
      <c r="GOH3001" s="81"/>
      <c r="GOI3001" s="173"/>
      <c r="GOJ3001" s="737"/>
      <c r="GOK3001" s="137"/>
      <c r="GOL3001" s="580"/>
      <c r="GOM3001" s="537"/>
      <c r="GON3001" s="562"/>
      <c r="GOO3001" s="357"/>
      <c r="GOP3001" s="81"/>
      <c r="GOQ3001" s="173"/>
      <c r="GOR3001" s="737"/>
      <c r="GOS3001" s="137"/>
      <c r="GOT3001" s="580"/>
      <c r="GOU3001" s="537"/>
      <c r="GOV3001" s="562"/>
      <c r="GOW3001" s="357"/>
      <c r="GOX3001" s="81"/>
      <c r="GOY3001" s="173"/>
      <c r="GOZ3001" s="737"/>
      <c r="GPA3001" s="137"/>
      <c r="GPB3001" s="580"/>
      <c r="GPC3001" s="537"/>
      <c r="GPD3001" s="562"/>
      <c r="GPE3001" s="357"/>
      <c r="GPF3001" s="81"/>
      <c r="GPG3001" s="173"/>
      <c r="GPH3001" s="737"/>
      <c r="GPI3001" s="137"/>
      <c r="GPJ3001" s="580"/>
      <c r="GPK3001" s="537"/>
      <c r="GPL3001" s="562"/>
      <c r="GPM3001" s="357"/>
      <c r="GPN3001" s="81"/>
      <c r="GPO3001" s="173"/>
      <c r="GPP3001" s="737"/>
      <c r="GPQ3001" s="137"/>
      <c r="GPR3001" s="580"/>
      <c r="GPS3001" s="537"/>
      <c r="GPT3001" s="562"/>
      <c r="GPU3001" s="357"/>
      <c r="GPV3001" s="81"/>
      <c r="GPW3001" s="173"/>
      <c r="GPX3001" s="737"/>
      <c r="GPY3001" s="137"/>
      <c r="GPZ3001" s="580"/>
      <c r="GQA3001" s="537"/>
      <c r="GQB3001" s="562"/>
      <c r="GQC3001" s="357"/>
      <c r="GQD3001" s="81"/>
      <c r="GQE3001" s="173"/>
      <c r="GQF3001" s="737"/>
      <c r="GQG3001" s="137"/>
      <c r="GQH3001" s="580"/>
      <c r="GQI3001" s="537"/>
      <c r="GQJ3001" s="562"/>
      <c r="GQK3001" s="357"/>
      <c r="GQL3001" s="81"/>
      <c r="GQM3001" s="173"/>
      <c r="GQN3001" s="737"/>
      <c r="GQO3001" s="137"/>
      <c r="GQP3001" s="580"/>
      <c r="GQQ3001" s="537"/>
      <c r="GQR3001" s="562"/>
      <c r="GQS3001" s="357"/>
      <c r="GQT3001" s="81"/>
      <c r="GQU3001" s="173"/>
      <c r="GQV3001" s="737"/>
      <c r="GQW3001" s="137"/>
      <c r="GQX3001" s="580"/>
      <c r="GQY3001" s="537"/>
      <c r="GQZ3001" s="562"/>
      <c r="GRA3001" s="357"/>
      <c r="GRB3001" s="81"/>
      <c r="GRC3001" s="173"/>
      <c r="GRD3001" s="737"/>
      <c r="GRE3001" s="137"/>
      <c r="GRF3001" s="580"/>
      <c r="GRG3001" s="537"/>
      <c r="GRH3001" s="562"/>
      <c r="GRI3001" s="357"/>
      <c r="GRJ3001" s="81"/>
      <c r="GRK3001" s="173"/>
      <c r="GRL3001" s="737"/>
      <c r="GRM3001" s="137"/>
      <c r="GRN3001" s="580"/>
      <c r="GRO3001" s="537"/>
      <c r="GRP3001" s="562"/>
      <c r="GRQ3001" s="357"/>
      <c r="GRR3001" s="81"/>
      <c r="GRS3001" s="173"/>
      <c r="GRT3001" s="737"/>
      <c r="GRU3001" s="137"/>
      <c r="GRV3001" s="580"/>
      <c r="GRW3001" s="537"/>
      <c r="GRX3001" s="562"/>
      <c r="GRY3001" s="357"/>
      <c r="GRZ3001" s="81"/>
      <c r="GSA3001" s="173"/>
      <c r="GSB3001" s="737"/>
      <c r="GSC3001" s="137"/>
      <c r="GSD3001" s="580"/>
      <c r="GSE3001" s="537"/>
      <c r="GSF3001" s="562"/>
      <c r="GSG3001" s="357"/>
      <c r="GSH3001" s="81"/>
      <c r="GSI3001" s="173"/>
      <c r="GSJ3001" s="737"/>
      <c r="GSK3001" s="137"/>
      <c r="GSL3001" s="580"/>
      <c r="GSM3001" s="537"/>
      <c r="GSN3001" s="562"/>
      <c r="GSO3001" s="357"/>
      <c r="GSP3001" s="81"/>
      <c r="GSQ3001" s="173"/>
      <c r="GSR3001" s="737"/>
      <c r="GSS3001" s="137"/>
      <c r="GST3001" s="580"/>
      <c r="GSU3001" s="537"/>
      <c r="GSV3001" s="562"/>
      <c r="GSW3001" s="357"/>
      <c r="GSX3001" s="81"/>
      <c r="GSY3001" s="173"/>
      <c r="GSZ3001" s="737"/>
      <c r="GTA3001" s="137"/>
      <c r="GTB3001" s="580"/>
      <c r="GTC3001" s="537"/>
      <c r="GTD3001" s="562"/>
      <c r="GTE3001" s="357"/>
      <c r="GTF3001" s="81"/>
      <c r="GTG3001" s="173"/>
      <c r="GTH3001" s="737"/>
      <c r="GTI3001" s="137"/>
      <c r="GTJ3001" s="580"/>
      <c r="GTK3001" s="537"/>
      <c r="GTL3001" s="562"/>
      <c r="GTM3001" s="357"/>
      <c r="GTN3001" s="81"/>
      <c r="GTO3001" s="173"/>
      <c r="GTP3001" s="737"/>
      <c r="GTQ3001" s="137"/>
      <c r="GTR3001" s="580"/>
      <c r="GTS3001" s="537"/>
      <c r="GTT3001" s="562"/>
      <c r="GTU3001" s="357"/>
      <c r="GTV3001" s="81"/>
      <c r="GTW3001" s="173"/>
      <c r="GTX3001" s="737"/>
      <c r="GTY3001" s="137"/>
      <c r="GTZ3001" s="580"/>
      <c r="GUA3001" s="537"/>
      <c r="GUB3001" s="562"/>
      <c r="GUC3001" s="357"/>
      <c r="GUD3001" s="81"/>
      <c r="GUE3001" s="173"/>
      <c r="GUF3001" s="737"/>
      <c r="GUG3001" s="137"/>
      <c r="GUH3001" s="580"/>
      <c r="GUI3001" s="537"/>
      <c r="GUJ3001" s="562"/>
      <c r="GUK3001" s="357"/>
      <c r="GUL3001" s="81"/>
      <c r="GUM3001" s="173"/>
      <c r="GUN3001" s="737"/>
      <c r="GUO3001" s="137"/>
      <c r="GUP3001" s="580"/>
      <c r="GUQ3001" s="537"/>
      <c r="GUR3001" s="562"/>
      <c r="GUS3001" s="357"/>
      <c r="GUT3001" s="81"/>
      <c r="GUU3001" s="173"/>
      <c r="GUV3001" s="737"/>
      <c r="GUW3001" s="137"/>
      <c r="GUX3001" s="580"/>
      <c r="GUY3001" s="537"/>
      <c r="GUZ3001" s="562"/>
      <c r="GVA3001" s="357"/>
      <c r="GVB3001" s="81"/>
      <c r="GVC3001" s="173"/>
      <c r="GVD3001" s="737"/>
      <c r="GVE3001" s="137"/>
      <c r="GVF3001" s="580"/>
      <c r="GVG3001" s="537"/>
      <c r="GVH3001" s="562"/>
      <c r="GVI3001" s="357"/>
      <c r="GVJ3001" s="81"/>
      <c r="GVK3001" s="173"/>
      <c r="GVL3001" s="737"/>
      <c r="GVM3001" s="137"/>
      <c r="GVN3001" s="580"/>
      <c r="GVO3001" s="537"/>
      <c r="GVP3001" s="562"/>
      <c r="GVQ3001" s="357"/>
      <c r="GVR3001" s="81"/>
      <c r="GVS3001" s="173"/>
      <c r="GVT3001" s="737"/>
      <c r="GVU3001" s="137"/>
      <c r="GVV3001" s="580"/>
      <c r="GVW3001" s="537"/>
      <c r="GVX3001" s="562"/>
      <c r="GVY3001" s="357"/>
      <c r="GVZ3001" s="81"/>
      <c r="GWA3001" s="173"/>
      <c r="GWB3001" s="737"/>
      <c r="GWC3001" s="137"/>
      <c r="GWD3001" s="580"/>
      <c r="GWE3001" s="537"/>
      <c r="GWF3001" s="562"/>
      <c r="GWG3001" s="357"/>
      <c r="GWH3001" s="81"/>
      <c r="GWI3001" s="173"/>
      <c r="GWJ3001" s="737"/>
      <c r="GWK3001" s="137"/>
      <c r="GWL3001" s="580"/>
      <c r="GWM3001" s="537"/>
      <c r="GWN3001" s="562"/>
      <c r="GWO3001" s="357"/>
      <c r="GWP3001" s="81"/>
      <c r="GWQ3001" s="173"/>
      <c r="GWR3001" s="737"/>
      <c r="GWS3001" s="137"/>
      <c r="GWT3001" s="580"/>
      <c r="GWU3001" s="537"/>
      <c r="GWV3001" s="562"/>
      <c r="GWW3001" s="357"/>
      <c r="GWX3001" s="81"/>
      <c r="GWY3001" s="173"/>
      <c r="GWZ3001" s="737"/>
      <c r="GXA3001" s="137"/>
      <c r="GXB3001" s="580"/>
      <c r="GXC3001" s="537"/>
      <c r="GXD3001" s="562"/>
      <c r="GXE3001" s="357"/>
      <c r="GXF3001" s="81"/>
      <c r="GXG3001" s="173"/>
      <c r="GXH3001" s="737"/>
      <c r="GXI3001" s="137"/>
      <c r="GXJ3001" s="580"/>
      <c r="GXK3001" s="537"/>
      <c r="GXL3001" s="562"/>
      <c r="GXM3001" s="357"/>
      <c r="GXN3001" s="81"/>
      <c r="GXO3001" s="173"/>
      <c r="GXP3001" s="737"/>
      <c r="GXQ3001" s="137"/>
      <c r="GXR3001" s="580"/>
      <c r="GXS3001" s="537"/>
      <c r="GXT3001" s="562"/>
      <c r="GXU3001" s="357"/>
      <c r="GXV3001" s="81"/>
      <c r="GXW3001" s="173"/>
      <c r="GXX3001" s="737"/>
      <c r="GXY3001" s="137"/>
      <c r="GXZ3001" s="580"/>
      <c r="GYA3001" s="537"/>
      <c r="GYB3001" s="562"/>
      <c r="GYC3001" s="357"/>
      <c r="GYD3001" s="81"/>
      <c r="GYE3001" s="173"/>
      <c r="GYF3001" s="737"/>
      <c r="GYG3001" s="137"/>
      <c r="GYH3001" s="580"/>
      <c r="GYI3001" s="537"/>
      <c r="GYJ3001" s="562"/>
      <c r="GYK3001" s="357"/>
      <c r="GYL3001" s="81"/>
      <c r="GYM3001" s="173"/>
      <c r="GYN3001" s="737"/>
      <c r="GYO3001" s="137"/>
      <c r="GYP3001" s="580"/>
      <c r="GYQ3001" s="537"/>
      <c r="GYR3001" s="562"/>
      <c r="GYS3001" s="357"/>
      <c r="GYT3001" s="81"/>
      <c r="GYU3001" s="173"/>
      <c r="GYV3001" s="737"/>
      <c r="GYW3001" s="137"/>
      <c r="GYX3001" s="580"/>
      <c r="GYY3001" s="537"/>
      <c r="GYZ3001" s="562"/>
      <c r="GZA3001" s="357"/>
      <c r="GZB3001" s="81"/>
      <c r="GZC3001" s="173"/>
      <c r="GZD3001" s="737"/>
      <c r="GZE3001" s="137"/>
      <c r="GZF3001" s="580"/>
      <c r="GZG3001" s="537"/>
      <c r="GZH3001" s="562"/>
      <c r="GZI3001" s="357"/>
      <c r="GZJ3001" s="81"/>
      <c r="GZK3001" s="173"/>
      <c r="GZL3001" s="737"/>
      <c r="GZM3001" s="137"/>
      <c r="GZN3001" s="580"/>
      <c r="GZO3001" s="537"/>
      <c r="GZP3001" s="562"/>
      <c r="GZQ3001" s="357"/>
      <c r="GZR3001" s="81"/>
      <c r="GZS3001" s="173"/>
      <c r="GZT3001" s="737"/>
      <c r="GZU3001" s="137"/>
      <c r="GZV3001" s="580"/>
      <c r="GZW3001" s="537"/>
      <c r="GZX3001" s="562"/>
      <c r="GZY3001" s="357"/>
      <c r="GZZ3001" s="81"/>
      <c r="HAA3001" s="173"/>
      <c r="HAB3001" s="737"/>
      <c r="HAC3001" s="137"/>
      <c r="HAD3001" s="580"/>
      <c r="HAE3001" s="537"/>
      <c r="HAF3001" s="562"/>
      <c r="HAG3001" s="357"/>
      <c r="HAH3001" s="81"/>
      <c r="HAI3001" s="173"/>
      <c r="HAJ3001" s="737"/>
      <c r="HAK3001" s="137"/>
      <c r="HAL3001" s="580"/>
      <c r="HAM3001" s="537"/>
      <c r="HAN3001" s="562"/>
      <c r="HAO3001" s="357"/>
      <c r="HAP3001" s="81"/>
      <c r="HAQ3001" s="173"/>
      <c r="HAR3001" s="737"/>
      <c r="HAS3001" s="137"/>
      <c r="HAT3001" s="580"/>
      <c r="HAU3001" s="537"/>
      <c r="HAV3001" s="562"/>
      <c r="HAW3001" s="357"/>
      <c r="HAX3001" s="81"/>
      <c r="HAY3001" s="173"/>
      <c r="HAZ3001" s="737"/>
      <c r="HBA3001" s="137"/>
      <c r="HBB3001" s="580"/>
      <c r="HBC3001" s="537"/>
      <c r="HBD3001" s="562"/>
      <c r="HBE3001" s="357"/>
      <c r="HBF3001" s="81"/>
      <c r="HBG3001" s="173"/>
      <c r="HBH3001" s="737"/>
      <c r="HBI3001" s="137"/>
      <c r="HBJ3001" s="580"/>
      <c r="HBK3001" s="537"/>
      <c r="HBL3001" s="562"/>
      <c r="HBM3001" s="357"/>
      <c r="HBN3001" s="81"/>
      <c r="HBO3001" s="173"/>
      <c r="HBP3001" s="737"/>
      <c r="HBQ3001" s="137"/>
      <c r="HBR3001" s="580"/>
      <c r="HBS3001" s="537"/>
      <c r="HBT3001" s="562"/>
      <c r="HBU3001" s="357"/>
      <c r="HBV3001" s="81"/>
      <c r="HBW3001" s="173"/>
      <c r="HBX3001" s="737"/>
      <c r="HBY3001" s="137"/>
      <c r="HBZ3001" s="580"/>
      <c r="HCA3001" s="537"/>
      <c r="HCB3001" s="562"/>
      <c r="HCC3001" s="357"/>
      <c r="HCD3001" s="81"/>
      <c r="HCE3001" s="173"/>
      <c r="HCF3001" s="737"/>
      <c r="HCG3001" s="137"/>
      <c r="HCH3001" s="580"/>
      <c r="HCI3001" s="537"/>
      <c r="HCJ3001" s="562"/>
      <c r="HCK3001" s="357"/>
      <c r="HCL3001" s="81"/>
      <c r="HCM3001" s="173"/>
      <c r="HCN3001" s="737"/>
      <c r="HCO3001" s="137"/>
      <c r="HCP3001" s="580"/>
      <c r="HCQ3001" s="537"/>
      <c r="HCR3001" s="562"/>
      <c r="HCS3001" s="357"/>
      <c r="HCT3001" s="81"/>
      <c r="HCU3001" s="173"/>
      <c r="HCV3001" s="737"/>
      <c r="HCW3001" s="137"/>
      <c r="HCX3001" s="580"/>
      <c r="HCY3001" s="537"/>
      <c r="HCZ3001" s="562"/>
      <c r="HDA3001" s="357"/>
      <c r="HDB3001" s="81"/>
      <c r="HDC3001" s="173"/>
      <c r="HDD3001" s="737"/>
      <c r="HDE3001" s="137"/>
      <c r="HDF3001" s="580"/>
      <c r="HDG3001" s="537"/>
      <c r="HDH3001" s="562"/>
      <c r="HDI3001" s="357"/>
      <c r="HDJ3001" s="81"/>
      <c r="HDK3001" s="173"/>
      <c r="HDL3001" s="737"/>
      <c r="HDM3001" s="137"/>
      <c r="HDN3001" s="580"/>
      <c r="HDO3001" s="537"/>
      <c r="HDP3001" s="562"/>
      <c r="HDQ3001" s="357"/>
      <c r="HDR3001" s="81"/>
      <c r="HDS3001" s="173"/>
      <c r="HDT3001" s="737"/>
      <c r="HDU3001" s="137"/>
      <c r="HDV3001" s="580"/>
      <c r="HDW3001" s="537"/>
      <c r="HDX3001" s="562"/>
      <c r="HDY3001" s="357"/>
      <c r="HDZ3001" s="81"/>
      <c r="HEA3001" s="173"/>
      <c r="HEB3001" s="737"/>
      <c r="HEC3001" s="137"/>
      <c r="HED3001" s="580"/>
      <c r="HEE3001" s="537"/>
      <c r="HEF3001" s="562"/>
      <c r="HEG3001" s="357"/>
      <c r="HEH3001" s="81"/>
      <c r="HEI3001" s="173"/>
      <c r="HEJ3001" s="737"/>
      <c r="HEK3001" s="137"/>
      <c r="HEL3001" s="580"/>
      <c r="HEM3001" s="537"/>
      <c r="HEN3001" s="562"/>
      <c r="HEO3001" s="357"/>
      <c r="HEP3001" s="81"/>
      <c r="HEQ3001" s="173"/>
      <c r="HER3001" s="737"/>
      <c r="HES3001" s="137"/>
      <c r="HET3001" s="580"/>
      <c r="HEU3001" s="537"/>
      <c r="HEV3001" s="562"/>
      <c r="HEW3001" s="357"/>
      <c r="HEX3001" s="81"/>
      <c r="HEY3001" s="173"/>
      <c r="HEZ3001" s="737"/>
      <c r="HFA3001" s="137"/>
      <c r="HFB3001" s="580"/>
      <c r="HFC3001" s="537"/>
      <c r="HFD3001" s="562"/>
      <c r="HFE3001" s="357"/>
      <c r="HFF3001" s="81"/>
      <c r="HFG3001" s="173"/>
      <c r="HFH3001" s="737"/>
      <c r="HFI3001" s="137"/>
      <c r="HFJ3001" s="580"/>
      <c r="HFK3001" s="537"/>
      <c r="HFL3001" s="562"/>
      <c r="HFM3001" s="357"/>
      <c r="HFN3001" s="81"/>
      <c r="HFO3001" s="173"/>
      <c r="HFP3001" s="737"/>
      <c r="HFQ3001" s="137"/>
      <c r="HFR3001" s="580"/>
      <c r="HFS3001" s="537"/>
      <c r="HFT3001" s="562"/>
      <c r="HFU3001" s="357"/>
      <c r="HFV3001" s="81"/>
      <c r="HFW3001" s="173"/>
      <c r="HFX3001" s="737"/>
      <c r="HFY3001" s="137"/>
      <c r="HFZ3001" s="580"/>
      <c r="HGA3001" s="537"/>
      <c r="HGB3001" s="562"/>
      <c r="HGC3001" s="357"/>
      <c r="HGD3001" s="81"/>
      <c r="HGE3001" s="173"/>
      <c r="HGF3001" s="737"/>
      <c r="HGG3001" s="137"/>
      <c r="HGH3001" s="580"/>
      <c r="HGI3001" s="537"/>
      <c r="HGJ3001" s="562"/>
      <c r="HGK3001" s="357"/>
      <c r="HGL3001" s="81"/>
      <c r="HGM3001" s="173"/>
      <c r="HGN3001" s="737"/>
      <c r="HGO3001" s="137"/>
      <c r="HGP3001" s="580"/>
      <c r="HGQ3001" s="537"/>
      <c r="HGR3001" s="562"/>
      <c r="HGS3001" s="357"/>
      <c r="HGT3001" s="81"/>
      <c r="HGU3001" s="173"/>
      <c r="HGV3001" s="737"/>
      <c r="HGW3001" s="137"/>
      <c r="HGX3001" s="580"/>
      <c r="HGY3001" s="537"/>
      <c r="HGZ3001" s="562"/>
      <c r="HHA3001" s="357"/>
      <c r="HHB3001" s="81"/>
      <c r="HHC3001" s="173"/>
      <c r="HHD3001" s="737"/>
      <c r="HHE3001" s="137"/>
      <c r="HHF3001" s="580"/>
      <c r="HHG3001" s="537"/>
      <c r="HHH3001" s="562"/>
      <c r="HHI3001" s="357"/>
      <c r="HHJ3001" s="81"/>
      <c r="HHK3001" s="173"/>
      <c r="HHL3001" s="737"/>
      <c r="HHM3001" s="137"/>
      <c r="HHN3001" s="580"/>
      <c r="HHO3001" s="537"/>
      <c r="HHP3001" s="562"/>
      <c r="HHQ3001" s="357"/>
      <c r="HHR3001" s="81"/>
      <c r="HHS3001" s="173"/>
      <c r="HHT3001" s="737"/>
      <c r="HHU3001" s="137"/>
      <c r="HHV3001" s="580"/>
      <c r="HHW3001" s="537"/>
      <c r="HHX3001" s="562"/>
      <c r="HHY3001" s="357"/>
      <c r="HHZ3001" s="81"/>
      <c r="HIA3001" s="173"/>
      <c r="HIB3001" s="737"/>
      <c r="HIC3001" s="137"/>
      <c r="HID3001" s="580"/>
      <c r="HIE3001" s="537"/>
      <c r="HIF3001" s="562"/>
      <c r="HIG3001" s="357"/>
      <c r="HIH3001" s="81"/>
      <c r="HII3001" s="173"/>
      <c r="HIJ3001" s="737"/>
      <c r="HIK3001" s="137"/>
      <c r="HIL3001" s="580"/>
      <c r="HIM3001" s="537"/>
      <c r="HIN3001" s="562"/>
      <c r="HIO3001" s="357"/>
      <c r="HIP3001" s="81"/>
      <c r="HIQ3001" s="173"/>
      <c r="HIR3001" s="737"/>
      <c r="HIS3001" s="137"/>
      <c r="HIT3001" s="580"/>
      <c r="HIU3001" s="537"/>
      <c r="HIV3001" s="562"/>
      <c r="HIW3001" s="357"/>
      <c r="HIX3001" s="81"/>
      <c r="HIY3001" s="173"/>
      <c r="HIZ3001" s="737"/>
      <c r="HJA3001" s="137"/>
      <c r="HJB3001" s="580"/>
      <c r="HJC3001" s="537"/>
      <c r="HJD3001" s="562"/>
      <c r="HJE3001" s="357"/>
      <c r="HJF3001" s="81"/>
      <c r="HJG3001" s="173"/>
      <c r="HJH3001" s="737"/>
      <c r="HJI3001" s="137"/>
      <c r="HJJ3001" s="580"/>
      <c r="HJK3001" s="537"/>
      <c r="HJL3001" s="562"/>
      <c r="HJM3001" s="357"/>
      <c r="HJN3001" s="81"/>
      <c r="HJO3001" s="173"/>
      <c r="HJP3001" s="737"/>
      <c r="HJQ3001" s="137"/>
      <c r="HJR3001" s="580"/>
      <c r="HJS3001" s="537"/>
      <c r="HJT3001" s="562"/>
      <c r="HJU3001" s="357"/>
      <c r="HJV3001" s="81"/>
      <c r="HJW3001" s="173"/>
      <c r="HJX3001" s="737"/>
      <c r="HJY3001" s="137"/>
      <c r="HJZ3001" s="580"/>
      <c r="HKA3001" s="537"/>
      <c r="HKB3001" s="562"/>
      <c r="HKC3001" s="357"/>
      <c r="HKD3001" s="81"/>
      <c r="HKE3001" s="173"/>
      <c r="HKF3001" s="737"/>
      <c r="HKG3001" s="137"/>
      <c r="HKH3001" s="580"/>
      <c r="HKI3001" s="537"/>
      <c r="HKJ3001" s="562"/>
      <c r="HKK3001" s="357"/>
      <c r="HKL3001" s="81"/>
      <c r="HKM3001" s="173"/>
      <c r="HKN3001" s="737"/>
      <c r="HKO3001" s="137"/>
      <c r="HKP3001" s="580"/>
      <c r="HKQ3001" s="537"/>
      <c r="HKR3001" s="562"/>
      <c r="HKS3001" s="357"/>
      <c r="HKT3001" s="81"/>
      <c r="HKU3001" s="173"/>
      <c r="HKV3001" s="737"/>
      <c r="HKW3001" s="137"/>
      <c r="HKX3001" s="580"/>
      <c r="HKY3001" s="537"/>
      <c r="HKZ3001" s="562"/>
      <c r="HLA3001" s="357"/>
      <c r="HLB3001" s="81"/>
      <c r="HLC3001" s="173"/>
      <c r="HLD3001" s="737"/>
      <c r="HLE3001" s="137"/>
      <c r="HLF3001" s="580"/>
      <c r="HLG3001" s="537"/>
      <c r="HLH3001" s="562"/>
      <c r="HLI3001" s="357"/>
      <c r="HLJ3001" s="81"/>
      <c r="HLK3001" s="173"/>
      <c r="HLL3001" s="737"/>
      <c r="HLM3001" s="137"/>
      <c r="HLN3001" s="580"/>
      <c r="HLO3001" s="537"/>
      <c r="HLP3001" s="562"/>
      <c r="HLQ3001" s="357"/>
      <c r="HLR3001" s="81"/>
      <c r="HLS3001" s="173"/>
      <c r="HLT3001" s="737"/>
      <c r="HLU3001" s="137"/>
      <c r="HLV3001" s="580"/>
      <c r="HLW3001" s="537"/>
      <c r="HLX3001" s="562"/>
      <c r="HLY3001" s="357"/>
      <c r="HLZ3001" s="81"/>
      <c r="HMA3001" s="173"/>
      <c r="HMB3001" s="737"/>
      <c r="HMC3001" s="137"/>
      <c r="HMD3001" s="580"/>
      <c r="HME3001" s="537"/>
      <c r="HMF3001" s="562"/>
      <c r="HMG3001" s="357"/>
      <c r="HMH3001" s="81"/>
      <c r="HMI3001" s="173"/>
      <c r="HMJ3001" s="737"/>
      <c r="HMK3001" s="137"/>
      <c r="HML3001" s="580"/>
      <c r="HMM3001" s="537"/>
      <c r="HMN3001" s="562"/>
      <c r="HMO3001" s="357"/>
      <c r="HMP3001" s="81"/>
      <c r="HMQ3001" s="173"/>
      <c r="HMR3001" s="737"/>
      <c r="HMS3001" s="137"/>
      <c r="HMT3001" s="580"/>
      <c r="HMU3001" s="537"/>
      <c r="HMV3001" s="562"/>
      <c r="HMW3001" s="357"/>
      <c r="HMX3001" s="81"/>
      <c r="HMY3001" s="173"/>
      <c r="HMZ3001" s="737"/>
      <c r="HNA3001" s="137"/>
      <c r="HNB3001" s="580"/>
      <c r="HNC3001" s="537"/>
      <c r="HND3001" s="562"/>
      <c r="HNE3001" s="357"/>
      <c r="HNF3001" s="81"/>
      <c r="HNG3001" s="173"/>
      <c r="HNH3001" s="737"/>
      <c r="HNI3001" s="137"/>
      <c r="HNJ3001" s="580"/>
      <c r="HNK3001" s="537"/>
      <c r="HNL3001" s="562"/>
      <c r="HNM3001" s="357"/>
      <c r="HNN3001" s="81"/>
      <c r="HNO3001" s="173"/>
      <c r="HNP3001" s="737"/>
      <c r="HNQ3001" s="137"/>
      <c r="HNR3001" s="580"/>
      <c r="HNS3001" s="537"/>
      <c r="HNT3001" s="562"/>
      <c r="HNU3001" s="357"/>
      <c r="HNV3001" s="81"/>
      <c r="HNW3001" s="173"/>
      <c r="HNX3001" s="737"/>
      <c r="HNY3001" s="137"/>
      <c r="HNZ3001" s="580"/>
      <c r="HOA3001" s="537"/>
      <c r="HOB3001" s="562"/>
      <c r="HOC3001" s="357"/>
      <c r="HOD3001" s="81"/>
      <c r="HOE3001" s="173"/>
      <c r="HOF3001" s="737"/>
      <c r="HOG3001" s="137"/>
      <c r="HOH3001" s="580"/>
      <c r="HOI3001" s="537"/>
      <c r="HOJ3001" s="562"/>
      <c r="HOK3001" s="357"/>
      <c r="HOL3001" s="81"/>
      <c r="HOM3001" s="173"/>
      <c r="HON3001" s="737"/>
      <c r="HOO3001" s="137"/>
      <c r="HOP3001" s="580"/>
      <c r="HOQ3001" s="537"/>
      <c r="HOR3001" s="562"/>
      <c r="HOS3001" s="357"/>
      <c r="HOT3001" s="81"/>
      <c r="HOU3001" s="173"/>
      <c r="HOV3001" s="737"/>
      <c r="HOW3001" s="137"/>
      <c r="HOX3001" s="580"/>
      <c r="HOY3001" s="537"/>
      <c r="HOZ3001" s="562"/>
      <c r="HPA3001" s="357"/>
      <c r="HPB3001" s="81"/>
      <c r="HPC3001" s="173"/>
      <c r="HPD3001" s="737"/>
      <c r="HPE3001" s="137"/>
      <c r="HPF3001" s="580"/>
      <c r="HPG3001" s="537"/>
      <c r="HPH3001" s="562"/>
      <c r="HPI3001" s="357"/>
      <c r="HPJ3001" s="81"/>
      <c r="HPK3001" s="173"/>
      <c r="HPL3001" s="737"/>
      <c r="HPM3001" s="137"/>
      <c r="HPN3001" s="580"/>
      <c r="HPO3001" s="537"/>
      <c r="HPP3001" s="562"/>
      <c r="HPQ3001" s="357"/>
      <c r="HPR3001" s="81"/>
      <c r="HPS3001" s="173"/>
      <c r="HPT3001" s="737"/>
      <c r="HPU3001" s="137"/>
      <c r="HPV3001" s="580"/>
      <c r="HPW3001" s="537"/>
      <c r="HPX3001" s="562"/>
      <c r="HPY3001" s="357"/>
      <c r="HPZ3001" s="81"/>
      <c r="HQA3001" s="173"/>
      <c r="HQB3001" s="737"/>
      <c r="HQC3001" s="137"/>
      <c r="HQD3001" s="580"/>
      <c r="HQE3001" s="537"/>
      <c r="HQF3001" s="562"/>
      <c r="HQG3001" s="357"/>
      <c r="HQH3001" s="81"/>
      <c r="HQI3001" s="173"/>
      <c r="HQJ3001" s="737"/>
      <c r="HQK3001" s="137"/>
      <c r="HQL3001" s="580"/>
      <c r="HQM3001" s="537"/>
      <c r="HQN3001" s="562"/>
      <c r="HQO3001" s="357"/>
      <c r="HQP3001" s="81"/>
      <c r="HQQ3001" s="173"/>
      <c r="HQR3001" s="737"/>
      <c r="HQS3001" s="137"/>
      <c r="HQT3001" s="580"/>
      <c r="HQU3001" s="537"/>
      <c r="HQV3001" s="562"/>
      <c r="HQW3001" s="357"/>
      <c r="HQX3001" s="81"/>
      <c r="HQY3001" s="173"/>
      <c r="HQZ3001" s="737"/>
      <c r="HRA3001" s="137"/>
      <c r="HRB3001" s="580"/>
      <c r="HRC3001" s="537"/>
      <c r="HRD3001" s="562"/>
      <c r="HRE3001" s="357"/>
      <c r="HRF3001" s="81"/>
      <c r="HRG3001" s="173"/>
      <c r="HRH3001" s="737"/>
      <c r="HRI3001" s="137"/>
      <c r="HRJ3001" s="580"/>
      <c r="HRK3001" s="537"/>
      <c r="HRL3001" s="562"/>
      <c r="HRM3001" s="357"/>
      <c r="HRN3001" s="81"/>
      <c r="HRO3001" s="173"/>
      <c r="HRP3001" s="737"/>
      <c r="HRQ3001" s="137"/>
      <c r="HRR3001" s="580"/>
      <c r="HRS3001" s="537"/>
      <c r="HRT3001" s="562"/>
      <c r="HRU3001" s="357"/>
      <c r="HRV3001" s="81"/>
      <c r="HRW3001" s="173"/>
      <c r="HRX3001" s="737"/>
      <c r="HRY3001" s="137"/>
      <c r="HRZ3001" s="580"/>
      <c r="HSA3001" s="537"/>
      <c r="HSB3001" s="562"/>
      <c r="HSC3001" s="357"/>
      <c r="HSD3001" s="81"/>
      <c r="HSE3001" s="173"/>
      <c r="HSF3001" s="737"/>
      <c r="HSG3001" s="137"/>
      <c r="HSH3001" s="580"/>
      <c r="HSI3001" s="537"/>
      <c r="HSJ3001" s="562"/>
      <c r="HSK3001" s="357"/>
      <c r="HSL3001" s="81"/>
      <c r="HSM3001" s="173"/>
      <c r="HSN3001" s="737"/>
      <c r="HSO3001" s="137"/>
      <c r="HSP3001" s="580"/>
      <c r="HSQ3001" s="537"/>
      <c r="HSR3001" s="562"/>
      <c r="HSS3001" s="357"/>
      <c r="HST3001" s="81"/>
      <c r="HSU3001" s="173"/>
      <c r="HSV3001" s="737"/>
      <c r="HSW3001" s="137"/>
      <c r="HSX3001" s="580"/>
      <c r="HSY3001" s="537"/>
      <c r="HSZ3001" s="562"/>
      <c r="HTA3001" s="357"/>
      <c r="HTB3001" s="81"/>
      <c r="HTC3001" s="173"/>
      <c r="HTD3001" s="737"/>
      <c r="HTE3001" s="137"/>
      <c r="HTF3001" s="580"/>
      <c r="HTG3001" s="537"/>
      <c r="HTH3001" s="562"/>
      <c r="HTI3001" s="357"/>
      <c r="HTJ3001" s="81"/>
      <c r="HTK3001" s="173"/>
      <c r="HTL3001" s="737"/>
      <c r="HTM3001" s="137"/>
      <c r="HTN3001" s="580"/>
      <c r="HTO3001" s="537"/>
      <c r="HTP3001" s="562"/>
      <c r="HTQ3001" s="357"/>
      <c r="HTR3001" s="81"/>
      <c r="HTS3001" s="173"/>
      <c r="HTT3001" s="737"/>
      <c r="HTU3001" s="137"/>
      <c r="HTV3001" s="580"/>
      <c r="HTW3001" s="537"/>
      <c r="HTX3001" s="562"/>
      <c r="HTY3001" s="357"/>
      <c r="HTZ3001" s="81"/>
      <c r="HUA3001" s="173"/>
      <c r="HUB3001" s="737"/>
      <c r="HUC3001" s="137"/>
      <c r="HUD3001" s="580"/>
      <c r="HUE3001" s="537"/>
      <c r="HUF3001" s="562"/>
      <c r="HUG3001" s="357"/>
      <c r="HUH3001" s="81"/>
      <c r="HUI3001" s="173"/>
      <c r="HUJ3001" s="737"/>
      <c r="HUK3001" s="137"/>
      <c r="HUL3001" s="580"/>
      <c r="HUM3001" s="537"/>
      <c r="HUN3001" s="562"/>
      <c r="HUO3001" s="357"/>
      <c r="HUP3001" s="81"/>
      <c r="HUQ3001" s="173"/>
      <c r="HUR3001" s="737"/>
      <c r="HUS3001" s="137"/>
      <c r="HUT3001" s="580"/>
      <c r="HUU3001" s="537"/>
      <c r="HUV3001" s="562"/>
      <c r="HUW3001" s="357"/>
      <c r="HUX3001" s="81"/>
      <c r="HUY3001" s="173"/>
      <c r="HUZ3001" s="737"/>
      <c r="HVA3001" s="137"/>
      <c r="HVB3001" s="580"/>
      <c r="HVC3001" s="537"/>
      <c r="HVD3001" s="562"/>
      <c r="HVE3001" s="357"/>
      <c r="HVF3001" s="81"/>
      <c r="HVG3001" s="173"/>
      <c r="HVH3001" s="737"/>
      <c r="HVI3001" s="137"/>
      <c r="HVJ3001" s="580"/>
      <c r="HVK3001" s="537"/>
      <c r="HVL3001" s="562"/>
      <c r="HVM3001" s="357"/>
      <c r="HVN3001" s="81"/>
      <c r="HVO3001" s="173"/>
      <c r="HVP3001" s="737"/>
      <c r="HVQ3001" s="137"/>
      <c r="HVR3001" s="580"/>
      <c r="HVS3001" s="537"/>
      <c r="HVT3001" s="562"/>
      <c r="HVU3001" s="357"/>
      <c r="HVV3001" s="81"/>
      <c r="HVW3001" s="173"/>
      <c r="HVX3001" s="737"/>
      <c r="HVY3001" s="137"/>
      <c r="HVZ3001" s="580"/>
      <c r="HWA3001" s="537"/>
      <c r="HWB3001" s="562"/>
      <c r="HWC3001" s="357"/>
      <c r="HWD3001" s="81"/>
      <c r="HWE3001" s="173"/>
      <c r="HWF3001" s="737"/>
      <c r="HWG3001" s="137"/>
      <c r="HWH3001" s="580"/>
      <c r="HWI3001" s="537"/>
      <c r="HWJ3001" s="562"/>
      <c r="HWK3001" s="357"/>
      <c r="HWL3001" s="81"/>
      <c r="HWM3001" s="173"/>
      <c r="HWN3001" s="737"/>
      <c r="HWO3001" s="137"/>
      <c r="HWP3001" s="580"/>
      <c r="HWQ3001" s="537"/>
      <c r="HWR3001" s="562"/>
      <c r="HWS3001" s="357"/>
      <c r="HWT3001" s="81"/>
      <c r="HWU3001" s="173"/>
      <c r="HWV3001" s="737"/>
      <c r="HWW3001" s="137"/>
      <c r="HWX3001" s="580"/>
      <c r="HWY3001" s="537"/>
      <c r="HWZ3001" s="562"/>
      <c r="HXA3001" s="357"/>
      <c r="HXB3001" s="81"/>
      <c r="HXC3001" s="173"/>
      <c r="HXD3001" s="737"/>
      <c r="HXE3001" s="137"/>
      <c r="HXF3001" s="580"/>
      <c r="HXG3001" s="537"/>
      <c r="HXH3001" s="562"/>
      <c r="HXI3001" s="357"/>
      <c r="HXJ3001" s="81"/>
      <c r="HXK3001" s="173"/>
      <c r="HXL3001" s="737"/>
      <c r="HXM3001" s="137"/>
      <c r="HXN3001" s="580"/>
      <c r="HXO3001" s="537"/>
      <c r="HXP3001" s="562"/>
      <c r="HXQ3001" s="357"/>
      <c r="HXR3001" s="81"/>
      <c r="HXS3001" s="173"/>
      <c r="HXT3001" s="737"/>
      <c r="HXU3001" s="137"/>
      <c r="HXV3001" s="580"/>
      <c r="HXW3001" s="537"/>
      <c r="HXX3001" s="562"/>
      <c r="HXY3001" s="357"/>
      <c r="HXZ3001" s="81"/>
      <c r="HYA3001" s="173"/>
      <c r="HYB3001" s="737"/>
      <c r="HYC3001" s="137"/>
      <c r="HYD3001" s="580"/>
      <c r="HYE3001" s="537"/>
      <c r="HYF3001" s="562"/>
      <c r="HYG3001" s="357"/>
      <c r="HYH3001" s="81"/>
      <c r="HYI3001" s="173"/>
      <c r="HYJ3001" s="737"/>
      <c r="HYK3001" s="137"/>
      <c r="HYL3001" s="580"/>
      <c r="HYM3001" s="537"/>
      <c r="HYN3001" s="562"/>
      <c r="HYO3001" s="357"/>
      <c r="HYP3001" s="81"/>
      <c r="HYQ3001" s="173"/>
      <c r="HYR3001" s="737"/>
      <c r="HYS3001" s="137"/>
      <c r="HYT3001" s="580"/>
      <c r="HYU3001" s="537"/>
      <c r="HYV3001" s="562"/>
      <c r="HYW3001" s="357"/>
      <c r="HYX3001" s="81"/>
      <c r="HYY3001" s="173"/>
      <c r="HYZ3001" s="737"/>
      <c r="HZA3001" s="137"/>
      <c r="HZB3001" s="580"/>
      <c r="HZC3001" s="537"/>
      <c r="HZD3001" s="562"/>
      <c r="HZE3001" s="357"/>
      <c r="HZF3001" s="81"/>
      <c r="HZG3001" s="173"/>
      <c r="HZH3001" s="737"/>
      <c r="HZI3001" s="137"/>
      <c r="HZJ3001" s="580"/>
      <c r="HZK3001" s="537"/>
      <c r="HZL3001" s="562"/>
      <c r="HZM3001" s="357"/>
      <c r="HZN3001" s="81"/>
      <c r="HZO3001" s="173"/>
      <c r="HZP3001" s="737"/>
      <c r="HZQ3001" s="137"/>
      <c r="HZR3001" s="580"/>
      <c r="HZS3001" s="537"/>
      <c r="HZT3001" s="562"/>
      <c r="HZU3001" s="357"/>
      <c r="HZV3001" s="81"/>
      <c r="HZW3001" s="173"/>
      <c r="HZX3001" s="737"/>
      <c r="HZY3001" s="137"/>
      <c r="HZZ3001" s="580"/>
      <c r="IAA3001" s="537"/>
      <c r="IAB3001" s="562"/>
      <c r="IAC3001" s="357"/>
      <c r="IAD3001" s="81"/>
      <c r="IAE3001" s="173"/>
      <c r="IAF3001" s="737"/>
      <c r="IAG3001" s="137"/>
      <c r="IAH3001" s="580"/>
      <c r="IAI3001" s="537"/>
      <c r="IAJ3001" s="562"/>
      <c r="IAK3001" s="357"/>
      <c r="IAL3001" s="81"/>
      <c r="IAM3001" s="173"/>
      <c r="IAN3001" s="737"/>
      <c r="IAO3001" s="137"/>
      <c r="IAP3001" s="580"/>
      <c r="IAQ3001" s="537"/>
      <c r="IAR3001" s="562"/>
      <c r="IAS3001" s="357"/>
      <c r="IAT3001" s="81"/>
      <c r="IAU3001" s="173"/>
      <c r="IAV3001" s="737"/>
      <c r="IAW3001" s="137"/>
      <c r="IAX3001" s="580"/>
      <c r="IAY3001" s="537"/>
      <c r="IAZ3001" s="562"/>
      <c r="IBA3001" s="357"/>
      <c r="IBB3001" s="81"/>
      <c r="IBC3001" s="173"/>
      <c r="IBD3001" s="737"/>
      <c r="IBE3001" s="137"/>
      <c r="IBF3001" s="580"/>
      <c r="IBG3001" s="537"/>
      <c r="IBH3001" s="562"/>
      <c r="IBI3001" s="357"/>
      <c r="IBJ3001" s="81"/>
      <c r="IBK3001" s="173"/>
      <c r="IBL3001" s="737"/>
      <c r="IBM3001" s="137"/>
      <c r="IBN3001" s="580"/>
      <c r="IBO3001" s="537"/>
      <c r="IBP3001" s="562"/>
      <c r="IBQ3001" s="357"/>
      <c r="IBR3001" s="81"/>
      <c r="IBS3001" s="173"/>
      <c r="IBT3001" s="737"/>
      <c r="IBU3001" s="137"/>
      <c r="IBV3001" s="580"/>
      <c r="IBW3001" s="537"/>
      <c r="IBX3001" s="562"/>
      <c r="IBY3001" s="357"/>
      <c r="IBZ3001" s="81"/>
      <c r="ICA3001" s="173"/>
      <c r="ICB3001" s="737"/>
      <c r="ICC3001" s="137"/>
      <c r="ICD3001" s="580"/>
      <c r="ICE3001" s="537"/>
      <c r="ICF3001" s="562"/>
      <c r="ICG3001" s="357"/>
      <c r="ICH3001" s="81"/>
      <c r="ICI3001" s="173"/>
      <c r="ICJ3001" s="737"/>
      <c r="ICK3001" s="137"/>
      <c r="ICL3001" s="580"/>
      <c r="ICM3001" s="537"/>
      <c r="ICN3001" s="562"/>
      <c r="ICO3001" s="357"/>
      <c r="ICP3001" s="81"/>
      <c r="ICQ3001" s="173"/>
      <c r="ICR3001" s="737"/>
      <c r="ICS3001" s="137"/>
      <c r="ICT3001" s="580"/>
      <c r="ICU3001" s="537"/>
      <c r="ICV3001" s="562"/>
      <c r="ICW3001" s="357"/>
      <c r="ICX3001" s="81"/>
      <c r="ICY3001" s="173"/>
      <c r="ICZ3001" s="737"/>
      <c r="IDA3001" s="137"/>
      <c r="IDB3001" s="580"/>
      <c r="IDC3001" s="537"/>
      <c r="IDD3001" s="562"/>
      <c r="IDE3001" s="357"/>
      <c r="IDF3001" s="81"/>
      <c r="IDG3001" s="173"/>
      <c r="IDH3001" s="737"/>
      <c r="IDI3001" s="137"/>
      <c r="IDJ3001" s="580"/>
      <c r="IDK3001" s="537"/>
      <c r="IDL3001" s="562"/>
      <c r="IDM3001" s="357"/>
      <c r="IDN3001" s="81"/>
      <c r="IDO3001" s="173"/>
      <c r="IDP3001" s="737"/>
      <c r="IDQ3001" s="137"/>
      <c r="IDR3001" s="580"/>
      <c r="IDS3001" s="537"/>
      <c r="IDT3001" s="562"/>
      <c r="IDU3001" s="357"/>
      <c r="IDV3001" s="81"/>
      <c r="IDW3001" s="173"/>
      <c r="IDX3001" s="737"/>
      <c r="IDY3001" s="137"/>
      <c r="IDZ3001" s="580"/>
      <c r="IEA3001" s="537"/>
      <c r="IEB3001" s="562"/>
      <c r="IEC3001" s="357"/>
      <c r="IED3001" s="81"/>
      <c r="IEE3001" s="173"/>
      <c r="IEF3001" s="737"/>
      <c r="IEG3001" s="137"/>
      <c r="IEH3001" s="580"/>
      <c r="IEI3001" s="537"/>
      <c r="IEJ3001" s="562"/>
      <c r="IEK3001" s="357"/>
      <c r="IEL3001" s="81"/>
      <c r="IEM3001" s="173"/>
      <c r="IEN3001" s="737"/>
      <c r="IEO3001" s="137"/>
      <c r="IEP3001" s="580"/>
      <c r="IEQ3001" s="537"/>
      <c r="IER3001" s="562"/>
      <c r="IES3001" s="357"/>
      <c r="IET3001" s="81"/>
      <c r="IEU3001" s="173"/>
      <c r="IEV3001" s="737"/>
      <c r="IEW3001" s="137"/>
      <c r="IEX3001" s="580"/>
      <c r="IEY3001" s="537"/>
      <c r="IEZ3001" s="562"/>
      <c r="IFA3001" s="357"/>
      <c r="IFB3001" s="81"/>
      <c r="IFC3001" s="173"/>
      <c r="IFD3001" s="737"/>
      <c r="IFE3001" s="137"/>
      <c r="IFF3001" s="580"/>
      <c r="IFG3001" s="537"/>
      <c r="IFH3001" s="562"/>
      <c r="IFI3001" s="357"/>
      <c r="IFJ3001" s="81"/>
      <c r="IFK3001" s="173"/>
      <c r="IFL3001" s="737"/>
      <c r="IFM3001" s="137"/>
      <c r="IFN3001" s="580"/>
      <c r="IFO3001" s="537"/>
      <c r="IFP3001" s="562"/>
      <c r="IFQ3001" s="357"/>
      <c r="IFR3001" s="81"/>
      <c r="IFS3001" s="173"/>
      <c r="IFT3001" s="737"/>
      <c r="IFU3001" s="137"/>
      <c r="IFV3001" s="580"/>
      <c r="IFW3001" s="537"/>
      <c r="IFX3001" s="562"/>
      <c r="IFY3001" s="357"/>
      <c r="IFZ3001" s="81"/>
      <c r="IGA3001" s="173"/>
      <c r="IGB3001" s="737"/>
      <c r="IGC3001" s="137"/>
      <c r="IGD3001" s="580"/>
      <c r="IGE3001" s="537"/>
      <c r="IGF3001" s="562"/>
      <c r="IGG3001" s="357"/>
      <c r="IGH3001" s="81"/>
      <c r="IGI3001" s="173"/>
      <c r="IGJ3001" s="737"/>
      <c r="IGK3001" s="137"/>
      <c r="IGL3001" s="580"/>
      <c r="IGM3001" s="537"/>
      <c r="IGN3001" s="562"/>
      <c r="IGO3001" s="357"/>
      <c r="IGP3001" s="81"/>
      <c r="IGQ3001" s="173"/>
      <c r="IGR3001" s="737"/>
      <c r="IGS3001" s="137"/>
      <c r="IGT3001" s="580"/>
      <c r="IGU3001" s="537"/>
      <c r="IGV3001" s="562"/>
      <c r="IGW3001" s="357"/>
      <c r="IGX3001" s="81"/>
      <c r="IGY3001" s="173"/>
      <c r="IGZ3001" s="737"/>
      <c r="IHA3001" s="137"/>
      <c r="IHB3001" s="580"/>
      <c r="IHC3001" s="537"/>
      <c r="IHD3001" s="562"/>
      <c r="IHE3001" s="357"/>
      <c r="IHF3001" s="81"/>
      <c r="IHG3001" s="173"/>
      <c r="IHH3001" s="737"/>
      <c r="IHI3001" s="137"/>
      <c r="IHJ3001" s="580"/>
      <c r="IHK3001" s="537"/>
      <c r="IHL3001" s="562"/>
      <c r="IHM3001" s="357"/>
      <c r="IHN3001" s="81"/>
      <c r="IHO3001" s="173"/>
      <c r="IHP3001" s="737"/>
      <c r="IHQ3001" s="137"/>
      <c r="IHR3001" s="580"/>
      <c r="IHS3001" s="537"/>
      <c r="IHT3001" s="562"/>
      <c r="IHU3001" s="357"/>
      <c r="IHV3001" s="81"/>
      <c r="IHW3001" s="173"/>
      <c r="IHX3001" s="737"/>
      <c r="IHY3001" s="137"/>
      <c r="IHZ3001" s="580"/>
      <c r="IIA3001" s="537"/>
      <c r="IIB3001" s="562"/>
      <c r="IIC3001" s="357"/>
      <c r="IID3001" s="81"/>
      <c r="IIE3001" s="173"/>
      <c r="IIF3001" s="737"/>
      <c r="IIG3001" s="137"/>
      <c r="IIH3001" s="580"/>
      <c r="III3001" s="537"/>
      <c r="IIJ3001" s="562"/>
      <c r="IIK3001" s="357"/>
      <c r="IIL3001" s="81"/>
      <c r="IIM3001" s="173"/>
      <c r="IIN3001" s="737"/>
      <c r="IIO3001" s="137"/>
      <c r="IIP3001" s="580"/>
      <c r="IIQ3001" s="537"/>
      <c r="IIR3001" s="562"/>
      <c r="IIS3001" s="357"/>
      <c r="IIT3001" s="81"/>
      <c r="IIU3001" s="173"/>
      <c r="IIV3001" s="737"/>
      <c r="IIW3001" s="137"/>
      <c r="IIX3001" s="580"/>
      <c r="IIY3001" s="537"/>
      <c r="IIZ3001" s="562"/>
      <c r="IJA3001" s="357"/>
      <c r="IJB3001" s="81"/>
      <c r="IJC3001" s="173"/>
      <c r="IJD3001" s="737"/>
      <c r="IJE3001" s="137"/>
      <c r="IJF3001" s="580"/>
      <c r="IJG3001" s="537"/>
      <c r="IJH3001" s="562"/>
      <c r="IJI3001" s="357"/>
      <c r="IJJ3001" s="81"/>
      <c r="IJK3001" s="173"/>
      <c r="IJL3001" s="737"/>
      <c r="IJM3001" s="137"/>
      <c r="IJN3001" s="580"/>
      <c r="IJO3001" s="537"/>
      <c r="IJP3001" s="562"/>
      <c r="IJQ3001" s="357"/>
      <c r="IJR3001" s="81"/>
      <c r="IJS3001" s="173"/>
      <c r="IJT3001" s="737"/>
      <c r="IJU3001" s="137"/>
      <c r="IJV3001" s="580"/>
      <c r="IJW3001" s="537"/>
      <c r="IJX3001" s="562"/>
      <c r="IJY3001" s="357"/>
      <c r="IJZ3001" s="81"/>
      <c r="IKA3001" s="173"/>
      <c r="IKB3001" s="737"/>
      <c r="IKC3001" s="137"/>
      <c r="IKD3001" s="580"/>
      <c r="IKE3001" s="537"/>
      <c r="IKF3001" s="562"/>
      <c r="IKG3001" s="357"/>
      <c r="IKH3001" s="81"/>
      <c r="IKI3001" s="173"/>
      <c r="IKJ3001" s="737"/>
      <c r="IKK3001" s="137"/>
      <c r="IKL3001" s="580"/>
      <c r="IKM3001" s="537"/>
      <c r="IKN3001" s="562"/>
      <c r="IKO3001" s="357"/>
      <c r="IKP3001" s="81"/>
      <c r="IKQ3001" s="173"/>
      <c r="IKR3001" s="737"/>
      <c r="IKS3001" s="137"/>
      <c r="IKT3001" s="580"/>
      <c r="IKU3001" s="537"/>
      <c r="IKV3001" s="562"/>
      <c r="IKW3001" s="357"/>
      <c r="IKX3001" s="81"/>
      <c r="IKY3001" s="173"/>
      <c r="IKZ3001" s="737"/>
      <c r="ILA3001" s="137"/>
      <c r="ILB3001" s="580"/>
      <c r="ILC3001" s="537"/>
      <c r="ILD3001" s="562"/>
      <c r="ILE3001" s="357"/>
      <c r="ILF3001" s="81"/>
      <c r="ILG3001" s="173"/>
      <c r="ILH3001" s="737"/>
      <c r="ILI3001" s="137"/>
      <c r="ILJ3001" s="580"/>
      <c r="ILK3001" s="537"/>
      <c r="ILL3001" s="562"/>
      <c r="ILM3001" s="357"/>
      <c r="ILN3001" s="81"/>
      <c r="ILO3001" s="173"/>
      <c r="ILP3001" s="737"/>
      <c r="ILQ3001" s="137"/>
      <c r="ILR3001" s="580"/>
      <c r="ILS3001" s="537"/>
      <c r="ILT3001" s="562"/>
      <c r="ILU3001" s="357"/>
      <c r="ILV3001" s="81"/>
      <c r="ILW3001" s="173"/>
      <c r="ILX3001" s="737"/>
      <c r="ILY3001" s="137"/>
      <c r="ILZ3001" s="580"/>
      <c r="IMA3001" s="537"/>
      <c r="IMB3001" s="562"/>
      <c r="IMC3001" s="357"/>
      <c r="IMD3001" s="81"/>
      <c r="IME3001" s="173"/>
      <c r="IMF3001" s="737"/>
      <c r="IMG3001" s="137"/>
      <c r="IMH3001" s="580"/>
      <c r="IMI3001" s="537"/>
      <c r="IMJ3001" s="562"/>
      <c r="IMK3001" s="357"/>
      <c r="IML3001" s="81"/>
      <c r="IMM3001" s="173"/>
      <c r="IMN3001" s="737"/>
      <c r="IMO3001" s="137"/>
      <c r="IMP3001" s="580"/>
      <c r="IMQ3001" s="537"/>
      <c r="IMR3001" s="562"/>
      <c r="IMS3001" s="357"/>
      <c r="IMT3001" s="81"/>
      <c r="IMU3001" s="173"/>
      <c r="IMV3001" s="737"/>
      <c r="IMW3001" s="137"/>
      <c r="IMX3001" s="580"/>
      <c r="IMY3001" s="537"/>
      <c r="IMZ3001" s="562"/>
      <c r="INA3001" s="357"/>
      <c r="INB3001" s="81"/>
      <c r="INC3001" s="173"/>
      <c r="IND3001" s="737"/>
      <c r="INE3001" s="137"/>
      <c r="INF3001" s="580"/>
      <c r="ING3001" s="537"/>
      <c r="INH3001" s="562"/>
      <c r="INI3001" s="357"/>
      <c r="INJ3001" s="81"/>
      <c r="INK3001" s="173"/>
      <c r="INL3001" s="737"/>
      <c r="INM3001" s="137"/>
      <c r="INN3001" s="580"/>
      <c r="INO3001" s="537"/>
      <c r="INP3001" s="562"/>
      <c r="INQ3001" s="357"/>
      <c r="INR3001" s="81"/>
      <c r="INS3001" s="173"/>
      <c r="INT3001" s="737"/>
      <c r="INU3001" s="137"/>
      <c r="INV3001" s="580"/>
      <c r="INW3001" s="537"/>
      <c r="INX3001" s="562"/>
      <c r="INY3001" s="357"/>
      <c r="INZ3001" s="81"/>
      <c r="IOA3001" s="173"/>
      <c r="IOB3001" s="737"/>
      <c r="IOC3001" s="137"/>
      <c r="IOD3001" s="580"/>
      <c r="IOE3001" s="537"/>
      <c r="IOF3001" s="562"/>
      <c r="IOG3001" s="357"/>
      <c r="IOH3001" s="81"/>
      <c r="IOI3001" s="173"/>
      <c r="IOJ3001" s="737"/>
      <c r="IOK3001" s="137"/>
      <c r="IOL3001" s="580"/>
      <c r="IOM3001" s="537"/>
      <c r="ION3001" s="562"/>
      <c r="IOO3001" s="357"/>
      <c r="IOP3001" s="81"/>
      <c r="IOQ3001" s="173"/>
      <c r="IOR3001" s="737"/>
      <c r="IOS3001" s="137"/>
      <c r="IOT3001" s="580"/>
      <c r="IOU3001" s="537"/>
      <c r="IOV3001" s="562"/>
      <c r="IOW3001" s="357"/>
      <c r="IOX3001" s="81"/>
      <c r="IOY3001" s="173"/>
      <c r="IOZ3001" s="737"/>
      <c r="IPA3001" s="137"/>
      <c r="IPB3001" s="580"/>
      <c r="IPC3001" s="537"/>
      <c r="IPD3001" s="562"/>
      <c r="IPE3001" s="357"/>
      <c r="IPF3001" s="81"/>
      <c r="IPG3001" s="173"/>
      <c r="IPH3001" s="737"/>
      <c r="IPI3001" s="137"/>
      <c r="IPJ3001" s="580"/>
      <c r="IPK3001" s="537"/>
      <c r="IPL3001" s="562"/>
      <c r="IPM3001" s="357"/>
      <c r="IPN3001" s="81"/>
      <c r="IPO3001" s="173"/>
      <c r="IPP3001" s="737"/>
      <c r="IPQ3001" s="137"/>
      <c r="IPR3001" s="580"/>
      <c r="IPS3001" s="537"/>
      <c r="IPT3001" s="562"/>
      <c r="IPU3001" s="357"/>
      <c r="IPV3001" s="81"/>
      <c r="IPW3001" s="173"/>
      <c r="IPX3001" s="737"/>
      <c r="IPY3001" s="137"/>
      <c r="IPZ3001" s="580"/>
      <c r="IQA3001" s="537"/>
      <c r="IQB3001" s="562"/>
      <c r="IQC3001" s="357"/>
      <c r="IQD3001" s="81"/>
      <c r="IQE3001" s="173"/>
      <c r="IQF3001" s="737"/>
      <c r="IQG3001" s="137"/>
      <c r="IQH3001" s="580"/>
      <c r="IQI3001" s="537"/>
      <c r="IQJ3001" s="562"/>
      <c r="IQK3001" s="357"/>
      <c r="IQL3001" s="81"/>
      <c r="IQM3001" s="173"/>
      <c r="IQN3001" s="737"/>
      <c r="IQO3001" s="137"/>
      <c r="IQP3001" s="580"/>
      <c r="IQQ3001" s="537"/>
      <c r="IQR3001" s="562"/>
      <c r="IQS3001" s="357"/>
      <c r="IQT3001" s="81"/>
      <c r="IQU3001" s="173"/>
      <c r="IQV3001" s="737"/>
      <c r="IQW3001" s="137"/>
      <c r="IQX3001" s="580"/>
      <c r="IQY3001" s="537"/>
      <c r="IQZ3001" s="562"/>
      <c r="IRA3001" s="357"/>
      <c r="IRB3001" s="81"/>
      <c r="IRC3001" s="173"/>
      <c r="IRD3001" s="737"/>
      <c r="IRE3001" s="137"/>
      <c r="IRF3001" s="580"/>
      <c r="IRG3001" s="537"/>
      <c r="IRH3001" s="562"/>
      <c r="IRI3001" s="357"/>
      <c r="IRJ3001" s="81"/>
      <c r="IRK3001" s="173"/>
      <c r="IRL3001" s="737"/>
      <c r="IRM3001" s="137"/>
      <c r="IRN3001" s="580"/>
      <c r="IRO3001" s="537"/>
      <c r="IRP3001" s="562"/>
      <c r="IRQ3001" s="357"/>
      <c r="IRR3001" s="81"/>
      <c r="IRS3001" s="173"/>
      <c r="IRT3001" s="737"/>
      <c r="IRU3001" s="137"/>
      <c r="IRV3001" s="580"/>
      <c r="IRW3001" s="537"/>
      <c r="IRX3001" s="562"/>
      <c r="IRY3001" s="357"/>
      <c r="IRZ3001" s="81"/>
      <c r="ISA3001" s="173"/>
      <c r="ISB3001" s="737"/>
      <c r="ISC3001" s="137"/>
      <c r="ISD3001" s="580"/>
      <c r="ISE3001" s="537"/>
      <c r="ISF3001" s="562"/>
      <c r="ISG3001" s="357"/>
      <c r="ISH3001" s="81"/>
      <c r="ISI3001" s="173"/>
      <c r="ISJ3001" s="737"/>
      <c r="ISK3001" s="137"/>
      <c r="ISL3001" s="580"/>
      <c r="ISM3001" s="537"/>
      <c r="ISN3001" s="562"/>
      <c r="ISO3001" s="357"/>
      <c r="ISP3001" s="81"/>
      <c r="ISQ3001" s="173"/>
      <c r="ISR3001" s="737"/>
      <c r="ISS3001" s="137"/>
      <c r="IST3001" s="580"/>
      <c r="ISU3001" s="537"/>
      <c r="ISV3001" s="562"/>
      <c r="ISW3001" s="357"/>
      <c r="ISX3001" s="81"/>
      <c r="ISY3001" s="173"/>
      <c r="ISZ3001" s="737"/>
      <c r="ITA3001" s="137"/>
      <c r="ITB3001" s="580"/>
      <c r="ITC3001" s="537"/>
      <c r="ITD3001" s="562"/>
      <c r="ITE3001" s="357"/>
      <c r="ITF3001" s="81"/>
      <c r="ITG3001" s="173"/>
      <c r="ITH3001" s="737"/>
      <c r="ITI3001" s="137"/>
      <c r="ITJ3001" s="580"/>
      <c r="ITK3001" s="537"/>
      <c r="ITL3001" s="562"/>
      <c r="ITM3001" s="357"/>
      <c r="ITN3001" s="81"/>
      <c r="ITO3001" s="173"/>
      <c r="ITP3001" s="737"/>
      <c r="ITQ3001" s="137"/>
      <c r="ITR3001" s="580"/>
      <c r="ITS3001" s="537"/>
      <c r="ITT3001" s="562"/>
      <c r="ITU3001" s="357"/>
      <c r="ITV3001" s="81"/>
      <c r="ITW3001" s="173"/>
      <c r="ITX3001" s="737"/>
      <c r="ITY3001" s="137"/>
      <c r="ITZ3001" s="580"/>
      <c r="IUA3001" s="537"/>
      <c r="IUB3001" s="562"/>
      <c r="IUC3001" s="357"/>
      <c r="IUD3001" s="81"/>
      <c r="IUE3001" s="173"/>
      <c r="IUF3001" s="737"/>
      <c r="IUG3001" s="137"/>
      <c r="IUH3001" s="580"/>
      <c r="IUI3001" s="537"/>
      <c r="IUJ3001" s="562"/>
      <c r="IUK3001" s="357"/>
      <c r="IUL3001" s="81"/>
      <c r="IUM3001" s="173"/>
      <c r="IUN3001" s="737"/>
      <c r="IUO3001" s="137"/>
      <c r="IUP3001" s="580"/>
      <c r="IUQ3001" s="537"/>
      <c r="IUR3001" s="562"/>
      <c r="IUS3001" s="357"/>
      <c r="IUT3001" s="81"/>
      <c r="IUU3001" s="173"/>
      <c r="IUV3001" s="737"/>
      <c r="IUW3001" s="137"/>
      <c r="IUX3001" s="580"/>
      <c r="IUY3001" s="537"/>
      <c r="IUZ3001" s="562"/>
      <c r="IVA3001" s="357"/>
      <c r="IVB3001" s="81"/>
      <c r="IVC3001" s="173"/>
      <c r="IVD3001" s="737"/>
      <c r="IVE3001" s="137"/>
      <c r="IVF3001" s="580"/>
      <c r="IVG3001" s="537"/>
      <c r="IVH3001" s="562"/>
      <c r="IVI3001" s="357"/>
      <c r="IVJ3001" s="81"/>
      <c r="IVK3001" s="173"/>
      <c r="IVL3001" s="737"/>
      <c r="IVM3001" s="137"/>
      <c r="IVN3001" s="580"/>
      <c r="IVO3001" s="537"/>
      <c r="IVP3001" s="562"/>
      <c r="IVQ3001" s="357"/>
      <c r="IVR3001" s="81"/>
      <c r="IVS3001" s="173"/>
      <c r="IVT3001" s="737"/>
      <c r="IVU3001" s="137"/>
      <c r="IVV3001" s="580"/>
      <c r="IVW3001" s="537"/>
      <c r="IVX3001" s="562"/>
      <c r="IVY3001" s="357"/>
      <c r="IVZ3001" s="81"/>
      <c r="IWA3001" s="173"/>
      <c r="IWB3001" s="737"/>
      <c r="IWC3001" s="137"/>
      <c r="IWD3001" s="580"/>
      <c r="IWE3001" s="537"/>
      <c r="IWF3001" s="562"/>
      <c r="IWG3001" s="357"/>
      <c r="IWH3001" s="81"/>
      <c r="IWI3001" s="173"/>
      <c r="IWJ3001" s="737"/>
      <c r="IWK3001" s="137"/>
      <c r="IWL3001" s="580"/>
      <c r="IWM3001" s="537"/>
      <c r="IWN3001" s="562"/>
      <c r="IWO3001" s="357"/>
      <c r="IWP3001" s="81"/>
      <c r="IWQ3001" s="173"/>
      <c r="IWR3001" s="737"/>
      <c r="IWS3001" s="137"/>
      <c r="IWT3001" s="580"/>
      <c r="IWU3001" s="537"/>
      <c r="IWV3001" s="562"/>
      <c r="IWW3001" s="357"/>
      <c r="IWX3001" s="81"/>
      <c r="IWY3001" s="173"/>
      <c r="IWZ3001" s="737"/>
      <c r="IXA3001" s="137"/>
      <c r="IXB3001" s="580"/>
      <c r="IXC3001" s="537"/>
      <c r="IXD3001" s="562"/>
      <c r="IXE3001" s="357"/>
      <c r="IXF3001" s="81"/>
      <c r="IXG3001" s="173"/>
      <c r="IXH3001" s="737"/>
      <c r="IXI3001" s="137"/>
      <c r="IXJ3001" s="580"/>
      <c r="IXK3001" s="537"/>
      <c r="IXL3001" s="562"/>
      <c r="IXM3001" s="357"/>
      <c r="IXN3001" s="81"/>
      <c r="IXO3001" s="173"/>
      <c r="IXP3001" s="737"/>
      <c r="IXQ3001" s="137"/>
      <c r="IXR3001" s="580"/>
      <c r="IXS3001" s="537"/>
      <c r="IXT3001" s="562"/>
      <c r="IXU3001" s="357"/>
      <c r="IXV3001" s="81"/>
      <c r="IXW3001" s="173"/>
      <c r="IXX3001" s="737"/>
      <c r="IXY3001" s="137"/>
      <c r="IXZ3001" s="580"/>
      <c r="IYA3001" s="537"/>
      <c r="IYB3001" s="562"/>
      <c r="IYC3001" s="357"/>
      <c r="IYD3001" s="81"/>
      <c r="IYE3001" s="173"/>
      <c r="IYF3001" s="737"/>
      <c r="IYG3001" s="137"/>
      <c r="IYH3001" s="580"/>
      <c r="IYI3001" s="537"/>
      <c r="IYJ3001" s="562"/>
      <c r="IYK3001" s="357"/>
      <c r="IYL3001" s="81"/>
      <c r="IYM3001" s="173"/>
      <c r="IYN3001" s="737"/>
      <c r="IYO3001" s="137"/>
      <c r="IYP3001" s="580"/>
      <c r="IYQ3001" s="537"/>
      <c r="IYR3001" s="562"/>
      <c r="IYS3001" s="357"/>
      <c r="IYT3001" s="81"/>
      <c r="IYU3001" s="173"/>
      <c r="IYV3001" s="737"/>
      <c r="IYW3001" s="137"/>
      <c r="IYX3001" s="580"/>
      <c r="IYY3001" s="537"/>
      <c r="IYZ3001" s="562"/>
      <c r="IZA3001" s="357"/>
      <c r="IZB3001" s="81"/>
      <c r="IZC3001" s="173"/>
      <c r="IZD3001" s="737"/>
      <c r="IZE3001" s="137"/>
      <c r="IZF3001" s="580"/>
      <c r="IZG3001" s="537"/>
      <c r="IZH3001" s="562"/>
      <c r="IZI3001" s="357"/>
      <c r="IZJ3001" s="81"/>
      <c r="IZK3001" s="173"/>
      <c r="IZL3001" s="737"/>
      <c r="IZM3001" s="137"/>
      <c r="IZN3001" s="580"/>
      <c r="IZO3001" s="537"/>
      <c r="IZP3001" s="562"/>
      <c r="IZQ3001" s="357"/>
      <c r="IZR3001" s="81"/>
      <c r="IZS3001" s="173"/>
      <c r="IZT3001" s="737"/>
      <c r="IZU3001" s="137"/>
      <c r="IZV3001" s="580"/>
      <c r="IZW3001" s="537"/>
      <c r="IZX3001" s="562"/>
      <c r="IZY3001" s="357"/>
      <c r="IZZ3001" s="81"/>
      <c r="JAA3001" s="173"/>
      <c r="JAB3001" s="737"/>
      <c r="JAC3001" s="137"/>
      <c r="JAD3001" s="580"/>
      <c r="JAE3001" s="537"/>
      <c r="JAF3001" s="562"/>
      <c r="JAG3001" s="357"/>
      <c r="JAH3001" s="81"/>
      <c r="JAI3001" s="173"/>
      <c r="JAJ3001" s="737"/>
      <c r="JAK3001" s="137"/>
      <c r="JAL3001" s="580"/>
      <c r="JAM3001" s="537"/>
      <c r="JAN3001" s="562"/>
      <c r="JAO3001" s="357"/>
      <c r="JAP3001" s="81"/>
      <c r="JAQ3001" s="173"/>
      <c r="JAR3001" s="737"/>
      <c r="JAS3001" s="137"/>
      <c r="JAT3001" s="580"/>
      <c r="JAU3001" s="537"/>
      <c r="JAV3001" s="562"/>
      <c r="JAW3001" s="357"/>
      <c r="JAX3001" s="81"/>
      <c r="JAY3001" s="173"/>
      <c r="JAZ3001" s="737"/>
      <c r="JBA3001" s="137"/>
      <c r="JBB3001" s="580"/>
      <c r="JBC3001" s="537"/>
      <c r="JBD3001" s="562"/>
      <c r="JBE3001" s="357"/>
      <c r="JBF3001" s="81"/>
      <c r="JBG3001" s="173"/>
      <c r="JBH3001" s="737"/>
      <c r="JBI3001" s="137"/>
      <c r="JBJ3001" s="580"/>
      <c r="JBK3001" s="537"/>
      <c r="JBL3001" s="562"/>
      <c r="JBM3001" s="357"/>
      <c r="JBN3001" s="81"/>
      <c r="JBO3001" s="173"/>
      <c r="JBP3001" s="737"/>
      <c r="JBQ3001" s="137"/>
      <c r="JBR3001" s="580"/>
      <c r="JBS3001" s="537"/>
      <c r="JBT3001" s="562"/>
      <c r="JBU3001" s="357"/>
      <c r="JBV3001" s="81"/>
      <c r="JBW3001" s="173"/>
      <c r="JBX3001" s="737"/>
      <c r="JBY3001" s="137"/>
      <c r="JBZ3001" s="580"/>
      <c r="JCA3001" s="537"/>
      <c r="JCB3001" s="562"/>
      <c r="JCC3001" s="357"/>
      <c r="JCD3001" s="81"/>
      <c r="JCE3001" s="173"/>
      <c r="JCF3001" s="737"/>
      <c r="JCG3001" s="137"/>
      <c r="JCH3001" s="580"/>
      <c r="JCI3001" s="537"/>
      <c r="JCJ3001" s="562"/>
      <c r="JCK3001" s="357"/>
      <c r="JCL3001" s="81"/>
      <c r="JCM3001" s="173"/>
      <c r="JCN3001" s="737"/>
      <c r="JCO3001" s="137"/>
      <c r="JCP3001" s="580"/>
      <c r="JCQ3001" s="537"/>
      <c r="JCR3001" s="562"/>
      <c r="JCS3001" s="357"/>
      <c r="JCT3001" s="81"/>
      <c r="JCU3001" s="173"/>
      <c r="JCV3001" s="737"/>
      <c r="JCW3001" s="137"/>
      <c r="JCX3001" s="580"/>
      <c r="JCY3001" s="537"/>
      <c r="JCZ3001" s="562"/>
      <c r="JDA3001" s="357"/>
      <c r="JDB3001" s="81"/>
      <c r="JDC3001" s="173"/>
      <c r="JDD3001" s="737"/>
      <c r="JDE3001" s="137"/>
      <c r="JDF3001" s="580"/>
      <c r="JDG3001" s="537"/>
      <c r="JDH3001" s="562"/>
      <c r="JDI3001" s="357"/>
      <c r="JDJ3001" s="81"/>
      <c r="JDK3001" s="173"/>
      <c r="JDL3001" s="737"/>
      <c r="JDM3001" s="137"/>
      <c r="JDN3001" s="580"/>
      <c r="JDO3001" s="537"/>
      <c r="JDP3001" s="562"/>
      <c r="JDQ3001" s="357"/>
      <c r="JDR3001" s="81"/>
      <c r="JDS3001" s="173"/>
      <c r="JDT3001" s="737"/>
      <c r="JDU3001" s="137"/>
      <c r="JDV3001" s="580"/>
      <c r="JDW3001" s="537"/>
      <c r="JDX3001" s="562"/>
      <c r="JDY3001" s="357"/>
      <c r="JDZ3001" s="81"/>
      <c r="JEA3001" s="173"/>
      <c r="JEB3001" s="737"/>
      <c r="JEC3001" s="137"/>
      <c r="JED3001" s="580"/>
      <c r="JEE3001" s="537"/>
      <c r="JEF3001" s="562"/>
      <c r="JEG3001" s="357"/>
      <c r="JEH3001" s="81"/>
      <c r="JEI3001" s="173"/>
      <c r="JEJ3001" s="737"/>
      <c r="JEK3001" s="137"/>
      <c r="JEL3001" s="580"/>
      <c r="JEM3001" s="537"/>
      <c r="JEN3001" s="562"/>
      <c r="JEO3001" s="357"/>
      <c r="JEP3001" s="81"/>
      <c r="JEQ3001" s="173"/>
      <c r="JER3001" s="737"/>
      <c r="JES3001" s="137"/>
      <c r="JET3001" s="580"/>
      <c r="JEU3001" s="537"/>
      <c r="JEV3001" s="562"/>
      <c r="JEW3001" s="357"/>
      <c r="JEX3001" s="81"/>
      <c r="JEY3001" s="173"/>
      <c r="JEZ3001" s="737"/>
      <c r="JFA3001" s="137"/>
      <c r="JFB3001" s="580"/>
      <c r="JFC3001" s="537"/>
      <c r="JFD3001" s="562"/>
      <c r="JFE3001" s="357"/>
      <c r="JFF3001" s="81"/>
      <c r="JFG3001" s="173"/>
      <c r="JFH3001" s="737"/>
      <c r="JFI3001" s="137"/>
      <c r="JFJ3001" s="580"/>
      <c r="JFK3001" s="537"/>
      <c r="JFL3001" s="562"/>
      <c r="JFM3001" s="357"/>
      <c r="JFN3001" s="81"/>
      <c r="JFO3001" s="173"/>
      <c r="JFP3001" s="737"/>
      <c r="JFQ3001" s="137"/>
      <c r="JFR3001" s="580"/>
      <c r="JFS3001" s="537"/>
      <c r="JFT3001" s="562"/>
      <c r="JFU3001" s="357"/>
      <c r="JFV3001" s="81"/>
      <c r="JFW3001" s="173"/>
      <c r="JFX3001" s="737"/>
      <c r="JFY3001" s="137"/>
      <c r="JFZ3001" s="580"/>
      <c r="JGA3001" s="537"/>
      <c r="JGB3001" s="562"/>
      <c r="JGC3001" s="357"/>
      <c r="JGD3001" s="81"/>
      <c r="JGE3001" s="173"/>
      <c r="JGF3001" s="737"/>
      <c r="JGG3001" s="137"/>
      <c r="JGH3001" s="580"/>
      <c r="JGI3001" s="537"/>
      <c r="JGJ3001" s="562"/>
      <c r="JGK3001" s="357"/>
      <c r="JGL3001" s="81"/>
      <c r="JGM3001" s="173"/>
      <c r="JGN3001" s="737"/>
      <c r="JGO3001" s="137"/>
      <c r="JGP3001" s="580"/>
      <c r="JGQ3001" s="537"/>
      <c r="JGR3001" s="562"/>
      <c r="JGS3001" s="357"/>
      <c r="JGT3001" s="81"/>
      <c r="JGU3001" s="173"/>
      <c r="JGV3001" s="737"/>
      <c r="JGW3001" s="137"/>
      <c r="JGX3001" s="580"/>
      <c r="JGY3001" s="537"/>
      <c r="JGZ3001" s="562"/>
      <c r="JHA3001" s="357"/>
      <c r="JHB3001" s="81"/>
      <c r="JHC3001" s="173"/>
      <c r="JHD3001" s="737"/>
      <c r="JHE3001" s="137"/>
      <c r="JHF3001" s="580"/>
      <c r="JHG3001" s="537"/>
      <c r="JHH3001" s="562"/>
      <c r="JHI3001" s="357"/>
      <c r="JHJ3001" s="81"/>
      <c r="JHK3001" s="173"/>
      <c r="JHL3001" s="737"/>
      <c r="JHM3001" s="137"/>
      <c r="JHN3001" s="580"/>
      <c r="JHO3001" s="537"/>
      <c r="JHP3001" s="562"/>
      <c r="JHQ3001" s="357"/>
      <c r="JHR3001" s="81"/>
      <c r="JHS3001" s="173"/>
      <c r="JHT3001" s="737"/>
      <c r="JHU3001" s="137"/>
      <c r="JHV3001" s="580"/>
      <c r="JHW3001" s="537"/>
      <c r="JHX3001" s="562"/>
      <c r="JHY3001" s="357"/>
      <c r="JHZ3001" s="81"/>
      <c r="JIA3001" s="173"/>
      <c r="JIB3001" s="737"/>
      <c r="JIC3001" s="137"/>
      <c r="JID3001" s="580"/>
      <c r="JIE3001" s="537"/>
      <c r="JIF3001" s="562"/>
      <c r="JIG3001" s="357"/>
      <c r="JIH3001" s="81"/>
      <c r="JII3001" s="173"/>
      <c r="JIJ3001" s="737"/>
      <c r="JIK3001" s="137"/>
      <c r="JIL3001" s="580"/>
      <c r="JIM3001" s="537"/>
      <c r="JIN3001" s="562"/>
      <c r="JIO3001" s="357"/>
      <c r="JIP3001" s="81"/>
      <c r="JIQ3001" s="173"/>
      <c r="JIR3001" s="737"/>
      <c r="JIS3001" s="137"/>
      <c r="JIT3001" s="580"/>
      <c r="JIU3001" s="537"/>
      <c r="JIV3001" s="562"/>
      <c r="JIW3001" s="357"/>
      <c r="JIX3001" s="81"/>
      <c r="JIY3001" s="173"/>
      <c r="JIZ3001" s="737"/>
      <c r="JJA3001" s="137"/>
      <c r="JJB3001" s="580"/>
      <c r="JJC3001" s="537"/>
      <c r="JJD3001" s="562"/>
      <c r="JJE3001" s="357"/>
      <c r="JJF3001" s="81"/>
      <c r="JJG3001" s="173"/>
      <c r="JJH3001" s="737"/>
      <c r="JJI3001" s="137"/>
      <c r="JJJ3001" s="580"/>
      <c r="JJK3001" s="537"/>
      <c r="JJL3001" s="562"/>
      <c r="JJM3001" s="357"/>
      <c r="JJN3001" s="81"/>
      <c r="JJO3001" s="173"/>
      <c r="JJP3001" s="737"/>
      <c r="JJQ3001" s="137"/>
      <c r="JJR3001" s="580"/>
      <c r="JJS3001" s="537"/>
      <c r="JJT3001" s="562"/>
      <c r="JJU3001" s="357"/>
      <c r="JJV3001" s="81"/>
      <c r="JJW3001" s="173"/>
      <c r="JJX3001" s="737"/>
      <c r="JJY3001" s="137"/>
      <c r="JJZ3001" s="580"/>
      <c r="JKA3001" s="537"/>
      <c r="JKB3001" s="562"/>
      <c r="JKC3001" s="357"/>
      <c r="JKD3001" s="81"/>
      <c r="JKE3001" s="173"/>
      <c r="JKF3001" s="737"/>
      <c r="JKG3001" s="137"/>
      <c r="JKH3001" s="580"/>
      <c r="JKI3001" s="537"/>
      <c r="JKJ3001" s="562"/>
      <c r="JKK3001" s="357"/>
      <c r="JKL3001" s="81"/>
      <c r="JKM3001" s="173"/>
      <c r="JKN3001" s="737"/>
      <c r="JKO3001" s="137"/>
      <c r="JKP3001" s="580"/>
      <c r="JKQ3001" s="537"/>
      <c r="JKR3001" s="562"/>
      <c r="JKS3001" s="357"/>
      <c r="JKT3001" s="81"/>
      <c r="JKU3001" s="173"/>
      <c r="JKV3001" s="737"/>
      <c r="JKW3001" s="137"/>
      <c r="JKX3001" s="580"/>
      <c r="JKY3001" s="537"/>
      <c r="JKZ3001" s="562"/>
      <c r="JLA3001" s="357"/>
      <c r="JLB3001" s="81"/>
      <c r="JLC3001" s="173"/>
      <c r="JLD3001" s="737"/>
      <c r="JLE3001" s="137"/>
      <c r="JLF3001" s="580"/>
      <c r="JLG3001" s="537"/>
      <c r="JLH3001" s="562"/>
      <c r="JLI3001" s="357"/>
      <c r="JLJ3001" s="81"/>
      <c r="JLK3001" s="173"/>
      <c r="JLL3001" s="737"/>
      <c r="JLM3001" s="137"/>
      <c r="JLN3001" s="580"/>
      <c r="JLO3001" s="537"/>
      <c r="JLP3001" s="562"/>
      <c r="JLQ3001" s="357"/>
      <c r="JLR3001" s="81"/>
      <c r="JLS3001" s="173"/>
      <c r="JLT3001" s="737"/>
      <c r="JLU3001" s="137"/>
      <c r="JLV3001" s="580"/>
      <c r="JLW3001" s="537"/>
      <c r="JLX3001" s="562"/>
      <c r="JLY3001" s="357"/>
      <c r="JLZ3001" s="81"/>
      <c r="JMA3001" s="173"/>
      <c r="JMB3001" s="737"/>
      <c r="JMC3001" s="137"/>
      <c r="JMD3001" s="580"/>
      <c r="JME3001" s="537"/>
      <c r="JMF3001" s="562"/>
      <c r="JMG3001" s="357"/>
      <c r="JMH3001" s="81"/>
      <c r="JMI3001" s="173"/>
      <c r="JMJ3001" s="737"/>
      <c r="JMK3001" s="137"/>
      <c r="JML3001" s="580"/>
      <c r="JMM3001" s="537"/>
      <c r="JMN3001" s="562"/>
      <c r="JMO3001" s="357"/>
      <c r="JMP3001" s="81"/>
      <c r="JMQ3001" s="173"/>
      <c r="JMR3001" s="737"/>
      <c r="JMS3001" s="137"/>
      <c r="JMT3001" s="580"/>
      <c r="JMU3001" s="537"/>
      <c r="JMV3001" s="562"/>
      <c r="JMW3001" s="357"/>
      <c r="JMX3001" s="81"/>
      <c r="JMY3001" s="173"/>
      <c r="JMZ3001" s="737"/>
      <c r="JNA3001" s="137"/>
      <c r="JNB3001" s="580"/>
      <c r="JNC3001" s="537"/>
      <c r="JND3001" s="562"/>
      <c r="JNE3001" s="357"/>
      <c r="JNF3001" s="81"/>
      <c r="JNG3001" s="173"/>
      <c r="JNH3001" s="737"/>
      <c r="JNI3001" s="137"/>
      <c r="JNJ3001" s="580"/>
      <c r="JNK3001" s="537"/>
      <c r="JNL3001" s="562"/>
      <c r="JNM3001" s="357"/>
      <c r="JNN3001" s="81"/>
      <c r="JNO3001" s="173"/>
      <c r="JNP3001" s="737"/>
      <c r="JNQ3001" s="137"/>
      <c r="JNR3001" s="580"/>
      <c r="JNS3001" s="537"/>
      <c r="JNT3001" s="562"/>
      <c r="JNU3001" s="357"/>
      <c r="JNV3001" s="81"/>
      <c r="JNW3001" s="173"/>
      <c r="JNX3001" s="737"/>
      <c r="JNY3001" s="137"/>
      <c r="JNZ3001" s="580"/>
      <c r="JOA3001" s="537"/>
      <c r="JOB3001" s="562"/>
      <c r="JOC3001" s="357"/>
      <c r="JOD3001" s="81"/>
      <c r="JOE3001" s="173"/>
      <c r="JOF3001" s="737"/>
      <c r="JOG3001" s="137"/>
      <c r="JOH3001" s="580"/>
      <c r="JOI3001" s="537"/>
      <c r="JOJ3001" s="562"/>
      <c r="JOK3001" s="357"/>
      <c r="JOL3001" s="81"/>
      <c r="JOM3001" s="173"/>
      <c r="JON3001" s="737"/>
      <c r="JOO3001" s="137"/>
      <c r="JOP3001" s="580"/>
      <c r="JOQ3001" s="537"/>
      <c r="JOR3001" s="562"/>
      <c r="JOS3001" s="357"/>
      <c r="JOT3001" s="81"/>
      <c r="JOU3001" s="173"/>
      <c r="JOV3001" s="737"/>
      <c r="JOW3001" s="137"/>
      <c r="JOX3001" s="580"/>
      <c r="JOY3001" s="537"/>
      <c r="JOZ3001" s="562"/>
      <c r="JPA3001" s="357"/>
      <c r="JPB3001" s="81"/>
      <c r="JPC3001" s="173"/>
      <c r="JPD3001" s="737"/>
      <c r="JPE3001" s="137"/>
      <c r="JPF3001" s="580"/>
      <c r="JPG3001" s="537"/>
      <c r="JPH3001" s="562"/>
      <c r="JPI3001" s="357"/>
      <c r="JPJ3001" s="81"/>
      <c r="JPK3001" s="173"/>
      <c r="JPL3001" s="737"/>
      <c r="JPM3001" s="137"/>
      <c r="JPN3001" s="580"/>
      <c r="JPO3001" s="537"/>
      <c r="JPP3001" s="562"/>
      <c r="JPQ3001" s="357"/>
      <c r="JPR3001" s="81"/>
      <c r="JPS3001" s="173"/>
      <c r="JPT3001" s="737"/>
      <c r="JPU3001" s="137"/>
      <c r="JPV3001" s="580"/>
      <c r="JPW3001" s="537"/>
      <c r="JPX3001" s="562"/>
      <c r="JPY3001" s="357"/>
      <c r="JPZ3001" s="81"/>
      <c r="JQA3001" s="173"/>
      <c r="JQB3001" s="737"/>
      <c r="JQC3001" s="137"/>
      <c r="JQD3001" s="580"/>
      <c r="JQE3001" s="537"/>
      <c r="JQF3001" s="562"/>
      <c r="JQG3001" s="357"/>
      <c r="JQH3001" s="81"/>
      <c r="JQI3001" s="173"/>
      <c r="JQJ3001" s="737"/>
      <c r="JQK3001" s="137"/>
      <c r="JQL3001" s="580"/>
      <c r="JQM3001" s="537"/>
      <c r="JQN3001" s="562"/>
      <c r="JQO3001" s="357"/>
      <c r="JQP3001" s="81"/>
      <c r="JQQ3001" s="173"/>
      <c r="JQR3001" s="737"/>
      <c r="JQS3001" s="137"/>
      <c r="JQT3001" s="580"/>
      <c r="JQU3001" s="537"/>
      <c r="JQV3001" s="562"/>
      <c r="JQW3001" s="357"/>
      <c r="JQX3001" s="81"/>
      <c r="JQY3001" s="173"/>
      <c r="JQZ3001" s="737"/>
      <c r="JRA3001" s="137"/>
      <c r="JRB3001" s="580"/>
      <c r="JRC3001" s="537"/>
      <c r="JRD3001" s="562"/>
      <c r="JRE3001" s="357"/>
      <c r="JRF3001" s="81"/>
      <c r="JRG3001" s="173"/>
      <c r="JRH3001" s="737"/>
      <c r="JRI3001" s="137"/>
      <c r="JRJ3001" s="580"/>
      <c r="JRK3001" s="537"/>
      <c r="JRL3001" s="562"/>
      <c r="JRM3001" s="357"/>
      <c r="JRN3001" s="81"/>
      <c r="JRO3001" s="173"/>
      <c r="JRP3001" s="737"/>
      <c r="JRQ3001" s="137"/>
      <c r="JRR3001" s="580"/>
      <c r="JRS3001" s="537"/>
      <c r="JRT3001" s="562"/>
      <c r="JRU3001" s="357"/>
      <c r="JRV3001" s="81"/>
      <c r="JRW3001" s="173"/>
      <c r="JRX3001" s="737"/>
      <c r="JRY3001" s="137"/>
      <c r="JRZ3001" s="580"/>
      <c r="JSA3001" s="537"/>
      <c r="JSB3001" s="562"/>
      <c r="JSC3001" s="357"/>
      <c r="JSD3001" s="81"/>
      <c r="JSE3001" s="173"/>
      <c r="JSF3001" s="737"/>
      <c r="JSG3001" s="137"/>
      <c r="JSH3001" s="580"/>
      <c r="JSI3001" s="537"/>
      <c r="JSJ3001" s="562"/>
      <c r="JSK3001" s="357"/>
      <c r="JSL3001" s="81"/>
      <c r="JSM3001" s="173"/>
      <c r="JSN3001" s="737"/>
      <c r="JSO3001" s="137"/>
      <c r="JSP3001" s="580"/>
      <c r="JSQ3001" s="537"/>
      <c r="JSR3001" s="562"/>
      <c r="JSS3001" s="357"/>
      <c r="JST3001" s="81"/>
      <c r="JSU3001" s="173"/>
      <c r="JSV3001" s="737"/>
      <c r="JSW3001" s="137"/>
      <c r="JSX3001" s="580"/>
      <c r="JSY3001" s="537"/>
      <c r="JSZ3001" s="562"/>
      <c r="JTA3001" s="357"/>
      <c r="JTB3001" s="81"/>
      <c r="JTC3001" s="173"/>
      <c r="JTD3001" s="737"/>
      <c r="JTE3001" s="137"/>
      <c r="JTF3001" s="580"/>
      <c r="JTG3001" s="537"/>
      <c r="JTH3001" s="562"/>
      <c r="JTI3001" s="357"/>
      <c r="JTJ3001" s="81"/>
      <c r="JTK3001" s="173"/>
      <c r="JTL3001" s="737"/>
      <c r="JTM3001" s="137"/>
      <c r="JTN3001" s="580"/>
      <c r="JTO3001" s="537"/>
      <c r="JTP3001" s="562"/>
      <c r="JTQ3001" s="357"/>
      <c r="JTR3001" s="81"/>
      <c r="JTS3001" s="173"/>
      <c r="JTT3001" s="737"/>
      <c r="JTU3001" s="137"/>
      <c r="JTV3001" s="580"/>
      <c r="JTW3001" s="537"/>
      <c r="JTX3001" s="562"/>
      <c r="JTY3001" s="357"/>
      <c r="JTZ3001" s="81"/>
      <c r="JUA3001" s="173"/>
      <c r="JUB3001" s="737"/>
      <c r="JUC3001" s="137"/>
      <c r="JUD3001" s="580"/>
      <c r="JUE3001" s="537"/>
      <c r="JUF3001" s="562"/>
      <c r="JUG3001" s="357"/>
      <c r="JUH3001" s="81"/>
      <c r="JUI3001" s="173"/>
      <c r="JUJ3001" s="737"/>
      <c r="JUK3001" s="137"/>
      <c r="JUL3001" s="580"/>
      <c r="JUM3001" s="537"/>
      <c r="JUN3001" s="562"/>
      <c r="JUO3001" s="357"/>
      <c r="JUP3001" s="81"/>
      <c r="JUQ3001" s="173"/>
      <c r="JUR3001" s="737"/>
      <c r="JUS3001" s="137"/>
      <c r="JUT3001" s="580"/>
      <c r="JUU3001" s="537"/>
      <c r="JUV3001" s="562"/>
      <c r="JUW3001" s="357"/>
      <c r="JUX3001" s="81"/>
      <c r="JUY3001" s="173"/>
      <c r="JUZ3001" s="737"/>
      <c r="JVA3001" s="137"/>
      <c r="JVB3001" s="580"/>
      <c r="JVC3001" s="537"/>
      <c r="JVD3001" s="562"/>
      <c r="JVE3001" s="357"/>
      <c r="JVF3001" s="81"/>
      <c r="JVG3001" s="173"/>
      <c r="JVH3001" s="737"/>
      <c r="JVI3001" s="137"/>
      <c r="JVJ3001" s="580"/>
      <c r="JVK3001" s="537"/>
      <c r="JVL3001" s="562"/>
      <c r="JVM3001" s="357"/>
      <c r="JVN3001" s="81"/>
      <c r="JVO3001" s="173"/>
      <c r="JVP3001" s="737"/>
      <c r="JVQ3001" s="137"/>
      <c r="JVR3001" s="580"/>
      <c r="JVS3001" s="537"/>
      <c r="JVT3001" s="562"/>
      <c r="JVU3001" s="357"/>
      <c r="JVV3001" s="81"/>
      <c r="JVW3001" s="173"/>
      <c r="JVX3001" s="737"/>
      <c r="JVY3001" s="137"/>
      <c r="JVZ3001" s="580"/>
      <c r="JWA3001" s="537"/>
      <c r="JWB3001" s="562"/>
      <c r="JWC3001" s="357"/>
      <c r="JWD3001" s="81"/>
      <c r="JWE3001" s="173"/>
      <c r="JWF3001" s="737"/>
      <c r="JWG3001" s="137"/>
      <c r="JWH3001" s="580"/>
      <c r="JWI3001" s="537"/>
      <c r="JWJ3001" s="562"/>
      <c r="JWK3001" s="357"/>
      <c r="JWL3001" s="81"/>
      <c r="JWM3001" s="173"/>
      <c r="JWN3001" s="737"/>
      <c r="JWO3001" s="137"/>
      <c r="JWP3001" s="580"/>
      <c r="JWQ3001" s="537"/>
      <c r="JWR3001" s="562"/>
      <c r="JWS3001" s="357"/>
      <c r="JWT3001" s="81"/>
      <c r="JWU3001" s="173"/>
      <c r="JWV3001" s="737"/>
      <c r="JWW3001" s="137"/>
      <c r="JWX3001" s="580"/>
      <c r="JWY3001" s="537"/>
      <c r="JWZ3001" s="562"/>
      <c r="JXA3001" s="357"/>
      <c r="JXB3001" s="81"/>
      <c r="JXC3001" s="173"/>
      <c r="JXD3001" s="737"/>
      <c r="JXE3001" s="137"/>
      <c r="JXF3001" s="580"/>
      <c r="JXG3001" s="537"/>
      <c r="JXH3001" s="562"/>
      <c r="JXI3001" s="357"/>
      <c r="JXJ3001" s="81"/>
      <c r="JXK3001" s="173"/>
      <c r="JXL3001" s="737"/>
      <c r="JXM3001" s="137"/>
      <c r="JXN3001" s="580"/>
      <c r="JXO3001" s="537"/>
      <c r="JXP3001" s="562"/>
      <c r="JXQ3001" s="357"/>
      <c r="JXR3001" s="81"/>
      <c r="JXS3001" s="173"/>
      <c r="JXT3001" s="737"/>
      <c r="JXU3001" s="137"/>
      <c r="JXV3001" s="580"/>
      <c r="JXW3001" s="537"/>
      <c r="JXX3001" s="562"/>
      <c r="JXY3001" s="357"/>
      <c r="JXZ3001" s="81"/>
      <c r="JYA3001" s="173"/>
      <c r="JYB3001" s="737"/>
      <c r="JYC3001" s="137"/>
      <c r="JYD3001" s="580"/>
      <c r="JYE3001" s="537"/>
      <c r="JYF3001" s="562"/>
      <c r="JYG3001" s="357"/>
      <c r="JYH3001" s="81"/>
      <c r="JYI3001" s="173"/>
      <c r="JYJ3001" s="737"/>
      <c r="JYK3001" s="137"/>
      <c r="JYL3001" s="580"/>
      <c r="JYM3001" s="537"/>
      <c r="JYN3001" s="562"/>
      <c r="JYO3001" s="357"/>
      <c r="JYP3001" s="81"/>
      <c r="JYQ3001" s="173"/>
      <c r="JYR3001" s="737"/>
      <c r="JYS3001" s="137"/>
      <c r="JYT3001" s="580"/>
      <c r="JYU3001" s="537"/>
      <c r="JYV3001" s="562"/>
      <c r="JYW3001" s="357"/>
      <c r="JYX3001" s="81"/>
      <c r="JYY3001" s="173"/>
      <c r="JYZ3001" s="737"/>
      <c r="JZA3001" s="137"/>
      <c r="JZB3001" s="580"/>
      <c r="JZC3001" s="537"/>
      <c r="JZD3001" s="562"/>
      <c r="JZE3001" s="357"/>
      <c r="JZF3001" s="81"/>
      <c r="JZG3001" s="173"/>
      <c r="JZH3001" s="737"/>
      <c r="JZI3001" s="137"/>
      <c r="JZJ3001" s="580"/>
      <c r="JZK3001" s="537"/>
      <c r="JZL3001" s="562"/>
      <c r="JZM3001" s="357"/>
      <c r="JZN3001" s="81"/>
      <c r="JZO3001" s="173"/>
      <c r="JZP3001" s="737"/>
      <c r="JZQ3001" s="137"/>
      <c r="JZR3001" s="580"/>
      <c r="JZS3001" s="537"/>
      <c r="JZT3001" s="562"/>
      <c r="JZU3001" s="357"/>
      <c r="JZV3001" s="81"/>
      <c r="JZW3001" s="173"/>
      <c r="JZX3001" s="737"/>
      <c r="JZY3001" s="137"/>
      <c r="JZZ3001" s="580"/>
      <c r="KAA3001" s="537"/>
      <c r="KAB3001" s="562"/>
      <c r="KAC3001" s="357"/>
      <c r="KAD3001" s="81"/>
      <c r="KAE3001" s="173"/>
      <c r="KAF3001" s="737"/>
      <c r="KAG3001" s="137"/>
      <c r="KAH3001" s="580"/>
      <c r="KAI3001" s="537"/>
      <c r="KAJ3001" s="562"/>
      <c r="KAK3001" s="357"/>
      <c r="KAL3001" s="81"/>
      <c r="KAM3001" s="173"/>
      <c r="KAN3001" s="737"/>
      <c r="KAO3001" s="137"/>
      <c r="KAP3001" s="580"/>
      <c r="KAQ3001" s="537"/>
      <c r="KAR3001" s="562"/>
      <c r="KAS3001" s="357"/>
      <c r="KAT3001" s="81"/>
      <c r="KAU3001" s="173"/>
      <c r="KAV3001" s="737"/>
      <c r="KAW3001" s="137"/>
      <c r="KAX3001" s="580"/>
      <c r="KAY3001" s="537"/>
      <c r="KAZ3001" s="562"/>
      <c r="KBA3001" s="357"/>
      <c r="KBB3001" s="81"/>
      <c r="KBC3001" s="173"/>
      <c r="KBD3001" s="737"/>
      <c r="KBE3001" s="137"/>
      <c r="KBF3001" s="580"/>
      <c r="KBG3001" s="537"/>
      <c r="KBH3001" s="562"/>
      <c r="KBI3001" s="357"/>
      <c r="KBJ3001" s="81"/>
      <c r="KBK3001" s="173"/>
      <c r="KBL3001" s="737"/>
      <c r="KBM3001" s="137"/>
      <c r="KBN3001" s="580"/>
      <c r="KBO3001" s="537"/>
      <c r="KBP3001" s="562"/>
      <c r="KBQ3001" s="357"/>
      <c r="KBR3001" s="81"/>
      <c r="KBS3001" s="173"/>
      <c r="KBT3001" s="737"/>
      <c r="KBU3001" s="137"/>
      <c r="KBV3001" s="580"/>
      <c r="KBW3001" s="537"/>
      <c r="KBX3001" s="562"/>
      <c r="KBY3001" s="357"/>
      <c r="KBZ3001" s="81"/>
      <c r="KCA3001" s="173"/>
      <c r="KCB3001" s="737"/>
      <c r="KCC3001" s="137"/>
      <c r="KCD3001" s="580"/>
      <c r="KCE3001" s="537"/>
      <c r="KCF3001" s="562"/>
      <c r="KCG3001" s="357"/>
      <c r="KCH3001" s="81"/>
      <c r="KCI3001" s="173"/>
      <c r="KCJ3001" s="737"/>
      <c r="KCK3001" s="137"/>
      <c r="KCL3001" s="580"/>
      <c r="KCM3001" s="537"/>
      <c r="KCN3001" s="562"/>
      <c r="KCO3001" s="357"/>
      <c r="KCP3001" s="81"/>
      <c r="KCQ3001" s="173"/>
      <c r="KCR3001" s="737"/>
      <c r="KCS3001" s="137"/>
      <c r="KCT3001" s="580"/>
      <c r="KCU3001" s="537"/>
      <c r="KCV3001" s="562"/>
      <c r="KCW3001" s="357"/>
      <c r="KCX3001" s="81"/>
      <c r="KCY3001" s="173"/>
      <c r="KCZ3001" s="737"/>
      <c r="KDA3001" s="137"/>
      <c r="KDB3001" s="580"/>
      <c r="KDC3001" s="537"/>
      <c r="KDD3001" s="562"/>
      <c r="KDE3001" s="357"/>
      <c r="KDF3001" s="81"/>
      <c r="KDG3001" s="173"/>
      <c r="KDH3001" s="737"/>
      <c r="KDI3001" s="137"/>
      <c r="KDJ3001" s="580"/>
      <c r="KDK3001" s="537"/>
      <c r="KDL3001" s="562"/>
      <c r="KDM3001" s="357"/>
      <c r="KDN3001" s="81"/>
      <c r="KDO3001" s="173"/>
      <c r="KDP3001" s="737"/>
      <c r="KDQ3001" s="137"/>
      <c r="KDR3001" s="580"/>
      <c r="KDS3001" s="537"/>
      <c r="KDT3001" s="562"/>
      <c r="KDU3001" s="357"/>
      <c r="KDV3001" s="81"/>
      <c r="KDW3001" s="173"/>
      <c r="KDX3001" s="737"/>
      <c r="KDY3001" s="137"/>
      <c r="KDZ3001" s="580"/>
      <c r="KEA3001" s="537"/>
      <c r="KEB3001" s="562"/>
      <c r="KEC3001" s="357"/>
      <c r="KED3001" s="81"/>
      <c r="KEE3001" s="173"/>
      <c r="KEF3001" s="737"/>
      <c r="KEG3001" s="137"/>
      <c r="KEH3001" s="580"/>
      <c r="KEI3001" s="537"/>
      <c r="KEJ3001" s="562"/>
      <c r="KEK3001" s="357"/>
      <c r="KEL3001" s="81"/>
      <c r="KEM3001" s="173"/>
      <c r="KEN3001" s="737"/>
      <c r="KEO3001" s="137"/>
      <c r="KEP3001" s="580"/>
      <c r="KEQ3001" s="537"/>
      <c r="KER3001" s="562"/>
      <c r="KES3001" s="357"/>
      <c r="KET3001" s="81"/>
      <c r="KEU3001" s="173"/>
      <c r="KEV3001" s="737"/>
      <c r="KEW3001" s="137"/>
      <c r="KEX3001" s="580"/>
      <c r="KEY3001" s="537"/>
      <c r="KEZ3001" s="562"/>
      <c r="KFA3001" s="357"/>
      <c r="KFB3001" s="81"/>
      <c r="KFC3001" s="173"/>
      <c r="KFD3001" s="737"/>
      <c r="KFE3001" s="137"/>
      <c r="KFF3001" s="580"/>
      <c r="KFG3001" s="537"/>
      <c r="KFH3001" s="562"/>
      <c r="KFI3001" s="357"/>
      <c r="KFJ3001" s="81"/>
      <c r="KFK3001" s="173"/>
      <c r="KFL3001" s="737"/>
      <c r="KFM3001" s="137"/>
      <c r="KFN3001" s="580"/>
      <c r="KFO3001" s="537"/>
      <c r="KFP3001" s="562"/>
      <c r="KFQ3001" s="357"/>
      <c r="KFR3001" s="81"/>
      <c r="KFS3001" s="173"/>
      <c r="KFT3001" s="737"/>
      <c r="KFU3001" s="137"/>
      <c r="KFV3001" s="580"/>
      <c r="KFW3001" s="537"/>
      <c r="KFX3001" s="562"/>
      <c r="KFY3001" s="357"/>
      <c r="KFZ3001" s="81"/>
      <c r="KGA3001" s="173"/>
      <c r="KGB3001" s="737"/>
      <c r="KGC3001" s="137"/>
      <c r="KGD3001" s="580"/>
      <c r="KGE3001" s="537"/>
      <c r="KGF3001" s="562"/>
      <c r="KGG3001" s="357"/>
      <c r="KGH3001" s="81"/>
      <c r="KGI3001" s="173"/>
      <c r="KGJ3001" s="737"/>
      <c r="KGK3001" s="137"/>
      <c r="KGL3001" s="580"/>
      <c r="KGM3001" s="537"/>
      <c r="KGN3001" s="562"/>
      <c r="KGO3001" s="357"/>
      <c r="KGP3001" s="81"/>
      <c r="KGQ3001" s="173"/>
      <c r="KGR3001" s="737"/>
      <c r="KGS3001" s="137"/>
      <c r="KGT3001" s="580"/>
      <c r="KGU3001" s="537"/>
      <c r="KGV3001" s="562"/>
      <c r="KGW3001" s="357"/>
      <c r="KGX3001" s="81"/>
      <c r="KGY3001" s="173"/>
      <c r="KGZ3001" s="737"/>
      <c r="KHA3001" s="137"/>
      <c r="KHB3001" s="580"/>
      <c r="KHC3001" s="537"/>
      <c r="KHD3001" s="562"/>
      <c r="KHE3001" s="357"/>
      <c r="KHF3001" s="81"/>
      <c r="KHG3001" s="173"/>
      <c r="KHH3001" s="737"/>
      <c r="KHI3001" s="137"/>
      <c r="KHJ3001" s="580"/>
      <c r="KHK3001" s="537"/>
      <c r="KHL3001" s="562"/>
      <c r="KHM3001" s="357"/>
      <c r="KHN3001" s="81"/>
      <c r="KHO3001" s="173"/>
      <c r="KHP3001" s="737"/>
      <c r="KHQ3001" s="137"/>
      <c r="KHR3001" s="580"/>
      <c r="KHS3001" s="537"/>
      <c r="KHT3001" s="562"/>
      <c r="KHU3001" s="357"/>
      <c r="KHV3001" s="81"/>
      <c r="KHW3001" s="173"/>
      <c r="KHX3001" s="737"/>
      <c r="KHY3001" s="137"/>
      <c r="KHZ3001" s="580"/>
      <c r="KIA3001" s="537"/>
      <c r="KIB3001" s="562"/>
      <c r="KIC3001" s="357"/>
      <c r="KID3001" s="81"/>
      <c r="KIE3001" s="173"/>
      <c r="KIF3001" s="737"/>
      <c r="KIG3001" s="137"/>
      <c r="KIH3001" s="580"/>
      <c r="KII3001" s="537"/>
      <c r="KIJ3001" s="562"/>
      <c r="KIK3001" s="357"/>
      <c r="KIL3001" s="81"/>
      <c r="KIM3001" s="173"/>
      <c r="KIN3001" s="737"/>
      <c r="KIO3001" s="137"/>
      <c r="KIP3001" s="580"/>
      <c r="KIQ3001" s="537"/>
      <c r="KIR3001" s="562"/>
      <c r="KIS3001" s="357"/>
      <c r="KIT3001" s="81"/>
      <c r="KIU3001" s="173"/>
      <c r="KIV3001" s="737"/>
      <c r="KIW3001" s="137"/>
      <c r="KIX3001" s="580"/>
      <c r="KIY3001" s="537"/>
      <c r="KIZ3001" s="562"/>
      <c r="KJA3001" s="357"/>
      <c r="KJB3001" s="81"/>
      <c r="KJC3001" s="173"/>
      <c r="KJD3001" s="737"/>
      <c r="KJE3001" s="137"/>
      <c r="KJF3001" s="580"/>
      <c r="KJG3001" s="537"/>
      <c r="KJH3001" s="562"/>
      <c r="KJI3001" s="357"/>
      <c r="KJJ3001" s="81"/>
      <c r="KJK3001" s="173"/>
      <c r="KJL3001" s="737"/>
      <c r="KJM3001" s="137"/>
      <c r="KJN3001" s="580"/>
      <c r="KJO3001" s="537"/>
      <c r="KJP3001" s="562"/>
      <c r="KJQ3001" s="357"/>
      <c r="KJR3001" s="81"/>
      <c r="KJS3001" s="173"/>
      <c r="KJT3001" s="737"/>
      <c r="KJU3001" s="137"/>
      <c r="KJV3001" s="580"/>
      <c r="KJW3001" s="537"/>
      <c r="KJX3001" s="562"/>
      <c r="KJY3001" s="357"/>
      <c r="KJZ3001" s="81"/>
      <c r="KKA3001" s="173"/>
      <c r="KKB3001" s="737"/>
      <c r="KKC3001" s="137"/>
      <c r="KKD3001" s="580"/>
      <c r="KKE3001" s="537"/>
      <c r="KKF3001" s="562"/>
      <c r="KKG3001" s="357"/>
      <c r="KKH3001" s="81"/>
      <c r="KKI3001" s="173"/>
      <c r="KKJ3001" s="737"/>
      <c r="KKK3001" s="137"/>
      <c r="KKL3001" s="580"/>
      <c r="KKM3001" s="537"/>
      <c r="KKN3001" s="562"/>
      <c r="KKO3001" s="357"/>
      <c r="KKP3001" s="81"/>
      <c r="KKQ3001" s="173"/>
      <c r="KKR3001" s="737"/>
      <c r="KKS3001" s="137"/>
      <c r="KKT3001" s="580"/>
      <c r="KKU3001" s="537"/>
      <c r="KKV3001" s="562"/>
      <c r="KKW3001" s="357"/>
      <c r="KKX3001" s="81"/>
      <c r="KKY3001" s="173"/>
      <c r="KKZ3001" s="737"/>
      <c r="KLA3001" s="137"/>
      <c r="KLB3001" s="580"/>
      <c r="KLC3001" s="537"/>
      <c r="KLD3001" s="562"/>
      <c r="KLE3001" s="357"/>
      <c r="KLF3001" s="81"/>
      <c r="KLG3001" s="173"/>
      <c r="KLH3001" s="737"/>
      <c r="KLI3001" s="137"/>
      <c r="KLJ3001" s="580"/>
      <c r="KLK3001" s="537"/>
      <c r="KLL3001" s="562"/>
      <c r="KLM3001" s="357"/>
      <c r="KLN3001" s="81"/>
      <c r="KLO3001" s="173"/>
      <c r="KLP3001" s="737"/>
      <c r="KLQ3001" s="137"/>
      <c r="KLR3001" s="580"/>
      <c r="KLS3001" s="537"/>
      <c r="KLT3001" s="562"/>
      <c r="KLU3001" s="357"/>
      <c r="KLV3001" s="81"/>
      <c r="KLW3001" s="173"/>
      <c r="KLX3001" s="737"/>
      <c r="KLY3001" s="137"/>
      <c r="KLZ3001" s="580"/>
      <c r="KMA3001" s="537"/>
      <c r="KMB3001" s="562"/>
      <c r="KMC3001" s="357"/>
      <c r="KMD3001" s="81"/>
      <c r="KME3001" s="173"/>
      <c r="KMF3001" s="737"/>
      <c r="KMG3001" s="137"/>
      <c r="KMH3001" s="580"/>
      <c r="KMI3001" s="537"/>
      <c r="KMJ3001" s="562"/>
      <c r="KMK3001" s="357"/>
      <c r="KML3001" s="81"/>
      <c r="KMM3001" s="173"/>
      <c r="KMN3001" s="737"/>
      <c r="KMO3001" s="137"/>
      <c r="KMP3001" s="580"/>
      <c r="KMQ3001" s="537"/>
      <c r="KMR3001" s="562"/>
      <c r="KMS3001" s="357"/>
      <c r="KMT3001" s="81"/>
      <c r="KMU3001" s="173"/>
      <c r="KMV3001" s="737"/>
      <c r="KMW3001" s="137"/>
      <c r="KMX3001" s="580"/>
      <c r="KMY3001" s="537"/>
      <c r="KMZ3001" s="562"/>
      <c r="KNA3001" s="357"/>
      <c r="KNB3001" s="81"/>
      <c r="KNC3001" s="173"/>
      <c r="KND3001" s="737"/>
      <c r="KNE3001" s="137"/>
      <c r="KNF3001" s="580"/>
      <c r="KNG3001" s="537"/>
      <c r="KNH3001" s="562"/>
      <c r="KNI3001" s="357"/>
      <c r="KNJ3001" s="81"/>
      <c r="KNK3001" s="173"/>
      <c r="KNL3001" s="737"/>
      <c r="KNM3001" s="137"/>
      <c r="KNN3001" s="580"/>
      <c r="KNO3001" s="537"/>
      <c r="KNP3001" s="562"/>
      <c r="KNQ3001" s="357"/>
      <c r="KNR3001" s="81"/>
      <c r="KNS3001" s="173"/>
      <c r="KNT3001" s="737"/>
      <c r="KNU3001" s="137"/>
      <c r="KNV3001" s="580"/>
      <c r="KNW3001" s="537"/>
      <c r="KNX3001" s="562"/>
      <c r="KNY3001" s="357"/>
      <c r="KNZ3001" s="81"/>
      <c r="KOA3001" s="173"/>
      <c r="KOB3001" s="737"/>
      <c r="KOC3001" s="137"/>
      <c r="KOD3001" s="580"/>
      <c r="KOE3001" s="537"/>
      <c r="KOF3001" s="562"/>
      <c r="KOG3001" s="357"/>
      <c r="KOH3001" s="81"/>
      <c r="KOI3001" s="173"/>
      <c r="KOJ3001" s="737"/>
      <c r="KOK3001" s="137"/>
      <c r="KOL3001" s="580"/>
      <c r="KOM3001" s="537"/>
      <c r="KON3001" s="562"/>
      <c r="KOO3001" s="357"/>
      <c r="KOP3001" s="81"/>
      <c r="KOQ3001" s="173"/>
      <c r="KOR3001" s="737"/>
      <c r="KOS3001" s="137"/>
      <c r="KOT3001" s="580"/>
      <c r="KOU3001" s="537"/>
      <c r="KOV3001" s="562"/>
      <c r="KOW3001" s="357"/>
      <c r="KOX3001" s="81"/>
      <c r="KOY3001" s="173"/>
      <c r="KOZ3001" s="737"/>
      <c r="KPA3001" s="137"/>
      <c r="KPB3001" s="580"/>
      <c r="KPC3001" s="537"/>
      <c r="KPD3001" s="562"/>
      <c r="KPE3001" s="357"/>
      <c r="KPF3001" s="81"/>
      <c r="KPG3001" s="173"/>
      <c r="KPH3001" s="737"/>
      <c r="KPI3001" s="137"/>
      <c r="KPJ3001" s="580"/>
      <c r="KPK3001" s="537"/>
      <c r="KPL3001" s="562"/>
      <c r="KPM3001" s="357"/>
      <c r="KPN3001" s="81"/>
      <c r="KPO3001" s="173"/>
      <c r="KPP3001" s="737"/>
      <c r="KPQ3001" s="137"/>
      <c r="KPR3001" s="580"/>
      <c r="KPS3001" s="537"/>
      <c r="KPT3001" s="562"/>
      <c r="KPU3001" s="357"/>
      <c r="KPV3001" s="81"/>
      <c r="KPW3001" s="173"/>
      <c r="KPX3001" s="737"/>
      <c r="KPY3001" s="137"/>
      <c r="KPZ3001" s="580"/>
      <c r="KQA3001" s="537"/>
      <c r="KQB3001" s="562"/>
      <c r="KQC3001" s="357"/>
      <c r="KQD3001" s="81"/>
      <c r="KQE3001" s="173"/>
      <c r="KQF3001" s="737"/>
      <c r="KQG3001" s="137"/>
      <c r="KQH3001" s="580"/>
      <c r="KQI3001" s="537"/>
      <c r="KQJ3001" s="562"/>
      <c r="KQK3001" s="357"/>
      <c r="KQL3001" s="81"/>
      <c r="KQM3001" s="173"/>
      <c r="KQN3001" s="737"/>
      <c r="KQO3001" s="137"/>
      <c r="KQP3001" s="580"/>
      <c r="KQQ3001" s="537"/>
      <c r="KQR3001" s="562"/>
      <c r="KQS3001" s="357"/>
      <c r="KQT3001" s="81"/>
      <c r="KQU3001" s="173"/>
      <c r="KQV3001" s="737"/>
      <c r="KQW3001" s="137"/>
      <c r="KQX3001" s="580"/>
      <c r="KQY3001" s="537"/>
      <c r="KQZ3001" s="562"/>
      <c r="KRA3001" s="357"/>
      <c r="KRB3001" s="81"/>
      <c r="KRC3001" s="173"/>
      <c r="KRD3001" s="737"/>
      <c r="KRE3001" s="137"/>
      <c r="KRF3001" s="580"/>
      <c r="KRG3001" s="537"/>
      <c r="KRH3001" s="562"/>
      <c r="KRI3001" s="357"/>
      <c r="KRJ3001" s="81"/>
      <c r="KRK3001" s="173"/>
      <c r="KRL3001" s="737"/>
      <c r="KRM3001" s="137"/>
      <c r="KRN3001" s="580"/>
      <c r="KRO3001" s="537"/>
      <c r="KRP3001" s="562"/>
      <c r="KRQ3001" s="357"/>
      <c r="KRR3001" s="81"/>
      <c r="KRS3001" s="173"/>
      <c r="KRT3001" s="737"/>
      <c r="KRU3001" s="137"/>
      <c r="KRV3001" s="580"/>
      <c r="KRW3001" s="537"/>
      <c r="KRX3001" s="562"/>
      <c r="KRY3001" s="357"/>
      <c r="KRZ3001" s="81"/>
      <c r="KSA3001" s="173"/>
      <c r="KSB3001" s="737"/>
      <c r="KSC3001" s="137"/>
      <c r="KSD3001" s="580"/>
      <c r="KSE3001" s="537"/>
      <c r="KSF3001" s="562"/>
      <c r="KSG3001" s="357"/>
      <c r="KSH3001" s="81"/>
      <c r="KSI3001" s="173"/>
      <c r="KSJ3001" s="737"/>
      <c r="KSK3001" s="137"/>
      <c r="KSL3001" s="580"/>
      <c r="KSM3001" s="537"/>
      <c r="KSN3001" s="562"/>
      <c r="KSO3001" s="357"/>
      <c r="KSP3001" s="81"/>
      <c r="KSQ3001" s="173"/>
      <c r="KSR3001" s="737"/>
      <c r="KSS3001" s="137"/>
      <c r="KST3001" s="580"/>
      <c r="KSU3001" s="537"/>
      <c r="KSV3001" s="562"/>
      <c r="KSW3001" s="357"/>
      <c r="KSX3001" s="81"/>
      <c r="KSY3001" s="173"/>
      <c r="KSZ3001" s="737"/>
      <c r="KTA3001" s="137"/>
      <c r="KTB3001" s="580"/>
      <c r="KTC3001" s="537"/>
      <c r="KTD3001" s="562"/>
      <c r="KTE3001" s="357"/>
      <c r="KTF3001" s="81"/>
      <c r="KTG3001" s="173"/>
      <c r="KTH3001" s="737"/>
      <c r="KTI3001" s="137"/>
      <c r="KTJ3001" s="580"/>
      <c r="KTK3001" s="537"/>
      <c r="KTL3001" s="562"/>
      <c r="KTM3001" s="357"/>
      <c r="KTN3001" s="81"/>
      <c r="KTO3001" s="173"/>
      <c r="KTP3001" s="737"/>
      <c r="KTQ3001" s="137"/>
      <c r="KTR3001" s="580"/>
      <c r="KTS3001" s="537"/>
      <c r="KTT3001" s="562"/>
      <c r="KTU3001" s="357"/>
      <c r="KTV3001" s="81"/>
      <c r="KTW3001" s="173"/>
      <c r="KTX3001" s="737"/>
      <c r="KTY3001" s="137"/>
      <c r="KTZ3001" s="580"/>
      <c r="KUA3001" s="537"/>
      <c r="KUB3001" s="562"/>
      <c r="KUC3001" s="357"/>
      <c r="KUD3001" s="81"/>
      <c r="KUE3001" s="173"/>
      <c r="KUF3001" s="737"/>
      <c r="KUG3001" s="137"/>
      <c r="KUH3001" s="580"/>
      <c r="KUI3001" s="537"/>
      <c r="KUJ3001" s="562"/>
      <c r="KUK3001" s="357"/>
      <c r="KUL3001" s="81"/>
      <c r="KUM3001" s="173"/>
      <c r="KUN3001" s="737"/>
      <c r="KUO3001" s="137"/>
      <c r="KUP3001" s="580"/>
      <c r="KUQ3001" s="537"/>
      <c r="KUR3001" s="562"/>
      <c r="KUS3001" s="357"/>
      <c r="KUT3001" s="81"/>
      <c r="KUU3001" s="173"/>
      <c r="KUV3001" s="737"/>
      <c r="KUW3001" s="137"/>
      <c r="KUX3001" s="580"/>
      <c r="KUY3001" s="537"/>
      <c r="KUZ3001" s="562"/>
      <c r="KVA3001" s="357"/>
      <c r="KVB3001" s="81"/>
      <c r="KVC3001" s="173"/>
      <c r="KVD3001" s="737"/>
      <c r="KVE3001" s="137"/>
      <c r="KVF3001" s="580"/>
      <c r="KVG3001" s="537"/>
      <c r="KVH3001" s="562"/>
      <c r="KVI3001" s="357"/>
      <c r="KVJ3001" s="81"/>
      <c r="KVK3001" s="173"/>
      <c r="KVL3001" s="737"/>
      <c r="KVM3001" s="137"/>
      <c r="KVN3001" s="580"/>
      <c r="KVO3001" s="537"/>
      <c r="KVP3001" s="562"/>
      <c r="KVQ3001" s="357"/>
      <c r="KVR3001" s="81"/>
      <c r="KVS3001" s="173"/>
      <c r="KVT3001" s="737"/>
      <c r="KVU3001" s="137"/>
      <c r="KVV3001" s="580"/>
      <c r="KVW3001" s="537"/>
      <c r="KVX3001" s="562"/>
      <c r="KVY3001" s="357"/>
      <c r="KVZ3001" s="81"/>
      <c r="KWA3001" s="173"/>
      <c r="KWB3001" s="737"/>
      <c r="KWC3001" s="137"/>
      <c r="KWD3001" s="580"/>
      <c r="KWE3001" s="537"/>
      <c r="KWF3001" s="562"/>
      <c r="KWG3001" s="357"/>
      <c r="KWH3001" s="81"/>
      <c r="KWI3001" s="173"/>
      <c r="KWJ3001" s="737"/>
      <c r="KWK3001" s="137"/>
      <c r="KWL3001" s="580"/>
      <c r="KWM3001" s="537"/>
      <c r="KWN3001" s="562"/>
      <c r="KWO3001" s="357"/>
      <c r="KWP3001" s="81"/>
      <c r="KWQ3001" s="173"/>
      <c r="KWR3001" s="737"/>
      <c r="KWS3001" s="137"/>
      <c r="KWT3001" s="580"/>
      <c r="KWU3001" s="537"/>
      <c r="KWV3001" s="562"/>
      <c r="KWW3001" s="357"/>
      <c r="KWX3001" s="81"/>
      <c r="KWY3001" s="173"/>
      <c r="KWZ3001" s="737"/>
      <c r="KXA3001" s="137"/>
      <c r="KXB3001" s="580"/>
      <c r="KXC3001" s="537"/>
      <c r="KXD3001" s="562"/>
      <c r="KXE3001" s="357"/>
      <c r="KXF3001" s="81"/>
      <c r="KXG3001" s="173"/>
      <c r="KXH3001" s="737"/>
      <c r="KXI3001" s="137"/>
      <c r="KXJ3001" s="580"/>
      <c r="KXK3001" s="537"/>
      <c r="KXL3001" s="562"/>
      <c r="KXM3001" s="357"/>
      <c r="KXN3001" s="81"/>
      <c r="KXO3001" s="173"/>
      <c r="KXP3001" s="737"/>
      <c r="KXQ3001" s="137"/>
      <c r="KXR3001" s="580"/>
      <c r="KXS3001" s="537"/>
      <c r="KXT3001" s="562"/>
      <c r="KXU3001" s="357"/>
      <c r="KXV3001" s="81"/>
      <c r="KXW3001" s="173"/>
      <c r="KXX3001" s="737"/>
      <c r="KXY3001" s="137"/>
      <c r="KXZ3001" s="580"/>
      <c r="KYA3001" s="537"/>
      <c r="KYB3001" s="562"/>
      <c r="KYC3001" s="357"/>
      <c r="KYD3001" s="81"/>
      <c r="KYE3001" s="173"/>
      <c r="KYF3001" s="737"/>
      <c r="KYG3001" s="137"/>
      <c r="KYH3001" s="580"/>
      <c r="KYI3001" s="537"/>
      <c r="KYJ3001" s="562"/>
      <c r="KYK3001" s="357"/>
      <c r="KYL3001" s="81"/>
      <c r="KYM3001" s="173"/>
      <c r="KYN3001" s="737"/>
      <c r="KYO3001" s="137"/>
      <c r="KYP3001" s="580"/>
      <c r="KYQ3001" s="537"/>
      <c r="KYR3001" s="562"/>
      <c r="KYS3001" s="357"/>
      <c r="KYT3001" s="81"/>
      <c r="KYU3001" s="173"/>
      <c r="KYV3001" s="737"/>
      <c r="KYW3001" s="137"/>
      <c r="KYX3001" s="580"/>
      <c r="KYY3001" s="537"/>
      <c r="KYZ3001" s="562"/>
      <c r="KZA3001" s="357"/>
      <c r="KZB3001" s="81"/>
      <c r="KZC3001" s="173"/>
      <c r="KZD3001" s="737"/>
      <c r="KZE3001" s="137"/>
      <c r="KZF3001" s="580"/>
      <c r="KZG3001" s="537"/>
      <c r="KZH3001" s="562"/>
      <c r="KZI3001" s="357"/>
      <c r="KZJ3001" s="81"/>
      <c r="KZK3001" s="173"/>
      <c r="KZL3001" s="737"/>
      <c r="KZM3001" s="137"/>
      <c r="KZN3001" s="580"/>
      <c r="KZO3001" s="537"/>
      <c r="KZP3001" s="562"/>
      <c r="KZQ3001" s="357"/>
      <c r="KZR3001" s="81"/>
      <c r="KZS3001" s="173"/>
      <c r="KZT3001" s="737"/>
      <c r="KZU3001" s="137"/>
      <c r="KZV3001" s="580"/>
      <c r="KZW3001" s="537"/>
      <c r="KZX3001" s="562"/>
      <c r="KZY3001" s="357"/>
      <c r="KZZ3001" s="81"/>
      <c r="LAA3001" s="173"/>
      <c r="LAB3001" s="737"/>
      <c r="LAC3001" s="137"/>
      <c r="LAD3001" s="580"/>
      <c r="LAE3001" s="537"/>
      <c r="LAF3001" s="562"/>
      <c r="LAG3001" s="357"/>
      <c r="LAH3001" s="81"/>
      <c r="LAI3001" s="173"/>
      <c r="LAJ3001" s="737"/>
      <c r="LAK3001" s="137"/>
      <c r="LAL3001" s="580"/>
      <c r="LAM3001" s="537"/>
      <c r="LAN3001" s="562"/>
      <c r="LAO3001" s="357"/>
      <c r="LAP3001" s="81"/>
      <c r="LAQ3001" s="173"/>
      <c r="LAR3001" s="737"/>
      <c r="LAS3001" s="137"/>
      <c r="LAT3001" s="580"/>
      <c r="LAU3001" s="537"/>
      <c r="LAV3001" s="562"/>
      <c r="LAW3001" s="357"/>
      <c r="LAX3001" s="81"/>
      <c r="LAY3001" s="173"/>
      <c r="LAZ3001" s="737"/>
      <c r="LBA3001" s="137"/>
      <c r="LBB3001" s="580"/>
      <c r="LBC3001" s="537"/>
      <c r="LBD3001" s="562"/>
      <c r="LBE3001" s="357"/>
      <c r="LBF3001" s="81"/>
      <c r="LBG3001" s="173"/>
      <c r="LBH3001" s="737"/>
      <c r="LBI3001" s="137"/>
      <c r="LBJ3001" s="580"/>
      <c r="LBK3001" s="537"/>
      <c r="LBL3001" s="562"/>
      <c r="LBM3001" s="357"/>
      <c r="LBN3001" s="81"/>
      <c r="LBO3001" s="173"/>
      <c r="LBP3001" s="737"/>
      <c r="LBQ3001" s="137"/>
      <c r="LBR3001" s="580"/>
      <c r="LBS3001" s="537"/>
      <c r="LBT3001" s="562"/>
      <c r="LBU3001" s="357"/>
      <c r="LBV3001" s="81"/>
      <c r="LBW3001" s="173"/>
      <c r="LBX3001" s="737"/>
      <c r="LBY3001" s="137"/>
      <c r="LBZ3001" s="580"/>
      <c r="LCA3001" s="537"/>
      <c r="LCB3001" s="562"/>
      <c r="LCC3001" s="357"/>
      <c r="LCD3001" s="81"/>
      <c r="LCE3001" s="173"/>
      <c r="LCF3001" s="737"/>
      <c r="LCG3001" s="137"/>
      <c r="LCH3001" s="580"/>
      <c r="LCI3001" s="537"/>
      <c r="LCJ3001" s="562"/>
      <c r="LCK3001" s="357"/>
      <c r="LCL3001" s="81"/>
      <c r="LCM3001" s="173"/>
      <c r="LCN3001" s="737"/>
      <c r="LCO3001" s="137"/>
      <c r="LCP3001" s="580"/>
      <c r="LCQ3001" s="537"/>
      <c r="LCR3001" s="562"/>
      <c r="LCS3001" s="357"/>
      <c r="LCT3001" s="81"/>
      <c r="LCU3001" s="173"/>
      <c r="LCV3001" s="737"/>
      <c r="LCW3001" s="137"/>
      <c r="LCX3001" s="580"/>
      <c r="LCY3001" s="537"/>
      <c r="LCZ3001" s="562"/>
      <c r="LDA3001" s="357"/>
      <c r="LDB3001" s="81"/>
      <c r="LDC3001" s="173"/>
      <c r="LDD3001" s="737"/>
      <c r="LDE3001" s="137"/>
      <c r="LDF3001" s="580"/>
      <c r="LDG3001" s="537"/>
      <c r="LDH3001" s="562"/>
      <c r="LDI3001" s="357"/>
      <c r="LDJ3001" s="81"/>
      <c r="LDK3001" s="173"/>
      <c r="LDL3001" s="737"/>
      <c r="LDM3001" s="137"/>
      <c r="LDN3001" s="580"/>
      <c r="LDO3001" s="537"/>
      <c r="LDP3001" s="562"/>
      <c r="LDQ3001" s="357"/>
      <c r="LDR3001" s="81"/>
      <c r="LDS3001" s="173"/>
      <c r="LDT3001" s="737"/>
      <c r="LDU3001" s="137"/>
      <c r="LDV3001" s="580"/>
      <c r="LDW3001" s="537"/>
      <c r="LDX3001" s="562"/>
      <c r="LDY3001" s="357"/>
      <c r="LDZ3001" s="81"/>
      <c r="LEA3001" s="173"/>
      <c r="LEB3001" s="737"/>
      <c r="LEC3001" s="137"/>
      <c r="LED3001" s="580"/>
      <c r="LEE3001" s="537"/>
      <c r="LEF3001" s="562"/>
      <c r="LEG3001" s="357"/>
      <c r="LEH3001" s="81"/>
      <c r="LEI3001" s="173"/>
      <c r="LEJ3001" s="737"/>
      <c r="LEK3001" s="137"/>
      <c r="LEL3001" s="580"/>
      <c r="LEM3001" s="537"/>
      <c r="LEN3001" s="562"/>
      <c r="LEO3001" s="357"/>
      <c r="LEP3001" s="81"/>
      <c r="LEQ3001" s="173"/>
      <c r="LER3001" s="737"/>
      <c r="LES3001" s="137"/>
      <c r="LET3001" s="580"/>
      <c r="LEU3001" s="537"/>
      <c r="LEV3001" s="562"/>
      <c r="LEW3001" s="357"/>
      <c r="LEX3001" s="81"/>
      <c r="LEY3001" s="173"/>
      <c r="LEZ3001" s="737"/>
      <c r="LFA3001" s="137"/>
      <c r="LFB3001" s="580"/>
      <c r="LFC3001" s="537"/>
      <c r="LFD3001" s="562"/>
      <c r="LFE3001" s="357"/>
      <c r="LFF3001" s="81"/>
      <c r="LFG3001" s="173"/>
      <c r="LFH3001" s="737"/>
      <c r="LFI3001" s="137"/>
      <c r="LFJ3001" s="580"/>
      <c r="LFK3001" s="537"/>
      <c r="LFL3001" s="562"/>
      <c r="LFM3001" s="357"/>
      <c r="LFN3001" s="81"/>
      <c r="LFO3001" s="173"/>
      <c r="LFP3001" s="737"/>
      <c r="LFQ3001" s="137"/>
      <c r="LFR3001" s="580"/>
      <c r="LFS3001" s="537"/>
      <c r="LFT3001" s="562"/>
      <c r="LFU3001" s="357"/>
      <c r="LFV3001" s="81"/>
      <c r="LFW3001" s="173"/>
      <c r="LFX3001" s="737"/>
      <c r="LFY3001" s="137"/>
      <c r="LFZ3001" s="580"/>
      <c r="LGA3001" s="537"/>
      <c r="LGB3001" s="562"/>
      <c r="LGC3001" s="357"/>
      <c r="LGD3001" s="81"/>
      <c r="LGE3001" s="173"/>
      <c r="LGF3001" s="737"/>
      <c r="LGG3001" s="137"/>
      <c r="LGH3001" s="580"/>
      <c r="LGI3001" s="537"/>
      <c r="LGJ3001" s="562"/>
      <c r="LGK3001" s="357"/>
      <c r="LGL3001" s="81"/>
      <c r="LGM3001" s="173"/>
      <c r="LGN3001" s="737"/>
      <c r="LGO3001" s="137"/>
      <c r="LGP3001" s="580"/>
      <c r="LGQ3001" s="537"/>
      <c r="LGR3001" s="562"/>
      <c r="LGS3001" s="357"/>
      <c r="LGT3001" s="81"/>
      <c r="LGU3001" s="173"/>
      <c r="LGV3001" s="737"/>
      <c r="LGW3001" s="137"/>
      <c r="LGX3001" s="580"/>
      <c r="LGY3001" s="537"/>
      <c r="LGZ3001" s="562"/>
      <c r="LHA3001" s="357"/>
      <c r="LHB3001" s="81"/>
      <c r="LHC3001" s="173"/>
      <c r="LHD3001" s="737"/>
      <c r="LHE3001" s="137"/>
      <c r="LHF3001" s="580"/>
      <c r="LHG3001" s="537"/>
      <c r="LHH3001" s="562"/>
      <c r="LHI3001" s="357"/>
      <c r="LHJ3001" s="81"/>
      <c r="LHK3001" s="173"/>
      <c r="LHL3001" s="737"/>
      <c r="LHM3001" s="137"/>
      <c r="LHN3001" s="580"/>
      <c r="LHO3001" s="537"/>
      <c r="LHP3001" s="562"/>
      <c r="LHQ3001" s="357"/>
      <c r="LHR3001" s="81"/>
      <c r="LHS3001" s="173"/>
      <c r="LHT3001" s="737"/>
      <c r="LHU3001" s="137"/>
      <c r="LHV3001" s="580"/>
      <c r="LHW3001" s="537"/>
      <c r="LHX3001" s="562"/>
      <c r="LHY3001" s="357"/>
      <c r="LHZ3001" s="81"/>
      <c r="LIA3001" s="173"/>
      <c r="LIB3001" s="737"/>
      <c r="LIC3001" s="137"/>
      <c r="LID3001" s="580"/>
      <c r="LIE3001" s="537"/>
      <c r="LIF3001" s="562"/>
      <c r="LIG3001" s="357"/>
      <c r="LIH3001" s="81"/>
      <c r="LII3001" s="173"/>
      <c r="LIJ3001" s="737"/>
      <c r="LIK3001" s="137"/>
      <c r="LIL3001" s="580"/>
      <c r="LIM3001" s="537"/>
      <c r="LIN3001" s="562"/>
      <c r="LIO3001" s="357"/>
      <c r="LIP3001" s="81"/>
      <c r="LIQ3001" s="173"/>
      <c r="LIR3001" s="737"/>
      <c r="LIS3001" s="137"/>
      <c r="LIT3001" s="580"/>
      <c r="LIU3001" s="537"/>
      <c r="LIV3001" s="562"/>
      <c r="LIW3001" s="357"/>
      <c r="LIX3001" s="81"/>
      <c r="LIY3001" s="173"/>
      <c r="LIZ3001" s="737"/>
      <c r="LJA3001" s="137"/>
      <c r="LJB3001" s="580"/>
      <c r="LJC3001" s="537"/>
      <c r="LJD3001" s="562"/>
      <c r="LJE3001" s="357"/>
      <c r="LJF3001" s="81"/>
      <c r="LJG3001" s="173"/>
      <c r="LJH3001" s="737"/>
      <c r="LJI3001" s="137"/>
      <c r="LJJ3001" s="580"/>
      <c r="LJK3001" s="537"/>
      <c r="LJL3001" s="562"/>
      <c r="LJM3001" s="357"/>
      <c r="LJN3001" s="81"/>
      <c r="LJO3001" s="173"/>
      <c r="LJP3001" s="737"/>
      <c r="LJQ3001" s="137"/>
      <c r="LJR3001" s="580"/>
      <c r="LJS3001" s="537"/>
      <c r="LJT3001" s="562"/>
      <c r="LJU3001" s="357"/>
      <c r="LJV3001" s="81"/>
      <c r="LJW3001" s="173"/>
      <c r="LJX3001" s="737"/>
      <c r="LJY3001" s="137"/>
      <c r="LJZ3001" s="580"/>
      <c r="LKA3001" s="537"/>
      <c r="LKB3001" s="562"/>
      <c r="LKC3001" s="357"/>
      <c r="LKD3001" s="81"/>
      <c r="LKE3001" s="173"/>
      <c r="LKF3001" s="737"/>
      <c r="LKG3001" s="137"/>
      <c r="LKH3001" s="580"/>
      <c r="LKI3001" s="537"/>
      <c r="LKJ3001" s="562"/>
      <c r="LKK3001" s="357"/>
      <c r="LKL3001" s="81"/>
      <c r="LKM3001" s="173"/>
      <c r="LKN3001" s="737"/>
      <c r="LKO3001" s="137"/>
      <c r="LKP3001" s="580"/>
      <c r="LKQ3001" s="537"/>
      <c r="LKR3001" s="562"/>
      <c r="LKS3001" s="357"/>
      <c r="LKT3001" s="81"/>
      <c r="LKU3001" s="173"/>
      <c r="LKV3001" s="737"/>
      <c r="LKW3001" s="137"/>
      <c r="LKX3001" s="580"/>
      <c r="LKY3001" s="537"/>
      <c r="LKZ3001" s="562"/>
      <c r="LLA3001" s="357"/>
      <c r="LLB3001" s="81"/>
      <c r="LLC3001" s="173"/>
      <c r="LLD3001" s="737"/>
      <c r="LLE3001" s="137"/>
      <c r="LLF3001" s="580"/>
      <c r="LLG3001" s="537"/>
      <c r="LLH3001" s="562"/>
      <c r="LLI3001" s="357"/>
      <c r="LLJ3001" s="81"/>
      <c r="LLK3001" s="173"/>
      <c r="LLL3001" s="737"/>
      <c r="LLM3001" s="137"/>
      <c r="LLN3001" s="580"/>
      <c r="LLO3001" s="537"/>
      <c r="LLP3001" s="562"/>
      <c r="LLQ3001" s="357"/>
      <c r="LLR3001" s="81"/>
      <c r="LLS3001" s="173"/>
      <c r="LLT3001" s="737"/>
      <c r="LLU3001" s="137"/>
      <c r="LLV3001" s="580"/>
      <c r="LLW3001" s="537"/>
      <c r="LLX3001" s="562"/>
      <c r="LLY3001" s="357"/>
      <c r="LLZ3001" s="81"/>
      <c r="LMA3001" s="173"/>
      <c r="LMB3001" s="737"/>
      <c r="LMC3001" s="137"/>
      <c r="LMD3001" s="580"/>
      <c r="LME3001" s="537"/>
      <c r="LMF3001" s="562"/>
      <c r="LMG3001" s="357"/>
      <c r="LMH3001" s="81"/>
      <c r="LMI3001" s="173"/>
      <c r="LMJ3001" s="737"/>
      <c r="LMK3001" s="137"/>
      <c r="LML3001" s="580"/>
      <c r="LMM3001" s="537"/>
      <c r="LMN3001" s="562"/>
      <c r="LMO3001" s="357"/>
      <c r="LMP3001" s="81"/>
      <c r="LMQ3001" s="173"/>
      <c r="LMR3001" s="737"/>
      <c r="LMS3001" s="137"/>
      <c r="LMT3001" s="580"/>
      <c r="LMU3001" s="537"/>
      <c r="LMV3001" s="562"/>
      <c r="LMW3001" s="357"/>
      <c r="LMX3001" s="81"/>
      <c r="LMY3001" s="173"/>
      <c r="LMZ3001" s="737"/>
      <c r="LNA3001" s="137"/>
      <c r="LNB3001" s="580"/>
      <c r="LNC3001" s="537"/>
      <c r="LND3001" s="562"/>
      <c r="LNE3001" s="357"/>
      <c r="LNF3001" s="81"/>
      <c r="LNG3001" s="173"/>
      <c r="LNH3001" s="737"/>
      <c r="LNI3001" s="137"/>
      <c r="LNJ3001" s="580"/>
      <c r="LNK3001" s="537"/>
      <c r="LNL3001" s="562"/>
      <c r="LNM3001" s="357"/>
      <c r="LNN3001" s="81"/>
      <c r="LNO3001" s="173"/>
      <c r="LNP3001" s="737"/>
      <c r="LNQ3001" s="137"/>
      <c r="LNR3001" s="580"/>
      <c r="LNS3001" s="537"/>
      <c r="LNT3001" s="562"/>
      <c r="LNU3001" s="357"/>
      <c r="LNV3001" s="81"/>
      <c r="LNW3001" s="173"/>
      <c r="LNX3001" s="737"/>
      <c r="LNY3001" s="137"/>
      <c r="LNZ3001" s="580"/>
      <c r="LOA3001" s="537"/>
      <c r="LOB3001" s="562"/>
      <c r="LOC3001" s="357"/>
      <c r="LOD3001" s="81"/>
      <c r="LOE3001" s="173"/>
      <c r="LOF3001" s="737"/>
      <c r="LOG3001" s="137"/>
      <c r="LOH3001" s="580"/>
      <c r="LOI3001" s="537"/>
      <c r="LOJ3001" s="562"/>
      <c r="LOK3001" s="357"/>
      <c r="LOL3001" s="81"/>
      <c r="LOM3001" s="173"/>
      <c r="LON3001" s="737"/>
      <c r="LOO3001" s="137"/>
      <c r="LOP3001" s="580"/>
      <c r="LOQ3001" s="537"/>
      <c r="LOR3001" s="562"/>
      <c r="LOS3001" s="357"/>
      <c r="LOT3001" s="81"/>
      <c r="LOU3001" s="173"/>
      <c r="LOV3001" s="737"/>
      <c r="LOW3001" s="137"/>
      <c r="LOX3001" s="580"/>
      <c r="LOY3001" s="537"/>
      <c r="LOZ3001" s="562"/>
      <c r="LPA3001" s="357"/>
      <c r="LPB3001" s="81"/>
      <c r="LPC3001" s="173"/>
      <c r="LPD3001" s="737"/>
      <c r="LPE3001" s="137"/>
      <c r="LPF3001" s="580"/>
      <c r="LPG3001" s="537"/>
      <c r="LPH3001" s="562"/>
      <c r="LPI3001" s="357"/>
      <c r="LPJ3001" s="81"/>
      <c r="LPK3001" s="173"/>
      <c r="LPL3001" s="737"/>
      <c r="LPM3001" s="137"/>
      <c r="LPN3001" s="580"/>
      <c r="LPO3001" s="537"/>
      <c r="LPP3001" s="562"/>
      <c r="LPQ3001" s="357"/>
      <c r="LPR3001" s="81"/>
      <c r="LPS3001" s="173"/>
      <c r="LPT3001" s="737"/>
      <c r="LPU3001" s="137"/>
      <c r="LPV3001" s="580"/>
      <c r="LPW3001" s="537"/>
      <c r="LPX3001" s="562"/>
      <c r="LPY3001" s="357"/>
      <c r="LPZ3001" s="81"/>
      <c r="LQA3001" s="173"/>
      <c r="LQB3001" s="737"/>
      <c r="LQC3001" s="137"/>
      <c r="LQD3001" s="580"/>
      <c r="LQE3001" s="537"/>
      <c r="LQF3001" s="562"/>
      <c r="LQG3001" s="357"/>
      <c r="LQH3001" s="81"/>
      <c r="LQI3001" s="173"/>
      <c r="LQJ3001" s="737"/>
      <c r="LQK3001" s="137"/>
      <c r="LQL3001" s="580"/>
      <c r="LQM3001" s="537"/>
      <c r="LQN3001" s="562"/>
      <c r="LQO3001" s="357"/>
      <c r="LQP3001" s="81"/>
      <c r="LQQ3001" s="173"/>
      <c r="LQR3001" s="737"/>
      <c r="LQS3001" s="137"/>
      <c r="LQT3001" s="580"/>
      <c r="LQU3001" s="537"/>
      <c r="LQV3001" s="562"/>
      <c r="LQW3001" s="357"/>
      <c r="LQX3001" s="81"/>
      <c r="LQY3001" s="173"/>
      <c r="LQZ3001" s="737"/>
      <c r="LRA3001" s="137"/>
      <c r="LRB3001" s="580"/>
      <c r="LRC3001" s="537"/>
      <c r="LRD3001" s="562"/>
      <c r="LRE3001" s="357"/>
      <c r="LRF3001" s="81"/>
      <c r="LRG3001" s="173"/>
      <c r="LRH3001" s="737"/>
      <c r="LRI3001" s="137"/>
      <c r="LRJ3001" s="580"/>
      <c r="LRK3001" s="537"/>
      <c r="LRL3001" s="562"/>
      <c r="LRM3001" s="357"/>
      <c r="LRN3001" s="81"/>
      <c r="LRO3001" s="173"/>
      <c r="LRP3001" s="737"/>
      <c r="LRQ3001" s="137"/>
      <c r="LRR3001" s="580"/>
      <c r="LRS3001" s="537"/>
      <c r="LRT3001" s="562"/>
      <c r="LRU3001" s="357"/>
      <c r="LRV3001" s="81"/>
      <c r="LRW3001" s="173"/>
      <c r="LRX3001" s="737"/>
      <c r="LRY3001" s="137"/>
      <c r="LRZ3001" s="580"/>
      <c r="LSA3001" s="537"/>
      <c r="LSB3001" s="562"/>
      <c r="LSC3001" s="357"/>
      <c r="LSD3001" s="81"/>
      <c r="LSE3001" s="173"/>
      <c r="LSF3001" s="737"/>
      <c r="LSG3001" s="137"/>
      <c r="LSH3001" s="580"/>
      <c r="LSI3001" s="537"/>
      <c r="LSJ3001" s="562"/>
      <c r="LSK3001" s="357"/>
      <c r="LSL3001" s="81"/>
      <c r="LSM3001" s="173"/>
      <c r="LSN3001" s="737"/>
      <c r="LSO3001" s="137"/>
      <c r="LSP3001" s="580"/>
      <c r="LSQ3001" s="537"/>
      <c r="LSR3001" s="562"/>
      <c r="LSS3001" s="357"/>
      <c r="LST3001" s="81"/>
      <c r="LSU3001" s="173"/>
      <c r="LSV3001" s="737"/>
      <c r="LSW3001" s="137"/>
      <c r="LSX3001" s="580"/>
      <c r="LSY3001" s="537"/>
      <c r="LSZ3001" s="562"/>
      <c r="LTA3001" s="357"/>
      <c r="LTB3001" s="81"/>
      <c r="LTC3001" s="173"/>
      <c r="LTD3001" s="737"/>
      <c r="LTE3001" s="137"/>
      <c r="LTF3001" s="580"/>
      <c r="LTG3001" s="537"/>
      <c r="LTH3001" s="562"/>
      <c r="LTI3001" s="357"/>
      <c r="LTJ3001" s="81"/>
      <c r="LTK3001" s="173"/>
      <c r="LTL3001" s="737"/>
      <c r="LTM3001" s="137"/>
      <c r="LTN3001" s="580"/>
      <c r="LTO3001" s="537"/>
      <c r="LTP3001" s="562"/>
      <c r="LTQ3001" s="357"/>
      <c r="LTR3001" s="81"/>
      <c r="LTS3001" s="173"/>
      <c r="LTT3001" s="737"/>
      <c r="LTU3001" s="137"/>
      <c r="LTV3001" s="580"/>
      <c r="LTW3001" s="537"/>
      <c r="LTX3001" s="562"/>
      <c r="LTY3001" s="357"/>
      <c r="LTZ3001" s="81"/>
      <c r="LUA3001" s="173"/>
      <c r="LUB3001" s="737"/>
      <c r="LUC3001" s="137"/>
      <c r="LUD3001" s="580"/>
      <c r="LUE3001" s="537"/>
      <c r="LUF3001" s="562"/>
      <c r="LUG3001" s="357"/>
      <c r="LUH3001" s="81"/>
      <c r="LUI3001" s="173"/>
      <c r="LUJ3001" s="737"/>
      <c r="LUK3001" s="137"/>
      <c r="LUL3001" s="580"/>
      <c r="LUM3001" s="537"/>
      <c r="LUN3001" s="562"/>
      <c r="LUO3001" s="357"/>
      <c r="LUP3001" s="81"/>
      <c r="LUQ3001" s="173"/>
      <c r="LUR3001" s="737"/>
      <c r="LUS3001" s="137"/>
      <c r="LUT3001" s="580"/>
      <c r="LUU3001" s="537"/>
      <c r="LUV3001" s="562"/>
      <c r="LUW3001" s="357"/>
      <c r="LUX3001" s="81"/>
      <c r="LUY3001" s="173"/>
      <c r="LUZ3001" s="737"/>
      <c r="LVA3001" s="137"/>
      <c r="LVB3001" s="580"/>
      <c r="LVC3001" s="537"/>
      <c r="LVD3001" s="562"/>
      <c r="LVE3001" s="357"/>
      <c r="LVF3001" s="81"/>
      <c r="LVG3001" s="173"/>
      <c r="LVH3001" s="737"/>
      <c r="LVI3001" s="137"/>
      <c r="LVJ3001" s="580"/>
      <c r="LVK3001" s="537"/>
      <c r="LVL3001" s="562"/>
      <c r="LVM3001" s="357"/>
      <c r="LVN3001" s="81"/>
      <c r="LVO3001" s="173"/>
      <c r="LVP3001" s="737"/>
      <c r="LVQ3001" s="137"/>
      <c r="LVR3001" s="580"/>
      <c r="LVS3001" s="537"/>
      <c r="LVT3001" s="562"/>
      <c r="LVU3001" s="357"/>
      <c r="LVV3001" s="81"/>
      <c r="LVW3001" s="173"/>
      <c r="LVX3001" s="737"/>
      <c r="LVY3001" s="137"/>
      <c r="LVZ3001" s="580"/>
      <c r="LWA3001" s="537"/>
      <c r="LWB3001" s="562"/>
      <c r="LWC3001" s="357"/>
      <c r="LWD3001" s="81"/>
      <c r="LWE3001" s="173"/>
      <c r="LWF3001" s="737"/>
      <c r="LWG3001" s="137"/>
      <c r="LWH3001" s="580"/>
      <c r="LWI3001" s="537"/>
      <c r="LWJ3001" s="562"/>
      <c r="LWK3001" s="357"/>
      <c r="LWL3001" s="81"/>
      <c r="LWM3001" s="173"/>
      <c r="LWN3001" s="737"/>
      <c r="LWO3001" s="137"/>
      <c r="LWP3001" s="580"/>
      <c r="LWQ3001" s="537"/>
      <c r="LWR3001" s="562"/>
      <c r="LWS3001" s="357"/>
      <c r="LWT3001" s="81"/>
      <c r="LWU3001" s="173"/>
      <c r="LWV3001" s="737"/>
      <c r="LWW3001" s="137"/>
      <c r="LWX3001" s="580"/>
      <c r="LWY3001" s="537"/>
      <c r="LWZ3001" s="562"/>
      <c r="LXA3001" s="357"/>
      <c r="LXB3001" s="81"/>
      <c r="LXC3001" s="173"/>
      <c r="LXD3001" s="737"/>
      <c r="LXE3001" s="137"/>
      <c r="LXF3001" s="580"/>
      <c r="LXG3001" s="537"/>
      <c r="LXH3001" s="562"/>
      <c r="LXI3001" s="357"/>
      <c r="LXJ3001" s="81"/>
      <c r="LXK3001" s="173"/>
      <c r="LXL3001" s="737"/>
      <c r="LXM3001" s="137"/>
      <c r="LXN3001" s="580"/>
      <c r="LXO3001" s="537"/>
      <c r="LXP3001" s="562"/>
      <c r="LXQ3001" s="357"/>
      <c r="LXR3001" s="81"/>
      <c r="LXS3001" s="173"/>
      <c r="LXT3001" s="737"/>
      <c r="LXU3001" s="137"/>
      <c r="LXV3001" s="580"/>
      <c r="LXW3001" s="537"/>
      <c r="LXX3001" s="562"/>
      <c r="LXY3001" s="357"/>
      <c r="LXZ3001" s="81"/>
      <c r="LYA3001" s="173"/>
      <c r="LYB3001" s="737"/>
      <c r="LYC3001" s="137"/>
      <c r="LYD3001" s="580"/>
      <c r="LYE3001" s="537"/>
      <c r="LYF3001" s="562"/>
      <c r="LYG3001" s="357"/>
      <c r="LYH3001" s="81"/>
      <c r="LYI3001" s="173"/>
      <c r="LYJ3001" s="737"/>
      <c r="LYK3001" s="137"/>
      <c r="LYL3001" s="580"/>
      <c r="LYM3001" s="537"/>
      <c r="LYN3001" s="562"/>
      <c r="LYO3001" s="357"/>
      <c r="LYP3001" s="81"/>
      <c r="LYQ3001" s="173"/>
      <c r="LYR3001" s="737"/>
      <c r="LYS3001" s="137"/>
      <c r="LYT3001" s="580"/>
      <c r="LYU3001" s="537"/>
      <c r="LYV3001" s="562"/>
      <c r="LYW3001" s="357"/>
      <c r="LYX3001" s="81"/>
      <c r="LYY3001" s="173"/>
      <c r="LYZ3001" s="737"/>
      <c r="LZA3001" s="137"/>
      <c r="LZB3001" s="580"/>
      <c r="LZC3001" s="537"/>
      <c r="LZD3001" s="562"/>
      <c r="LZE3001" s="357"/>
      <c r="LZF3001" s="81"/>
      <c r="LZG3001" s="173"/>
      <c r="LZH3001" s="737"/>
      <c r="LZI3001" s="137"/>
      <c r="LZJ3001" s="580"/>
      <c r="LZK3001" s="537"/>
      <c r="LZL3001" s="562"/>
      <c r="LZM3001" s="357"/>
      <c r="LZN3001" s="81"/>
      <c r="LZO3001" s="173"/>
      <c r="LZP3001" s="737"/>
      <c r="LZQ3001" s="137"/>
      <c r="LZR3001" s="580"/>
      <c r="LZS3001" s="537"/>
      <c r="LZT3001" s="562"/>
      <c r="LZU3001" s="357"/>
      <c r="LZV3001" s="81"/>
      <c r="LZW3001" s="173"/>
      <c r="LZX3001" s="737"/>
      <c r="LZY3001" s="137"/>
      <c r="LZZ3001" s="580"/>
      <c r="MAA3001" s="537"/>
      <c r="MAB3001" s="562"/>
      <c r="MAC3001" s="357"/>
      <c r="MAD3001" s="81"/>
      <c r="MAE3001" s="173"/>
      <c r="MAF3001" s="737"/>
      <c r="MAG3001" s="137"/>
      <c r="MAH3001" s="580"/>
      <c r="MAI3001" s="537"/>
      <c r="MAJ3001" s="562"/>
      <c r="MAK3001" s="357"/>
      <c r="MAL3001" s="81"/>
      <c r="MAM3001" s="173"/>
      <c r="MAN3001" s="737"/>
      <c r="MAO3001" s="137"/>
      <c r="MAP3001" s="580"/>
      <c r="MAQ3001" s="537"/>
      <c r="MAR3001" s="562"/>
      <c r="MAS3001" s="357"/>
      <c r="MAT3001" s="81"/>
      <c r="MAU3001" s="173"/>
      <c r="MAV3001" s="737"/>
      <c r="MAW3001" s="137"/>
      <c r="MAX3001" s="580"/>
      <c r="MAY3001" s="537"/>
      <c r="MAZ3001" s="562"/>
      <c r="MBA3001" s="357"/>
      <c r="MBB3001" s="81"/>
      <c r="MBC3001" s="173"/>
      <c r="MBD3001" s="737"/>
      <c r="MBE3001" s="137"/>
      <c r="MBF3001" s="580"/>
      <c r="MBG3001" s="537"/>
      <c r="MBH3001" s="562"/>
      <c r="MBI3001" s="357"/>
      <c r="MBJ3001" s="81"/>
      <c r="MBK3001" s="173"/>
      <c r="MBL3001" s="737"/>
      <c r="MBM3001" s="137"/>
      <c r="MBN3001" s="580"/>
      <c r="MBO3001" s="537"/>
      <c r="MBP3001" s="562"/>
      <c r="MBQ3001" s="357"/>
      <c r="MBR3001" s="81"/>
      <c r="MBS3001" s="173"/>
      <c r="MBT3001" s="737"/>
      <c r="MBU3001" s="137"/>
      <c r="MBV3001" s="580"/>
      <c r="MBW3001" s="537"/>
      <c r="MBX3001" s="562"/>
      <c r="MBY3001" s="357"/>
      <c r="MBZ3001" s="81"/>
      <c r="MCA3001" s="173"/>
      <c r="MCB3001" s="737"/>
      <c r="MCC3001" s="137"/>
      <c r="MCD3001" s="580"/>
      <c r="MCE3001" s="537"/>
      <c r="MCF3001" s="562"/>
      <c r="MCG3001" s="357"/>
      <c r="MCH3001" s="81"/>
      <c r="MCI3001" s="173"/>
      <c r="MCJ3001" s="737"/>
      <c r="MCK3001" s="137"/>
      <c r="MCL3001" s="580"/>
      <c r="MCM3001" s="537"/>
      <c r="MCN3001" s="562"/>
      <c r="MCO3001" s="357"/>
      <c r="MCP3001" s="81"/>
      <c r="MCQ3001" s="173"/>
      <c r="MCR3001" s="737"/>
      <c r="MCS3001" s="137"/>
      <c r="MCT3001" s="580"/>
      <c r="MCU3001" s="537"/>
      <c r="MCV3001" s="562"/>
      <c r="MCW3001" s="357"/>
      <c r="MCX3001" s="81"/>
      <c r="MCY3001" s="173"/>
      <c r="MCZ3001" s="737"/>
      <c r="MDA3001" s="137"/>
      <c r="MDB3001" s="580"/>
      <c r="MDC3001" s="537"/>
      <c r="MDD3001" s="562"/>
      <c r="MDE3001" s="357"/>
      <c r="MDF3001" s="81"/>
      <c r="MDG3001" s="173"/>
      <c r="MDH3001" s="737"/>
      <c r="MDI3001" s="137"/>
      <c r="MDJ3001" s="580"/>
      <c r="MDK3001" s="537"/>
      <c r="MDL3001" s="562"/>
      <c r="MDM3001" s="357"/>
      <c r="MDN3001" s="81"/>
      <c r="MDO3001" s="173"/>
      <c r="MDP3001" s="737"/>
      <c r="MDQ3001" s="137"/>
      <c r="MDR3001" s="580"/>
      <c r="MDS3001" s="537"/>
      <c r="MDT3001" s="562"/>
      <c r="MDU3001" s="357"/>
      <c r="MDV3001" s="81"/>
      <c r="MDW3001" s="173"/>
      <c r="MDX3001" s="737"/>
      <c r="MDY3001" s="137"/>
      <c r="MDZ3001" s="580"/>
      <c r="MEA3001" s="537"/>
      <c r="MEB3001" s="562"/>
      <c r="MEC3001" s="357"/>
      <c r="MED3001" s="81"/>
      <c r="MEE3001" s="173"/>
      <c r="MEF3001" s="737"/>
      <c r="MEG3001" s="137"/>
      <c r="MEH3001" s="580"/>
      <c r="MEI3001" s="537"/>
      <c r="MEJ3001" s="562"/>
      <c r="MEK3001" s="357"/>
      <c r="MEL3001" s="81"/>
      <c r="MEM3001" s="173"/>
      <c r="MEN3001" s="737"/>
      <c r="MEO3001" s="137"/>
      <c r="MEP3001" s="580"/>
      <c r="MEQ3001" s="537"/>
      <c r="MER3001" s="562"/>
      <c r="MES3001" s="357"/>
      <c r="MET3001" s="81"/>
      <c r="MEU3001" s="173"/>
      <c r="MEV3001" s="737"/>
      <c r="MEW3001" s="137"/>
      <c r="MEX3001" s="580"/>
      <c r="MEY3001" s="537"/>
      <c r="MEZ3001" s="562"/>
      <c r="MFA3001" s="357"/>
      <c r="MFB3001" s="81"/>
      <c r="MFC3001" s="173"/>
      <c r="MFD3001" s="737"/>
      <c r="MFE3001" s="137"/>
      <c r="MFF3001" s="580"/>
      <c r="MFG3001" s="537"/>
      <c r="MFH3001" s="562"/>
      <c r="MFI3001" s="357"/>
      <c r="MFJ3001" s="81"/>
      <c r="MFK3001" s="173"/>
      <c r="MFL3001" s="737"/>
      <c r="MFM3001" s="137"/>
      <c r="MFN3001" s="580"/>
      <c r="MFO3001" s="537"/>
      <c r="MFP3001" s="562"/>
      <c r="MFQ3001" s="357"/>
      <c r="MFR3001" s="81"/>
      <c r="MFS3001" s="173"/>
      <c r="MFT3001" s="737"/>
      <c r="MFU3001" s="137"/>
      <c r="MFV3001" s="580"/>
      <c r="MFW3001" s="537"/>
      <c r="MFX3001" s="562"/>
      <c r="MFY3001" s="357"/>
      <c r="MFZ3001" s="81"/>
      <c r="MGA3001" s="173"/>
      <c r="MGB3001" s="737"/>
      <c r="MGC3001" s="137"/>
      <c r="MGD3001" s="580"/>
      <c r="MGE3001" s="537"/>
      <c r="MGF3001" s="562"/>
      <c r="MGG3001" s="357"/>
      <c r="MGH3001" s="81"/>
      <c r="MGI3001" s="173"/>
      <c r="MGJ3001" s="737"/>
      <c r="MGK3001" s="137"/>
      <c r="MGL3001" s="580"/>
      <c r="MGM3001" s="537"/>
      <c r="MGN3001" s="562"/>
      <c r="MGO3001" s="357"/>
      <c r="MGP3001" s="81"/>
      <c r="MGQ3001" s="173"/>
      <c r="MGR3001" s="737"/>
      <c r="MGS3001" s="137"/>
      <c r="MGT3001" s="580"/>
      <c r="MGU3001" s="537"/>
      <c r="MGV3001" s="562"/>
      <c r="MGW3001" s="357"/>
      <c r="MGX3001" s="81"/>
      <c r="MGY3001" s="173"/>
      <c r="MGZ3001" s="737"/>
      <c r="MHA3001" s="137"/>
      <c r="MHB3001" s="580"/>
      <c r="MHC3001" s="537"/>
      <c r="MHD3001" s="562"/>
      <c r="MHE3001" s="357"/>
      <c r="MHF3001" s="81"/>
      <c r="MHG3001" s="173"/>
      <c r="MHH3001" s="737"/>
      <c r="MHI3001" s="137"/>
      <c r="MHJ3001" s="580"/>
      <c r="MHK3001" s="537"/>
      <c r="MHL3001" s="562"/>
      <c r="MHM3001" s="357"/>
      <c r="MHN3001" s="81"/>
      <c r="MHO3001" s="173"/>
      <c r="MHP3001" s="737"/>
      <c r="MHQ3001" s="137"/>
      <c r="MHR3001" s="580"/>
      <c r="MHS3001" s="537"/>
      <c r="MHT3001" s="562"/>
      <c r="MHU3001" s="357"/>
      <c r="MHV3001" s="81"/>
      <c r="MHW3001" s="173"/>
      <c r="MHX3001" s="737"/>
      <c r="MHY3001" s="137"/>
      <c r="MHZ3001" s="580"/>
      <c r="MIA3001" s="537"/>
      <c r="MIB3001" s="562"/>
      <c r="MIC3001" s="357"/>
      <c r="MID3001" s="81"/>
      <c r="MIE3001" s="173"/>
      <c r="MIF3001" s="737"/>
      <c r="MIG3001" s="137"/>
      <c r="MIH3001" s="580"/>
      <c r="MII3001" s="537"/>
      <c r="MIJ3001" s="562"/>
      <c r="MIK3001" s="357"/>
      <c r="MIL3001" s="81"/>
      <c r="MIM3001" s="173"/>
      <c r="MIN3001" s="737"/>
      <c r="MIO3001" s="137"/>
      <c r="MIP3001" s="580"/>
      <c r="MIQ3001" s="537"/>
      <c r="MIR3001" s="562"/>
      <c r="MIS3001" s="357"/>
      <c r="MIT3001" s="81"/>
      <c r="MIU3001" s="173"/>
      <c r="MIV3001" s="737"/>
      <c r="MIW3001" s="137"/>
      <c r="MIX3001" s="580"/>
      <c r="MIY3001" s="537"/>
      <c r="MIZ3001" s="562"/>
      <c r="MJA3001" s="357"/>
      <c r="MJB3001" s="81"/>
      <c r="MJC3001" s="173"/>
      <c r="MJD3001" s="737"/>
      <c r="MJE3001" s="137"/>
      <c r="MJF3001" s="580"/>
      <c r="MJG3001" s="537"/>
      <c r="MJH3001" s="562"/>
      <c r="MJI3001" s="357"/>
      <c r="MJJ3001" s="81"/>
      <c r="MJK3001" s="173"/>
      <c r="MJL3001" s="737"/>
      <c r="MJM3001" s="137"/>
      <c r="MJN3001" s="580"/>
      <c r="MJO3001" s="537"/>
      <c r="MJP3001" s="562"/>
      <c r="MJQ3001" s="357"/>
      <c r="MJR3001" s="81"/>
      <c r="MJS3001" s="173"/>
      <c r="MJT3001" s="737"/>
      <c r="MJU3001" s="137"/>
      <c r="MJV3001" s="580"/>
      <c r="MJW3001" s="537"/>
      <c r="MJX3001" s="562"/>
      <c r="MJY3001" s="357"/>
      <c r="MJZ3001" s="81"/>
      <c r="MKA3001" s="173"/>
      <c r="MKB3001" s="737"/>
      <c r="MKC3001" s="137"/>
      <c r="MKD3001" s="580"/>
      <c r="MKE3001" s="537"/>
      <c r="MKF3001" s="562"/>
      <c r="MKG3001" s="357"/>
      <c r="MKH3001" s="81"/>
      <c r="MKI3001" s="173"/>
      <c r="MKJ3001" s="737"/>
      <c r="MKK3001" s="137"/>
      <c r="MKL3001" s="580"/>
      <c r="MKM3001" s="537"/>
      <c r="MKN3001" s="562"/>
      <c r="MKO3001" s="357"/>
      <c r="MKP3001" s="81"/>
      <c r="MKQ3001" s="173"/>
      <c r="MKR3001" s="737"/>
      <c r="MKS3001" s="137"/>
      <c r="MKT3001" s="580"/>
      <c r="MKU3001" s="537"/>
      <c r="MKV3001" s="562"/>
      <c r="MKW3001" s="357"/>
      <c r="MKX3001" s="81"/>
      <c r="MKY3001" s="173"/>
      <c r="MKZ3001" s="737"/>
      <c r="MLA3001" s="137"/>
      <c r="MLB3001" s="580"/>
      <c r="MLC3001" s="537"/>
      <c r="MLD3001" s="562"/>
      <c r="MLE3001" s="357"/>
      <c r="MLF3001" s="81"/>
      <c r="MLG3001" s="173"/>
      <c r="MLH3001" s="737"/>
      <c r="MLI3001" s="137"/>
      <c r="MLJ3001" s="580"/>
      <c r="MLK3001" s="537"/>
      <c r="MLL3001" s="562"/>
      <c r="MLM3001" s="357"/>
      <c r="MLN3001" s="81"/>
      <c r="MLO3001" s="173"/>
      <c r="MLP3001" s="737"/>
      <c r="MLQ3001" s="137"/>
      <c r="MLR3001" s="580"/>
      <c r="MLS3001" s="537"/>
      <c r="MLT3001" s="562"/>
      <c r="MLU3001" s="357"/>
      <c r="MLV3001" s="81"/>
      <c r="MLW3001" s="173"/>
      <c r="MLX3001" s="737"/>
      <c r="MLY3001" s="137"/>
      <c r="MLZ3001" s="580"/>
      <c r="MMA3001" s="537"/>
      <c r="MMB3001" s="562"/>
      <c r="MMC3001" s="357"/>
      <c r="MMD3001" s="81"/>
      <c r="MME3001" s="173"/>
      <c r="MMF3001" s="737"/>
      <c r="MMG3001" s="137"/>
      <c r="MMH3001" s="580"/>
      <c r="MMI3001" s="537"/>
      <c r="MMJ3001" s="562"/>
      <c r="MMK3001" s="357"/>
      <c r="MML3001" s="81"/>
      <c r="MMM3001" s="173"/>
      <c r="MMN3001" s="737"/>
      <c r="MMO3001" s="137"/>
      <c r="MMP3001" s="580"/>
      <c r="MMQ3001" s="537"/>
      <c r="MMR3001" s="562"/>
      <c r="MMS3001" s="357"/>
      <c r="MMT3001" s="81"/>
      <c r="MMU3001" s="173"/>
      <c r="MMV3001" s="737"/>
      <c r="MMW3001" s="137"/>
      <c r="MMX3001" s="580"/>
      <c r="MMY3001" s="537"/>
      <c r="MMZ3001" s="562"/>
      <c r="MNA3001" s="357"/>
      <c r="MNB3001" s="81"/>
      <c r="MNC3001" s="173"/>
      <c r="MND3001" s="737"/>
      <c r="MNE3001" s="137"/>
      <c r="MNF3001" s="580"/>
      <c r="MNG3001" s="537"/>
      <c r="MNH3001" s="562"/>
      <c r="MNI3001" s="357"/>
      <c r="MNJ3001" s="81"/>
      <c r="MNK3001" s="173"/>
      <c r="MNL3001" s="737"/>
      <c r="MNM3001" s="137"/>
      <c r="MNN3001" s="580"/>
      <c r="MNO3001" s="537"/>
      <c r="MNP3001" s="562"/>
      <c r="MNQ3001" s="357"/>
      <c r="MNR3001" s="81"/>
      <c r="MNS3001" s="173"/>
      <c r="MNT3001" s="737"/>
      <c r="MNU3001" s="137"/>
      <c r="MNV3001" s="580"/>
      <c r="MNW3001" s="537"/>
      <c r="MNX3001" s="562"/>
      <c r="MNY3001" s="357"/>
      <c r="MNZ3001" s="81"/>
      <c r="MOA3001" s="173"/>
      <c r="MOB3001" s="737"/>
      <c r="MOC3001" s="137"/>
      <c r="MOD3001" s="580"/>
      <c r="MOE3001" s="537"/>
      <c r="MOF3001" s="562"/>
      <c r="MOG3001" s="357"/>
      <c r="MOH3001" s="81"/>
      <c r="MOI3001" s="173"/>
      <c r="MOJ3001" s="737"/>
      <c r="MOK3001" s="137"/>
      <c r="MOL3001" s="580"/>
      <c r="MOM3001" s="537"/>
      <c r="MON3001" s="562"/>
      <c r="MOO3001" s="357"/>
      <c r="MOP3001" s="81"/>
      <c r="MOQ3001" s="173"/>
      <c r="MOR3001" s="737"/>
      <c r="MOS3001" s="137"/>
      <c r="MOT3001" s="580"/>
      <c r="MOU3001" s="537"/>
      <c r="MOV3001" s="562"/>
      <c r="MOW3001" s="357"/>
      <c r="MOX3001" s="81"/>
      <c r="MOY3001" s="173"/>
      <c r="MOZ3001" s="737"/>
      <c r="MPA3001" s="137"/>
      <c r="MPB3001" s="580"/>
      <c r="MPC3001" s="537"/>
      <c r="MPD3001" s="562"/>
      <c r="MPE3001" s="357"/>
      <c r="MPF3001" s="81"/>
      <c r="MPG3001" s="173"/>
      <c r="MPH3001" s="737"/>
      <c r="MPI3001" s="137"/>
      <c r="MPJ3001" s="580"/>
      <c r="MPK3001" s="537"/>
      <c r="MPL3001" s="562"/>
      <c r="MPM3001" s="357"/>
      <c r="MPN3001" s="81"/>
      <c r="MPO3001" s="173"/>
      <c r="MPP3001" s="737"/>
      <c r="MPQ3001" s="137"/>
      <c r="MPR3001" s="580"/>
      <c r="MPS3001" s="537"/>
      <c r="MPT3001" s="562"/>
      <c r="MPU3001" s="357"/>
      <c r="MPV3001" s="81"/>
      <c r="MPW3001" s="173"/>
      <c r="MPX3001" s="737"/>
      <c r="MPY3001" s="137"/>
      <c r="MPZ3001" s="580"/>
      <c r="MQA3001" s="537"/>
      <c r="MQB3001" s="562"/>
      <c r="MQC3001" s="357"/>
      <c r="MQD3001" s="81"/>
      <c r="MQE3001" s="173"/>
      <c r="MQF3001" s="737"/>
      <c r="MQG3001" s="137"/>
      <c r="MQH3001" s="580"/>
      <c r="MQI3001" s="537"/>
      <c r="MQJ3001" s="562"/>
      <c r="MQK3001" s="357"/>
      <c r="MQL3001" s="81"/>
      <c r="MQM3001" s="173"/>
      <c r="MQN3001" s="737"/>
      <c r="MQO3001" s="137"/>
      <c r="MQP3001" s="580"/>
      <c r="MQQ3001" s="537"/>
      <c r="MQR3001" s="562"/>
      <c r="MQS3001" s="357"/>
      <c r="MQT3001" s="81"/>
      <c r="MQU3001" s="173"/>
      <c r="MQV3001" s="737"/>
      <c r="MQW3001" s="137"/>
      <c r="MQX3001" s="580"/>
      <c r="MQY3001" s="537"/>
      <c r="MQZ3001" s="562"/>
      <c r="MRA3001" s="357"/>
      <c r="MRB3001" s="81"/>
      <c r="MRC3001" s="173"/>
      <c r="MRD3001" s="737"/>
      <c r="MRE3001" s="137"/>
      <c r="MRF3001" s="580"/>
      <c r="MRG3001" s="537"/>
      <c r="MRH3001" s="562"/>
      <c r="MRI3001" s="357"/>
      <c r="MRJ3001" s="81"/>
      <c r="MRK3001" s="173"/>
      <c r="MRL3001" s="737"/>
      <c r="MRM3001" s="137"/>
      <c r="MRN3001" s="580"/>
      <c r="MRO3001" s="537"/>
      <c r="MRP3001" s="562"/>
      <c r="MRQ3001" s="357"/>
      <c r="MRR3001" s="81"/>
      <c r="MRS3001" s="173"/>
      <c r="MRT3001" s="737"/>
      <c r="MRU3001" s="137"/>
      <c r="MRV3001" s="580"/>
      <c r="MRW3001" s="537"/>
      <c r="MRX3001" s="562"/>
      <c r="MRY3001" s="357"/>
      <c r="MRZ3001" s="81"/>
      <c r="MSA3001" s="173"/>
      <c r="MSB3001" s="737"/>
      <c r="MSC3001" s="137"/>
      <c r="MSD3001" s="580"/>
      <c r="MSE3001" s="537"/>
      <c r="MSF3001" s="562"/>
      <c r="MSG3001" s="357"/>
      <c r="MSH3001" s="81"/>
      <c r="MSI3001" s="173"/>
      <c r="MSJ3001" s="737"/>
      <c r="MSK3001" s="137"/>
      <c r="MSL3001" s="580"/>
      <c r="MSM3001" s="537"/>
      <c r="MSN3001" s="562"/>
      <c r="MSO3001" s="357"/>
      <c r="MSP3001" s="81"/>
      <c r="MSQ3001" s="173"/>
      <c r="MSR3001" s="737"/>
      <c r="MSS3001" s="137"/>
      <c r="MST3001" s="580"/>
      <c r="MSU3001" s="537"/>
      <c r="MSV3001" s="562"/>
      <c r="MSW3001" s="357"/>
      <c r="MSX3001" s="81"/>
      <c r="MSY3001" s="173"/>
      <c r="MSZ3001" s="737"/>
      <c r="MTA3001" s="137"/>
      <c r="MTB3001" s="580"/>
      <c r="MTC3001" s="537"/>
      <c r="MTD3001" s="562"/>
      <c r="MTE3001" s="357"/>
      <c r="MTF3001" s="81"/>
      <c r="MTG3001" s="173"/>
      <c r="MTH3001" s="737"/>
      <c r="MTI3001" s="137"/>
      <c r="MTJ3001" s="580"/>
      <c r="MTK3001" s="537"/>
      <c r="MTL3001" s="562"/>
      <c r="MTM3001" s="357"/>
      <c r="MTN3001" s="81"/>
      <c r="MTO3001" s="173"/>
      <c r="MTP3001" s="737"/>
      <c r="MTQ3001" s="137"/>
      <c r="MTR3001" s="580"/>
      <c r="MTS3001" s="537"/>
      <c r="MTT3001" s="562"/>
      <c r="MTU3001" s="357"/>
      <c r="MTV3001" s="81"/>
      <c r="MTW3001" s="173"/>
      <c r="MTX3001" s="737"/>
      <c r="MTY3001" s="137"/>
      <c r="MTZ3001" s="580"/>
      <c r="MUA3001" s="537"/>
      <c r="MUB3001" s="562"/>
      <c r="MUC3001" s="357"/>
      <c r="MUD3001" s="81"/>
      <c r="MUE3001" s="173"/>
      <c r="MUF3001" s="737"/>
      <c r="MUG3001" s="137"/>
      <c r="MUH3001" s="580"/>
      <c r="MUI3001" s="537"/>
      <c r="MUJ3001" s="562"/>
      <c r="MUK3001" s="357"/>
      <c r="MUL3001" s="81"/>
      <c r="MUM3001" s="173"/>
      <c r="MUN3001" s="737"/>
      <c r="MUO3001" s="137"/>
      <c r="MUP3001" s="580"/>
      <c r="MUQ3001" s="537"/>
      <c r="MUR3001" s="562"/>
      <c r="MUS3001" s="357"/>
      <c r="MUT3001" s="81"/>
      <c r="MUU3001" s="173"/>
      <c r="MUV3001" s="737"/>
      <c r="MUW3001" s="137"/>
      <c r="MUX3001" s="580"/>
      <c r="MUY3001" s="537"/>
      <c r="MUZ3001" s="562"/>
      <c r="MVA3001" s="357"/>
      <c r="MVB3001" s="81"/>
      <c r="MVC3001" s="173"/>
      <c r="MVD3001" s="737"/>
      <c r="MVE3001" s="137"/>
      <c r="MVF3001" s="580"/>
      <c r="MVG3001" s="537"/>
      <c r="MVH3001" s="562"/>
      <c r="MVI3001" s="357"/>
      <c r="MVJ3001" s="81"/>
      <c r="MVK3001" s="173"/>
      <c r="MVL3001" s="737"/>
      <c r="MVM3001" s="137"/>
      <c r="MVN3001" s="580"/>
      <c r="MVO3001" s="537"/>
      <c r="MVP3001" s="562"/>
      <c r="MVQ3001" s="357"/>
      <c r="MVR3001" s="81"/>
      <c r="MVS3001" s="173"/>
      <c r="MVT3001" s="737"/>
      <c r="MVU3001" s="137"/>
      <c r="MVV3001" s="580"/>
      <c r="MVW3001" s="537"/>
      <c r="MVX3001" s="562"/>
      <c r="MVY3001" s="357"/>
      <c r="MVZ3001" s="81"/>
      <c r="MWA3001" s="173"/>
      <c r="MWB3001" s="737"/>
      <c r="MWC3001" s="137"/>
      <c r="MWD3001" s="580"/>
      <c r="MWE3001" s="537"/>
      <c r="MWF3001" s="562"/>
      <c r="MWG3001" s="357"/>
      <c r="MWH3001" s="81"/>
      <c r="MWI3001" s="173"/>
      <c r="MWJ3001" s="737"/>
      <c r="MWK3001" s="137"/>
      <c r="MWL3001" s="580"/>
      <c r="MWM3001" s="537"/>
      <c r="MWN3001" s="562"/>
      <c r="MWO3001" s="357"/>
      <c r="MWP3001" s="81"/>
      <c r="MWQ3001" s="173"/>
      <c r="MWR3001" s="737"/>
      <c r="MWS3001" s="137"/>
      <c r="MWT3001" s="580"/>
      <c r="MWU3001" s="537"/>
      <c r="MWV3001" s="562"/>
      <c r="MWW3001" s="357"/>
      <c r="MWX3001" s="81"/>
      <c r="MWY3001" s="173"/>
      <c r="MWZ3001" s="737"/>
      <c r="MXA3001" s="137"/>
      <c r="MXB3001" s="580"/>
      <c r="MXC3001" s="537"/>
      <c r="MXD3001" s="562"/>
      <c r="MXE3001" s="357"/>
      <c r="MXF3001" s="81"/>
      <c r="MXG3001" s="173"/>
      <c r="MXH3001" s="737"/>
      <c r="MXI3001" s="137"/>
      <c r="MXJ3001" s="580"/>
      <c r="MXK3001" s="537"/>
      <c r="MXL3001" s="562"/>
      <c r="MXM3001" s="357"/>
      <c r="MXN3001" s="81"/>
      <c r="MXO3001" s="173"/>
      <c r="MXP3001" s="737"/>
      <c r="MXQ3001" s="137"/>
      <c r="MXR3001" s="580"/>
      <c r="MXS3001" s="537"/>
      <c r="MXT3001" s="562"/>
      <c r="MXU3001" s="357"/>
      <c r="MXV3001" s="81"/>
      <c r="MXW3001" s="173"/>
      <c r="MXX3001" s="737"/>
      <c r="MXY3001" s="137"/>
      <c r="MXZ3001" s="580"/>
      <c r="MYA3001" s="537"/>
      <c r="MYB3001" s="562"/>
      <c r="MYC3001" s="357"/>
      <c r="MYD3001" s="81"/>
      <c r="MYE3001" s="173"/>
      <c r="MYF3001" s="737"/>
      <c r="MYG3001" s="137"/>
      <c r="MYH3001" s="580"/>
      <c r="MYI3001" s="537"/>
      <c r="MYJ3001" s="562"/>
      <c r="MYK3001" s="357"/>
      <c r="MYL3001" s="81"/>
      <c r="MYM3001" s="173"/>
      <c r="MYN3001" s="737"/>
      <c r="MYO3001" s="137"/>
      <c r="MYP3001" s="580"/>
      <c r="MYQ3001" s="537"/>
      <c r="MYR3001" s="562"/>
      <c r="MYS3001" s="357"/>
      <c r="MYT3001" s="81"/>
      <c r="MYU3001" s="173"/>
      <c r="MYV3001" s="737"/>
      <c r="MYW3001" s="137"/>
      <c r="MYX3001" s="580"/>
      <c r="MYY3001" s="537"/>
      <c r="MYZ3001" s="562"/>
      <c r="MZA3001" s="357"/>
      <c r="MZB3001" s="81"/>
      <c r="MZC3001" s="173"/>
      <c r="MZD3001" s="737"/>
      <c r="MZE3001" s="137"/>
      <c r="MZF3001" s="580"/>
      <c r="MZG3001" s="537"/>
      <c r="MZH3001" s="562"/>
      <c r="MZI3001" s="357"/>
      <c r="MZJ3001" s="81"/>
      <c r="MZK3001" s="173"/>
      <c r="MZL3001" s="737"/>
      <c r="MZM3001" s="137"/>
      <c r="MZN3001" s="580"/>
      <c r="MZO3001" s="537"/>
      <c r="MZP3001" s="562"/>
      <c r="MZQ3001" s="357"/>
      <c r="MZR3001" s="81"/>
      <c r="MZS3001" s="173"/>
      <c r="MZT3001" s="737"/>
      <c r="MZU3001" s="137"/>
      <c r="MZV3001" s="580"/>
      <c r="MZW3001" s="537"/>
      <c r="MZX3001" s="562"/>
      <c r="MZY3001" s="357"/>
      <c r="MZZ3001" s="81"/>
      <c r="NAA3001" s="173"/>
      <c r="NAB3001" s="737"/>
      <c r="NAC3001" s="137"/>
      <c r="NAD3001" s="580"/>
      <c r="NAE3001" s="537"/>
      <c r="NAF3001" s="562"/>
      <c r="NAG3001" s="357"/>
      <c r="NAH3001" s="81"/>
      <c r="NAI3001" s="173"/>
      <c r="NAJ3001" s="737"/>
      <c r="NAK3001" s="137"/>
      <c r="NAL3001" s="580"/>
      <c r="NAM3001" s="537"/>
      <c r="NAN3001" s="562"/>
      <c r="NAO3001" s="357"/>
      <c r="NAP3001" s="81"/>
      <c r="NAQ3001" s="173"/>
      <c r="NAR3001" s="737"/>
      <c r="NAS3001" s="137"/>
      <c r="NAT3001" s="580"/>
      <c r="NAU3001" s="537"/>
      <c r="NAV3001" s="562"/>
      <c r="NAW3001" s="357"/>
      <c r="NAX3001" s="81"/>
      <c r="NAY3001" s="173"/>
      <c r="NAZ3001" s="737"/>
      <c r="NBA3001" s="137"/>
      <c r="NBB3001" s="580"/>
      <c r="NBC3001" s="537"/>
      <c r="NBD3001" s="562"/>
      <c r="NBE3001" s="357"/>
      <c r="NBF3001" s="81"/>
      <c r="NBG3001" s="173"/>
      <c r="NBH3001" s="737"/>
      <c r="NBI3001" s="137"/>
      <c r="NBJ3001" s="580"/>
      <c r="NBK3001" s="537"/>
      <c r="NBL3001" s="562"/>
      <c r="NBM3001" s="357"/>
      <c r="NBN3001" s="81"/>
      <c r="NBO3001" s="173"/>
      <c r="NBP3001" s="737"/>
      <c r="NBQ3001" s="137"/>
      <c r="NBR3001" s="580"/>
      <c r="NBS3001" s="537"/>
      <c r="NBT3001" s="562"/>
      <c r="NBU3001" s="357"/>
      <c r="NBV3001" s="81"/>
      <c r="NBW3001" s="173"/>
      <c r="NBX3001" s="737"/>
      <c r="NBY3001" s="137"/>
      <c r="NBZ3001" s="580"/>
      <c r="NCA3001" s="537"/>
      <c r="NCB3001" s="562"/>
      <c r="NCC3001" s="357"/>
      <c r="NCD3001" s="81"/>
      <c r="NCE3001" s="173"/>
      <c r="NCF3001" s="737"/>
      <c r="NCG3001" s="137"/>
      <c r="NCH3001" s="580"/>
      <c r="NCI3001" s="537"/>
      <c r="NCJ3001" s="562"/>
      <c r="NCK3001" s="357"/>
      <c r="NCL3001" s="81"/>
      <c r="NCM3001" s="173"/>
      <c r="NCN3001" s="737"/>
      <c r="NCO3001" s="137"/>
      <c r="NCP3001" s="580"/>
      <c r="NCQ3001" s="537"/>
      <c r="NCR3001" s="562"/>
      <c r="NCS3001" s="357"/>
      <c r="NCT3001" s="81"/>
      <c r="NCU3001" s="173"/>
      <c r="NCV3001" s="737"/>
      <c r="NCW3001" s="137"/>
      <c r="NCX3001" s="580"/>
      <c r="NCY3001" s="537"/>
      <c r="NCZ3001" s="562"/>
      <c r="NDA3001" s="357"/>
      <c r="NDB3001" s="81"/>
      <c r="NDC3001" s="173"/>
      <c r="NDD3001" s="737"/>
      <c r="NDE3001" s="137"/>
      <c r="NDF3001" s="580"/>
      <c r="NDG3001" s="537"/>
      <c r="NDH3001" s="562"/>
      <c r="NDI3001" s="357"/>
      <c r="NDJ3001" s="81"/>
      <c r="NDK3001" s="173"/>
      <c r="NDL3001" s="737"/>
      <c r="NDM3001" s="137"/>
      <c r="NDN3001" s="580"/>
      <c r="NDO3001" s="537"/>
      <c r="NDP3001" s="562"/>
      <c r="NDQ3001" s="357"/>
      <c r="NDR3001" s="81"/>
      <c r="NDS3001" s="173"/>
      <c r="NDT3001" s="737"/>
      <c r="NDU3001" s="137"/>
      <c r="NDV3001" s="580"/>
      <c r="NDW3001" s="537"/>
      <c r="NDX3001" s="562"/>
      <c r="NDY3001" s="357"/>
      <c r="NDZ3001" s="81"/>
      <c r="NEA3001" s="173"/>
      <c r="NEB3001" s="737"/>
      <c r="NEC3001" s="137"/>
      <c r="NED3001" s="580"/>
      <c r="NEE3001" s="537"/>
      <c r="NEF3001" s="562"/>
      <c r="NEG3001" s="357"/>
      <c r="NEH3001" s="81"/>
      <c r="NEI3001" s="173"/>
      <c r="NEJ3001" s="737"/>
      <c r="NEK3001" s="137"/>
      <c r="NEL3001" s="580"/>
      <c r="NEM3001" s="537"/>
      <c r="NEN3001" s="562"/>
      <c r="NEO3001" s="357"/>
      <c r="NEP3001" s="81"/>
      <c r="NEQ3001" s="173"/>
      <c r="NER3001" s="737"/>
      <c r="NES3001" s="137"/>
      <c r="NET3001" s="580"/>
      <c r="NEU3001" s="537"/>
      <c r="NEV3001" s="562"/>
      <c r="NEW3001" s="357"/>
      <c r="NEX3001" s="81"/>
      <c r="NEY3001" s="173"/>
      <c r="NEZ3001" s="737"/>
      <c r="NFA3001" s="137"/>
      <c r="NFB3001" s="580"/>
      <c r="NFC3001" s="537"/>
      <c r="NFD3001" s="562"/>
      <c r="NFE3001" s="357"/>
      <c r="NFF3001" s="81"/>
      <c r="NFG3001" s="173"/>
      <c r="NFH3001" s="737"/>
      <c r="NFI3001" s="137"/>
      <c r="NFJ3001" s="580"/>
      <c r="NFK3001" s="537"/>
      <c r="NFL3001" s="562"/>
      <c r="NFM3001" s="357"/>
      <c r="NFN3001" s="81"/>
      <c r="NFO3001" s="173"/>
      <c r="NFP3001" s="737"/>
      <c r="NFQ3001" s="137"/>
      <c r="NFR3001" s="580"/>
      <c r="NFS3001" s="537"/>
      <c r="NFT3001" s="562"/>
      <c r="NFU3001" s="357"/>
      <c r="NFV3001" s="81"/>
      <c r="NFW3001" s="173"/>
      <c r="NFX3001" s="737"/>
      <c r="NFY3001" s="137"/>
      <c r="NFZ3001" s="580"/>
      <c r="NGA3001" s="537"/>
      <c r="NGB3001" s="562"/>
      <c r="NGC3001" s="357"/>
      <c r="NGD3001" s="81"/>
      <c r="NGE3001" s="173"/>
      <c r="NGF3001" s="737"/>
      <c r="NGG3001" s="137"/>
      <c r="NGH3001" s="580"/>
      <c r="NGI3001" s="537"/>
      <c r="NGJ3001" s="562"/>
      <c r="NGK3001" s="357"/>
      <c r="NGL3001" s="81"/>
      <c r="NGM3001" s="173"/>
      <c r="NGN3001" s="737"/>
      <c r="NGO3001" s="137"/>
      <c r="NGP3001" s="580"/>
      <c r="NGQ3001" s="537"/>
      <c r="NGR3001" s="562"/>
      <c r="NGS3001" s="357"/>
      <c r="NGT3001" s="81"/>
      <c r="NGU3001" s="173"/>
      <c r="NGV3001" s="737"/>
      <c r="NGW3001" s="137"/>
      <c r="NGX3001" s="580"/>
      <c r="NGY3001" s="537"/>
      <c r="NGZ3001" s="562"/>
      <c r="NHA3001" s="357"/>
      <c r="NHB3001" s="81"/>
      <c r="NHC3001" s="173"/>
      <c r="NHD3001" s="737"/>
      <c r="NHE3001" s="137"/>
      <c r="NHF3001" s="580"/>
      <c r="NHG3001" s="537"/>
      <c r="NHH3001" s="562"/>
      <c r="NHI3001" s="357"/>
      <c r="NHJ3001" s="81"/>
      <c r="NHK3001" s="173"/>
      <c r="NHL3001" s="737"/>
      <c r="NHM3001" s="137"/>
      <c r="NHN3001" s="580"/>
      <c r="NHO3001" s="537"/>
      <c r="NHP3001" s="562"/>
      <c r="NHQ3001" s="357"/>
      <c r="NHR3001" s="81"/>
      <c r="NHS3001" s="173"/>
      <c r="NHT3001" s="737"/>
      <c r="NHU3001" s="137"/>
      <c r="NHV3001" s="580"/>
      <c r="NHW3001" s="537"/>
      <c r="NHX3001" s="562"/>
      <c r="NHY3001" s="357"/>
      <c r="NHZ3001" s="81"/>
      <c r="NIA3001" s="173"/>
      <c r="NIB3001" s="737"/>
      <c r="NIC3001" s="137"/>
      <c r="NID3001" s="580"/>
      <c r="NIE3001" s="537"/>
      <c r="NIF3001" s="562"/>
      <c r="NIG3001" s="357"/>
      <c r="NIH3001" s="81"/>
      <c r="NII3001" s="173"/>
      <c r="NIJ3001" s="737"/>
      <c r="NIK3001" s="137"/>
      <c r="NIL3001" s="580"/>
      <c r="NIM3001" s="537"/>
      <c r="NIN3001" s="562"/>
      <c r="NIO3001" s="357"/>
      <c r="NIP3001" s="81"/>
      <c r="NIQ3001" s="173"/>
      <c r="NIR3001" s="737"/>
      <c r="NIS3001" s="137"/>
      <c r="NIT3001" s="580"/>
      <c r="NIU3001" s="537"/>
      <c r="NIV3001" s="562"/>
      <c r="NIW3001" s="357"/>
      <c r="NIX3001" s="81"/>
      <c r="NIY3001" s="173"/>
      <c r="NIZ3001" s="737"/>
      <c r="NJA3001" s="137"/>
      <c r="NJB3001" s="580"/>
      <c r="NJC3001" s="537"/>
      <c r="NJD3001" s="562"/>
      <c r="NJE3001" s="357"/>
      <c r="NJF3001" s="81"/>
      <c r="NJG3001" s="173"/>
      <c r="NJH3001" s="737"/>
      <c r="NJI3001" s="137"/>
      <c r="NJJ3001" s="580"/>
      <c r="NJK3001" s="537"/>
      <c r="NJL3001" s="562"/>
      <c r="NJM3001" s="357"/>
      <c r="NJN3001" s="81"/>
      <c r="NJO3001" s="173"/>
      <c r="NJP3001" s="737"/>
      <c r="NJQ3001" s="137"/>
      <c r="NJR3001" s="580"/>
      <c r="NJS3001" s="537"/>
      <c r="NJT3001" s="562"/>
      <c r="NJU3001" s="357"/>
      <c r="NJV3001" s="81"/>
      <c r="NJW3001" s="173"/>
      <c r="NJX3001" s="737"/>
      <c r="NJY3001" s="137"/>
      <c r="NJZ3001" s="580"/>
      <c r="NKA3001" s="537"/>
      <c r="NKB3001" s="562"/>
      <c r="NKC3001" s="357"/>
      <c r="NKD3001" s="81"/>
      <c r="NKE3001" s="173"/>
      <c r="NKF3001" s="737"/>
      <c r="NKG3001" s="137"/>
      <c r="NKH3001" s="580"/>
      <c r="NKI3001" s="537"/>
      <c r="NKJ3001" s="562"/>
      <c r="NKK3001" s="357"/>
      <c r="NKL3001" s="81"/>
      <c r="NKM3001" s="173"/>
      <c r="NKN3001" s="737"/>
      <c r="NKO3001" s="137"/>
      <c r="NKP3001" s="580"/>
      <c r="NKQ3001" s="537"/>
      <c r="NKR3001" s="562"/>
      <c r="NKS3001" s="357"/>
      <c r="NKT3001" s="81"/>
      <c r="NKU3001" s="173"/>
      <c r="NKV3001" s="737"/>
      <c r="NKW3001" s="137"/>
      <c r="NKX3001" s="580"/>
      <c r="NKY3001" s="537"/>
      <c r="NKZ3001" s="562"/>
      <c r="NLA3001" s="357"/>
      <c r="NLB3001" s="81"/>
      <c r="NLC3001" s="173"/>
      <c r="NLD3001" s="737"/>
      <c r="NLE3001" s="137"/>
      <c r="NLF3001" s="580"/>
      <c r="NLG3001" s="537"/>
      <c r="NLH3001" s="562"/>
      <c r="NLI3001" s="357"/>
      <c r="NLJ3001" s="81"/>
      <c r="NLK3001" s="173"/>
      <c r="NLL3001" s="737"/>
      <c r="NLM3001" s="137"/>
      <c r="NLN3001" s="580"/>
      <c r="NLO3001" s="537"/>
      <c r="NLP3001" s="562"/>
      <c r="NLQ3001" s="357"/>
      <c r="NLR3001" s="81"/>
      <c r="NLS3001" s="173"/>
      <c r="NLT3001" s="737"/>
      <c r="NLU3001" s="137"/>
      <c r="NLV3001" s="580"/>
      <c r="NLW3001" s="537"/>
      <c r="NLX3001" s="562"/>
      <c r="NLY3001" s="357"/>
      <c r="NLZ3001" s="81"/>
      <c r="NMA3001" s="173"/>
      <c r="NMB3001" s="737"/>
      <c r="NMC3001" s="137"/>
      <c r="NMD3001" s="580"/>
      <c r="NME3001" s="537"/>
      <c r="NMF3001" s="562"/>
      <c r="NMG3001" s="357"/>
      <c r="NMH3001" s="81"/>
      <c r="NMI3001" s="173"/>
      <c r="NMJ3001" s="737"/>
      <c r="NMK3001" s="137"/>
      <c r="NML3001" s="580"/>
      <c r="NMM3001" s="537"/>
      <c r="NMN3001" s="562"/>
      <c r="NMO3001" s="357"/>
      <c r="NMP3001" s="81"/>
      <c r="NMQ3001" s="173"/>
      <c r="NMR3001" s="737"/>
      <c r="NMS3001" s="137"/>
      <c r="NMT3001" s="580"/>
      <c r="NMU3001" s="537"/>
      <c r="NMV3001" s="562"/>
      <c r="NMW3001" s="357"/>
      <c r="NMX3001" s="81"/>
      <c r="NMY3001" s="173"/>
      <c r="NMZ3001" s="737"/>
      <c r="NNA3001" s="137"/>
      <c r="NNB3001" s="580"/>
      <c r="NNC3001" s="537"/>
      <c r="NND3001" s="562"/>
      <c r="NNE3001" s="357"/>
      <c r="NNF3001" s="81"/>
      <c r="NNG3001" s="173"/>
      <c r="NNH3001" s="737"/>
      <c r="NNI3001" s="137"/>
      <c r="NNJ3001" s="580"/>
      <c r="NNK3001" s="537"/>
      <c r="NNL3001" s="562"/>
      <c r="NNM3001" s="357"/>
      <c r="NNN3001" s="81"/>
      <c r="NNO3001" s="173"/>
      <c r="NNP3001" s="737"/>
      <c r="NNQ3001" s="137"/>
      <c r="NNR3001" s="580"/>
      <c r="NNS3001" s="537"/>
      <c r="NNT3001" s="562"/>
      <c r="NNU3001" s="357"/>
      <c r="NNV3001" s="81"/>
      <c r="NNW3001" s="173"/>
      <c r="NNX3001" s="737"/>
      <c r="NNY3001" s="137"/>
      <c r="NNZ3001" s="580"/>
      <c r="NOA3001" s="537"/>
      <c r="NOB3001" s="562"/>
      <c r="NOC3001" s="357"/>
      <c r="NOD3001" s="81"/>
      <c r="NOE3001" s="173"/>
      <c r="NOF3001" s="737"/>
      <c r="NOG3001" s="137"/>
      <c r="NOH3001" s="580"/>
      <c r="NOI3001" s="537"/>
      <c r="NOJ3001" s="562"/>
      <c r="NOK3001" s="357"/>
      <c r="NOL3001" s="81"/>
      <c r="NOM3001" s="173"/>
      <c r="NON3001" s="737"/>
      <c r="NOO3001" s="137"/>
      <c r="NOP3001" s="580"/>
      <c r="NOQ3001" s="537"/>
      <c r="NOR3001" s="562"/>
      <c r="NOS3001" s="357"/>
      <c r="NOT3001" s="81"/>
      <c r="NOU3001" s="173"/>
      <c r="NOV3001" s="737"/>
      <c r="NOW3001" s="137"/>
      <c r="NOX3001" s="580"/>
      <c r="NOY3001" s="537"/>
      <c r="NOZ3001" s="562"/>
      <c r="NPA3001" s="357"/>
      <c r="NPB3001" s="81"/>
      <c r="NPC3001" s="173"/>
      <c r="NPD3001" s="737"/>
      <c r="NPE3001" s="137"/>
      <c r="NPF3001" s="580"/>
      <c r="NPG3001" s="537"/>
      <c r="NPH3001" s="562"/>
      <c r="NPI3001" s="357"/>
      <c r="NPJ3001" s="81"/>
      <c r="NPK3001" s="173"/>
      <c r="NPL3001" s="737"/>
      <c r="NPM3001" s="137"/>
      <c r="NPN3001" s="580"/>
      <c r="NPO3001" s="537"/>
      <c r="NPP3001" s="562"/>
      <c r="NPQ3001" s="357"/>
      <c r="NPR3001" s="81"/>
      <c r="NPS3001" s="173"/>
      <c r="NPT3001" s="737"/>
      <c r="NPU3001" s="137"/>
      <c r="NPV3001" s="580"/>
      <c r="NPW3001" s="537"/>
      <c r="NPX3001" s="562"/>
      <c r="NPY3001" s="357"/>
      <c r="NPZ3001" s="81"/>
      <c r="NQA3001" s="173"/>
      <c r="NQB3001" s="737"/>
      <c r="NQC3001" s="137"/>
      <c r="NQD3001" s="580"/>
      <c r="NQE3001" s="537"/>
      <c r="NQF3001" s="562"/>
      <c r="NQG3001" s="357"/>
      <c r="NQH3001" s="81"/>
      <c r="NQI3001" s="173"/>
      <c r="NQJ3001" s="737"/>
      <c r="NQK3001" s="137"/>
      <c r="NQL3001" s="580"/>
      <c r="NQM3001" s="537"/>
      <c r="NQN3001" s="562"/>
      <c r="NQO3001" s="357"/>
      <c r="NQP3001" s="81"/>
      <c r="NQQ3001" s="173"/>
      <c r="NQR3001" s="737"/>
      <c r="NQS3001" s="137"/>
      <c r="NQT3001" s="580"/>
      <c r="NQU3001" s="537"/>
      <c r="NQV3001" s="562"/>
      <c r="NQW3001" s="357"/>
      <c r="NQX3001" s="81"/>
      <c r="NQY3001" s="173"/>
      <c r="NQZ3001" s="737"/>
      <c r="NRA3001" s="137"/>
      <c r="NRB3001" s="580"/>
      <c r="NRC3001" s="537"/>
      <c r="NRD3001" s="562"/>
      <c r="NRE3001" s="357"/>
      <c r="NRF3001" s="81"/>
      <c r="NRG3001" s="173"/>
      <c r="NRH3001" s="737"/>
      <c r="NRI3001" s="137"/>
      <c r="NRJ3001" s="580"/>
      <c r="NRK3001" s="537"/>
      <c r="NRL3001" s="562"/>
      <c r="NRM3001" s="357"/>
      <c r="NRN3001" s="81"/>
      <c r="NRO3001" s="173"/>
      <c r="NRP3001" s="737"/>
      <c r="NRQ3001" s="137"/>
      <c r="NRR3001" s="580"/>
      <c r="NRS3001" s="537"/>
      <c r="NRT3001" s="562"/>
      <c r="NRU3001" s="357"/>
      <c r="NRV3001" s="81"/>
      <c r="NRW3001" s="173"/>
      <c r="NRX3001" s="737"/>
      <c r="NRY3001" s="137"/>
      <c r="NRZ3001" s="580"/>
      <c r="NSA3001" s="537"/>
      <c r="NSB3001" s="562"/>
      <c r="NSC3001" s="357"/>
      <c r="NSD3001" s="81"/>
      <c r="NSE3001" s="173"/>
      <c r="NSF3001" s="737"/>
      <c r="NSG3001" s="137"/>
      <c r="NSH3001" s="580"/>
      <c r="NSI3001" s="537"/>
      <c r="NSJ3001" s="562"/>
      <c r="NSK3001" s="357"/>
      <c r="NSL3001" s="81"/>
      <c r="NSM3001" s="173"/>
      <c r="NSN3001" s="737"/>
      <c r="NSO3001" s="137"/>
      <c r="NSP3001" s="580"/>
      <c r="NSQ3001" s="537"/>
      <c r="NSR3001" s="562"/>
      <c r="NSS3001" s="357"/>
      <c r="NST3001" s="81"/>
      <c r="NSU3001" s="173"/>
      <c r="NSV3001" s="737"/>
      <c r="NSW3001" s="137"/>
      <c r="NSX3001" s="580"/>
      <c r="NSY3001" s="537"/>
      <c r="NSZ3001" s="562"/>
      <c r="NTA3001" s="357"/>
      <c r="NTB3001" s="81"/>
      <c r="NTC3001" s="173"/>
      <c r="NTD3001" s="737"/>
      <c r="NTE3001" s="137"/>
      <c r="NTF3001" s="580"/>
      <c r="NTG3001" s="537"/>
      <c r="NTH3001" s="562"/>
      <c r="NTI3001" s="357"/>
      <c r="NTJ3001" s="81"/>
      <c r="NTK3001" s="173"/>
      <c r="NTL3001" s="737"/>
      <c r="NTM3001" s="137"/>
      <c r="NTN3001" s="580"/>
      <c r="NTO3001" s="537"/>
      <c r="NTP3001" s="562"/>
      <c r="NTQ3001" s="357"/>
      <c r="NTR3001" s="81"/>
      <c r="NTS3001" s="173"/>
      <c r="NTT3001" s="737"/>
      <c r="NTU3001" s="137"/>
      <c r="NTV3001" s="580"/>
      <c r="NTW3001" s="537"/>
      <c r="NTX3001" s="562"/>
      <c r="NTY3001" s="357"/>
      <c r="NTZ3001" s="81"/>
      <c r="NUA3001" s="173"/>
      <c r="NUB3001" s="737"/>
      <c r="NUC3001" s="137"/>
      <c r="NUD3001" s="580"/>
      <c r="NUE3001" s="537"/>
      <c r="NUF3001" s="562"/>
      <c r="NUG3001" s="357"/>
      <c r="NUH3001" s="81"/>
      <c r="NUI3001" s="173"/>
      <c r="NUJ3001" s="737"/>
      <c r="NUK3001" s="137"/>
      <c r="NUL3001" s="580"/>
      <c r="NUM3001" s="537"/>
      <c r="NUN3001" s="562"/>
      <c r="NUO3001" s="357"/>
      <c r="NUP3001" s="81"/>
      <c r="NUQ3001" s="173"/>
      <c r="NUR3001" s="737"/>
      <c r="NUS3001" s="137"/>
      <c r="NUT3001" s="580"/>
      <c r="NUU3001" s="537"/>
      <c r="NUV3001" s="562"/>
      <c r="NUW3001" s="357"/>
      <c r="NUX3001" s="81"/>
      <c r="NUY3001" s="173"/>
      <c r="NUZ3001" s="737"/>
      <c r="NVA3001" s="137"/>
      <c r="NVB3001" s="580"/>
      <c r="NVC3001" s="537"/>
      <c r="NVD3001" s="562"/>
      <c r="NVE3001" s="357"/>
      <c r="NVF3001" s="81"/>
      <c r="NVG3001" s="173"/>
      <c r="NVH3001" s="737"/>
      <c r="NVI3001" s="137"/>
      <c r="NVJ3001" s="580"/>
      <c r="NVK3001" s="537"/>
      <c r="NVL3001" s="562"/>
      <c r="NVM3001" s="357"/>
      <c r="NVN3001" s="81"/>
      <c r="NVO3001" s="173"/>
      <c r="NVP3001" s="737"/>
      <c r="NVQ3001" s="137"/>
      <c r="NVR3001" s="580"/>
      <c r="NVS3001" s="537"/>
      <c r="NVT3001" s="562"/>
      <c r="NVU3001" s="357"/>
      <c r="NVV3001" s="81"/>
      <c r="NVW3001" s="173"/>
      <c r="NVX3001" s="737"/>
      <c r="NVY3001" s="137"/>
      <c r="NVZ3001" s="580"/>
      <c r="NWA3001" s="537"/>
      <c r="NWB3001" s="562"/>
      <c r="NWC3001" s="357"/>
      <c r="NWD3001" s="81"/>
      <c r="NWE3001" s="173"/>
      <c r="NWF3001" s="737"/>
      <c r="NWG3001" s="137"/>
      <c r="NWH3001" s="580"/>
      <c r="NWI3001" s="537"/>
      <c r="NWJ3001" s="562"/>
      <c r="NWK3001" s="357"/>
      <c r="NWL3001" s="81"/>
      <c r="NWM3001" s="173"/>
      <c r="NWN3001" s="737"/>
      <c r="NWO3001" s="137"/>
      <c r="NWP3001" s="580"/>
      <c r="NWQ3001" s="537"/>
      <c r="NWR3001" s="562"/>
      <c r="NWS3001" s="357"/>
      <c r="NWT3001" s="81"/>
      <c r="NWU3001" s="173"/>
      <c r="NWV3001" s="737"/>
      <c r="NWW3001" s="137"/>
      <c r="NWX3001" s="580"/>
      <c r="NWY3001" s="537"/>
      <c r="NWZ3001" s="562"/>
      <c r="NXA3001" s="357"/>
      <c r="NXB3001" s="81"/>
      <c r="NXC3001" s="173"/>
      <c r="NXD3001" s="737"/>
      <c r="NXE3001" s="137"/>
      <c r="NXF3001" s="580"/>
      <c r="NXG3001" s="537"/>
      <c r="NXH3001" s="562"/>
      <c r="NXI3001" s="357"/>
      <c r="NXJ3001" s="81"/>
      <c r="NXK3001" s="173"/>
      <c r="NXL3001" s="737"/>
      <c r="NXM3001" s="137"/>
      <c r="NXN3001" s="580"/>
      <c r="NXO3001" s="537"/>
      <c r="NXP3001" s="562"/>
      <c r="NXQ3001" s="357"/>
      <c r="NXR3001" s="81"/>
      <c r="NXS3001" s="173"/>
      <c r="NXT3001" s="737"/>
      <c r="NXU3001" s="137"/>
      <c r="NXV3001" s="580"/>
      <c r="NXW3001" s="537"/>
      <c r="NXX3001" s="562"/>
      <c r="NXY3001" s="357"/>
      <c r="NXZ3001" s="81"/>
      <c r="NYA3001" s="173"/>
      <c r="NYB3001" s="737"/>
      <c r="NYC3001" s="137"/>
      <c r="NYD3001" s="580"/>
      <c r="NYE3001" s="537"/>
      <c r="NYF3001" s="562"/>
      <c r="NYG3001" s="357"/>
      <c r="NYH3001" s="81"/>
      <c r="NYI3001" s="173"/>
      <c r="NYJ3001" s="737"/>
      <c r="NYK3001" s="137"/>
      <c r="NYL3001" s="580"/>
      <c r="NYM3001" s="537"/>
      <c r="NYN3001" s="562"/>
      <c r="NYO3001" s="357"/>
      <c r="NYP3001" s="81"/>
      <c r="NYQ3001" s="173"/>
      <c r="NYR3001" s="737"/>
      <c r="NYS3001" s="137"/>
      <c r="NYT3001" s="580"/>
      <c r="NYU3001" s="537"/>
      <c r="NYV3001" s="562"/>
      <c r="NYW3001" s="357"/>
      <c r="NYX3001" s="81"/>
      <c r="NYY3001" s="173"/>
      <c r="NYZ3001" s="737"/>
      <c r="NZA3001" s="137"/>
      <c r="NZB3001" s="580"/>
      <c r="NZC3001" s="537"/>
      <c r="NZD3001" s="562"/>
      <c r="NZE3001" s="357"/>
      <c r="NZF3001" s="81"/>
      <c r="NZG3001" s="173"/>
      <c r="NZH3001" s="737"/>
      <c r="NZI3001" s="137"/>
      <c r="NZJ3001" s="580"/>
      <c r="NZK3001" s="537"/>
      <c r="NZL3001" s="562"/>
      <c r="NZM3001" s="357"/>
      <c r="NZN3001" s="81"/>
      <c r="NZO3001" s="173"/>
      <c r="NZP3001" s="737"/>
      <c r="NZQ3001" s="137"/>
      <c r="NZR3001" s="580"/>
      <c r="NZS3001" s="537"/>
      <c r="NZT3001" s="562"/>
      <c r="NZU3001" s="357"/>
      <c r="NZV3001" s="81"/>
      <c r="NZW3001" s="173"/>
      <c r="NZX3001" s="737"/>
      <c r="NZY3001" s="137"/>
      <c r="NZZ3001" s="580"/>
      <c r="OAA3001" s="537"/>
      <c r="OAB3001" s="562"/>
      <c r="OAC3001" s="357"/>
      <c r="OAD3001" s="81"/>
      <c r="OAE3001" s="173"/>
      <c r="OAF3001" s="737"/>
      <c r="OAG3001" s="137"/>
      <c r="OAH3001" s="580"/>
      <c r="OAI3001" s="537"/>
      <c r="OAJ3001" s="562"/>
      <c r="OAK3001" s="357"/>
      <c r="OAL3001" s="81"/>
      <c r="OAM3001" s="173"/>
      <c r="OAN3001" s="737"/>
      <c r="OAO3001" s="137"/>
      <c r="OAP3001" s="580"/>
      <c r="OAQ3001" s="537"/>
      <c r="OAR3001" s="562"/>
      <c r="OAS3001" s="357"/>
      <c r="OAT3001" s="81"/>
      <c r="OAU3001" s="173"/>
      <c r="OAV3001" s="737"/>
      <c r="OAW3001" s="137"/>
      <c r="OAX3001" s="580"/>
      <c r="OAY3001" s="537"/>
      <c r="OAZ3001" s="562"/>
      <c r="OBA3001" s="357"/>
      <c r="OBB3001" s="81"/>
      <c r="OBC3001" s="173"/>
      <c r="OBD3001" s="737"/>
      <c r="OBE3001" s="137"/>
      <c r="OBF3001" s="580"/>
      <c r="OBG3001" s="537"/>
      <c r="OBH3001" s="562"/>
      <c r="OBI3001" s="357"/>
      <c r="OBJ3001" s="81"/>
      <c r="OBK3001" s="173"/>
      <c r="OBL3001" s="737"/>
      <c r="OBM3001" s="137"/>
      <c r="OBN3001" s="580"/>
      <c r="OBO3001" s="537"/>
      <c r="OBP3001" s="562"/>
      <c r="OBQ3001" s="357"/>
      <c r="OBR3001" s="81"/>
      <c r="OBS3001" s="173"/>
      <c r="OBT3001" s="737"/>
      <c r="OBU3001" s="137"/>
      <c r="OBV3001" s="580"/>
      <c r="OBW3001" s="537"/>
      <c r="OBX3001" s="562"/>
      <c r="OBY3001" s="357"/>
      <c r="OBZ3001" s="81"/>
      <c r="OCA3001" s="173"/>
      <c r="OCB3001" s="737"/>
      <c r="OCC3001" s="137"/>
      <c r="OCD3001" s="580"/>
      <c r="OCE3001" s="537"/>
      <c r="OCF3001" s="562"/>
      <c r="OCG3001" s="357"/>
      <c r="OCH3001" s="81"/>
      <c r="OCI3001" s="173"/>
      <c r="OCJ3001" s="737"/>
      <c r="OCK3001" s="137"/>
      <c r="OCL3001" s="580"/>
      <c r="OCM3001" s="537"/>
      <c r="OCN3001" s="562"/>
      <c r="OCO3001" s="357"/>
      <c r="OCP3001" s="81"/>
      <c r="OCQ3001" s="173"/>
      <c r="OCR3001" s="737"/>
      <c r="OCS3001" s="137"/>
      <c r="OCT3001" s="580"/>
      <c r="OCU3001" s="537"/>
      <c r="OCV3001" s="562"/>
      <c r="OCW3001" s="357"/>
      <c r="OCX3001" s="81"/>
      <c r="OCY3001" s="173"/>
      <c r="OCZ3001" s="737"/>
      <c r="ODA3001" s="137"/>
      <c r="ODB3001" s="580"/>
      <c r="ODC3001" s="537"/>
      <c r="ODD3001" s="562"/>
      <c r="ODE3001" s="357"/>
      <c r="ODF3001" s="81"/>
      <c r="ODG3001" s="173"/>
      <c r="ODH3001" s="737"/>
      <c r="ODI3001" s="137"/>
      <c r="ODJ3001" s="580"/>
      <c r="ODK3001" s="537"/>
      <c r="ODL3001" s="562"/>
      <c r="ODM3001" s="357"/>
      <c r="ODN3001" s="81"/>
      <c r="ODO3001" s="173"/>
      <c r="ODP3001" s="737"/>
      <c r="ODQ3001" s="137"/>
      <c r="ODR3001" s="580"/>
      <c r="ODS3001" s="537"/>
      <c r="ODT3001" s="562"/>
      <c r="ODU3001" s="357"/>
      <c r="ODV3001" s="81"/>
      <c r="ODW3001" s="173"/>
      <c r="ODX3001" s="737"/>
      <c r="ODY3001" s="137"/>
      <c r="ODZ3001" s="580"/>
      <c r="OEA3001" s="537"/>
      <c r="OEB3001" s="562"/>
      <c r="OEC3001" s="357"/>
      <c r="OED3001" s="81"/>
      <c r="OEE3001" s="173"/>
      <c r="OEF3001" s="737"/>
      <c r="OEG3001" s="137"/>
      <c r="OEH3001" s="580"/>
      <c r="OEI3001" s="537"/>
      <c r="OEJ3001" s="562"/>
      <c r="OEK3001" s="357"/>
      <c r="OEL3001" s="81"/>
      <c r="OEM3001" s="173"/>
      <c r="OEN3001" s="737"/>
      <c r="OEO3001" s="137"/>
      <c r="OEP3001" s="580"/>
      <c r="OEQ3001" s="537"/>
      <c r="OER3001" s="562"/>
      <c r="OES3001" s="357"/>
      <c r="OET3001" s="81"/>
      <c r="OEU3001" s="173"/>
      <c r="OEV3001" s="737"/>
      <c r="OEW3001" s="137"/>
      <c r="OEX3001" s="580"/>
      <c r="OEY3001" s="537"/>
      <c r="OEZ3001" s="562"/>
      <c r="OFA3001" s="357"/>
      <c r="OFB3001" s="81"/>
      <c r="OFC3001" s="173"/>
      <c r="OFD3001" s="737"/>
      <c r="OFE3001" s="137"/>
      <c r="OFF3001" s="580"/>
      <c r="OFG3001" s="537"/>
      <c r="OFH3001" s="562"/>
      <c r="OFI3001" s="357"/>
      <c r="OFJ3001" s="81"/>
      <c r="OFK3001" s="173"/>
      <c r="OFL3001" s="737"/>
      <c r="OFM3001" s="137"/>
      <c r="OFN3001" s="580"/>
      <c r="OFO3001" s="537"/>
      <c r="OFP3001" s="562"/>
      <c r="OFQ3001" s="357"/>
      <c r="OFR3001" s="81"/>
      <c r="OFS3001" s="173"/>
      <c r="OFT3001" s="737"/>
      <c r="OFU3001" s="137"/>
      <c r="OFV3001" s="580"/>
      <c r="OFW3001" s="537"/>
      <c r="OFX3001" s="562"/>
      <c r="OFY3001" s="357"/>
      <c r="OFZ3001" s="81"/>
      <c r="OGA3001" s="173"/>
      <c r="OGB3001" s="737"/>
      <c r="OGC3001" s="137"/>
      <c r="OGD3001" s="580"/>
      <c r="OGE3001" s="537"/>
      <c r="OGF3001" s="562"/>
      <c r="OGG3001" s="357"/>
      <c r="OGH3001" s="81"/>
      <c r="OGI3001" s="173"/>
      <c r="OGJ3001" s="737"/>
      <c r="OGK3001" s="137"/>
      <c r="OGL3001" s="580"/>
      <c r="OGM3001" s="537"/>
      <c r="OGN3001" s="562"/>
      <c r="OGO3001" s="357"/>
      <c r="OGP3001" s="81"/>
      <c r="OGQ3001" s="173"/>
      <c r="OGR3001" s="737"/>
      <c r="OGS3001" s="137"/>
      <c r="OGT3001" s="580"/>
      <c r="OGU3001" s="537"/>
      <c r="OGV3001" s="562"/>
      <c r="OGW3001" s="357"/>
      <c r="OGX3001" s="81"/>
      <c r="OGY3001" s="173"/>
      <c r="OGZ3001" s="737"/>
      <c r="OHA3001" s="137"/>
      <c r="OHB3001" s="580"/>
      <c r="OHC3001" s="537"/>
      <c r="OHD3001" s="562"/>
      <c r="OHE3001" s="357"/>
      <c r="OHF3001" s="81"/>
      <c r="OHG3001" s="173"/>
      <c r="OHH3001" s="737"/>
      <c r="OHI3001" s="137"/>
      <c r="OHJ3001" s="580"/>
      <c r="OHK3001" s="537"/>
      <c r="OHL3001" s="562"/>
      <c r="OHM3001" s="357"/>
      <c r="OHN3001" s="81"/>
      <c r="OHO3001" s="173"/>
      <c r="OHP3001" s="737"/>
      <c r="OHQ3001" s="137"/>
      <c r="OHR3001" s="580"/>
      <c r="OHS3001" s="537"/>
      <c r="OHT3001" s="562"/>
      <c r="OHU3001" s="357"/>
      <c r="OHV3001" s="81"/>
      <c r="OHW3001" s="173"/>
      <c r="OHX3001" s="737"/>
      <c r="OHY3001" s="137"/>
      <c r="OHZ3001" s="580"/>
      <c r="OIA3001" s="537"/>
      <c r="OIB3001" s="562"/>
      <c r="OIC3001" s="357"/>
      <c r="OID3001" s="81"/>
      <c r="OIE3001" s="173"/>
      <c r="OIF3001" s="737"/>
      <c r="OIG3001" s="137"/>
      <c r="OIH3001" s="580"/>
      <c r="OII3001" s="537"/>
      <c r="OIJ3001" s="562"/>
      <c r="OIK3001" s="357"/>
      <c r="OIL3001" s="81"/>
      <c r="OIM3001" s="173"/>
      <c r="OIN3001" s="737"/>
      <c r="OIO3001" s="137"/>
      <c r="OIP3001" s="580"/>
      <c r="OIQ3001" s="537"/>
      <c r="OIR3001" s="562"/>
      <c r="OIS3001" s="357"/>
      <c r="OIT3001" s="81"/>
      <c r="OIU3001" s="173"/>
      <c r="OIV3001" s="737"/>
      <c r="OIW3001" s="137"/>
      <c r="OIX3001" s="580"/>
      <c r="OIY3001" s="537"/>
      <c r="OIZ3001" s="562"/>
      <c r="OJA3001" s="357"/>
      <c r="OJB3001" s="81"/>
      <c r="OJC3001" s="173"/>
      <c r="OJD3001" s="737"/>
      <c r="OJE3001" s="137"/>
      <c r="OJF3001" s="580"/>
      <c r="OJG3001" s="537"/>
      <c r="OJH3001" s="562"/>
      <c r="OJI3001" s="357"/>
      <c r="OJJ3001" s="81"/>
      <c r="OJK3001" s="173"/>
      <c r="OJL3001" s="737"/>
      <c r="OJM3001" s="137"/>
      <c r="OJN3001" s="580"/>
      <c r="OJO3001" s="537"/>
      <c r="OJP3001" s="562"/>
      <c r="OJQ3001" s="357"/>
      <c r="OJR3001" s="81"/>
      <c r="OJS3001" s="173"/>
      <c r="OJT3001" s="737"/>
      <c r="OJU3001" s="137"/>
      <c r="OJV3001" s="580"/>
      <c r="OJW3001" s="537"/>
      <c r="OJX3001" s="562"/>
      <c r="OJY3001" s="357"/>
      <c r="OJZ3001" s="81"/>
      <c r="OKA3001" s="173"/>
      <c r="OKB3001" s="737"/>
      <c r="OKC3001" s="137"/>
      <c r="OKD3001" s="580"/>
      <c r="OKE3001" s="537"/>
      <c r="OKF3001" s="562"/>
      <c r="OKG3001" s="357"/>
      <c r="OKH3001" s="81"/>
      <c r="OKI3001" s="173"/>
      <c r="OKJ3001" s="737"/>
      <c r="OKK3001" s="137"/>
      <c r="OKL3001" s="580"/>
      <c r="OKM3001" s="537"/>
      <c r="OKN3001" s="562"/>
      <c r="OKO3001" s="357"/>
      <c r="OKP3001" s="81"/>
      <c r="OKQ3001" s="173"/>
      <c r="OKR3001" s="737"/>
      <c r="OKS3001" s="137"/>
      <c r="OKT3001" s="580"/>
      <c r="OKU3001" s="537"/>
      <c r="OKV3001" s="562"/>
      <c r="OKW3001" s="357"/>
      <c r="OKX3001" s="81"/>
      <c r="OKY3001" s="173"/>
      <c r="OKZ3001" s="737"/>
      <c r="OLA3001" s="137"/>
      <c r="OLB3001" s="580"/>
      <c r="OLC3001" s="537"/>
      <c r="OLD3001" s="562"/>
      <c r="OLE3001" s="357"/>
      <c r="OLF3001" s="81"/>
      <c r="OLG3001" s="173"/>
      <c r="OLH3001" s="737"/>
      <c r="OLI3001" s="137"/>
      <c r="OLJ3001" s="580"/>
      <c r="OLK3001" s="537"/>
      <c r="OLL3001" s="562"/>
      <c r="OLM3001" s="357"/>
      <c r="OLN3001" s="81"/>
      <c r="OLO3001" s="173"/>
      <c r="OLP3001" s="737"/>
      <c r="OLQ3001" s="137"/>
      <c r="OLR3001" s="580"/>
      <c r="OLS3001" s="537"/>
      <c r="OLT3001" s="562"/>
      <c r="OLU3001" s="357"/>
      <c r="OLV3001" s="81"/>
      <c r="OLW3001" s="173"/>
      <c r="OLX3001" s="737"/>
      <c r="OLY3001" s="137"/>
      <c r="OLZ3001" s="580"/>
      <c r="OMA3001" s="537"/>
      <c r="OMB3001" s="562"/>
      <c r="OMC3001" s="357"/>
      <c r="OMD3001" s="81"/>
      <c r="OME3001" s="173"/>
      <c r="OMF3001" s="737"/>
      <c r="OMG3001" s="137"/>
      <c r="OMH3001" s="580"/>
      <c r="OMI3001" s="537"/>
      <c r="OMJ3001" s="562"/>
      <c r="OMK3001" s="357"/>
      <c r="OML3001" s="81"/>
      <c r="OMM3001" s="173"/>
      <c r="OMN3001" s="737"/>
      <c r="OMO3001" s="137"/>
      <c r="OMP3001" s="580"/>
      <c r="OMQ3001" s="537"/>
      <c r="OMR3001" s="562"/>
      <c r="OMS3001" s="357"/>
      <c r="OMT3001" s="81"/>
      <c r="OMU3001" s="173"/>
      <c r="OMV3001" s="737"/>
      <c r="OMW3001" s="137"/>
      <c r="OMX3001" s="580"/>
      <c r="OMY3001" s="537"/>
      <c r="OMZ3001" s="562"/>
      <c r="ONA3001" s="357"/>
      <c r="ONB3001" s="81"/>
      <c r="ONC3001" s="173"/>
      <c r="OND3001" s="737"/>
      <c r="ONE3001" s="137"/>
      <c r="ONF3001" s="580"/>
      <c r="ONG3001" s="537"/>
      <c r="ONH3001" s="562"/>
      <c r="ONI3001" s="357"/>
      <c r="ONJ3001" s="81"/>
      <c r="ONK3001" s="173"/>
      <c r="ONL3001" s="737"/>
      <c r="ONM3001" s="137"/>
      <c r="ONN3001" s="580"/>
      <c r="ONO3001" s="537"/>
      <c r="ONP3001" s="562"/>
      <c r="ONQ3001" s="357"/>
      <c r="ONR3001" s="81"/>
      <c r="ONS3001" s="173"/>
      <c r="ONT3001" s="737"/>
      <c r="ONU3001" s="137"/>
      <c r="ONV3001" s="580"/>
      <c r="ONW3001" s="537"/>
      <c r="ONX3001" s="562"/>
      <c r="ONY3001" s="357"/>
      <c r="ONZ3001" s="81"/>
      <c r="OOA3001" s="173"/>
      <c r="OOB3001" s="737"/>
      <c r="OOC3001" s="137"/>
      <c r="OOD3001" s="580"/>
      <c r="OOE3001" s="537"/>
      <c r="OOF3001" s="562"/>
      <c r="OOG3001" s="357"/>
      <c r="OOH3001" s="81"/>
      <c r="OOI3001" s="173"/>
      <c r="OOJ3001" s="737"/>
      <c r="OOK3001" s="137"/>
      <c r="OOL3001" s="580"/>
      <c r="OOM3001" s="537"/>
      <c r="OON3001" s="562"/>
      <c r="OOO3001" s="357"/>
      <c r="OOP3001" s="81"/>
      <c r="OOQ3001" s="173"/>
      <c r="OOR3001" s="737"/>
      <c r="OOS3001" s="137"/>
      <c r="OOT3001" s="580"/>
      <c r="OOU3001" s="537"/>
      <c r="OOV3001" s="562"/>
      <c r="OOW3001" s="357"/>
      <c r="OOX3001" s="81"/>
      <c r="OOY3001" s="173"/>
      <c r="OOZ3001" s="737"/>
      <c r="OPA3001" s="137"/>
      <c r="OPB3001" s="580"/>
      <c r="OPC3001" s="537"/>
      <c r="OPD3001" s="562"/>
      <c r="OPE3001" s="357"/>
      <c r="OPF3001" s="81"/>
      <c r="OPG3001" s="173"/>
      <c r="OPH3001" s="737"/>
      <c r="OPI3001" s="137"/>
      <c r="OPJ3001" s="580"/>
      <c r="OPK3001" s="537"/>
      <c r="OPL3001" s="562"/>
      <c r="OPM3001" s="357"/>
      <c r="OPN3001" s="81"/>
      <c r="OPO3001" s="173"/>
      <c r="OPP3001" s="737"/>
      <c r="OPQ3001" s="137"/>
      <c r="OPR3001" s="580"/>
      <c r="OPS3001" s="537"/>
      <c r="OPT3001" s="562"/>
      <c r="OPU3001" s="357"/>
      <c r="OPV3001" s="81"/>
      <c r="OPW3001" s="173"/>
      <c r="OPX3001" s="737"/>
      <c r="OPY3001" s="137"/>
      <c r="OPZ3001" s="580"/>
      <c r="OQA3001" s="537"/>
      <c r="OQB3001" s="562"/>
      <c r="OQC3001" s="357"/>
      <c r="OQD3001" s="81"/>
      <c r="OQE3001" s="173"/>
      <c r="OQF3001" s="737"/>
      <c r="OQG3001" s="137"/>
      <c r="OQH3001" s="580"/>
      <c r="OQI3001" s="537"/>
      <c r="OQJ3001" s="562"/>
      <c r="OQK3001" s="357"/>
      <c r="OQL3001" s="81"/>
      <c r="OQM3001" s="173"/>
      <c r="OQN3001" s="737"/>
      <c r="OQO3001" s="137"/>
      <c r="OQP3001" s="580"/>
      <c r="OQQ3001" s="537"/>
      <c r="OQR3001" s="562"/>
      <c r="OQS3001" s="357"/>
      <c r="OQT3001" s="81"/>
      <c r="OQU3001" s="173"/>
      <c r="OQV3001" s="737"/>
      <c r="OQW3001" s="137"/>
      <c r="OQX3001" s="580"/>
      <c r="OQY3001" s="537"/>
      <c r="OQZ3001" s="562"/>
      <c r="ORA3001" s="357"/>
      <c r="ORB3001" s="81"/>
      <c r="ORC3001" s="173"/>
      <c r="ORD3001" s="737"/>
      <c r="ORE3001" s="137"/>
      <c r="ORF3001" s="580"/>
      <c r="ORG3001" s="537"/>
      <c r="ORH3001" s="562"/>
      <c r="ORI3001" s="357"/>
      <c r="ORJ3001" s="81"/>
      <c r="ORK3001" s="173"/>
      <c r="ORL3001" s="737"/>
      <c r="ORM3001" s="137"/>
      <c r="ORN3001" s="580"/>
      <c r="ORO3001" s="537"/>
      <c r="ORP3001" s="562"/>
      <c r="ORQ3001" s="357"/>
      <c r="ORR3001" s="81"/>
      <c r="ORS3001" s="173"/>
      <c r="ORT3001" s="737"/>
      <c r="ORU3001" s="137"/>
      <c r="ORV3001" s="580"/>
      <c r="ORW3001" s="537"/>
      <c r="ORX3001" s="562"/>
      <c r="ORY3001" s="357"/>
      <c r="ORZ3001" s="81"/>
      <c r="OSA3001" s="173"/>
      <c r="OSB3001" s="737"/>
      <c r="OSC3001" s="137"/>
      <c r="OSD3001" s="580"/>
      <c r="OSE3001" s="537"/>
      <c r="OSF3001" s="562"/>
      <c r="OSG3001" s="357"/>
      <c r="OSH3001" s="81"/>
      <c r="OSI3001" s="173"/>
      <c r="OSJ3001" s="737"/>
      <c r="OSK3001" s="137"/>
      <c r="OSL3001" s="580"/>
      <c r="OSM3001" s="537"/>
      <c r="OSN3001" s="562"/>
      <c r="OSO3001" s="357"/>
      <c r="OSP3001" s="81"/>
      <c r="OSQ3001" s="173"/>
      <c r="OSR3001" s="737"/>
      <c r="OSS3001" s="137"/>
      <c r="OST3001" s="580"/>
      <c r="OSU3001" s="537"/>
      <c r="OSV3001" s="562"/>
      <c r="OSW3001" s="357"/>
      <c r="OSX3001" s="81"/>
      <c r="OSY3001" s="173"/>
      <c r="OSZ3001" s="737"/>
      <c r="OTA3001" s="137"/>
      <c r="OTB3001" s="580"/>
      <c r="OTC3001" s="537"/>
      <c r="OTD3001" s="562"/>
      <c r="OTE3001" s="357"/>
      <c r="OTF3001" s="81"/>
      <c r="OTG3001" s="173"/>
      <c r="OTH3001" s="737"/>
      <c r="OTI3001" s="137"/>
      <c r="OTJ3001" s="580"/>
      <c r="OTK3001" s="537"/>
      <c r="OTL3001" s="562"/>
      <c r="OTM3001" s="357"/>
      <c r="OTN3001" s="81"/>
      <c r="OTO3001" s="173"/>
      <c r="OTP3001" s="737"/>
      <c r="OTQ3001" s="137"/>
      <c r="OTR3001" s="580"/>
      <c r="OTS3001" s="537"/>
      <c r="OTT3001" s="562"/>
      <c r="OTU3001" s="357"/>
      <c r="OTV3001" s="81"/>
      <c r="OTW3001" s="173"/>
      <c r="OTX3001" s="737"/>
      <c r="OTY3001" s="137"/>
      <c r="OTZ3001" s="580"/>
      <c r="OUA3001" s="537"/>
      <c r="OUB3001" s="562"/>
      <c r="OUC3001" s="357"/>
      <c r="OUD3001" s="81"/>
      <c r="OUE3001" s="173"/>
      <c r="OUF3001" s="737"/>
      <c r="OUG3001" s="137"/>
      <c r="OUH3001" s="580"/>
      <c r="OUI3001" s="537"/>
      <c r="OUJ3001" s="562"/>
      <c r="OUK3001" s="357"/>
      <c r="OUL3001" s="81"/>
      <c r="OUM3001" s="173"/>
      <c r="OUN3001" s="737"/>
      <c r="OUO3001" s="137"/>
      <c r="OUP3001" s="580"/>
      <c r="OUQ3001" s="537"/>
      <c r="OUR3001" s="562"/>
      <c r="OUS3001" s="357"/>
      <c r="OUT3001" s="81"/>
      <c r="OUU3001" s="173"/>
      <c r="OUV3001" s="737"/>
      <c r="OUW3001" s="137"/>
      <c r="OUX3001" s="580"/>
      <c r="OUY3001" s="537"/>
      <c r="OUZ3001" s="562"/>
      <c r="OVA3001" s="357"/>
      <c r="OVB3001" s="81"/>
      <c r="OVC3001" s="173"/>
      <c r="OVD3001" s="737"/>
      <c r="OVE3001" s="137"/>
      <c r="OVF3001" s="580"/>
      <c r="OVG3001" s="537"/>
      <c r="OVH3001" s="562"/>
      <c r="OVI3001" s="357"/>
      <c r="OVJ3001" s="81"/>
      <c r="OVK3001" s="173"/>
      <c r="OVL3001" s="737"/>
      <c r="OVM3001" s="137"/>
      <c r="OVN3001" s="580"/>
      <c r="OVO3001" s="537"/>
      <c r="OVP3001" s="562"/>
      <c r="OVQ3001" s="357"/>
      <c r="OVR3001" s="81"/>
      <c r="OVS3001" s="173"/>
      <c r="OVT3001" s="737"/>
      <c r="OVU3001" s="137"/>
      <c r="OVV3001" s="580"/>
      <c r="OVW3001" s="537"/>
      <c r="OVX3001" s="562"/>
      <c r="OVY3001" s="357"/>
      <c r="OVZ3001" s="81"/>
      <c r="OWA3001" s="173"/>
      <c r="OWB3001" s="737"/>
      <c r="OWC3001" s="137"/>
      <c r="OWD3001" s="580"/>
      <c r="OWE3001" s="537"/>
      <c r="OWF3001" s="562"/>
      <c r="OWG3001" s="357"/>
      <c r="OWH3001" s="81"/>
      <c r="OWI3001" s="173"/>
      <c r="OWJ3001" s="737"/>
      <c r="OWK3001" s="137"/>
      <c r="OWL3001" s="580"/>
      <c r="OWM3001" s="537"/>
      <c r="OWN3001" s="562"/>
      <c r="OWO3001" s="357"/>
      <c r="OWP3001" s="81"/>
      <c r="OWQ3001" s="173"/>
      <c r="OWR3001" s="737"/>
      <c r="OWS3001" s="137"/>
      <c r="OWT3001" s="580"/>
      <c r="OWU3001" s="537"/>
      <c r="OWV3001" s="562"/>
      <c r="OWW3001" s="357"/>
      <c r="OWX3001" s="81"/>
      <c r="OWY3001" s="173"/>
      <c r="OWZ3001" s="737"/>
      <c r="OXA3001" s="137"/>
      <c r="OXB3001" s="580"/>
      <c r="OXC3001" s="537"/>
      <c r="OXD3001" s="562"/>
      <c r="OXE3001" s="357"/>
      <c r="OXF3001" s="81"/>
      <c r="OXG3001" s="173"/>
      <c r="OXH3001" s="737"/>
      <c r="OXI3001" s="137"/>
      <c r="OXJ3001" s="580"/>
      <c r="OXK3001" s="537"/>
      <c r="OXL3001" s="562"/>
      <c r="OXM3001" s="357"/>
      <c r="OXN3001" s="81"/>
      <c r="OXO3001" s="173"/>
      <c r="OXP3001" s="737"/>
      <c r="OXQ3001" s="137"/>
      <c r="OXR3001" s="580"/>
      <c r="OXS3001" s="537"/>
      <c r="OXT3001" s="562"/>
      <c r="OXU3001" s="357"/>
      <c r="OXV3001" s="81"/>
      <c r="OXW3001" s="173"/>
      <c r="OXX3001" s="737"/>
      <c r="OXY3001" s="137"/>
      <c r="OXZ3001" s="580"/>
      <c r="OYA3001" s="537"/>
      <c r="OYB3001" s="562"/>
      <c r="OYC3001" s="357"/>
      <c r="OYD3001" s="81"/>
      <c r="OYE3001" s="173"/>
      <c r="OYF3001" s="737"/>
      <c r="OYG3001" s="137"/>
      <c r="OYH3001" s="580"/>
      <c r="OYI3001" s="537"/>
      <c r="OYJ3001" s="562"/>
      <c r="OYK3001" s="357"/>
      <c r="OYL3001" s="81"/>
      <c r="OYM3001" s="173"/>
      <c r="OYN3001" s="737"/>
      <c r="OYO3001" s="137"/>
      <c r="OYP3001" s="580"/>
      <c r="OYQ3001" s="537"/>
      <c r="OYR3001" s="562"/>
      <c r="OYS3001" s="357"/>
      <c r="OYT3001" s="81"/>
      <c r="OYU3001" s="173"/>
      <c r="OYV3001" s="737"/>
      <c r="OYW3001" s="137"/>
      <c r="OYX3001" s="580"/>
      <c r="OYY3001" s="537"/>
      <c r="OYZ3001" s="562"/>
      <c r="OZA3001" s="357"/>
      <c r="OZB3001" s="81"/>
      <c r="OZC3001" s="173"/>
      <c r="OZD3001" s="737"/>
      <c r="OZE3001" s="137"/>
      <c r="OZF3001" s="580"/>
      <c r="OZG3001" s="537"/>
      <c r="OZH3001" s="562"/>
      <c r="OZI3001" s="357"/>
      <c r="OZJ3001" s="81"/>
      <c r="OZK3001" s="173"/>
      <c r="OZL3001" s="737"/>
      <c r="OZM3001" s="137"/>
      <c r="OZN3001" s="580"/>
      <c r="OZO3001" s="537"/>
      <c r="OZP3001" s="562"/>
      <c r="OZQ3001" s="357"/>
      <c r="OZR3001" s="81"/>
      <c r="OZS3001" s="173"/>
      <c r="OZT3001" s="737"/>
      <c r="OZU3001" s="137"/>
      <c r="OZV3001" s="580"/>
      <c r="OZW3001" s="537"/>
      <c r="OZX3001" s="562"/>
      <c r="OZY3001" s="357"/>
      <c r="OZZ3001" s="81"/>
      <c r="PAA3001" s="173"/>
      <c r="PAB3001" s="737"/>
      <c r="PAC3001" s="137"/>
      <c r="PAD3001" s="580"/>
      <c r="PAE3001" s="537"/>
      <c r="PAF3001" s="562"/>
      <c r="PAG3001" s="357"/>
      <c r="PAH3001" s="81"/>
      <c r="PAI3001" s="173"/>
      <c r="PAJ3001" s="737"/>
      <c r="PAK3001" s="137"/>
      <c r="PAL3001" s="580"/>
      <c r="PAM3001" s="537"/>
      <c r="PAN3001" s="562"/>
      <c r="PAO3001" s="357"/>
      <c r="PAP3001" s="81"/>
      <c r="PAQ3001" s="173"/>
      <c r="PAR3001" s="737"/>
      <c r="PAS3001" s="137"/>
      <c r="PAT3001" s="580"/>
      <c r="PAU3001" s="537"/>
      <c r="PAV3001" s="562"/>
      <c r="PAW3001" s="357"/>
      <c r="PAX3001" s="81"/>
      <c r="PAY3001" s="173"/>
      <c r="PAZ3001" s="737"/>
      <c r="PBA3001" s="137"/>
      <c r="PBB3001" s="580"/>
      <c r="PBC3001" s="537"/>
      <c r="PBD3001" s="562"/>
      <c r="PBE3001" s="357"/>
      <c r="PBF3001" s="81"/>
      <c r="PBG3001" s="173"/>
      <c r="PBH3001" s="737"/>
      <c r="PBI3001" s="137"/>
      <c r="PBJ3001" s="580"/>
      <c r="PBK3001" s="537"/>
      <c r="PBL3001" s="562"/>
      <c r="PBM3001" s="357"/>
      <c r="PBN3001" s="81"/>
      <c r="PBO3001" s="173"/>
      <c r="PBP3001" s="737"/>
      <c r="PBQ3001" s="137"/>
      <c r="PBR3001" s="580"/>
      <c r="PBS3001" s="537"/>
      <c r="PBT3001" s="562"/>
      <c r="PBU3001" s="357"/>
      <c r="PBV3001" s="81"/>
      <c r="PBW3001" s="173"/>
      <c r="PBX3001" s="737"/>
      <c r="PBY3001" s="137"/>
      <c r="PBZ3001" s="580"/>
      <c r="PCA3001" s="537"/>
      <c r="PCB3001" s="562"/>
      <c r="PCC3001" s="357"/>
      <c r="PCD3001" s="81"/>
      <c r="PCE3001" s="173"/>
      <c r="PCF3001" s="737"/>
      <c r="PCG3001" s="137"/>
      <c r="PCH3001" s="580"/>
      <c r="PCI3001" s="537"/>
      <c r="PCJ3001" s="562"/>
      <c r="PCK3001" s="357"/>
      <c r="PCL3001" s="81"/>
      <c r="PCM3001" s="173"/>
      <c r="PCN3001" s="737"/>
      <c r="PCO3001" s="137"/>
      <c r="PCP3001" s="580"/>
      <c r="PCQ3001" s="537"/>
      <c r="PCR3001" s="562"/>
      <c r="PCS3001" s="357"/>
      <c r="PCT3001" s="81"/>
      <c r="PCU3001" s="173"/>
      <c r="PCV3001" s="737"/>
      <c r="PCW3001" s="137"/>
      <c r="PCX3001" s="580"/>
      <c r="PCY3001" s="537"/>
      <c r="PCZ3001" s="562"/>
      <c r="PDA3001" s="357"/>
      <c r="PDB3001" s="81"/>
      <c r="PDC3001" s="173"/>
      <c r="PDD3001" s="737"/>
      <c r="PDE3001" s="137"/>
      <c r="PDF3001" s="580"/>
      <c r="PDG3001" s="537"/>
      <c r="PDH3001" s="562"/>
      <c r="PDI3001" s="357"/>
      <c r="PDJ3001" s="81"/>
      <c r="PDK3001" s="173"/>
      <c r="PDL3001" s="737"/>
      <c r="PDM3001" s="137"/>
      <c r="PDN3001" s="580"/>
      <c r="PDO3001" s="537"/>
      <c r="PDP3001" s="562"/>
      <c r="PDQ3001" s="357"/>
      <c r="PDR3001" s="81"/>
      <c r="PDS3001" s="173"/>
      <c r="PDT3001" s="737"/>
      <c r="PDU3001" s="137"/>
      <c r="PDV3001" s="580"/>
      <c r="PDW3001" s="537"/>
      <c r="PDX3001" s="562"/>
      <c r="PDY3001" s="357"/>
      <c r="PDZ3001" s="81"/>
      <c r="PEA3001" s="173"/>
      <c r="PEB3001" s="737"/>
      <c r="PEC3001" s="137"/>
      <c r="PED3001" s="580"/>
      <c r="PEE3001" s="537"/>
      <c r="PEF3001" s="562"/>
      <c r="PEG3001" s="357"/>
      <c r="PEH3001" s="81"/>
      <c r="PEI3001" s="173"/>
      <c r="PEJ3001" s="737"/>
      <c r="PEK3001" s="137"/>
      <c r="PEL3001" s="580"/>
      <c r="PEM3001" s="537"/>
      <c r="PEN3001" s="562"/>
      <c r="PEO3001" s="357"/>
      <c r="PEP3001" s="81"/>
      <c r="PEQ3001" s="173"/>
      <c r="PER3001" s="737"/>
      <c r="PES3001" s="137"/>
      <c r="PET3001" s="580"/>
      <c r="PEU3001" s="537"/>
      <c r="PEV3001" s="562"/>
      <c r="PEW3001" s="357"/>
      <c r="PEX3001" s="81"/>
      <c r="PEY3001" s="173"/>
      <c r="PEZ3001" s="737"/>
      <c r="PFA3001" s="137"/>
      <c r="PFB3001" s="580"/>
      <c r="PFC3001" s="537"/>
      <c r="PFD3001" s="562"/>
      <c r="PFE3001" s="357"/>
      <c r="PFF3001" s="81"/>
      <c r="PFG3001" s="173"/>
      <c r="PFH3001" s="737"/>
      <c r="PFI3001" s="137"/>
      <c r="PFJ3001" s="580"/>
      <c r="PFK3001" s="537"/>
      <c r="PFL3001" s="562"/>
      <c r="PFM3001" s="357"/>
      <c r="PFN3001" s="81"/>
      <c r="PFO3001" s="173"/>
      <c r="PFP3001" s="737"/>
      <c r="PFQ3001" s="137"/>
      <c r="PFR3001" s="580"/>
      <c r="PFS3001" s="537"/>
      <c r="PFT3001" s="562"/>
      <c r="PFU3001" s="357"/>
      <c r="PFV3001" s="81"/>
      <c r="PFW3001" s="173"/>
      <c r="PFX3001" s="737"/>
      <c r="PFY3001" s="137"/>
      <c r="PFZ3001" s="580"/>
      <c r="PGA3001" s="537"/>
      <c r="PGB3001" s="562"/>
      <c r="PGC3001" s="357"/>
      <c r="PGD3001" s="81"/>
      <c r="PGE3001" s="173"/>
      <c r="PGF3001" s="737"/>
      <c r="PGG3001" s="137"/>
      <c r="PGH3001" s="580"/>
      <c r="PGI3001" s="537"/>
      <c r="PGJ3001" s="562"/>
      <c r="PGK3001" s="357"/>
      <c r="PGL3001" s="81"/>
      <c r="PGM3001" s="173"/>
      <c r="PGN3001" s="737"/>
      <c r="PGO3001" s="137"/>
      <c r="PGP3001" s="580"/>
      <c r="PGQ3001" s="537"/>
      <c r="PGR3001" s="562"/>
      <c r="PGS3001" s="357"/>
      <c r="PGT3001" s="81"/>
      <c r="PGU3001" s="173"/>
      <c r="PGV3001" s="737"/>
      <c r="PGW3001" s="137"/>
      <c r="PGX3001" s="580"/>
      <c r="PGY3001" s="537"/>
      <c r="PGZ3001" s="562"/>
      <c r="PHA3001" s="357"/>
      <c r="PHB3001" s="81"/>
      <c r="PHC3001" s="173"/>
      <c r="PHD3001" s="737"/>
      <c r="PHE3001" s="137"/>
      <c r="PHF3001" s="580"/>
      <c r="PHG3001" s="537"/>
      <c r="PHH3001" s="562"/>
      <c r="PHI3001" s="357"/>
      <c r="PHJ3001" s="81"/>
      <c r="PHK3001" s="173"/>
      <c r="PHL3001" s="737"/>
      <c r="PHM3001" s="137"/>
      <c r="PHN3001" s="580"/>
      <c r="PHO3001" s="537"/>
      <c r="PHP3001" s="562"/>
      <c r="PHQ3001" s="357"/>
      <c r="PHR3001" s="81"/>
      <c r="PHS3001" s="173"/>
      <c r="PHT3001" s="737"/>
      <c r="PHU3001" s="137"/>
      <c r="PHV3001" s="580"/>
      <c r="PHW3001" s="537"/>
      <c r="PHX3001" s="562"/>
      <c r="PHY3001" s="357"/>
      <c r="PHZ3001" s="81"/>
      <c r="PIA3001" s="173"/>
      <c r="PIB3001" s="737"/>
      <c r="PIC3001" s="137"/>
      <c r="PID3001" s="580"/>
      <c r="PIE3001" s="537"/>
      <c r="PIF3001" s="562"/>
      <c r="PIG3001" s="357"/>
      <c r="PIH3001" s="81"/>
      <c r="PII3001" s="173"/>
      <c r="PIJ3001" s="737"/>
      <c r="PIK3001" s="137"/>
      <c r="PIL3001" s="580"/>
      <c r="PIM3001" s="537"/>
      <c r="PIN3001" s="562"/>
      <c r="PIO3001" s="357"/>
      <c r="PIP3001" s="81"/>
      <c r="PIQ3001" s="173"/>
      <c r="PIR3001" s="737"/>
      <c r="PIS3001" s="137"/>
      <c r="PIT3001" s="580"/>
      <c r="PIU3001" s="537"/>
      <c r="PIV3001" s="562"/>
      <c r="PIW3001" s="357"/>
      <c r="PIX3001" s="81"/>
      <c r="PIY3001" s="173"/>
      <c r="PIZ3001" s="737"/>
      <c r="PJA3001" s="137"/>
      <c r="PJB3001" s="580"/>
      <c r="PJC3001" s="537"/>
      <c r="PJD3001" s="562"/>
      <c r="PJE3001" s="357"/>
      <c r="PJF3001" s="81"/>
      <c r="PJG3001" s="173"/>
      <c r="PJH3001" s="737"/>
      <c r="PJI3001" s="137"/>
      <c r="PJJ3001" s="580"/>
      <c r="PJK3001" s="537"/>
      <c r="PJL3001" s="562"/>
      <c r="PJM3001" s="357"/>
      <c r="PJN3001" s="81"/>
      <c r="PJO3001" s="173"/>
      <c r="PJP3001" s="737"/>
      <c r="PJQ3001" s="137"/>
      <c r="PJR3001" s="580"/>
      <c r="PJS3001" s="537"/>
      <c r="PJT3001" s="562"/>
      <c r="PJU3001" s="357"/>
      <c r="PJV3001" s="81"/>
      <c r="PJW3001" s="173"/>
      <c r="PJX3001" s="737"/>
      <c r="PJY3001" s="137"/>
      <c r="PJZ3001" s="580"/>
      <c r="PKA3001" s="537"/>
      <c r="PKB3001" s="562"/>
      <c r="PKC3001" s="357"/>
      <c r="PKD3001" s="81"/>
      <c r="PKE3001" s="173"/>
      <c r="PKF3001" s="737"/>
      <c r="PKG3001" s="137"/>
      <c r="PKH3001" s="580"/>
      <c r="PKI3001" s="537"/>
      <c r="PKJ3001" s="562"/>
      <c r="PKK3001" s="357"/>
      <c r="PKL3001" s="81"/>
      <c r="PKM3001" s="173"/>
      <c r="PKN3001" s="737"/>
      <c r="PKO3001" s="137"/>
      <c r="PKP3001" s="580"/>
      <c r="PKQ3001" s="537"/>
      <c r="PKR3001" s="562"/>
      <c r="PKS3001" s="357"/>
      <c r="PKT3001" s="81"/>
      <c r="PKU3001" s="173"/>
      <c r="PKV3001" s="737"/>
      <c r="PKW3001" s="137"/>
      <c r="PKX3001" s="580"/>
      <c r="PKY3001" s="537"/>
      <c r="PKZ3001" s="562"/>
      <c r="PLA3001" s="357"/>
      <c r="PLB3001" s="81"/>
      <c r="PLC3001" s="173"/>
      <c r="PLD3001" s="737"/>
      <c r="PLE3001" s="137"/>
      <c r="PLF3001" s="580"/>
      <c r="PLG3001" s="537"/>
      <c r="PLH3001" s="562"/>
      <c r="PLI3001" s="357"/>
      <c r="PLJ3001" s="81"/>
      <c r="PLK3001" s="173"/>
      <c r="PLL3001" s="737"/>
      <c r="PLM3001" s="137"/>
      <c r="PLN3001" s="580"/>
      <c r="PLO3001" s="537"/>
      <c r="PLP3001" s="562"/>
      <c r="PLQ3001" s="357"/>
      <c r="PLR3001" s="81"/>
      <c r="PLS3001" s="173"/>
      <c r="PLT3001" s="737"/>
      <c r="PLU3001" s="137"/>
      <c r="PLV3001" s="580"/>
      <c r="PLW3001" s="537"/>
      <c r="PLX3001" s="562"/>
      <c r="PLY3001" s="357"/>
      <c r="PLZ3001" s="81"/>
      <c r="PMA3001" s="173"/>
      <c r="PMB3001" s="737"/>
      <c r="PMC3001" s="137"/>
      <c r="PMD3001" s="580"/>
      <c r="PME3001" s="537"/>
      <c r="PMF3001" s="562"/>
      <c r="PMG3001" s="357"/>
      <c r="PMH3001" s="81"/>
      <c r="PMI3001" s="173"/>
      <c r="PMJ3001" s="737"/>
      <c r="PMK3001" s="137"/>
      <c r="PML3001" s="580"/>
      <c r="PMM3001" s="537"/>
      <c r="PMN3001" s="562"/>
      <c r="PMO3001" s="357"/>
      <c r="PMP3001" s="81"/>
      <c r="PMQ3001" s="173"/>
      <c r="PMR3001" s="737"/>
      <c r="PMS3001" s="137"/>
      <c r="PMT3001" s="580"/>
      <c r="PMU3001" s="537"/>
      <c r="PMV3001" s="562"/>
      <c r="PMW3001" s="357"/>
      <c r="PMX3001" s="81"/>
      <c r="PMY3001" s="173"/>
      <c r="PMZ3001" s="737"/>
      <c r="PNA3001" s="137"/>
      <c r="PNB3001" s="580"/>
      <c r="PNC3001" s="537"/>
      <c r="PND3001" s="562"/>
      <c r="PNE3001" s="357"/>
      <c r="PNF3001" s="81"/>
      <c r="PNG3001" s="173"/>
      <c r="PNH3001" s="737"/>
      <c r="PNI3001" s="137"/>
      <c r="PNJ3001" s="580"/>
      <c r="PNK3001" s="537"/>
      <c r="PNL3001" s="562"/>
      <c r="PNM3001" s="357"/>
      <c r="PNN3001" s="81"/>
      <c r="PNO3001" s="173"/>
      <c r="PNP3001" s="737"/>
      <c r="PNQ3001" s="137"/>
      <c r="PNR3001" s="580"/>
      <c r="PNS3001" s="537"/>
      <c r="PNT3001" s="562"/>
      <c r="PNU3001" s="357"/>
      <c r="PNV3001" s="81"/>
      <c r="PNW3001" s="173"/>
      <c r="PNX3001" s="737"/>
      <c r="PNY3001" s="137"/>
      <c r="PNZ3001" s="580"/>
      <c r="POA3001" s="537"/>
      <c r="POB3001" s="562"/>
      <c r="POC3001" s="357"/>
      <c r="POD3001" s="81"/>
      <c r="POE3001" s="173"/>
      <c r="POF3001" s="737"/>
      <c r="POG3001" s="137"/>
      <c r="POH3001" s="580"/>
      <c r="POI3001" s="537"/>
      <c r="POJ3001" s="562"/>
      <c r="POK3001" s="357"/>
      <c r="POL3001" s="81"/>
      <c r="POM3001" s="173"/>
      <c r="PON3001" s="737"/>
      <c r="POO3001" s="137"/>
      <c r="POP3001" s="580"/>
      <c r="POQ3001" s="537"/>
      <c r="POR3001" s="562"/>
      <c r="POS3001" s="357"/>
      <c r="POT3001" s="81"/>
      <c r="POU3001" s="173"/>
      <c r="POV3001" s="737"/>
      <c r="POW3001" s="137"/>
      <c r="POX3001" s="580"/>
      <c r="POY3001" s="537"/>
      <c r="POZ3001" s="562"/>
      <c r="PPA3001" s="357"/>
      <c r="PPB3001" s="81"/>
      <c r="PPC3001" s="173"/>
      <c r="PPD3001" s="737"/>
      <c r="PPE3001" s="137"/>
      <c r="PPF3001" s="580"/>
      <c r="PPG3001" s="537"/>
      <c r="PPH3001" s="562"/>
      <c r="PPI3001" s="357"/>
      <c r="PPJ3001" s="81"/>
      <c r="PPK3001" s="173"/>
      <c r="PPL3001" s="737"/>
      <c r="PPM3001" s="137"/>
      <c r="PPN3001" s="580"/>
      <c r="PPO3001" s="537"/>
      <c r="PPP3001" s="562"/>
      <c r="PPQ3001" s="357"/>
      <c r="PPR3001" s="81"/>
      <c r="PPS3001" s="173"/>
      <c r="PPT3001" s="737"/>
      <c r="PPU3001" s="137"/>
      <c r="PPV3001" s="580"/>
      <c r="PPW3001" s="537"/>
      <c r="PPX3001" s="562"/>
      <c r="PPY3001" s="357"/>
      <c r="PPZ3001" s="81"/>
      <c r="PQA3001" s="173"/>
      <c r="PQB3001" s="737"/>
      <c r="PQC3001" s="137"/>
      <c r="PQD3001" s="580"/>
      <c r="PQE3001" s="537"/>
      <c r="PQF3001" s="562"/>
      <c r="PQG3001" s="357"/>
      <c r="PQH3001" s="81"/>
      <c r="PQI3001" s="173"/>
      <c r="PQJ3001" s="737"/>
      <c r="PQK3001" s="137"/>
      <c r="PQL3001" s="580"/>
      <c r="PQM3001" s="537"/>
      <c r="PQN3001" s="562"/>
      <c r="PQO3001" s="357"/>
      <c r="PQP3001" s="81"/>
      <c r="PQQ3001" s="173"/>
      <c r="PQR3001" s="737"/>
      <c r="PQS3001" s="137"/>
      <c r="PQT3001" s="580"/>
      <c r="PQU3001" s="537"/>
      <c r="PQV3001" s="562"/>
      <c r="PQW3001" s="357"/>
      <c r="PQX3001" s="81"/>
      <c r="PQY3001" s="173"/>
      <c r="PQZ3001" s="737"/>
      <c r="PRA3001" s="137"/>
      <c r="PRB3001" s="580"/>
      <c r="PRC3001" s="537"/>
      <c r="PRD3001" s="562"/>
      <c r="PRE3001" s="357"/>
      <c r="PRF3001" s="81"/>
      <c r="PRG3001" s="173"/>
      <c r="PRH3001" s="737"/>
      <c r="PRI3001" s="137"/>
      <c r="PRJ3001" s="580"/>
      <c r="PRK3001" s="537"/>
      <c r="PRL3001" s="562"/>
      <c r="PRM3001" s="357"/>
      <c r="PRN3001" s="81"/>
      <c r="PRO3001" s="173"/>
      <c r="PRP3001" s="737"/>
      <c r="PRQ3001" s="137"/>
      <c r="PRR3001" s="580"/>
      <c r="PRS3001" s="537"/>
      <c r="PRT3001" s="562"/>
      <c r="PRU3001" s="357"/>
      <c r="PRV3001" s="81"/>
      <c r="PRW3001" s="173"/>
      <c r="PRX3001" s="737"/>
      <c r="PRY3001" s="137"/>
      <c r="PRZ3001" s="580"/>
      <c r="PSA3001" s="537"/>
      <c r="PSB3001" s="562"/>
      <c r="PSC3001" s="357"/>
      <c r="PSD3001" s="81"/>
      <c r="PSE3001" s="173"/>
      <c r="PSF3001" s="737"/>
      <c r="PSG3001" s="137"/>
      <c r="PSH3001" s="580"/>
      <c r="PSI3001" s="537"/>
      <c r="PSJ3001" s="562"/>
      <c r="PSK3001" s="357"/>
      <c r="PSL3001" s="81"/>
      <c r="PSM3001" s="173"/>
      <c r="PSN3001" s="737"/>
      <c r="PSO3001" s="137"/>
      <c r="PSP3001" s="580"/>
      <c r="PSQ3001" s="537"/>
      <c r="PSR3001" s="562"/>
      <c r="PSS3001" s="357"/>
      <c r="PST3001" s="81"/>
      <c r="PSU3001" s="173"/>
      <c r="PSV3001" s="737"/>
      <c r="PSW3001" s="137"/>
      <c r="PSX3001" s="580"/>
      <c r="PSY3001" s="537"/>
      <c r="PSZ3001" s="562"/>
      <c r="PTA3001" s="357"/>
      <c r="PTB3001" s="81"/>
      <c r="PTC3001" s="173"/>
      <c r="PTD3001" s="737"/>
      <c r="PTE3001" s="137"/>
      <c r="PTF3001" s="580"/>
      <c r="PTG3001" s="537"/>
      <c r="PTH3001" s="562"/>
      <c r="PTI3001" s="357"/>
      <c r="PTJ3001" s="81"/>
      <c r="PTK3001" s="173"/>
      <c r="PTL3001" s="737"/>
      <c r="PTM3001" s="137"/>
      <c r="PTN3001" s="580"/>
      <c r="PTO3001" s="537"/>
      <c r="PTP3001" s="562"/>
      <c r="PTQ3001" s="357"/>
      <c r="PTR3001" s="81"/>
      <c r="PTS3001" s="173"/>
      <c r="PTT3001" s="737"/>
      <c r="PTU3001" s="137"/>
      <c r="PTV3001" s="580"/>
      <c r="PTW3001" s="537"/>
      <c r="PTX3001" s="562"/>
      <c r="PTY3001" s="357"/>
      <c r="PTZ3001" s="81"/>
      <c r="PUA3001" s="173"/>
      <c r="PUB3001" s="737"/>
      <c r="PUC3001" s="137"/>
      <c r="PUD3001" s="580"/>
      <c r="PUE3001" s="537"/>
      <c r="PUF3001" s="562"/>
      <c r="PUG3001" s="357"/>
      <c r="PUH3001" s="81"/>
      <c r="PUI3001" s="173"/>
      <c r="PUJ3001" s="737"/>
      <c r="PUK3001" s="137"/>
      <c r="PUL3001" s="580"/>
      <c r="PUM3001" s="537"/>
      <c r="PUN3001" s="562"/>
      <c r="PUO3001" s="357"/>
      <c r="PUP3001" s="81"/>
      <c r="PUQ3001" s="173"/>
      <c r="PUR3001" s="737"/>
      <c r="PUS3001" s="137"/>
      <c r="PUT3001" s="580"/>
      <c r="PUU3001" s="537"/>
      <c r="PUV3001" s="562"/>
      <c r="PUW3001" s="357"/>
      <c r="PUX3001" s="81"/>
      <c r="PUY3001" s="173"/>
      <c r="PUZ3001" s="737"/>
      <c r="PVA3001" s="137"/>
      <c r="PVB3001" s="580"/>
      <c r="PVC3001" s="537"/>
      <c r="PVD3001" s="562"/>
      <c r="PVE3001" s="357"/>
      <c r="PVF3001" s="81"/>
      <c r="PVG3001" s="173"/>
      <c r="PVH3001" s="737"/>
      <c r="PVI3001" s="137"/>
      <c r="PVJ3001" s="580"/>
      <c r="PVK3001" s="537"/>
      <c r="PVL3001" s="562"/>
      <c r="PVM3001" s="357"/>
      <c r="PVN3001" s="81"/>
      <c r="PVO3001" s="173"/>
      <c r="PVP3001" s="737"/>
      <c r="PVQ3001" s="137"/>
      <c r="PVR3001" s="580"/>
      <c r="PVS3001" s="537"/>
      <c r="PVT3001" s="562"/>
      <c r="PVU3001" s="357"/>
      <c r="PVV3001" s="81"/>
      <c r="PVW3001" s="173"/>
      <c r="PVX3001" s="737"/>
      <c r="PVY3001" s="137"/>
      <c r="PVZ3001" s="580"/>
      <c r="PWA3001" s="537"/>
      <c r="PWB3001" s="562"/>
      <c r="PWC3001" s="357"/>
      <c r="PWD3001" s="81"/>
      <c r="PWE3001" s="173"/>
      <c r="PWF3001" s="737"/>
      <c r="PWG3001" s="137"/>
      <c r="PWH3001" s="580"/>
      <c r="PWI3001" s="537"/>
      <c r="PWJ3001" s="562"/>
      <c r="PWK3001" s="357"/>
      <c r="PWL3001" s="81"/>
      <c r="PWM3001" s="173"/>
      <c r="PWN3001" s="737"/>
      <c r="PWO3001" s="137"/>
      <c r="PWP3001" s="580"/>
      <c r="PWQ3001" s="537"/>
      <c r="PWR3001" s="562"/>
      <c r="PWS3001" s="357"/>
      <c r="PWT3001" s="81"/>
      <c r="PWU3001" s="173"/>
      <c r="PWV3001" s="737"/>
      <c r="PWW3001" s="137"/>
      <c r="PWX3001" s="580"/>
      <c r="PWY3001" s="537"/>
      <c r="PWZ3001" s="562"/>
      <c r="PXA3001" s="357"/>
      <c r="PXB3001" s="81"/>
      <c r="PXC3001" s="173"/>
      <c r="PXD3001" s="737"/>
      <c r="PXE3001" s="137"/>
      <c r="PXF3001" s="580"/>
      <c r="PXG3001" s="537"/>
      <c r="PXH3001" s="562"/>
      <c r="PXI3001" s="357"/>
      <c r="PXJ3001" s="81"/>
      <c r="PXK3001" s="173"/>
      <c r="PXL3001" s="737"/>
      <c r="PXM3001" s="137"/>
      <c r="PXN3001" s="580"/>
      <c r="PXO3001" s="537"/>
      <c r="PXP3001" s="562"/>
      <c r="PXQ3001" s="357"/>
      <c r="PXR3001" s="81"/>
      <c r="PXS3001" s="173"/>
      <c r="PXT3001" s="737"/>
      <c r="PXU3001" s="137"/>
      <c r="PXV3001" s="580"/>
      <c r="PXW3001" s="537"/>
      <c r="PXX3001" s="562"/>
      <c r="PXY3001" s="357"/>
      <c r="PXZ3001" s="81"/>
      <c r="PYA3001" s="173"/>
      <c r="PYB3001" s="737"/>
      <c r="PYC3001" s="137"/>
      <c r="PYD3001" s="580"/>
      <c r="PYE3001" s="537"/>
      <c r="PYF3001" s="562"/>
      <c r="PYG3001" s="357"/>
      <c r="PYH3001" s="81"/>
      <c r="PYI3001" s="173"/>
      <c r="PYJ3001" s="737"/>
      <c r="PYK3001" s="137"/>
      <c r="PYL3001" s="580"/>
      <c r="PYM3001" s="537"/>
      <c r="PYN3001" s="562"/>
      <c r="PYO3001" s="357"/>
      <c r="PYP3001" s="81"/>
      <c r="PYQ3001" s="173"/>
      <c r="PYR3001" s="737"/>
      <c r="PYS3001" s="137"/>
      <c r="PYT3001" s="580"/>
      <c r="PYU3001" s="537"/>
      <c r="PYV3001" s="562"/>
      <c r="PYW3001" s="357"/>
      <c r="PYX3001" s="81"/>
      <c r="PYY3001" s="173"/>
      <c r="PYZ3001" s="737"/>
      <c r="PZA3001" s="137"/>
      <c r="PZB3001" s="580"/>
      <c r="PZC3001" s="537"/>
      <c r="PZD3001" s="562"/>
      <c r="PZE3001" s="357"/>
      <c r="PZF3001" s="81"/>
      <c r="PZG3001" s="173"/>
      <c r="PZH3001" s="737"/>
      <c r="PZI3001" s="137"/>
      <c r="PZJ3001" s="580"/>
      <c r="PZK3001" s="537"/>
      <c r="PZL3001" s="562"/>
      <c r="PZM3001" s="357"/>
      <c r="PZN3001" s="81"/>
      <c r="PZO3001" s="173"/>
      <c r="PZP3001" s="737"/>
      <c r="PZQ3001" s="137"/>
      <c r="PZR3001" s="580"/>
      <c r="PZS3001" s="537"/>
      <c r="PZT3001" s="562"/>
      <c r="PZU3001" s="357"/>
      <c r="PZV3001" s="81"/>
      <c r="PZW3001" s="173"/>
      <c r="PZX3001" s="737"/>
      <c r="PZY3001" s="137"/>
      <c r="PZZ3001" s="580"/>
      <c r="QAA3001" s="537"/>
      <c r="QAB3001" s="562"/>
      <c r="QAC3001" s="357"/>
      <c r="QAD3001" s="81"/>
      <c r="QAE3001" s="173"/>
      <c r="QAF3001" s="737"/>
      <c r="QAG3001" s="137"/>
      <c r="QAH3001" s="580"/>
      <c r="QAI3001" s="537"/>
      <c r="QAJ3001" s="562"/>
      <c r="QAK3001" s="357"/>
      <c r="QAL3001" s="81"/>
      <c r="QAM3001" s="173"/>
      <c r="QAN3001" s="737"/>
      <c r="QAO3001" s="137"/>
      <c r="QAP3001" s="580"/>
      <c r="QAQ3001" s="537"/>
      <c r="QAR3001" s="562"/>
      <c r="QAS3001" s="357"/>
      <c r="QAT3001" s="81"/>
      <c r="QAU3001" s="173"/>
      <c r="QAV3001" s="737"/>
      <c r="QAW3001" s="137"/>
      <c r="QAX3001" s="580"/>
      <c r="QAY3001" s="537"/>
      <c r="QAZ3001" s="562"/>
      <c r="QBA3001" s="357"/>
      <c r="QBB3001" s="81"/>
      <c r="QBC3001" s="173"/>
      <c r="QBD3001" s="737"/>
      <c r="QBE3001" s="137"/>
      <c r="QBF3001" s="580"/>
      <c r="QBG3001" s="537"/>
      <c r="QBH3001" s="562"/>
      <c r="QBI3001" s="357"/>
      <c r="QBJ3001" s="81"/>
      <c r="QBK3001" s="173"/>
      <c r="QBL3001" s="737"/>
      <c r="QBM3001" s="137"/>
      <c r="QBN3001" s="580"/>
      <c r="QBO3001" s="537"/>
      <c r="QBP3001" s="562"/>
      <c r="QBQ3001" s="357"/>
      <c r="QBR3001" s="81"/>
      <c r="QBS3001" s="173"/>
      <c r="QBT3001" s="737"/>
      <c r="QBU3001" s="137"/>
      <c r="QBV3001" s="580"/>
      <c r="QBW3001" s="537"/>
      <c r="QBX3001" s="562"/>
      <c r="QBY3001" s="357"/>
      <c r="QBZ3001" s="81"/>
      <c r="QCA3001" s="173"/>
      <c r="QCB3001" s="737"/>
      <c r="QCC3001" s="137"/>
      <c r="QCD3001" s="580"/>
      <c r="QCE3001" s="537"/>
      <c r="QCF3001" s="562"/>
      <c r="QCG3001" s="357"/>
      <c r="QCH3001" s="81"/>
      <c r="QCI3001" s="173"/>
      <c r="QCJ3001" s="737"/>
      <c r="QCK3001" s="137"/>
      <c r="QCL3001" s="580"/>
      <c r="QCM3001" s="537"/>
      <c r="QCN3001" s="562"/>
      <c r="QCO3001" s="357"/>
      <c r="QCP3001" s="81"/>
      <c r="QCQ3001" s="173"/>
      <c r="QCR3001" s="737"/>
      <c r="QCS3001" s="137"/>
      <c r="QCT3001" s="580"/>
      <c r="QCU3001" s="537"/>
      <c r="QCV3001" s="562"/>
      <c r="QCW3001" s="357"/>
      <c r="QCX3001" s="81"/>
      <c r="QCY3001" s="173"/>
      <c r="QCZ3001" s="737"/>
      <c r="QDA3001" s="137"/>
      <c r="QDB3001" s="580"/>
      <c r="QDC3001" s="537"/>
      <c r="QDD3001" s="562"/>
      <c r="QDE3001" s="357"/>
      <c r="QDF3001" s="81"/>
      <c r="QDG3001" s="173"/>
      <c r="QDH3001" s="737"/>
      <c r="QDI3001" s="137"/>
      <c r="QDJ3001" s="580"/>
      <c r="QDK3001" s="537"/>
      <c r="QDL3001" s="562"/>
      <c r="QDM3001" s="357"/>
      <c r="QDN3001" s="81"/>
      <c r="QDO3001" s="173"/>
      <c r="QDP3001" s="737"/>
      <c r="QDQ3001" s="137"/>
      <c r="QDR3001" s="580"/>
      <c r="QDS3001" s="537"/>
      <c r="QDT3001" s="562"/>
      <c r="QDU3001" s="357"/>
      <c r="QDV3001" s="81"/>
      <c r="QDW3001" s="173"/>
      <c r="QDX3001" s="737"/>
      <c r="QDY3001" s="137"/>
      <c r="QDZ3001" s="580"/>
      <c r="QEA3001" s="537"/>
      <c r="QEB3001" s="562"/>
      <c r="QEC3001" s="357"/>
      <c r="QED3001" s="81"/>
      <c r="QEE3001" s="173"/>
      <c r="QEF3001" s="737"/>
      <c r="QEG3001" s="137"/>
      <c r="QEH3001" s="580"/>
      <c r="QEI3001" s="537"/>
      <c r="QEJ3001" s="562"/>
      <c r="QEK3001" s="357"/>
      <c r="QEL3001" s="81"/>
      <c r="QEM3001" s="173"/>
      <c r="QEN3001" s="737"/>
      <c r="QEO3001" s="137"/>
      <c r="QEP3001" s="580"/>
      <c r="QEQ3001" s="537"/>
      <c r="QER3001" s="562"/>
      <c r="QES3001" s="357"/>
      <c r="QET3001" s="81"/>
      <c r="QEU3001" s="173"/>
      <c r="QEV3001" s="737"/>
      <c r="QEW3001" s="137"/>
      <c r="QEX3001" s="580"/>
      <c r="QEY3001" s="537"/>
      <c r="QEZ3001" s="562"/>
      <c r="QFA3001" s="357"/>
      <c r="QFB3001" s="81"/>
      <c r="QFC3001" s="173"/>
      <c r="QFD3001" s="737"/>
      <c r="QFE3001" s="137"/>
      <c r="QFF3001" s="580"/>
      <c r="QFG3001" s="537"/>
      <c r="QFH3001" s="562"/>
      <c r="QFI3001" s="357"/>
      <c r="QFJ3001" s="81"/>
      <c r="QFK3001" s="173"/>
      <c r="QFL3001" s="737"/>
      <c r="QFM3001" s="137"/>
      <c r="QFN3001" s="580"/>
      <c r="QFO3001" s="537"/>
      <c r="QFP3001" s="562"/>
      <c r="QFQ3001" s="357"/>
      <c r="QFR3001" s="81"/>
      <c r="QFS3001" s="173"/>
      <c r="QFT3001" s="737"/>
      <c r="QFU3001" s="137"/>
      <c r="QFV3001" s="580"/>
      <c r="QFW3001" s="537"/>
      <c r="QFX3001" s="562"/>
      <c r="QFY3001" s="357"/>
      <c r="QFZ3001" s="81"/>
      <c r="QGA3001" s="173"/>
      <c r="QGB3001" s="737"/>
      <c r="QGC3001" s="137"/>
      <c r="QGD3001" s="580"/>
      <c r="QGE3001" s="537"/>
      <c r="QGF3001" s="562"/>
      <c r="QGG3001" s="357"/>
      <c r="QGH3001" s="81"/>
      <c r="QGI3001" s="173"/>
      <c r="QGJ3001" s="737"/>
      <c r="QGK3001" s="137"/>
      <c r="QGL3001" s="580"/>
      <c r="QGM3001" s="537"/>
      <c r="QGN3001" s="562"/>
      <c r="QGO3001" s="357"/>
      <c r="QGP3001" s="81"/>
      <c r="QGQ3001" s="173"/>
      <c r="QGR3001" s="737"/>
      <c r="QGS3001" s="137"/>
      <c r="QGT3001" s="580"/>
      <c r="QGU3001" s="537"/>
      <c r="QGV3001" s="562"/>
      <c r="QGW3001" s="357"/>
      <c r="QGX3001" s="81"/>
      <c r="QGY3001" s="173"/>
      <c r="QGZ3001" s="737"/>
      <c r="QHA3001" s="137"/>
      <c r="QHB3001" s="580"/>
      <c r="QHC3001" s="537"/>
      <c r="QHD3001" s="562"/>
      <c r="QHE3001" s="357"/>
      <c r="QHF3001" s="81"/>
      <c r="QHG3001" s="173"/>
      <c r="QHH3001" s="737"/>
      <c r="QHI3001" s="137"/>
      <c r="QHJ3001" s="580"/>
      <c r="QHK3001" s="537"/>
      <c r="QHL3001" s="562"/>
      <c r="QHM3001" s="357"/>
      <c r="QHN3001" s="81"/>
      <c r="QHO3001" s="173"/>
      <c r="QHP3001" s="737"/>
      <c r="QHQ3001" s="137"/>
      <c r="QHR3001" s="580"/>
      <c r="QHS3001" s="537"/>
      <c r="QHT3001" s="562"/>
      <c r="QHU3001" s="357"/>
      <c r="QHV3001" s="81"/>
      <c r="QHW3001" s="173"/>
      <c r="QHX3001" s="737"/>
      <c r="QHY3001" s="137"/>
      <c r="QHZ3001" s="580"/>
      <c r="QIA3001" s="537"/>
      <c r="QIB3001" s="562"/>
      <c r="QIC3001" s="357"/>
      <c r="QID3001" s="81"/>
      <c r="QIE3001" s="173"/>
      <c r="QIF3001" s="737"/>
      <c r="QIG3001" s="137"/>
      <c r="QIH3001" s="580"/>
      <c r="QII3001" s="537"/>
      <c r="QIJ3001" s="562"/>
      <c r="QIK3001" s="357"/>
      <c r="QIL3001" s="81"/>
      <c r="QIM3001" s="173"/>
      <c r="QIN3001" s="737"/>
      <c r="QIO3001" s="137"/>
      <c r="QIP3001" s="580"/>
      <c r="QIQ3001" s="537"/>
      <c r="QIR3001" s="562"/>
      <c r="QIS3001" s="357"/>
      <c r="QIT3001" s="81"/>
      <c r="QIU3001" s="173"/>
      <c r="QIV3001" s="737"/>
      <c r="QIW3001" s="137"/>
      <c r="QIX3001" s="580"/>
      <c r="QIY3001" s="537"/>
      <c r="QIZ3001" s="562"/>
      <c r="QJA3001" s="357"/>
      <c r="QJB3001" s="81"/>
      <c r="QJC3001" s="173"/>
      <c r="QJD3001" s="737"/>
      <c r="QJE3001" s="137"/>
      <c r="QJF3001" s="580"/>
      <c r="QJG3001" s="537"/>
      <c r="QJH3001" s="562"/>
      <c r="QJI3001" s="357"/>
      <c r="QJJ3001" s="81"/>
      <c r="QJK3001" s="173"/>
      <c r="QJL3001" s="737"/>
      <c r="QJM3001" s="137"/>
      <c r="QJN3001" s="580"/>
      <c r="QJO3001" s="537"/>
      <c r="QJP3001" s="562"/>
      <c r="QJQ3001" s="357"/>
      <c r="QJR3001" s="81"/>
      <c r="QJS3001" s="173"/>
      <c r="QJT3001" s="737"/>
      <c r="QJU3001" s="137"/>
      <c r="QJV3001" s="580"/>
      <c r="QJW3001" s="537"/>
      <c r="QJX3001" s="562"/>
      <c r="QJY3001" s="357"/>
      <c r="QJZ3001" s="81"/>
      <c r="QKA3001" s="173"/>
      <c r="QKB3001" s="737"/>
      <c r="QKC3001" s="137"/>
      <c r="QKD3001" s="580"/>
      <c r="QKE3001" s="537"/>
      <c r="QKF3001" s="562"/>
      <c r="QKG3001" s="357"/>
      <c r="QKH3001" s="81"/>
      <c r="QKI3001" s="173"/>
      <c r="QKJ3001" s="737"/>
      <c r="QKK3001" s="137"/>
      <c r="QKL3001" s="580"/>
      <c r="QKM3001" s="537"/>
      <c r="QKN3001" s="562"/>
      <c r="QKO3001" s="357"/>
      <c r="QKP3001" s="81"/>
      <c r="QKQ3001" s="173"/>
      <c r="QKR3001" s="737"/>
      <c r="QKS3001" s="137"/>
      <c r="QKT3001" s="580"/>
      <c r="QKU3001" s="537"/>
      <c r="QKV3001" s="562"/>
      <c r="QKW3001" s="357"/>
      <c r="QKX3001" s="81"/>
      <c r="QKY3001" s="173"/>
      <c r="QKZ3001" s="737"/>
      <c r="QLA3001" s="137"/>
      <c r="QLB3001" s="580"/>
      <c r="QLC3001" s="537"/>
      <c r="QLD3001" s="562"/>
      <c r="QLE3001" s="357"/>
      <c r="QLF3001" s="81"/>
      <c r="QLG3001" s="173"/>
      <c r="QLH3001" s="737"/>
      <c r="QLI3001" s="137"/>
      <c r="QLJ3001" s="580"/>
      <c r="QLK3001" s="537"/>
      <c r="QLL3001" s="562"/>
      <c r="QLM3001" s="357"/>
      <c r="QLN3001" s="81"/>
      <c r="QLO3001" s="173"/>
      <c r="QLP3001" s="737"/>
      <c r="QLQ3001" s="137"/>
      <c r="QLR3001" s="580"/>
      <c r="QLS3001" s="537"/>
      <c r="QLT3001" s="562"/>
      <c r="QLU3001" s="357"/>
      <c r="QLV3001" s="81"/>
      <c r="QLW3001" s="173"/>
      <c r="QLX3001" s="737"/>
      <c r="QLY3001" s="137"/>
      <c r="QLZ3001" s="580"/>
      <c r="QMA3001" s="537"/>
      <c r="QMB3001" s="562"/>
      <c r="QMC3001" s="357"/>
      <c r="QMD3001" s="81"/>
      <c r="QME3001" s="173"/>
      <c r="QMF3001" s="737"/>
      <c r="QMG3001" s="137"/>
      <c r="QMH3001" s="580"/>
      <c r="QMI3001" s="537"/>
      <c r="QMJ3001" s="562"/>
      <c r="QMK3001" s="357"/>
      <c r="QML3001" s="81"/>
      <c r="QMM3001" s="173"/>
      <c r="QMN3001" s="737"/>
      <c r="QMO3001" s="137"/>
      <c r="QMP3001" s="580"/>
      <c r="QMQ3001" s="537"/>
      <c r="QMR3001" s="562"/>
      <c r="QMS3001" s="357"/>
      <c r="QMT3001" s="81"/>
      <c r="QMU3001" s="173"/>
      <c r="QMV3001" s="737"/>
      <c r="QMW3001" s="137"/>
      <c r="QMX3001" s="580"/>
      <c r="QMY3001" s="537"/>
      <c r="QMZ3001" s="562"/>
      <c r="QNA3001" s="357"/>
      <c r="QNB3001" s="81"/>
      <c r="QNC3001" s="173"/>
      <c r="QND3001" s="737"/>
      <c r="QNE3001" s="137"/>
      <c r="QNF3001" s="580"/>
      <c r="QNG3001" s="537"/>
      <c r="QNH3001" s="562"/>
      <c r="QNI3001" s="357"/>
      <c r="QNJ3001" s="81"/>
      <c r="QNK3001" s="173"/>
      <c r="QNL3001" s="737"/>
      <c r="QNM3001" s="137"/>
      <c r="QNN3001" s="580"/>
      <c r="QNO3001" s="537"/>
      <c r="QNP3001" s="562"/>
      <c r="QNQ3001" s="357"/>
      <c r="QNR3001" s="81"/>
      <c r="QNS3001" s="173"/>
      <c r="QNT3001" s="737"/>
      <c r="QNU3001" s="137"/>
      <c r="QNV3001" s="580"/>
      <c r="QNW3001" s="537"/>
      <c r="QNX3001" s="562"/>
      <c r="QNY3001" s="357"/>
      <c r="QNZ3001" s="81"/>
      <c r="QOA3001" s="173"/>
      <c r="QOB3001" s="737"/>
      <c r="QOC3001" s="137"/>
      <c r="QOD3001" s="580"/>
      <c r="QOE3001" s="537"/>
      <c r="QOF3001" s="562"/>
      <c r="QOG3001" s="357"/>
      <c r="QOH3001" s="81"/>
      <c r="QOI3001" s="173"/>
      <c r="QOJ3001" s="737"/>
      <c r="QOK3001" s="137"/>
      <c r="QOL3001" s="580"/>
      <c r="QOM3001" s="537"/>
      <c r="QON3001" s="562"/>
      <c r="QOO3001" s="357"/>
      <c r="QOP3001" s="81"/>
      <c r="QOQ3001" s="173"/>
      <c r="QOR3001" s="737"/>
      <c r="QOS3001" s="137"/>
      <c r="QOT3001" s="580"/>
      <c r="QOU3001" s="537"/>
      <c r="QOV3001" s="562"/>
      <c r="QOW3001" s="357"/>
      <c r="QOX3001" s="81"/>
      <c r="QOY3001" s="173"/>
      <c r="QOZ3001" s="737"/>
      <c r="QPA3001" s="137"/>
      <c r="QPB3001" s="580"/>
      <c r="QPC3001" s="537"/>
      <c r="QPD3001" s="562"/>
      <c r="QPE3001" s="357"/>
      <c r="QPF3001" s="81"/>
      <c r="QPG3001" s="173"/>
      <c r="QPH3001" s="737"/>
      <c r="QPI3001" s="137"/>
      <c r="QPJ3001" s="580"/>
      <c r="QPK3001" s="537"/>
      <c r="QPL3001" s="562"/>
      <c r="QPM3001" s="357"/>
      <c r="QPN3001" s="81"/>
      <c r="QPO3001" s="173"/>
      <c r="QPP3001" s="737"/>
      <c r="QPQ3001" s="137"/>
      <c r="QPR3001" s="580"/>
      <c r="QPS3001" s="537"/>
      <c r="QPT3001" s="562"/>
      <c r="QPU3001" s="357"/>
      <c r="QPV3001" s="81"/>
      <c r="QPW3001" s="173"/>
      <c r="QPX3001" s="737"/>
      <c r="QPY3001" s="137"/>
      <c r="QPZ3001" s="580"/>
      <c r="QQA3001" s="537"/>
      <c r="QQB3001" s="562"/>
      <c r="QQC3001" s="357"/>
      <c r="QQD3001" s="81"/>
      <c r="QQE3001" s="173"/>
      <c r="QQF3001" s="737"/>
      <c r="QQG3001" s="137"/>
      <c r="QQH3001" s="580"/>
      <c r="QQI3001" s="537"/>
      <c r="QQJ3001" s="562"/>
      <c r="QQK3001" s="357"/>
      <c r="QQL3001" s="81"/>
      <c r="QQM3001" s="173"/>
      <c r="QQN3001" s="737"/>
      <c r="QQO3001" s="137"/>
      <c r="QQP3001" s="580"/>
      <c r="QQQ3001" s="537"/>
      <c r="QQR3001" s="562"/>
      <c r="QQS3001" s="357"/>
      <c r="QQT3001" s="81"/>
      <c r="QQU3001" s="173"/>
      <c r="QQV3001" s="737"/>
      <c r="QQW3001" s="137"/>
      <c r="QQX3001" s="580"/>
      <c r="QQY3001" s="537"/>
      <c r="QQZ3001" s="562"/>
      <c r="QRA3001" s="357"/>
      <c r="QRB3001" s="81"/>
      <c r="QRC3001" s="173"/>
      <c r="QRD3001" s="737"/>
      <c r="QRE3001" s="137"/>
      <c r="QRF3001" s="580"/>
      <c r="QRG3001" s="537"/>
      <c r="QRH3001" s="562"/>
      <c r="QRI3001" s="357"/>
      <c r="QRJ3001" s="81"/>
      <c r="QRK3001" s="173"/>
      <c r="QRL3001" s="737"/>
      <c r="QRM3001" s="137"/>
      <c r="QRN3001" s="580"/>
      <c r="QRO3001" s="537"/>
      <c r="QRP3001" s="562"/>
      <c r="QRQ3001" s="357"/>
      <c r="QRR3001" s="81"/>
      <c r="QRS3001" s="173"/>
      <c r="QRT3001" s="737"/>
      <c r="QRU3001" s="137"/>
      <c r="QRV3001" s="580"/>
      <c r="QRW3001" s="537"/>
      <c r="QRX3001" s="562"/>
      <c r="QRY3001" s="357"/>
      <c r="QRZ3001" s="81"/>
      <c r="QSA3001" s="173"/>
      <c r="QSB3001" s="737"/>
      <c r="QSC3001" s="137"/>
      <c r="QSD3001" s="580"/>
      <c r="QSE3001" s="537"/>
      <c r="QSF3001" s="562"/>
      <c r="QSG3001" s="357"/>
      <c r="QSH3001" s="81"/>
      <c r="QSI3001" s="173"/>
      <c r="QSJ3001" s="737"/>
      <c r="QSK3001" s="137"/>
      <c r="QSL3001" s="580"/>
      <c r="QSM3001" s="537"/>
      <c r="QSN3001" s="562"/>
      <c r="QSO3001" s="357"/>
      <c r="QSP3001" s="81"/>
      <c r="QSQ3001" s="173"/>
      <c r="QSR3001" s="737"/>
      <c r="QSS3001" s="137"/>
      <c r="QST3001" s="580"/>
      <c r="QSU3001" s="537"/>
      <c r="QSV3001" s="562"/>
      <c r="QSW3001" s="357"/>
      <c r="QSX3001" s="81"/>
      <c r="QSY3001" s="173"/>
      <c r="QSZ3001" s="737"/>
      <c r="QTA3001" s="137"/>
      <c r="QTB3001" s="580"/>
      <c r="QTC3001" s="537"/>
      <c r="QTD3001" s="562"/>
      <c r="QTE3001" s="357"/>
      <c r="QTF3001" s="81"/>
      <c r="QTG3001" s="173"/>
      <c r="QTH3001" s="737"/>
      <c r="QTI3001" s="137"/>
      <c r="QTJ3001" s="580"/>
      <c r="QTK3001" s="537"/>
      <c r="QTL3001" s="562"/>
      <c r="QTM3001" s="357"/>
      <c r="QTN3001" s="81"/>
      <c r="QTO3001" s="173"/>
      <c r="QTP3001" s="737"/>
      <c r="QTQ3001" s="137"/>
      <c r="QTR3001" s="580"/>
      <c r="QTS3001" s="537"/>
      <c r="QTT3001" s="562"/>
      <c r="QTU3001" s="357"/>
      <c r="QTV3001" s="81"/>
      <c r="QTW3001" s="173"/>
      <c r="QTX3001" s="737"/>
      <c r="QTY3001" s="137"/>
      <c r="QTZ3001" s="580"/>
      <c r="QUA3001" s="537"/>
      <c r="QUB3001" s="562"/>
      <c r="QUC3001" s="357"/>
      <c r="QUD3001" s="81"/>
      <c r="QUE3001" s="173"/>
      <c r="QUF3001" s="737"/>
      <c r="QUG3001" s="137"/>
      <c r="QUH3001" s="580"/>
      <c r="QUI3001" s="537"/>
      <c r="QUJ3001" s="562"/>
      <c r="QUK3001" s="357"/>
      <c r="QUL3001" s="81"/>
      <c r="QUM3001" s="173"/>
      <c r="QUN3001" s="737"/>
      <c r="QUO3001" s="137"/>
      <c r="QUP3001" s="580"/>
      <c r="QUQ3001" s="537"/>
      <c r="QUR3001" s="562"/>
      <c r="QUS3001" s="357"/>
      <c r="QUT3001" s="81"/>
      <c r="QUU3001" s="173"/>
      <c r="QUV3001" s="737"/>
      <c r="QUW3001" s="137"/>
      <c r="QUX3001" s="580"/>
      <c r="QUY3001" s="537"/>
      <c r="QUZ3001" s="562"/>
      <c r="QVA3001" s="357"/>
      <c r="QVB3001" s="81"/>
      <c r="QVC3001" s="173"/>
      <c r="QVD3001" s="737"/>
      <c r="QVE3001" s="137"/>
      <c r="QVF3001" s="580"/>
      <c r="QVG3001" s="537"/>
      <c r="QVH3001" s="562"/>
      <c r="QVI3001" s="357"/>
      <c r="QVJ3001" s="81"/>
      <c r="QVK3001" s="173"/>
      <c r="QVL3001" s="737"/>
      <c r="QVM3001" s="137"/>
      <c r="QVN3001" s="580"/>
      <c r="QVO3001" s="537"/>
      <c r="QVP3001" s="562"/>
      <c r="QVQ3001" s="357"/>
      <c r="QVR3001" s="81"/>
      <c r="QVS3001" s="173"/>
      <c r="QVT3001" s="737"/>
      <c r="QVU3001" s="137"/>
      <c r="QVV3001" s="580"/>
      <c r="QVW3001" s="537"/>
      <c r="QVX3001" s="562"/>
      <c r="QVY3001" s="357"/>
      <c r="QVZ3001" s="81"/>
      <c r="QWA3001" s="173"/>
      <c r="QWB3001" s="737"/>
      <c r="QWC3001" s="137"/>
      <c r="QWD3001" s="580"/>
      <c r="QWE3001" s="537"/>
      <c r="QWF3001" s="562"/>
      <c r="QWG3001" s="357"/>
      <c r="QWH3001" s="81"/>
      <c r="QWI3001" s="173"/>
      <c r="QWJ3001" s="737"/>
      <c r="QWK3001" s="137"/>
      <c r="QWL3001" s="580"/>
      <c r="QWM3001" s="537"/>
      <c r="QWN3001" s="562"/>
      <c r="QWO3001" s="357"/>
      <c r="QWP3001" s="81"/>
      <c r="QWQ3001" s="173"/>
      <c r="QWR3001" s="737"/>
      <c r="QWS3001" s="137"/>
      <c r="QWT3001" s="580"/>
      <c r="QWU3001" s="537"/>
      <c r="QWV3001" s="562"/>
      <c r="QWW3001" s="357"/>
      <c r="QWX3001" s="81"/>
      <c r="QWY3001" s="173"/>
      <c r="QWZ3001" s="737"/>
      <c r="QXA3001" s="137"/>
      <c r="QXB3001" s="580"/>
      <c r="QXC3001" s="537"/>
      <c r="QXD3001" s="562"/>
      <c r="QXE3001" s="357"/>
      <c r="QXF3001" s="81"/>
      <c r="QXG3001" s="173"/>
      <c r="QXH3001" s="737"/>
      <c r="QXI3001" s="137"/>
      <c r="QXJ3001" s="580"/>
      <c r="QXK3001" s="537"/>
      <c r="QXL3001" s="562"/>
      <c r="QXM3001" s="357"/>
      <c r="QXN3001" s="81"/>
      <c r="QXO3001" s="173"/>
      <c r="QXP3001" s="737"/>
      <c r="QXQ3001" s="137"/>
      <c r="QXR3001" s="580"/>
      <c r="QXS3001" s="537"/>
      <c r="QXT3001" s="562"/>
      <c r="QXU3001" s="357"/>
      <c r="QXV3001" s="81"/>
      <c r="QXW3001" s="173"/>
      <c r="QXX3001" s="737"/>
      <c r="QXY3001" s="137"/>
      <c r="QXZ3001" s="580"/>
      <c r="QYA3001" s="537"/>
      <c r="QYB3001" s="562"/>
      <c r="QYC3001" s="357"/>
      <c r="QYD3001" s="81"/>
      <c r="QYE3001" s="173"/>
      <c r="QYF3001" s="737"/>
      <c r="QYG3001" s="137"/>
      <c r="QYH3001" s="580"/>
      <c r="QYI3001" s="537"/>
      <c r="QYJ3001" s="562"/>
      <c r="QYK3001" s="357"/>
      <c r="QYL3001" s="81"/>
      <c r="QYM3001" s="173"/>
      <c r="QYN3001" s="737"/>
      <c r="QYO3001" s="137"/>
      <c r="QYP3001" s="580"/>
      <c r="QYQ3001" s="537"/>
      <c r="QYR3001" s="562"/>
      <c r="QYS3001" s="357"/>
      <c r="QYT3001" s="81"/>
      <c r="QYU3001" s="173"/>
      <c r="QYV3001" s="737"/>
      <c r="QYW3001" s="137"/>
      <c r="QYX3001" s="580"/>
      <c r="QYY3001" s="537"/>
      <c r="QYZ3001" s="562"/>
      <c r="QZA3001" s="357"/>
      <c r="QZB3001" s="81"/>
      <c r="QZC3001" s="173"/>
      <c r="QZD3001" s="737"/>
      <c r="QZE3001" s="137"/>
      <c r="QZF3001" s="580"/>
      <c r="QZG3001" s="537"/>
      <c r="QZH3001" s="562"/>
      <c r="QZI3001" s="357"/>
      <c r="QZJ3001" s="81"/>
      <c r="QZK3001" s="173"/>
      <c r="QZL3001" s="737"/>
      <c r="QZM3001" s="137"/>
      <c r="QZN3001" s="580"/>
      <c r="QZO3001" s="537"/>
      <c r="QZP3001" s="562"/>
      <c r="QZQ3001" s="357"/>
      <c r="QZR3001" s="81"/>
      <c r="QZS3001" s="173"/>
      <c r="QZT3001" s="737"/>
      <c r="QZU3001" s="137"/>
      <c r="QZV3001" s="580"/>
      <c r="QZW3001" s="537"/>
      <c r="QZX3001" s="562"/>
      <c r="QZY3001" s="357"/>
      <c r="QZZ3001" s="81"/>
      <c r="RAA3001" s="173"/>
      <c r="RAB3001" s="737"/>
      <c r="RAC3001" s="137"/>
      <c r="RAD3001" s="580"/>
      <c r="RAE3001" s="537"/>
      <c r="RAF3001" s="562"/>
      <c r="RAG3001" s="357"/>
      <c r="RAH3001" s="81"/>
      <c r="RAI3001" s="173"/>
      <c r="RAJ3001" s="737"/>
      <c r="RAK3001" s="137"/>
      <c r="RAL3001" s="580"/>
      <c r="RAM3001" s="537"/>
      <c r="RAN3001" s="562"/>
      <c r="RAO3001" s="357"/>
      <c r="RAP3001" s="81"/>
      <c r="RAQ3001" s="173"/>
      <c r="RAR3001" s="737"/>
      <c r="RAS3001" s="137"/>
      <c r="RAT3001" s="580"/>
      <c r="RAU3001" s="537"/>
      <c r="RAV3001" s="562"/>
      <c r="RAW3001" s="357"/>
      <c r="RAX3001" s="81"/>
      <c r="RAY3001" s="173"/>
      <c r="RAZ3001" s="737"/>
      <c r="RBA3001" s="137"/>
      <c r="RBB3001" s="580"/>
      <c r="RBC3001" s="537"/>
      <c r="RBD3001" s="562"/>
      <c r="RBE3001" s="357"/>
      <c r="RBF3001" s="81"/>
      <c r="RBG3001" s="173"/>
      <c r="RBH3001" s="737"/>
      <c r="RBI3001" s="137"/>
      <c r="RBJ3001" s="580"/>
      <c r="RBK3001" s="537"/>
      <c r="RBL3001" s="562"/>
      <c r="RBM3001" s="357"/>
      <c r="RBN3001" s="81"/>
      <c r="RBO3001" s="173"/>
      <c r="RBP3001" s="737"/>
      <c r="RBQ3001" s="137"/>
      <c r="RBR3001" s="580"/>
      <c r="RBS3001" s="537"/>
      <c r="RBT3001" s="562"/>
      <c r="RBU3001" s="357"/>
      <c r="RBV3001" s="81"/>
      <c r="RBW3001" s="173"/>
      <c r="RBX3001" s="737"/>
      <c r="RBY3001" s="137"/>
      <c r="RBZ3001" s="580"/>
      <c r="RCA3001" s="537"/>
      <c r="RCB3001" s="562"/>
      <c r="RCC3001" s="357"/>
      <c r="RCD3001" s="81"/>
      <c r="RCE3001" s="173"/>
      <c r="RCF3001" s="737"/>
      <c r="RCG3001" s="137"/>
      <c r="RCH3001" s="580"/>
      <c r="RCI3001" s="537"/>
      <c r="RCJ3001" s="562"/>
      <c r="RCK3001" s="357"/>
      <c r="RCL3001" s="81"/>
      <c r="RCM3001" s="173"/>
      <c r="RCN3001" s="737"/>
      <c r="RCO3001" s="137"/>
      <c r="RCP3001" s="580"/>
      <c r="RCQ3001" s="537"/>
      <c r="RCR3001" s="562"/>
      <c r="RCS3001" s="357"/>
      <c r="RCT3001" s="81"/>
      <c r="RCU3001" s="173"/>
      <c r="RCV3001" s="737"/>
      <c r="RCW3001" s="137"/>
      <c r="RCX3001" s="580"/>
      <c r="RCY3001" s="537"/>
      <c r="RCZ3001" s="562"/>
      <c r="RDA3001" s="357"/>
      <c r="RDB3001" s="81"/>
      <c r="RDC3001" s="173"/>
      <c r="RDD3001" s="737"/>
      <c r="RDE3001" s="137"/>
      <c r="RDF3001" s="580"/>
      <c r="RDG3001" s="537"/>
      <c r="RDH3001" s="562"/>
      <c r="RDI3001" s="357"/>
      <c r="RDJ3001" s="81"/>
      <c r="RDK3001" s="173"/>
      <c r="RDL3001" s="737"/>
      <c r="RDM3001" s="137"/>
      <c r="RDN3001" s="580"/>
      <c r="RDO3001" s="537"/>
      <c r="RDP3001" s="562"/>
      <c r="RDQ3001" s="357"/>
      <c r="RDR3001" s="81"/>
      <c r="RDS3001" s="173"/>
      <c r="RDT3001" s="737"/>
      <c r="RDU3001" s="137"/>
      <c r="RDV3001" s="580"/>
      <c r="RDW3001" s="537"/>
      <c r="RDX3001" s="562"/>
      <c r="RDY3001" s="357"/>
      <c r="RDZ3001" s="81"/>
      <c r="REA3001" s="173"/>
      <c r="REB3001" s="737"/>
      <c r="REC3001" s="137"/>
      <c r="RED3001" s="580"/>
      <c r="REE3001" s="537"/>
      <c r="REF3001" s="562"/>
      <c r="REG3001" s="357"/>
      <c r="REH3001" s="81"/>
      <c r="REI3001" s="173"/>
      <c r="REJ3001" s="737"/>
      <c r="REK3001" s="137"/>
      <c r="REL3001" s="580"/>
      <c r="REM3001" s="537"/>
      <c r="REN3001" s="562"/>
      <c r="REO3001" s="357"/>
      <c r="REP3001" s="81"/>
      <c r="REQ3001" s="173"/>
      <c r="RER3001" s="737"/>
      <c r="RES3001" s="137"/>
      <c r="RET3001" s="580"/>
      <c r="REU3001" s="537"/>
      <c r="REV3001" s="562"/>
      <c r="REW3001" s="357"/>
      <c r="REX3001" s="81"/>
      <c r="REY3001" s="173"/>
      <c r="REZ3001" s="737"/>
      <c r="RFA3001" s="137"/>
      <c r="RFB3001" s="580"/>
      <c r="RFC3001" s="537"/>
      <c r="RFD3001" s="562"/>
      <c r="RFE3001" s="357"/>
      <c r="RFF3001" s="81"/>
      <c r="RFG3001" s="173"/>
      <c r="RFH3001" s="737"/>
      <c r="RFI3001" s="137"/>
      <c r="RFJ3001" s="580"/>
      <c r="RFK3001" s="537"/>
      <c r="RFL3001" s="562"/>
      <c r="RFM3001" s="357"/>
      <c r="RFN3001" s="81"/>
      <c r="RFO3001" s="173"/>
      <c r="RFP3001" s="737"/>
      <c r="RFQ3001" s="137"/>
      <c r="RFR3001" s="580"/>
      <c r="RFS3001" s="537"/>
      <c r="RFT3001" s="562"/>
      <c r="RFU3001" s="357"/>
      <c r="RFV3001" s="81"/>
      <c r="RFW3001" s="173"/>
      <c r="RFX3001" s="737"/>
      <c r="RFY3001" s="137"/>
      <c r="RFZ3001" s="580"/>
      <c r="RGA3001" s="537"/>
      <c r="RGB3001" s="562"/>
      <c r="RGC3001" s="357"/>
      <c r="RGD3001" s="81"/>
      <c r="RGE3001" s="173"/>
      <c r="RGF3001" s="737"/>
      <c r="RGG3001" s="137"/>
      <c r="RGH3001" s="580"/>
      <c r="RGI3001" s="537"/>
      <c r="RGJ3001" s="562"/>
      <c r="RGK3001" s="357"/>
      <c r="RGL3001" s="81"/>
      <c r="RGM3001" s="173"/>
      <c r="RGN3001" s="737"/>
      <c r="RGO3001" s="137"/>
      <c r="RGP3001" s="580"/>
      <c r="RGQ3001" s="537"/>
      <c r="RGR3001" s="562"/>
      <c r="RGS3001" s="357"/>
      <c r="RGT3001" s="81"/>
      <c r="RGU3001" s="173"/>
      <c r="RGV3001" s="737"/>
      <c r="RGW3001" s="137"/>
      <c r="RGX3001" s="580"/>
      <c r="RGY3001" s="537"/>
      <c r="RGZ3001" s="562"/>
      <c r="RHA3001" s="357"/>
      <c r="RHB3001" s="81"/>
      <c r="RHC3001" s="173"/>
      <c r="RHD3001" s="737"/>
      <c r="RHE3001" s="137"/>
      <c r="RHF3001" s="580"/>
      <c r="RHG3001" s="537"/>
      <c r="RHH3001" s="562"/>
      <c r="RHI3001" s="357"/>
      <c r="RHJ3001" s="81"/>
      <c r="RHK3001" s="173"/>
      <c r="RHL3001" s="737"/>
      <c r="RHM3001" s="137"/>
      <c r="RHN3001" s="580"/>
      <c r="RHO3001" s="537"/>
      <c r="RHP3001" s="562"/>
      <c r="RHQ3001" s="357"/>
      <c r="RHR3001" s="81"/>
      <c r="RHS3001" s="173"/>
      <c r="RHT3001" s="737"/>
      <c r="RHU3001" s="137"/>
      <c r="RHV3001" s="580"/>
      <c r="RHW3001" s="537"/>
      <c r="RHX3001" s="562"/>
      <c r="RHY3001" s="357"/>
      <c r="RHZ3001" s="81"/>
      <c r="RIA3001" s="173"/>
      <c r="RIB3001" s="737"/>
      <c r="RIC3001" s="137"/>
      <c r="RID3001" s="580"/>
      <c r="RIE3001" s="537"/>
      <c r="RIF3001" s="562"/>
      <c r="RIG3001" s="357"/>
      <c r="RIH3001" s="81"/>
      <c r="RII3001" s="173"/>
      <c r="RIJ3001" s="737"/>
      <c r="RIK3001" s="137"/>
      <c r="RIL3001" s="580"/>
      <c r="RIM3001" s="537"/>
      <c r="RIN3001" s="562"/>
      <c r="RIO3001" s="357"/>
      <c r="RIP3001" s="81"/>
      <c r="RIQ3001" s="173"/>
      <c r="RIR3001" s="737"/>
      <c r="RIS3001" s="137"/>
      <c r="RIT3001" s="580"/>
      <c r="RIU3001" s="537"/>
      <c r="RIV3001" s="562"/>
      <c r="RIW3001" s="357"/>
      <c r="RIX3001" s="81"/>
      <c r="RIY3001" s="173"/>
      <c r="RIZ3001" s="737"/>
      <c r="RJA3001" s="137"/>
      <c r="RJB3001" s="580"/>
      <c r="RJC3001" s="537"/>
      <c r="RJD3001" s="562"/>
      <c r="RJE3001" s="357"/>
      <c r="RJF3001" s="81"/>
      <c r="RJG3001" s="173"/>
      <c r="RJH3001" s="737"/>
      <c r="RJI3001" s="137"/>
      <c r="RJJ3001" s="580"/>
      <c r="RJK3001" s="537"/>
      <c r="RJL3001" s="562"/>
      <c r="RJM3001" s="357"/>
      <c r="RJN3001" s="81"/>
      <c r="RJO3001" s="173"/>
      <c r="RJP3001" s="737"/>
      <c r="RJQ3001" s="137"/>
      <c r="RJR3001" s="580"/>
      <c r="RJS3001" s="537"/>
      <c r="RJT3001" s="562"/>
      <c r="RJU3001" s="357"/>
      <c r="RJV3001" s="81"/>
      <c r="RJW3001" s="173"/>
      <c r="RJX3001" s="737"/>
      <c r="RJY3001" s="137"/>
      <c r="RJZ3001" s="580"/>
      <c r="RKA3001" s="537"/>
      <c r="RKB3001" s="562"/>
      <c r="RKC3001" s="357"/>
      <c r="RKD3001" s="81"/>
      <c r="RKE3001" s="173"/>
      <c r="RKF3001" s="737"/>
      <c r="RKG3001" s="137"/>
      <c r="RKH3001" s="580"/>
      <c r="RKI3001" s="537"/>
      <c r="RKJ3001" s="562"/>
      <c r="RKK3001" s="357"/>
      <c r="RKL3001" s="81"/>
      <c r="RKM3001" s="173"/>
      <c r="RKN3001" s="737"/>
      <c r="RKO3001" s="137"/>
      <c r="RKP3001" s="580"/>
      <c r="RKQ3001" s="537"/>
      <c r="RKR3001" s="562"/>
      <c r="RKS3001" s="357"/>
      <c r="RKT3001" s="81"/>
      <c r="RKU3001" s="173"/>
      <c r="RKV3001" s="737"/>
      <c r="RKW3001" s="137"/>
      <c r="RKX3001" s="580"/>
      <c r="RKY3001" s="537"/>
      <c r="RKZ3001" s="562"/>
      <c r="RLA3001" s="357"/>
      <c r="RLB3001" s="81"/>
      <c r="RLC3001" s="173"/>
      <c r="RLD3001" s="737"/>
      <c r="RLE3001" s="137"/>
      <c r="RLF3001" s="580"/>
      <c r="RLG3001" s="537"/>
      <c r="RLH3001" s="562"/>
      <c r="RLI3001" s="357"/>
      <c r="RLJ3001" s="81"/>
      <c r="RLK3001" s="173"/>
      <c r="RLL3001" s="737"/>
      <c r="RLM3001" s="137"/>
      <c r="RLN3001" s="580"/>
      <c r="RLO3001" s="537"/>
      <c r="RLP3001" s="562"/>
      <c r="RLQ3001" s="357"/>
      <c r="RLR3001" s="81"/>
      <c r="RLS3001" s="173"/>
      <c r="RLT3001" s="737"/>
      <c r="RLU3001" s="137"/>
      <c r="RLV3001" s="580"/>
      <c r="RLW3001" s="537"/>
      <c r="RLX3001" s="562"/>
      <c r="RLY3001" s="357"/>
      <c r="RLZ3001" s="81"/>
      <c r="RMA3001" s="173"/>
      <c r="RMB3001" s="737"/>
      <c r="RMC3001" s="137"/>
      <c r="RMD3001" s="580"/>
      <c r="RME3001" s="537"/>
      <c r="RMF3001" s="562"/>
      <c r="RMG3001" s="357"/>
      <c r="RMH3001" s="81"/>
      <c r="RMI3001" s="173"/>
      <c r="RMJ3001" s="737"/>
      <c r="RMK3001" s="137"/>
      <c r="RML3001" s="580"/>
      <c r="RMM3001" s="537"/>
      <c r="RMN3001" s="562"/>
      <c r="RMO3001" s="357"/>
      <c r="RMP3001" s="81"/>
      <c r="RMQ3001" s="173"/>
      <c r="RMR3001" s="737"/>
      <c r="RMS3001" s="137"/>
      <c r="RMT3001" s="580"/>
      <c r="RMU3001" s="537"/>
      <c r="RMV3001" s="562"/>
      <c r="RMW3001" s="357"/>
      <c r="RMX3001" s="81"/>
      <c r="RMY3001" s="173"/>
      <c r="RMZ3001" s="737"/>
      <c r="RNA3001" s="137"/>
      <c r="RNB3001" s="580"/>
      <c r="RNC3001" s="537"/>
      <c r="RND3001" s="562"/>
      <c r="RNE3001" s="357"/>
      <c r="RNF3001" s="81"/>
      <c r="RNG3001" s="173"/>
      <c r="RNH3001" s="737"/>
      <c r="RNI3001" s="137"/>
      <c r="RNJ3001" s="580"/>
      <c r="RNK3001" s="537"/>
      <c r="RNL3001" s="562"/>
      <c r="RNM3001" s="357"/>
      <c r="RNN3001" s="81"/>
      <c r="RNO3001" s="173"/>
      <c r="RNP3001" s="737"/>
      <c r="RNQ3001" s="137"/>
      <c r="RNR3001" s="580"/>
      <c r="RNS3001" s="537"/>
      <c r="RNT3001" s="562"/>
      <c r="RNU3001" s="357"/>
      <c r="RNV3001" s="81"/>
      <c r="RNW3001" s="173"/>
      <c r="RNX3001" s="737"/>
      <c r="RNY3001" s="137"/>
      <c r="RNZ3001" s="580"/>
      <c r="ROA3001" s="537"/>
      <c r="ROB3001" s="562"/>
      <c r="ROC3001" s="357"/>
      <c r="ROD3001" s="81"/>
      <c r="ROE3001" s="173"/>
      <c r="ROF3001" s="737"/>
      <c r="ROG3001" s="137"/>
      <c r="ROH3001" s="580"/>
      <c r="ROI3001" s="537"/>
      <c r="ROJ3001" s="562"/>
      <c r="ROK3001" s="357"/>
      <c r="ROL3001" s="81"/>
      <c r="ROM3001" s="173"/>
      <c r="RON3001" s="737"/>
      <c r="ROO3001" s="137"/>
      <c r="ROP3001" s="580"/>
      <c r="ROQ3001" s="537"/>
      <c r="ROR3001" s="562"/>
      <c r="ROS3001" s="357"/>
      <c r="ROT3001" s="81"/>
      <c r="ROU3001" s="173"/>
      <c r="ROV3001" s="737"/>
      <c r="ROW3001" s="137"/>
      <c r="ROX3001" s="580"/>
      <c r="ROY3001" s="537"/>
      <c r="ROZ3001" s="562"/>
      <c r="RPA3001" s="357"/>
      <c r="RPB3001" s="81"/>
      <c r="RPC3001" s="173"/>
      <c r="RPD3001" s="737"/>
      <c r="RPE3001" s="137"/>
      <c r="RPF3001" s="580"/>
      <c r="RPG3001" s="537"/>
      <c r="RPH3001" s="562"/>
      <c r="RPI3001" s="357"/>
      <c r="RPJ3001" s="81"/>
      <c r="RPK3001" s="173"/>
      <c r="RPL3001" s="737"/>
      <c r="RPM3001" s="137"/>
      <c r="RPN3001" s="580"/>
      <c r="RPO3001" s="537"/>
      <c r="RPP3001" s="562"/>
      <c r="RPQ3001" s="357"/>
      <c r="RPR3001" s="81"/>
      <c r="RPS3001" s="173"/>
      <c r="RPT3001" s="737"/>
      <c r="RPU3001" s="137"/>
      <c r="RPV3001" s="580"/>
      <c r="RPW3001" s="537"/>
      <c r="RPX3001" s="562"/>
      <c r="RPY3001" s="357"/>
      <c r="RPZ3001" s="81"/>
      <c r="RQA3001" s="173"/>
      <c r="RQB3001" s="737"/>
      <c r="RQC3001" s="137"/>
      <c r="RQD3001" s="580"/>
      <c r="RQE3001" s="537"/>
      <c r="RQF3001" s="562"/>
      <c r="RQG3001" s="357"/>
      <c r="RQH3001" s="81"/>
      <c r="RQI3001" s="173"/>
      <c r="RQJ3001" s="737"/>
      <c r="RQK3001" s="137"/>
      <c r="RQL3001" s="580"/>
      <c r="RQM3001" s="537"/>
      <c r="RQN3001" s="562"/>
      <c r="RQO3001" s="357"/>
      <c r="RQP3001" s="81"/>
      <c r="RQQ3001" s="173"/>
      <c r="RQR3001" s="737"/>
      <c r="RQS3001" s="137"/>
      <c r="RQT3001" s="580"/>
      <c r="RQU3001" s="537"/>
      <c r="RQV3001" s="562"/>
      <c r="RQW3001" s="357"/>
      <c r="RQX3001" s="81"/>
      <c r="RQY3001" s="173"/>
      <c r="RQZ3001" s="737"/>
      <c r="RRA3001" s="137"/>
      <c r="RRB3001" s="580"/>
      <c r="RRC3001" s="537"/>
      <c r="RRD3001" s="562"/>
      <c r="RRE3001" s="357"/>
      <c r="RRF3001" s="81"/>
      <c r="RRG3001" s="173"/>
      <c r="RRH3001" s="737"/>
      <c r="RRI3001" s="137"/>
      <c r="RRJ3001" s="580"/>
      <c r="RRK3001" s="537"/>
      <c r="RRL3001" s="562"/>
      <c r="RRM3001" s="357"/>
      <c r="RRN3001" s="81"/>
      <c r="RRO3001" s="173"/>
      <c r="RRP3001" s="737"/>
      <c r="RRQ3001" s="137"/>
      <c r="RRR3001" s="580"/>
      <c r="RRS3001" s="537"/>
      <c r="RRT3001" s="562"/>
      <c r="RRU3001" s="357"/>
      <c r="RRV3001" s="81"/>
      <c r="RRW3001" s="173"/>
      <c r="RRX3001" s="737"/>
      <c r="RRY3001" s="137"/>
      <c r="RRZ3001" s="580"/>
      <c r="RSA3001" s="537"/>
      <c r="RSB3001" s="562"/>
      <c r="RSC3001" s="357"/>
      <c r="RSD3001" s="81"/>
      <c r="RSE3001" s="173"/>
      <c r="RSF3001" s="737"/>
      <c r="RSG3001" s="137"/>
      <c r="RSH3001" s="580"/>
      <c r="RSI3001" s="537"/>
      <c r="RSJ3001" s="562"/>
      <c r="RSK3001" s="357"/>
      <c r="RSL3001" s="81"/>
      <c r="RSM3001" s="173"/>
      <c r="RSN3001" s="737"/>
      <c r="RSO3001" s="137"/>
      <c r="RSP3001" s="580"/>
      <c r="RSQ3001" s="537"/>
      <c r="RSR3001" s="562"/>
      <c r="RSS3001" s="357"/>
      <c r="RST3001" s="81"/>
      <c r="RSU3001" s="173"/>
      <c r="RSV3001" s="737"/>
      <c r="RSW3001" s="137"/>
      <c r="RSX3001" s="580"/>
      <c r="RSY3001" s="537"/>
      <c r="RSZ3001" s="562"/>
      <c r="RTA3001" s="357"/>
      <c r="RTB3001" s="81"/>
      <c r="RTC3001" s="173"/>
      <c r="RTD3001" s="737"/>
      <c r="RTE3001" s="137"/>
      <c r="RTF3001" s="580"/>
      <c r="RTG3001" s="537"/>
      <c r="RTH3001" s="562"/>
      <c r="RTI3001" s="357"/>
      <c r="RTJ3001" s="81"/>
      <c r="RTK3001" s="173"/>
      <c r="RTL3001" s="737"/>
      <c r="RTM3001" s="137"/>
      <c r="RTN3001" s="580"/>
      <c r="RTO3001" s="537"/>
      <c r="RTP3001" s="562"/>
      <c r="RTQ3001" s="357"/>
      <c r="RTR3001" s="81"/>
      <c r="RTS3001" s="173"/>
      <c r="RTT3001" s="737"/>
      <c r="RTU3001" s="137"/>
      <c r="RTV3001" s="580"/>
      <c r="RTW3001" s="537"/>
      <c r="RTX3001" s="562"/>
      <c r="RTY3001" s="357"/>
      <c r="RTZ3001" s="81"/>
      <c r="RUA3001" s="173"/>
      <c r="RUB3001" s="737"/>
      <c r="RUC3001" s="137"/>
      <c r="RUD3001" s="580"/>
      <c r="RUE3001" s="537"/>
      <c r="RUF3001" s="562"/>
      <c r="RUG3001" s="357"/>
      <c r="RUH3001" s="81"/>
      <c r="RUI3001" s="173"/>
      <c r="RUJ3001" s="737"/>
      <c r="RUK3001" s="137"/>
      <c r="RUL3001" s="580"/>
      <c r="RUM3001" s="537"/>
      <c r="RUN3001" s="562"/>
      <c r="RUO3001" s="357"/>
      <c r="RUP3001" s="81"/>
      <c r="RUQ3001" s="173"/>
      <c r="RUR3001" s="737"/>
      <c r="RUS3001" s="137"/>
      <c r="RUT3001" s="580"/>
      <c r="RUU3001" s="537"/>
      <c r="RUV3001" s="562"/>
      <c r="RUW3001" s="357"/>
      <c r="RUX3001" s="81"/>
      <c r="RUY3001" s="173"/>
      <c r="RUZ3001" s="737"/>
      <c r="RVA3001" s="137"/>
      <c r="RVB3001" s="580"/>
      <c r="RVC3001" s="537"/>
      <c r="RVD3001" s="562"/>
      <c r="RVE3001" s="357"/>
      <c r="RVF3001" s="81"/>
      <c r="RVG3001" s="173"/>
      <c r="RVH3001" s="737"/>
      <c r="RVI3001" s="137"/>
      <c r="RVJ3001" s="580"/>
      <c r="RVK3001" s="537"/>
      <c r="RVL3001" s="562"/>
      <c r="RVM3001" s="357"/>
      <c r="RVN3001" s="81"/>
      <c r="RVO3001" s="173"/>
      <c r="RVP3001" s="737"/>
      <c r="RVQ3001" s="137"/>
      <c r="RVR3001" s="580"/>
      <c r="RVS3001" s="537"/>
      <c r="RVT3001" s="562"/>
      <c r="RVU3001" s="357"/>
      <c r="RVV3001" s="81"/>
      <c r="RVW3001" s="173"/>
      <c r="RVX3001" s="737"/>
      <c r="RVY3001" s="137"/>
      <c r="RVZ3001" s="580"/>
      <c r="RWA3001" s="537"/>
      <c r="RWB3001" s="562"/>
      <c r="RWC3001" s="357"/>
      <c r="RWD3001" s="81"/>
      <c r="RWE3001" s="173"/>
      <c r="RWF3001" s="737"/>
      <c r="RWG3001" s="137"/>
      <c r="RWH3001" s="580"/>
      <c r="RWI3001" s="537"/>
      <c r="RWJ3001" s="562"/>
      <c r="RWK3001" s="357"/>
      <c r="RWL3001" s="81"/>
      <c r="RWM3001" s="173"/>
      <c r="RWN3001" s="737"/>
      <c r="RWO3001" s="137"/>
      <c r="RWP3001" s="580"/>
      <c r="RWQ3001" s="537"/>
      <c r="RWR3001" s="562"/>
      <c r="RWS3001" s="357"/>
      <c r="RWT3001" s="81"/>
      <c r="RWU3001" s="173"/>
      <c r="RWV3001" s="737"/>
      <c r="RWW3001" s="137"/>
      <c r="RWX3001" s="580"/>
      <c r="RWY3001" s="537"/>
      <c r="RWZ3001" s="562"/>
      <c r="RXA3001" s="357"/>
      <c r="RXB3001" s="81"/>
      <c r="RXC3001" s="173"/>
      <c r="RXD3001" s="737"/>
      <c r="RXE3001" s="137"/>
      <c r="RXF3001" s="580"/>
      <c r="RXG3001" s="537"/>
      <c r="RXH3001" s="562"/>
      <c r="RXI3001" s="357"/>
      <c r="RXJ3001" s="81"/>
      <c r="RXK3001" s="173"/>
      <c r="RXL3001" s="737"/>
      <c r="RXM3001" s="137"/>
      <c r="RXN3001" s="580"/>
      <c r="RXO3001" s="537"/>
      <c r="RXP3001" s="562"/>
      <c r="RXQ3001" s="357"/>
      <c r="RXR3001" s="81"/>
      <c r="RXS3001" s="173"/>
      <c r="RXT3001" s="737"/>
      <c r="RXU3001" s="137"/>
      <c r="RXV3001" s="580"/>
      <c r="RXW3001" s="537"/>
      <c r="RXX3001" s="562"/>
      <c r="RXY3001" s="357"/>
      <c r="RXZ3001" s="81"/>
      <c r="RYA3001" s="173"/>
      <c r="RYB3001" s="737"/>
      <c r="RYC3001" s="137"/>
      <c r="RYD3001" s="580"/>
      <c r="RYE3001" s="537"/>
      <c r="RYF3001" s="562"/>
      <c r="RYG3001" s="357"/>
      <c r="RYH3001" s="81"/>
      <c r="RYI3001" s="173"/>
      <c r="RYJ3001" s="737"/>
      <c r="RYK3001" s="137"/>
      <c r="RYL3001" s="580"/>
      <c r="RYM3001" s="537"/>
      <c r="RYN3001" s="562"/>
      <c r="RYO3001" s="357"/>
      <c r="RYP3001" s="81"/>
      <c r="RYQ3001" s="173"/>
      <c r="RYR3001" s="737"/>
      <c r="RYS3001" s="137"/>
      <c r="RYT3001" s="580"/>
      <c r="RYU3001" s="537"/>
      <c r="RYV3001" s="562"/>
      <c r="RYW3001" s="357"/>
      <c r="RYX3001" s="81"/>
      <c r="RYY3001" s="173"/>
      <c r="RYZ3001" s="737"/>
      <c r="RZA3001" s="137"/>
      <c r="RZB3001" s="580"/>
      <c r="RZC3001" s="537"/>
      <c r="RZD3001" s="562"/>
      <c r="RZE3001" s="357"/>
      <c r="RZF3001" s="81"/>
      <c r="RZG3001" s="173"/>
      <c r="RZH3001" s="737"/>
      <c r="RZI3001" s="137"/>
      <c r="RZJ3001" s="580"/>
      <c r="RZK3001" s="537"/>
      <c r="RZL3001" s="562"/>
      <c r="RZM3001" s="357"/>
      <c r="RZN3001" s="81"/>
      <c r="RZO3001" s="173"/>
      <c r="RZP3001" s="737"/>
      <c r="RZQ3001" s="137"/>
      <c r="RZR3001" s="580"/>
      <c r="RZS3001" s="537"/>
      <c r="RZT3001" s="562"/>
      <c r="RZU3001" s="357"/>
      <c r="RZV3001" s="81"/>
      <c r="RZW3001" s="173"/>
      <c r="RZX3001" s="737"/>
      <c r="RZY3001" s="137"/>
      <c r="RZZ3001" s="580"/>
      <c r="SAA3001" s="537"/>
      <c r="SAB3001" s="562"/>
      <c r="SAC3001" s="357"/>
      <c r="SAD3001" s="81"/>
      <c r="SAE3001" s="173"/>
      <c r="SAF3001" s="737"/>
      <c r="SAG3001" s="137"/>
      <c r="SAH3001" s="580"/>
      <c r="SAI3001" s="537"/>
      <c r="SAJ3001" s="562"/>
      <c r="SAK3001" s="357"/>
      <c r="SAL3001" s="81"/>
      <c r="SAM3001" s="173"/>
      <c r="SAN3001" s="737"/>
      <c r="SAO3001" s="137"/>
      <c r="SAP3001" s="580"/>
      <c r="SAQ3001" s="537"/>
      <c r="SAR3001" s="562"/>
      <c r="SAS3001" s="357"/>
      <c r="SAT3001" s="81"/>
      <c r="SAU3001" s="173"/>
      <c r="SAV3001" s="737"/>
      <c r="SAW3001" s="137"/>
      <c r="SAX3001" s="580"/>
      <c r="SAY3001" s="537"/>
      <c r="SAZ3001" s="562"/>
      <c r="SBA3001" s="357"/>
      <c r="SBB3001" s="81"/>
      <c r="SBC3001" s="173"/>
      <c r="SBD3001" s="737"/>
      <c r="SBE3001" s="137"/>
      <c r="SBF3001" s="580"/>
      <c r="SBG3001" s="537"/>
      <c r="SBH3001" s="562"/>
      <c r="SBI3001" s="357"/>
      <c r="SBJ3001" s="81"/>
      <c r="SBK3001" s="173"/>
      <c r="SBL3001" s="737"/>
      <c r="SBM3001" s="137"/>
      <c r="SBN3001" s="580"/>
      <c r="SBO3001" s="537"/>
      <c r="SBP3001" s="562"/>
      <c r="SBQ3001" s="357"/>
      <c r="SBR3001" s="81"/>
      <c r="SBS3001" s="173"/>
      <c r="SBT3001" s="737"/>
      <c r="SBU3001" s="137"/>
      <c r="SBV3001" s="580"/>
      <c r="SBW3001" s="537"/>
      <c r="SBX3001" s="562"/>
      <c r="SBY3001" s="357"/>
      <c r="SBZ3001" s="81"/>
      <c r="SCA3001" s="173"/>
      <c r="SCB3001" s="737"/>
      <c r="SCC3001" s="137"/>
      <c r="SCD3001" s="580"/>
      <c r="SCE3001" s="537"/>
      <c r="SCF3001" s="562"/>
      <c r="SCG3001" s="357"/>
      <c r="SCH3001" s="81"/>
      <c r="SCI3001" s="173"/>
      <c r="SCJ3001" s="737"/>
      <c r="SCK3001" s="137"/>
      <c r="SCL3001" s="580"/>
      <c r="SCM3001" s="537"/>
      <c r="SCN3001" s="562"/>
      <c r="SCO3001" s="357"/>
      <c r="SCP3001" s="81"/>
      <c r="SCQ3001" s="173"/>
      <c r="SCR3001" s="737"/>
      <c r="SCS3001" s="137"/>
      <c r="SCT3001" s="580"/>
      <c r="SCU3001" s="537"/>
      <c r="SCV3001" s="562"/>
      <c r="SCW3001" s="357"/>
      <c r="SCX3001" s="81"/>
      <c r="SCY3001" s="173"/>
      <c r="SCZ3001" s="737"/>
      <c r="SDA3001" s="137"/>
      <c r="SDB3001" s="580"/>
      <c r="SDC3001" s="537"/>
      <c r="SDD3001" s="562"/>
      <c r="SDE3001" s="357"/>
      <c r="SDF3001" s="81"/>
      <c r="SDG3001" s="173"/>
      <c r="SDH3001" s="737"/>
      <c r="SDI3001" s="137"/>
      <c r="SDJ3001" s="580"/>
      <c r="SDK3001" s="537"/>
      <c r="SDL3001" s="562"/>
      <c r="SDM3001" s="357"/>
      <c r="SDN3001" s="81"/>
      <c r="SDO3001" s="173"/>
      <c r="SDP3001" s="737"/>
      <c r="SDQ3001" s="137"/>
      <c r="SDR3001" s="580"/>
      <c r="SDS3001" s="537"/>
      <c r="SDT3001" s="562"/>
      <c r="SDU3001" s="357"/>
      <c r="SDV3001" s="81"/>
      <c r="SDW3001" s="173"/>
      <c r="SDX3001" s="737"/>
      <c r="SDY3001" s="137"/>
      <c r="SDZ3001" s="580"/>
      <c r="SEA3001" s="537"/>
      <c r="SEB3001" s="562"/>
      <c r="SEC3001" s="357"/>
      <c r="SED3001" s="81"/>
      <c r="SEE3001" s="173"/>
      <c r="SEF3001" s="737"/>
      <c r="SEG3001" s="137"/>
      <c r="SEH3001" s="580"/>
      <c r="SEI3001" s="537"/>
      <c r="SEJ3001" s="562"/>
      <c r="SEK3001" s="357"/>
      <c r="SEL3001" s="81"/>
      <c r="SEM3001" s="173"/>
      <c r="SEN3001" s="737"/>
      <c r="SEO3001" s="137"/>
      <c r="SEP3001" s="580"/>
      <c r="SEQ3001" s="537"/>
      <c r="SER3001" s="562"/>
      <c r="SES3001" s="357"/>
      <c r="SET3001" s="81"/>
      <c r="SEU3001" s="173"/>
      <c r="SEV3001" s="737"/>
      <c r="SEW3001" s="137"/>
      <c r="SEX3001" s="580"/>
      <c r="SEY3001" s="537"/>
      <c r="SEZ3001" s="562"/>
      <c r="SFA3001" s="357"/>
      <c r="SFB3001" s="81"/>
      <c r="SFC3001" s="173"/>
      <c r="SFD3001" s="737"/>
      <c r="SFE3001" s="137"/>
      <c r="SFF3001" s="580"/>
      <c r="SFG3001" s="537"/>
      <c r="SFH3001" s="562"/>
      <c r="SFI3001" s="357"/>
      <c r="SFJ3001" s="81"/>
      <c r="SFK3001" s="173"/>
      <c r="SFL3001" s="737"/>
      <c r="SFM3001" s="137"/>
      <c r="SFN3001" s="580"/>
      <c r="SFO3001" s="537"/>
      <c r="SFP3001" s="562"/>
      <c r="SFQ3001" s="357"/>
      <c r="SFR3001" s="81"/>
      <c r="SFS3001" s="173"/>
      <c r="SFT3001" s="737"/>
      <c r="SFU3001" s="137"/>
      <c r="SFV3001" s="580"/>
      <c r="SFW3001" s="537"/>
      <c r="SFX3001" s="562"/>
      <c r="SFY3001" s="357"/>
      <c r="SFZ3001" s="81"/>
      <c r="SGA3001" s="173"/>
      <c r="SGB3001" s="737"/>
      <c r="SGC3001" s="137"/>
      <c r="SGD3001" s="580"/>
      <c r="SGE3001" s="537"/>
      <c r="SGF3001" s="562"/>
      <c r="SGG3001" s="357"/>
      <c r="SGH3001" s="81"/>
      <c r="SGI3001" s="173"/>
      <c r="SGJ3001" s="737"/>
      <c r="SGK3001" s="137"/>
      <c r="SGL3001" s="580"/>
      <c r="SGM3001" s="537"/>
      <c r="SGN3001" s="562"/>
      <c r="SGO3001" s="357"/>
      <c r="SGP3001" s="81"/>
      <c r="SGQ3001" s="173"/>
      <c r="SGR3001" s="737"/>
      <c r="SGS3001" s="137"/>
      <c r="SGT3001" s="580"/>
      <c r="SGU3001" s="537"/>
      <c r="SGV3001" s="562"/>
      <c r="SGW3001" s="357"/>
      <c r="SGX3001" s="81"/>
      <c r="SGY3001" s="173"/>
      <c r="SGZ3001" s="737"/>
      <c r="SHA3001" s="137"/>
      <c r="SHB3001" s="580"/>
      <c r="SHC3001" s="537"/>
      <c r="SHD3001" s="562"/>
      <c r="SHE3001" s="357"/>
      <c r="SHF3001" s="81"/>
      <c r="SHG3001" s="173"/>
      <c r="SHH3001" s="737"/>
      <c r="SHI3001" s="137"/>
      <c r="SHJ3001" s="580"/>
      <c r="SHK3001" s="537"/>
      <c r="SHL3001" s="562"/>
      <c r="SHM3001" s="357"/>
      <c r="SHN3001" s="81"/>
      <c r="SHO3001" s="173"/>
      <c r="SHP3001" s="737"/>
      <c r="SHQ3001" s="137"/>
      <c r="SHR3001" s="580"/>
      <c r="SHS3001" s="537"/>
      <c r="SHT3001" s="562"/>
      <c r="SHU3001" s="357"/>
      <c r="SHV3001" s="81"/>
      <c r="SHW3001" s="173"/>
      <c r="SHX3001" s="737"/>
      <c r="SHY3001" s="137"/>
      <c r="SHZ3001" s="580"/>
      <c r="SIA3001" s="537"/>
      <c r="SIB3001" s="562"/>
      <c r="SIC3001" s="357"/>
      <c r="SID3001" s="81"/>
      <c r="SIE3001" s="173"/>
      <c r="SIF3001" s="737"/>
      <c r="SIG3001" s="137"/>
      <c r="SIH3001" s="580"/>
      <c r="SII3001" s="537"/>
      <c r="SIJ3001" s="562"/>
      <c r="SIK3001" s="357"/>
      <c r="SIL3001" s="81"/>
      <c r="SIM3001" s="173"/>
      <c r="SIN3001" s="737"/>
      <c r="SIO3001" s="137"/>
      <c r="SIP3001" s="580"/>
      <c r="SIQ3001" s="537"/>
      <c r="SIR3001" s="562"/>
      <c r="SIS3001" s="357"/>
      <c r="SIT3001" s="81"/>
      <c r="SIU3001" s="173"/>
      <c r="SIV3001" s="737"/>
      <c r="SIW3001" s="137"/>
      <c r="SIX3001" s="580"/>
      <c r="SIY3001" s="537"/>
      <c r="SIZ3001" s="562"/>
      <c r="SJA3001" s="357"/>
      <c r="SJB3001" s="81"/>
      <c r="SJC3001" s="173"/>
      <c r="SJD3001" s="737"/>
      <c r="SJE3001" s="137"/>
      <c r="SJF3001" s="580"/>
      <c r="SJG3001" s="537"/>
      <c r="SJH3001" s="562"/>
      <c r="SJI3001" s="357"/>
      <c r="SJJ3001" s="81"/>
      <c r="SJK3001" s="173"/>
      <c r="SJL3001" s="737"/>
      <c r="SJM3001" s="137"/>
      <c r="SJN3001" s="580"/>
      <c r="SJO3001" s="537"/>
      <c r="SJP3001" s="562"/>
      <c r="SJQ3001" s="357"/>
      <c r="SJR3001" s="81"/>
      <c r="SJS3001" s="173"/>
      <c r="SJT3001" s="737"/>
      <c r="SJU3001" s="137"/>
      <c r="SJV3001" s="580"/>
      <c r="SJW3001" s="537"/>
      <c r="SJX3001" s="562"/>
      <c r="SJY3001" s="357"/>
      <c r="SJZ3001" s="81"/>
      <c r="SKA3001" s="173"/>
      <c r="SKB3001" s="737"/>
      <c r="SKC3001" s="137"/>
      <c r="SKD3001" s="580"/>
      <c r="SKE3001" s="537"/>
      <c r="SKF3001" s="562"/>
      <c r="SKG3001" s="357"/>
      <c r="SKH3001" s="81"/>
      <c r="SKI3001" s="173"/>
      <c r="SKJ3001" s="737"/>
      <c r="SKK3001" s="137"/>
      <c r="SKL3001" s="580"/>
      <c r="SKM3001" s="537"/>
      <c r="SKN3001" s="562"/>
      <c r="SKO3001" s="357"/>
      <c r="SKP3001" s="81"/>
      <c r="SKQ3001" s="173"/>
      <c r="SKR3001" s="737"/>
      <c r="SKS3001" s="137"/>
      <c r="SKT3001" s="580"/>
      <c r="SKU3001" s="537"/>
      <c r="SKV3001" s="562"/>
      <c r="SKW3001" s="357"/>
      <c r="SKX3001" s="81"/>
      <c r="SKY3001" s="173"/>
      <c r="SKZ3001" s="737"/>
      <c r="SLA3001" s="137"/>
      <c r="SLB3001" s="580"/>
      <c r="SLC3001" s="537"/>
      <c r="SLD3001" s="562"/>
      <c r="SLE3001" s="357"/>
      <c r="SLF3001" s="81"/>
      <c r="SLG3001" s="173"/>
      <c r="SLH3001" s="737"/>
      <c r="SLI3001" s="137"/>
      <c r="SLJ3001" s="580"/>
      <c r="SLK3001" s="537"/>
      <c r="SLL3001" s="562"/>
      <c r="SLM3001" s="357"/>
      <c r="SLN3001" s="81"/>
      <c r="SLO3001" s="173"/>
      <c r="SLP3001" s="737"/>
      <c r="SLQ3001" s="137"/>
      <c r="SLR3001" s="580"/>
      <c r="SLS3001" s="537"/>
      <c r="SLT3001" s="562"/>
      <c r="SLU3001" s="357"/>
      <c r="SLV3001" s="81"/>
      <c r="SLW3001" s="173"/>
      <c r="SLX3001" s="737"/>
      <c r="SLY3001" s="137"/>
      <c r="SLZ3001" s="580"/>
      <c r="SMA3001" s="537"/>
      <c r="SMB3001" s="562"/>
      <c r="SMC3001" s="357"/>
      <c r="SMD3001" s="81"/>
      <c r="SME3001" s="173"/>
      <c r="SMF3001" s="737"/>
      <c r="SMG3001" s="137"/>
      <c r="SMH3001" s="580"/>
      <c r="SMI3001" s="537"/>
      <c r="SMJ3001" s="562"/>
      <c r="SMK3001" s="357"/>
      <c r="SML3001" s="81"/>
      <c r="SMM3001" s="173"/>
      <c r="SMN3001" s="737"/>
      <c r="SMO3001" s="137"/>
      <c r="SMP3001" s="580"/>
      <c r="SMQ3001" s="537"/>
      <c r="SMR3001" s="562"/>
      <c r="SMS3001" s="357"/>
      <c r="SMT3001" s="81"/>
      <c r="SMU3001" s="173"/>
      <c r="SMV3001" s="737"/>
      <c r="SMW3001" s="137"/>
      <c r="SMX3001" s="580"/>
      <c r="SMY3001" s="537"/>
      <c r="SMZ3001" s="562"/>
      <c r="SNA3001" s="357"/>
      <c r="SNB3001" s="81"/>
      <c r="SNC3001" s="173"/>
      <c r="SND3001" s="737"/>
      <c r="SNE3001" s="137"/>
      <c r="SNF3001" s="580"/>
      <c r="SNG3001" s="537"/>
      <c r="SNH3001" s="562"/>
      <c r="SNI3001" s="357"/>
      <c r="SNJ3001" s="81"/>
      <c r="SNK3001" s="173"/>
      <c r="SNL3001" s="737"/>
      <c r="SNM3001" s="137"/>
      <c r="SNN3001" s="580"/>
      <c r="SNO3001" s="537"/>
      <c r="SNP3001" s="562"/>
      <c r="SNQ3001" s="357"/>
      <c r="SNR3001" s="81"/>
      <c r="SNS3001" s="173"/>
      <c r="SNT3001" s="737"/>
      <c r="SNU3001" s="137"/>
      <c r="SNV3001" s="580"/>
      <c r="SNW3001" s="537"/>
      <c r="SNX3001" s="562"/>
      <c r="SNY3001" s="357"/>
      <c r="SNZ3001" s="81"/>
      <c r="SOA3001" s="173"/>
      <c r="SOB3001" s="737"/>
      <c r="SOC3001" s="137"/>
      <c r="SOD3001" s="580"/>
      <c r="SOE3001" s="537"/>
      <c r="SOF3001" s="562"/>
      <c r="SOG3001" s="357"/>
      <c r="SOH3001" s="81"/>
      <c r="SOI3001" s="173"/>
      <c r="SOJ3001" s="737"/>
      <c r="SOK3001" s="137"/>
      <c r="SOL3001" s="580"/>
      <c r="SOM3001" s="537"/>
      <c r="SON3001" s="562"/>
      <c r="SOO3001" s="357"/>
      <c r="SOP3001" s="81"/>
      <c r="SOQ3001" s="173"/>
      <c r="SOR3001" s="737"/>
      <c r="SOS3001" s="137"/>
      <c r="SOT3001" s="580"/>
      <c r="SOU3001" s="537"/>
      <c r="SOV3001" s="562"/>
      <c r="SOW3001" s="357"/>
      <c r="SOX3001" s="81"/>
      <c r="SOY3001" s="173"/>
      <c r="SOZ3001" s="737"/>
      <c r="SPA3001" s="137"/>
      <c r="SPB3001" s="580"/>
      <c r="SPC3001" s="537"/>
      <c r="SPD3001" s="562"/>
      <c r="SPE3001" s="357"/>
      <c r="SPF3001" s="81"/>
      <c r="SPG3001" s="173"/>
      <c r="SPH3001" s="737"/>
      <c r="SPI3001" s="137"/>
      <c r="SPJ3001" s="580"/>
      <c r="SPK3001" s="537"/>
      <c r="SPL3001" s="562"/>
      <c r="SPM3001" s="357"/>
      <c r="SPN3001" s="81"/>
      <c r="SPO3001" s="173"/>
      <c r="SPP3001" s="737"/>
      <c r="SPQ3001" s="137"/>
      <c r="SPR3001" s="580"/>
      <c r="SPS3001" s="537"/>
      <c r="SPT3001" s="562"/>
      <c r="SPU3001" s="357"/>
      <c r="SPV3001" s="81"/>
      <c r="SPW3001" s="173"/>
      <c r="SPX3001" s="737"/>
      <c r="SPY3001" s="137"/>
      <c r="SPZ3001" s="580"/>
      <c r="SQA3001" s="537"/>
      <c r="SQB3001" s="562"/>
      <c r="SQC3001" s="357"/>
      <c r="SQD3001" s="81"/>
      <c r="SQE3001" s="173"/>
      <c r="SQF3001" s="737"/>
      <c r="SQG3001" s="137"/>
      <c r="SQH3001" s="580"/>
      <c r="SQI3001" s="537"/>
      <c r="SQJ3001" s="562"/>
      <c r="SQK3001" s="357"/>
      <c r="SQL3001" s="81"/>
      <c r="SQM3001" s="173"/>
      <c r="SQN3001" s="737"/>
      <c r="SQO3001" s="137"/>
      <c r="SQP3001" s="580"/>
      <c r="SQQ3001" s="537"/>
      <c r="SQR3001" s="562"/>
      <c r="SQS3001" s="357"/>
      <c r="SQT3001" s="81"/>
      <c r="SQU3001" s="173"/>
      <c r="SQV3001" s="737"/>
      <c r="SQW3001" s="137"/>
      <c r="SQX3001" s="580"/>
      <c r="SQY3001" s="537"/>
      <c r="SQZ3001" s="562"/>
      <c r="SRA3001" s="357"/>
      <c r="SRB3001" s="81"/>
      <c r="SRC3001" s="173"/>
      <c r="SRD3001" s="737"/>
      <c r="SRE3001" s="137"/>
      <c r="SRF3001" s="580"/>
      <c r="SRG3001" s="537"/>
      <c r="SRH3001" s="562"/>
      <c r="SRI3001" s="357"/>
      <c r="SRJ3001" s="81"/>
      <c r="SRK3001" s="173"/>
      <c r="SRL3001" s="737"/>
      <c r="SRM3001" s="137"/>
      <c r="SRN3001" s="580"/>
      <c r="SRO3001" s="537"/>
      <c r="SRP3001" s="562"/>
      <c r="SRQ3001" s="357"/>
      <c r="SRR3001" s="81"/>
      <c r="SRS3001" s="173"/>
      <c r="SRT3001" s="737"/>
      <c r="SRU3001" s="137"/>
      <c r="SRV3001" s="580"/>
      <c r="SRW3001" s="537"/>
      <c r="SRX3001" s="562"/>
      <c r="SRY3001" s="357"/>
      <c r="SRZ3001" s="81"/>
      <c r="SSA3001" s="173"/>
      <c r="SSB3001" s="737"/>
      <c r="SSC3001" s="137"/>
      <c r="SSD3001" s="580"/>
      <c r="SSE3001" s="537"/>
      <c r="SSF3001" s="562"/>
      <c r="SSG3001" s="357"/>
      <c r="SSH3001" s="81"/>
      <c r="SSI3001" s="173"/>
      <c r="SSJ3001" s="737"/>
      <c r="SSK3001" s="137"/>
      <c r="SSL3001" s="580"/>
      <c r="SSM3001" s="537"/>
      <c r="SSN3001" s="562"/>
      <c r="SSO3001" s="357"/>
      <c r="SSP3001" s="81"/>
      <c r="SSQ3001" s="173"/>
      <c r="SSR3001" s="737"/>
      <c r="SSS3001" s="137"/>
      <c r="SST3001" s="580"/>
      <c r="SSU3001" s="537"/>
      <c r="SSV3001" s="562"/>
      <c r="SSW3001" s="357"/>
      <c r="SSX3001" s="81"/>
      <c r="SSY3001" s="173"/>
      <c r="SSZ3001" s="737"/>
      <c r="STA3001" s="137"/>
      <c r="STB3001" s="580"/>
      <c r="STC3001" s="537"/>
      <c r="STD3001" s="562"/>
      <c r="STE3001" s="357"/>
      <c r="STF3001" s="81"/>
      <c r="STG3001" s="173"/>
      <c r="STH3001" s="737"/>
      <c r="STI3001" s="137"/>
      <c r="STJ3001" s="580"/>
      <c r="STK3001" s="537"/>
      <c r="STL3001" s="562"/>
      <c r="STM3001" s="357"/>
      <c r="STN3001" s="81"/>
      <c r="STO3001" s="173"/>
      <c r="STP3001" s="737"/>
      <c r="STQ3001" s="137"/>
      <c r="STR3001" s="580"/>
      <c r="STS3001" s="537"/>
      <c r="STT3001" s="562"/>
      <c r="STU3001" s="357"/>
      <c r="STV3001" s="81"/>
      <c r="STW3001" s="173"/>
      <c r="STX3001" s="737"/>
      <c r="STY3001" s="137"/>
      <c r="STZ3001" s="580"/>
      <c r="SUA3001" s="537"/>
      <c r="SUB3001" s="562"/>
      <c r="SUC3001" s="357"/>
      <c r="SUD3001" s="81"/>
      <c r="SUE3001" s="173"/>
      <c r="SUF3001" s="737"/>
      <c r="SUG3001" s="137"/>
      <c r="SUH3001" s="580"/>
      <c r="SUI3001" s="537"/>
      <c r="SUJ3001" s="562"/>
      <c r="SUK3001" s="357"/>
      <c r="SUL3001" s="81"/>
      <c r="SUM3001" s="173"/>
      <c r="SUN3001" s="737"/>
      <c r="SUO3001" s="137"/>
      <c r="SUP3001" s="580"/>
      <c r="SUQ3001" s="537"/>
      <c r="SUR3001" s="562"/>
      <c r="SUS3001" s="357"/>
      <c r="SUT3001" s="81"/>
      <c r="SUU3001" s="173"/>
      <c r="SUV3001" s="737"/>
      <c r="SUW3001" s="137"/>
      <c r="SUX3001" s="580"/>
      <c r="SUY3001" s="537"/>
      <c r="SUZ3001" s="562"/>
      <c r="SVA3001" s="357"/>
      <c r="SVB3001" s="81"/>
      <c r="SVC3001" s="173"/>
      <c r="SVD3001" s="737"/>
      <c r="SVE3001" s="137"/>
      <c r="SVF3001" s="580"/>
      <c r="SVG3001" s="537"/>
      <c r="SVH3001" s="562"/>
      <c r="SVI3001" s="357"/>
      <c r="SVJ3001" s="81"/>
      <c r="SVK3001" s="173"/>
      <c r="SVL3001" s="737"/>
      <c r="SVM3001" s="137"/>
      <c r="SVN3001" s="580"/>
      <c r="SVO3001" s="537"/>
      <c r="SVP3001" s="562"/>
      <c r="SVQ3001" s="357"/>
      <c r="SVR3001" s="81"/>
      <c r="SVS3001" s="173"/>
      <c r="SVT3001" s="737"/>
      <c r="SVU3001" s="137"/>
      <c r="SVV3001" s="580"/>
      <c r="SVW3001" s="537"/>
      <c r="SVX3001" s="562"/>
      <c r="SVY3001" s="357"/>
      <c r="SVZ3001" s="81"/>
      <c r="SWA3001" s="173"/>
      <c r="SWB3001" s="737"/>
      <c r="SWC3001" s="137"/>
      <c r="SWD3001" s="580"/>
      <c r="SWE3001" s="537"/>
      <c r="SWF3001" s="562"/>
      <c r="SWG3001" s="357"/>
      <c r="SWH3001" s="81"/>
      <c r="SWI3001" s="173"/>
      <c r="SWJ3001" s="737"/>
      <c r="SWK3001" s="137"/>
      <c r="SWL3001" s="580"/>
      <c r="SWM3001" s="537"/>
      <c r="SWN3001" s="562"/>
      <c r="SWO3001" s="357"/>
      <c r="SWP3001" s="81"/>
      <c r="SWQ3001" s="173"/>
      <c r="SWR3001" s="737"/>
      <c r="SWS3001" s="137"/>
      <c r="SWT3001" s="580"/>
      <c r="SWU3001" s="537"/>
      <c r="SWV3001" s="562"/>
      <c r="SWW3001" s="357"/>
      <c r="SWX3001" s="81"/>
      <c r="SWY3001" s="173"/>
      <c r="SWZ3001" s="737"/>
      <c r="SXA3001" s="137"/>
      <c r="SXB3001" s="580"/>
      <c r="SXC3001" s="537"/>
      <c r="SXD3001" s="562"/>
      <c r="SXE3001" s="357"/>
      <c r="SXF3001" s="81"/>
      <c r="SXG3001" s="173"/>
      <c r="SXH3001" s="737"/>
      <c r="SXI3001" s="137"/>
      <c r="SXJ3001" s="580"/>
      <c r="SXK3001" s="537"/>
      <c r="SXL3001" s="562"/>
      <c r="SXM3001" s="357"/>
      <c r="SXN3001" s="81"/>
      <c r="SXO3001" s="173"/>
      <c r="SXP3001" s="737"/>
      <c r="SXQ3001" s="137"/>
      <c r="SXR3001" s="580"/>
      <c r="SXS3001" s="537"/>
      <c r="SXT3001" s="562"/>
      <c r="SXU3001" s="357"/>
      <c r="SXV3001" s="81"/>
      <c r="SXW3001" s="173"/>
      <c r="SXX3001" s="737"/>
      <c r="SXY3001" s="137"/>
      <c r="SXZ3001" s="580"/>
      <c r="SYA3001" s="537"/>
      <c r="SYB3001" s="562"/>
      <c r="SYC3001" s="357"/>
      <c r="SYD3001" s="81"/>
      <c r="SYE3001" s="173"/>
      <c r="SYF3001" s="737"/>
      <c r="SYG3001" s="137"/>
      <c r="SYH3001" s="580"/>
      <c r="SYI3001" s="537"/>
      <c r="SYJ3001" s="562"/>
      <c r="SYK3001" s="357"/>
      <c r="SYL3001" s="81"/>
      <c r="SYM3001" s="173"/>
      <c r="SYN3001" s="737"/>
      <c r="SYO3001" s="137"/>
      <c r="SYP3001" s="580"/>
      <c r="SYQ3001" s="537"/>
      <c r="SYR3001" s="562"/>
      <c r="SYS3001" s="357"/>
      <c r="SYT3001" s="81"/>
      <c r="SYU3001" s="173"/>
      <c r="SYV3001" s="737"/>
      <c r="SYW3001" s="137"/>
      <c r="SYX3001" s="580"/>
      <c r="SYY3001" s="537"/>
      <c r="SYZ3001" s="562"/>
      <c r="SZA3001" s="357"/>
      <c r="SZB3001" s="81"/>
      <c r="SZC3001" s="173"/>
      <c r="SZD3001" s="737"/>
      <c r="SZE3001" s="137"/>
      <c r="SZF3001" s="580"/>
      <c r="SZG3001" s="537"/>
      <c r="SZH3001" s="562"/>
      <c r="SZI3001" s="357"/>
      <c r="SZJ3001" s="81"/>
      <c r="SZK3001" s="173"/>
      <c r="SZL3001" s="737"/>
      <c r="SZM3001" s="137"/>
      <c r="SZN3001" s="580"/>
      <c r="SZO3001" s="537"/>
      <c r="SZP3001" s="562"/>
      <c r="SZQ3001" s="357"/>
      <c r="SZR3001" s="81"/>
      <c r="SZS3001" s="173"/>
      <c r="SZT3001" s="737"/>
      <c r="SZU3001" s="137"/>
      <c r="SZV3001" s="580"/>
      <c r="SZW3001" s="537"/>
      <c r="SZX3001" s="562"/>
      <c r="SZY3001" s="357"/>
      <c r="SZZ3001" s="81"/>
      <c r="TAA3001" s="173"/>
      <c r="TAB3001" s="737"/>
      <c r="TAC3001" s="137"/>
      <c r="TAD3001" s="580"/>
      <c r="TAE3001" s="537"/>
      <c r="TAF3001" s="562"/>
      <c r="TAG3001" s="357"/>
      <c r="TAH3001" s="81"/>
      <c r="TAI3001" s="173"/>
      <c r="TAJ3001" s="737"/>
      <c r="TAK3001" s="137"/>
      <c r="TAL3001" s="580"/>
      <c r="TAM3001" s="537"/>
      <c r="TAN3001" s="562"/>
      <c r="TAO3001" s="357"/>
      <c r="TAP3001" s="81"/>
      <c r="TAQ3001" s="173"/>
      <c r="TAR3001" s="737"/>
      <c r="TAS3001" s="137"/>
      <c r="TAT3001" s="580"/>
      <c r="TAU3001" s="537"/>
      <c r="TAV3001" s="562"/>
      <c r="TAW3001" s="357"/>
      <c r="TAX3001" s="81"/>
      <c r="TAY3001" s="173"/>
      <c r="TAZ3001" s="737"/>
      <c r="TBA3001" s="137"/>
      <c r="TBB3001" s="580"/>
      <c r="TBC3001" s="537"/>
      <c r="TBD3001" s="562"/>
      <c r="TBE3001" s="357"/>
      <c r="TBF3001" s="81"/>
      <c r="TBG3001" s="173"/>
      <c r="TBH3001" s="737"/>
      <c r="TBI3001" s="137"/>
      <c r="TBJ3001" s="580"/>
      <c r="TBK3001" s="537"/>
      <c r="TBL3001" s="562"/>
      <c r="TBM3001" s="357"/>
      <c r="TBN3001" s="81"/>
      <c r="TBO3001" s="173"/>
      <c r="TBP3001" s="737"/>
      <c r="TBQ3001" s="137"/>
      <c r="TBR3001" s="580"/>
      <c r="TBS3001" s="537"/>
      <c r="TBT3001" s="562"/>
      <c r="TBU3001" s="357"/>
      <c r="TBV3001" s="81"/>
      <c r="TBW3001" s="173"/>
      <c r="TBX3001" s="737"/>
      <c r="TBY3001" s="137"/>
      <c r="TBZ3001" s="580"/>
      <c r="TCA3001" s="537"/>
      <c r="TCB3001" s="562"/>
      <c r="TCC3001" s="357"/>
      <c r="TCD3001" s="81"/>
      <c r="TCE3001" s="173"/>
      <c r="TCF3001" s="737"/>
      <c r="TCG3001" s="137"/>
      <c r="TCH3001" s="580"/>
      <c r="TCI3001" s="537"/>
      <c r="TCJ3001" s="562"/>
      <c r="TCK3001" s="357"/>
      <c r="TCL3001" s="81"/>
      <c r="TCM3001" s="173"/>
      <c r="TCN3001" s="737"/>
      <c r="TCO3001" s="137"/>
      <c r="TCP3001" s="580"/>
      <c r="TCQ3001" s="537"/>
      <c r="TCR3001" s="562"/>
      <c r="TCS3001" s="357"/>
      <c r="TCT3001" s="81"/>
      <c r="TCU3001" s="173"/>
      <c r="TCV3001" s="737"/>
      <c r="TCW3001" s="137"/>
      <c r="TCX3001" s="580"/>
      <c r="TCY3001" s="537"/>
      <c r="TCZ3001" s="562"/>
      <c r="TDA3001" s="357"/>
      <c r="TDB3001" s="81"/>
      <c r="TDC3001" s="173"/>
      <c r="TDD3001" s="737"/>
      <c r="TDE3001" s="137"/>
      <c r="TDF3001" s="580"/>
      <c r="TDG3001" s="537"/>
      <c r="TDH3001" s="562"/>
      <c r="TDI3001" s="357"/>
      <c r="TDJ3001" s="81"/>
      <c r="TDK3001" s="173"/>
      <c r="TDL3001" s="737"/>
      <c r="TDM3001" s="137"/>
      <c r="TDN3001" s="580"/>
      <c r="TDO3001" s="537"/>
      <c r="TDP3001" s="562"/>
      <c r="TDQ3001" s="357"/>
      <c r="TDR3001" s="81"/>
      <c r="TDS3001" s="173"/>
      <c r="TDT3001" s="737"/>
      <c r="TDU3001" s="137"/>
      <c r="TDV3001" s="580"/>
      <c r="TDW3001" s="537"/>
      <c r="TDX3001" s="562"/>
      <c r="TDY3001" s="357"/>
      <c r="TDZ3001" s="81"/>
      <c r="TEA3001" s="173"/>
      <c r="TEB3001" s="737"/>
      <c r="TEC3001" s="137"/>
      <c r="TED3001" s="580"/>
      <c r="TEE3001" s="537"/>
      <c r="TEF3001" s="562"/>
      <c r="TEG3001" s="357"/>
      <c r="TEH3001" s="81"/>
      <c r="TEI3001" s="173"/>
      <c r="TEJ3001" s="737"/>
      <c r="TEK3001" s="137"/>
      <c r="TEL3001" s="580"/>
      <c r="TEM3001" s="537"/>
      <c r="TEN3001" s="562"/>
      <c r="TEO3001" s="357"/>
      <c r="TEP3001" s="81"/>
      <c r="TEQ3001" s="173"/>
      <c r="TER3001" s="737"/>
      <c r="TES3001" s="137"/>
      <c r="TET3001" s="580"/>
      <c r="TEU3001" s="537"/>
      <c r="TEV3001" s="562"/>
      <c r="TEW3001" s="357"/>
      <c r="TEX3001" s="81"/>
      <c r="TEY3001" s="173"/>
      <c r="TEZ3001" s="737"/>
      <c r="TFA3001" s="137"/>
      <c r="TFB3001" s="580"/>
      <c r="TFC3001" s="537"/>
      <c r="TFD3001" s="562"/>
      <c r="TFE3001" s="357"/>
      <c r="TFF3001" s="81"/>
      <c r="TFG3001" s="173"/>
      <c r="TFH3001" s="737"/>
      <c r="TFI3001" s="137"/>
      <c r="TFJ3001" s="580"/>
      <c r="TFK3001" s="537"/>
      <c r="TFL3001" s="562"/>
      <c r="TFM3001" s="357"/>
      <c r="TFN3001" s="81"/>
      <c r="TFO3001" s="173"/>
      <c r="TFP3001" s="737"/>
      <c r="TFQ3001" s="137"/>
      <c r="TFR3001" s="580"/>
      <c r="TFS3001" s="537"/>
      <c r="TFT3001" s="562"/>
      <c r="TFU3001" s="357"/>
      <c r="TFV3001" s="81"/>
      <c r="TFW3001" s="173"/>
      <c r="TFX3001" s="737"/>
      <c r="TFY3001" s="137"/>
      <c r="TFZ3001" s="580"/>
      <c r="TGA3001" s="537"/>
      <c r="TGB3001" s="562"/>
      <c r="TGC3001" s="357"/>
      <c r="TGD3001" s="81"/>
      <c r="TGE3001" s="173"/>
      <c r="TGF3001" s="737"/>
      <c r="TGG3001" s="137"/>
      <c r="TGH3001" s="580"/>
      <c r="TGI3001" s="537"/>
      <c r="TGJ3001" s="562"/>
      <c r="TGK3001" s="357"/>
      <c r="TGL3001" s="81"/>
      <c r="TGM3001" s="173"/>
      <c r="TGN3001" s="737"/>
      <c r="TGO3001" s="137"/>
      <c r="TGP3001" s="580"/>
      <c r="TGQ3001" s="537"/>
      <c r="TGR3001" s="562"/>
      <c r="TGS3001" s="357"/>
      <c r="TGT3001" s="81"/>
      <c r="TGU3001" s="173"/>
      <c r="TGV3001" s="737"/>
      <c r="TGW3001" s="137"/>
      <c r="TGX3001" s="580"/>
      <c r="TGY3001" s="537"/>
      <c r="TGZ3001" s="562"/>
      <c r="THA3001" s="357"/>
      <c r="THB3001" s="81"/>
      <c r="THC3001" s="173"/>
      <c r="THD3001" s="737"/>
      <c r="THE3001" s="137"/>
      <c r="THF3001" s="580"/>
      <c r="THG3001" s="537"/>
      <c r="THH3001" s="562"/>
      <c r="THI3001" s="357"/>
      <c r="THJ3001" s="81"/>
      <c r="THK3001" s="173"/>
      <c r="THL3001" s="737"/>
      <c r="THM3001" s="137"/>
      <c r="THN3001" s="580"/>
      <c r="THO3001" s="537"/>
      <c r="THP3001" s="562"/>
      <c r="THQ3001" s="357"/>
      <c r="THR3001" s="81"/>
      <c r="THS3001" s="173"/>
      <c r="THT3001" s="737"/>
      <c r="THU3001" s="137"/>
      <c r="THV3001" s="580"/>
      <c r="THW3001" s="537"/>
      <c r="THX3001" s="562"/>
      <c r="THY3001" s="357"/>
      <c r="THZ3001" s="81"/>
      <c r="TIA3001" s="173"/>
      <c r="TIB3001" s="737"/>
      <c r="TIC3001" s="137"/>
      <c r="TID3001" s="580"/>
      <c r="TIE3001" s="537"/>
      <c r="TIF3001" s="562"/>
      <c r="TIG3001" s="357"/>
      <c r="TIH3001" s="81"/>
      <c r="TII3001" s="173"/>
      <c r="TIJ3001" s="737"/>
      <c r="TIK3001" s="137"/>
      <c r="TIL3001" s="580"/>
      <c r="TIM3001" s="537"/>
      <c r="TIN3001" s="562"/>
      <c r="TIO3001" s="357"/>
      <c r="TIP3001" s="81"/>
      <c r="TIQ3001" s="173"/>
      <c r="TIR3001" s="737"/>
      <c r="TIS3001" s="137"/>
      <c r="TIT3001" s="580"/>
      <c r="TIU3001" s="537"/>
      <c r="TIV3001" s="562"/>
      <c r="TIW3001" s="357"/>
      <c r="TIX3001" s="81"/>
      <c r="TIY3001" s="173"/>
      <c r="TIZ3001" s="737"/>
      <c r="TJA3001" s="137"/>
      <c r="TJB3001" s="580"/>
      <c r="TJC3001" s="537"/>
      <c r="TJD3001" s="562"/>
      <c r="TJE3001" s="357"/>
      <c r="TJF3001" s="81"/>
      <c r="TJG3001" s="173"/>
      <c r="TJH3001" s="737"/>
      <c r="TJI3001" s="137"/>
      <c r="TJJ3001" s="580"/>
      <c r="TJK3001" s="537"/>
      <c r="TJL3001" s="562"/>
      <c r="TJM3001" s="357"/>
      <c r="TJN3001" s="81"/>
      <c r="TJO3001" s="173"/>
      <c r="TJP3001" s="737"/>
      <c r="TJQ3001" s="137"/>
      <c r="TJR3001" s="580"/>
      <c r="TJS3001" s="537"/>
      <c r="TJT3001" s="562"/>
      <c r="TJU3001" s="357"/>
      <c r="TJV3001" s="81"/>
      <c r="TJW3001" s="173"/>
      <c r="TJX3001" s="737"/>
      <c r="TJY3001" s="137"/>
      <c r="TJZ3001" s="580"/>
      <c r="TKA3001" s="537"/>
      <c r="TKB3001" s="562"/>
      <c r="TKC3001" s="357"/>
      <c r="TKD3001" s="81"/>
      <c r="TKE3001" s="173"/>
      <c r="TKF3001" s="737"/>
      <c r="TKG3001" s="137"/>
      <c r="TKH3001" s="580"/>
      <c r="TKI3001" s="537"/>
      <c r="TKJ3001" s="562"/>
      <c r="TKK3001" s="357"/>
      <c r="TKL3001" s="81"/>
      <c r="TKM3001" s="173"/>
      <c r="TKN3001" s="737"/>
      <c r="TKO3001" s="137"/>
      <c r="TKP3001" s="580"/>
      <c r="TKQ3001" s="537"/>
      <c r="TKR3001" s="562"/>
      <c r="TKS3001" s="357"/>
      <c r="TKT3001" s="81"/>
      <c r="TKU3001" s="173"/>
      <c r="TKV3001" s="737"/>
      <c r="TKW3001" s="137"/>
      <c r="TKX3001" s="580"/>
      <c r="TKY3001" s="537"/>
      <c r="TKZ3001" s="562"/>
      <c r="TLA3001" s="357"/>
      <c r="TLB3001" s="81"/>
      <c r="TLC3001" s="173"/>
      <c r="TLD3001" s="737"/>
      <c r="TLE3001" s="137"/>
      <c r="TLF3001" s="580"/>
      <c r="TLG3001" s="537"/>
      <c r="TLH3001" s="562"/>
      <c r="TLI3001" s="357"/>
      <c r="TLJ3001" s="81"/>
      <c r="TLK3001" s="173"/>
      <c r="TLL3001" s="737"/>
      <c r="TLM3001" s="137"/>
      <c r="TLN3001" s="580"/>
      <c r="TLO3001" s="537"/>
      <c r="TLP3001" s="562"/>
      <c r="TLQ3001" s="357"/>
      <c r="TLR3001" s="81"/>
      <c r="TLS3001" s="173"/>
      <c r="TLT3001" s="737"/>
      <c r="TLU3001" s="137"/>
      <c r="TLV3001" s="580"/>
      <c r="TLW3001" s="537"/>
      <c r="TLX3001" s="562"/>
      <c r="TLY3001" s="357"/>
      <c r="TLZ3001" s="81"/>
      <c r="TMA3001" s="173"/>
      <c r="TMB3001" s="737"/>
      <c r="TMC3001" s="137"/>
      <c r="TMD3001" s="580"/>
      <c r="TME3001" s="537"/>
      <c r="TMF3001" s="562"/>
      <c r="TMG3001" s="357"/>
      <c r="TMH3001" s="81"/>
      <c r="TMI3001" s="173"/>
      <c r="TMJ3001" s="737"/>
      <c r="TMK3001" s="137"/>
      <c r="TML3001" s="580"/>
      <c r="TMM3001" s="537"/>
      <c r="TMN3001" s="562"/>
      <c r="TMO3001" s="357"/>
      <c r="TMP3001" s="81"/>
      <c r="TMQ3001" s="173"/>
      <c r="TMR3001" s="737"/>
      <c r="TMS3001" s="137"/>
      <c r="TMT3001" s="580"/>
      <c r="TMU3001" s="537"/>
      <c r="TMV3001" s="562"/>
      <c r="TMW3001" s="357"/>
      <c r="TMX3001" s="81"/>
      <c r="TMY3001" s="173"/>
      <c r="TMZ3001" s="737"/>
      <c r="TNA3001" s="137"/>
      <c r="TNB3001" s="580"/>
      <c r="TNC3001" s="537"/>
      <c r="TND3001" s="562"/>
      <c r="TNE3001" s="357"/>
      <c r="TNF3001" s="81"/>
      <c r="TNG3001" s="173"/>
      <c r="TNH3001" s="737"/>
      <c r="TNI3001" s="137"/>
      <c r="TNJ3001" s="580"/>
      <c r="TNK3001" s="537"/>
      <c r="TNL3001" s="562"/>
      <c r="TNM3001" s="357"/>
      <c r="TNN3001" s="81"/>
      <c r="TNO3001" s="173"/>
      <c r="TNP3001" s="737"/>
      <c r="TNQ3001" s="137"/>
      <c r="TNR3001" s="580"/>
      <c r="TNS3001" s="537"/>
      <c r="TNT3001" s="562"/>
      <c r="TNU3001" s="357"/>
      <c r="TNV3001" s="81"/>
      <c r="TNW3001" s="173"/>
      <c r="TNX3001" s="737"/>
      <c r="TNY3001" s="137"/>
      <c r="TNZ3001" s="580"/>
      <c r="TOA3001" s="537"/>
      <c r="TOB3001" s="562"/>
      <c r="TOC3001" s="357"/>
      <c r="TOD3001" s="81"/>
      <c r="TOE3001" s="173"/>
      <c r="TOF3001" s="737"/>
      <c r="TOG3001" s="137"/>
      <c r="TOH3001" s="580"/>
      <c r="TOI3001" s="537"/>
      <c r="TOJ3001" s="562"/>
      <c r="TOK3001" s="357"/>
      <c r="TOL3001" s="81"/>
      <c r="TOM3001" s="173"/>
      <c r="TON3001" s="737"/>
      <c r="TOO3001" s="137"/>
      <c r="TOP3001" s="580"/>
      <c r="TOQ3001" s="537"/>
      <c r="TOR3001" s="562"/>
      <c r="TOS3001" s="357"/>
      <c r="TOT3001" s="81"/>
      <c r="TOU3001" s="173"/>
      <c r="TOV3001" s="737"/>
      <c r="TOW3001" s="137"/>
      <c r="TOX3001" s="580"/>
      <c r="TOY3001" s="537"/>
      <c r="TOZ3001" s="562"/>
      <c r="TPA3001" s="357"/>
      <c r="TPB3001" s="81"/>
      <c r="TPC3001" s="173"/>
      <c r="TPD3001" s="737"/>
      <c r="TPE3001" s="137"/>
      <c r="TPF3001" s="580"/>
      <c r="TPG3001" s="537"/>
      <c r="TPH3001" s="562"/>
      <c r="TPI3001" s="357"/>
      <c r="TPJ3001" s="81"/>
      <c r="TPK3001" s="173"/>
      <c r="TPL3001" s="737"/>
      <c r="TPM3001" s="137"/>
      <c r="TPN3001" s="580"/>
      <c r="TPO3001" s="537"/>
      <c r="TPP3001" s="562"/>
      <c r="TPQ3001" s="357"/>
      <c r="TPR3001" s="81"/>
      <c r="TPS3001" s="173"/>
      <c r="TPT3001" s="737"/>
      <c r="TPU3001" s="137"/>
      <c r="TPV3001" s="580"/>
      <c r="TPW3001" s="537"/>
      <c r="TPX3001" s="562"/>
      <c r="TPY3001" s="357"/>
      <c r="TPZ3001" s="81"/>
      <c r="TQA3001" s="173"/>
      <c r="TQB3001" s="737"/>
      <c r="TQC3001" s="137"/>
      <c r="TQD3001" s="580"/>
      <c r="TQE3001" s="537"/>
      <c r="TQF3001" s="562"/>
      <c r="TQG3001" s="357"/>
      <c r="TQH3001" s="81"/>
      <c r="TQI3001" s="173"/>
      <c r="TQJ3001" s="737"/>
      <c r="TQK3001" s="137"/>
      <c r="TQL3001" s="580"/>
      <c r="TQM3001" s="537"/>
      <c r="TQN3001" s="562"/>
      <c r="TQO3001" s="357"/>
      <c r="TQP3001" s="81"/>
      <c r="TQQ3001" s="173"/>
      <c r="TQR3001" s="737"/>
      <c r="TQS3001" s="137"/>
      <c r="TQT3001" s="580"/>
      <c r="TQU3001" s="537"/>
      <c r="TQV3001" s="562"/>
      <c r="TQW3001" s="357"/>
      <c r="TQX3001" s="81"/>
      <c r="TQY3001" s="173"/>
      <c r="TQZ3001" s="737"/>
      <c r="TRA3001" s="137"/>
      <c r="TRB3001" s="580"/>
      <c r="TRC3001" s="537"/>
      <c r="TRD3001" s="562"/>
      <c r="TRE3001" s="357"/>
      <c r="TRF3001" s="81"/>
      <c r="TRG3001" s="173"/>
      <c r="TRH3001" s="737"/>
      <c r="TRI3001" s="137"/>
      <c r="TRJ3001" s="580"/>
      <c r="TRK3001" s="537"/>
      <c r="TRL3001" s="562"/>
      <c r="TRM3001" s="357"/>
      <c r="TRN3001" s="81"/>
      <c r="TRO3001" s="173"/>
      <c r="TRP3001" s="737"/>
      <c r="TRQ3001" s="137"/>
      <c r="TRR3001" s="580"/>
      <c r="TRS3001" s="537"/>
      <c r="TRT3001" s="562"/>
      <c r="TRU3001" s="357"/>
      <c r="TRV3001" s="81"/>
      <c r="TRW3001" s="173"/>
      <c r="TRX3001" s="737"/>
      <c r="TRY3001" s="137"/>
      <c r="TRZ3001" s="580"/>
      <c r="TSA3001" s="537"/>
      <c r="TSB3001" s="562"/>
      <c r="TSC3001" s="357"/>
      <c r="TSD3001" s="81"/>
      <c r="TSE3001" s="173"/>
      <c r="TSF3001" s="737"/>
      <c r="TSG3001" s="137"/>
      <c r="TSH3001" s="580"/>
      <c r="TSI3001" s="537"/>
      <c r="TSJ3001" s="562"/>
      <c r="TSK3001" s="357"/>
      <c r="TSL3001" s="81"/>
      <c r="TSM3001" s="173"/>
      <c r="TSN3001" s="737"/>
      <c r="TSO3001" s="137"/>
      <c r="TSP3001" s="580"/>
      <c r="TSQ3001" s="537"/>
      <c r="TSR3001" s="562"/>
      <c r="TSS3001" s="357"/>
      <c r="TST3001" s="81"/>
      <c r="TSU3001" s="173"/>
      <c r="TSV3001" s="737"/>
      <c r="TSW3001" s="137"/>
      <c r="TSX3001" s="580"/>
      <c r="TSY3001" s="537"/>
      <c r="TSZ3001" s="562"/>
      <c r="TTA3001" s="357"/>
      <c r="TTB3001" s="81"/>
      <c r="TTC3001" s="173"/>
      <c r="TTD3001" s="737"/>
      <c r="TTE3001" s="137"/>
      <c r="TTF3001" s="580"/>
      <c r="TTG3001" s="537"/>
      <c r="TTH3001" s="562"/>
      <c r="TTI3001" s="357"/>
      <c r="TTJ3001" s="81"/>
      <c r="TTK3001" s="173"/>
      <c r="TTL3001" s="737"/>
      <c r="TTM3001" s="137"/>
      <c r="TTN3001" s="580"/>
      <c r="TTO3001" s="537"/>
      <c r="TTP3001" s="562"/>
      <c r="TTQ3001" s="357"/>
      <c r="TTR3001" s="81"/>
      <c r="TTS3001" s="173"/>
      <c r="TTT3001" s="737"/>
      <c r="TTU3001" s="137"/>
      <c r="TTV3001" s="580"/>
      <c r="TTW3001" s="537"/>
      <c r="TTX3001" s="562"/>
      <c r="TTY3001" s="357"/>
      <c r="TTZ3001" s="81"/>
      <c r="TUA3001" s="173"/>
      <c r="TUB3001" s="737"/>
      <c r="TUC3001" s="137"/>
      <c r="TUD3001" s="580"/>
      <c r="TUE3001" s="537"/>
      <c r="TUF3001" s="562"/>
      <c r="TUG3001" s="357"/>
      <c r="TUH3001" s="81"/>
      <c r="TUI3001" s="173"/>
      <c r="TUJ3001" s="737"/>
      <c r="TUK3001" s="137"/>
      <c r="TUL3001" s="580"/>
      <c r="TUM3001" s="537"/>
      <c r="TUN3001" s="562"/>
      <c r="TUO3001" s="357"/>
      <c r="TUP3001" s="81"/>
      <c r="TUQ3001" s="173"/>
      <c r="TUR3001" s="737"/>
      <c r="TUS3001" s="137"/>
      <c r="TUT3001" s="580"/>
      <c r="TUU3001" s="537"/>
      <c r="TUV3001" s="562"/>
      <c r="TUW3001" s="357"/>
      <c r="TUX3001" s="81"/>
      <c r="TUY3001" s="173"/>
      <c r="TUZ3001" s="737"/>
      <c r="TVA3001" s="137"/>
      <c r="TVB3001" s="580"/>
      <c r="TVC3001" s="537"/>
      <c r="TVD3001" s="562"/>
      <c r="TVE3001" s="357"/>
      <c r="TVF3001" s="81"/>
      <c r="TVG3001" s="173"/>
      <c r="TVH3001" s="737"/>
      <c r="TVI3001" s="137"/>
      <c r="TVJ3001" s="580"/>
      <c r="TVK3001" s="537"/>
      <c r="TVL3001" s="562"/>
      <c r="TVM3001" s="357"/>
      <c r="TVN3001" s="81"/>
      <c r="TVO3001" s="173"/>
      <c r="TVP3001" s="737"/>
      <c r="TVQ3001" s="137"/>
      <c r="TVR3001" s="580"/>
      <c r="TVS3001" s="537"/>
      <c r="TVT3001" s="562"/>
      <c r="TVU3001" s="357"/>
      <c r="TVV3001" s="81"/>
      <c r="TVW3001" s="173"/>
      <c r="TVX3001" s="737"/>
      <c r="TVY3001" s="137"/>
      <c r="TVZ3001" s="580"/>
      <c r="TWA3001" s="537"/>
      <c r="TWB3001" s="562"/>
      <c r="TWC3001" s="357"/>
      <c r="TWD3001" s="81"/>
      <c r="TWE3001" s="173"/>
      <c r="TWF3001" s="737"/>
      <c r="TWG3001" s="137"/>
      <c r="TWH3001" s="580"/>
      <c r="TWI3001" s="537"/>
      <c r="TWJ3001" s="562"/>
      <c r="TWK3001" s="357"/>
      <c r="TWL3001" s="81"/>
      <c r="TWM3001" s="173"/>
      <c r="TWN3001" s="737"/>
      <c r="TWO3001" s="137"/>
      <c r="TWP3001" s="580"/>
      <c r="TWQ3001" s="537"/>
      <c r="TWR3001" s="562"/>
      <c r="TWS3001" s="357"/>
      <c r="TWT3001" s="81"/>
      <c r="TWU3001" s="173"/>
      <c r="TWV3001" s="737"/>
      <c r="TWW3001" s="137"/>
      <c r="TWX3001" s="580"/>
      <c r="TWY3001" s="537"/>
      <c r="TWZ3001" s="562"/>
      <c r="TXA3001" s="357"/>
      <c r="TXB3001" s="81"/>
      <c r="TXC3001" s="173"/>
      <c r="TXD3001" s="737"/>
      <c r="TXE3001" s="137"/>
      <c r="TXF3001" s="580"/>
      <c r="TXG3001" s="537"/>
      <c r="TXH3001" s="562"/>
      <c r="TXI3001" s="357"/>
      <c r="TXJ3001" s="81"/>
      <c r="TXK3001" s="173"/>
      <c r="TXL3001" s="737"/>
      <c r="TXM3001" s="137"/>
      <c r="TXN3001" s="580"/>
      <c r="TXO3001" s="537"/>
      <c r="TXP3001" s="562"/>
      <c r="TXQ3001" s="357"/>
      <c r="TXR3001" s="81"/>
      <c r="TXS3001" s="173"/>
      <c r="TXT3001" s="737"/>
      <c r="TXU3001" s="137"/>
      <c r="TXV3001" s="580"/>
      <c r="TXW3001" s="537"/>
      <c r="TXX3001" s="562"/>
      <c r="TXY3001" s="357"/>
      <c r="TXZ3001" s="81"/>
      <c r="TYA3001" s="173"/>
      <c r="TYB3001" s="737"/>
      <c r="TYC3001" s="137"/>
      <c r="TYD3001" s="580"/>
      <c r="TYE3001" s="537"/>
      <c r="TYF3001" s="562"/>
      <c r="TYG3001" s="357"/>
      <c r="TYH3001" s="81"/>
      <c r="TYI3001" s="173"/>
      <c r="TYJ3001" s="737"/>
      <c r="TYK3001" s="137"/>
      <c r="TYL3001" s="580"/>
      <c r="TYM3001" s="537"/>
      <c r="TYN3001" s="562"/>
      <c r="TYO3001" s="357"/>
      <c r="TYP3001" s="81"/>
      <c r="TYQ3001" s="173"/>
      <c r="TYR3001" s="737"/>
      <c r="TYS3001" s="137"/>
      <c r="TYT3001" s="580"/>
      <c r="TYU3001" s="537"/>
      <c r="TYV3001" s="562"/>
      <c r="TYW3001" s="357"/>
      <c r="TYX3001" s="81"/>
      <c r="TYY3001" s="173"/>
      <c r="TYZ3001" s="737"/>
      <c r="TZA3001" s="137"/>
      <c r="TZB3001" s="580"/>
      <c r="TZC3001" s="537"/>
      <c r="TZD3001" s="562"/>
      <c r="TZE3001" s="357"/>
      <c r="TZF3001" s="81"/>
      <c r="TZG3001" s="173"/>
      <c r="TZH3001" s="737"/>
      <c r="TZI3001" s="137"/>
      <c r="TZJ3001" s="580"/>
      <c r="TZK3001" s="537"/>
      <c r="TZL3001" s="562"/>
      <c r="TZM3001" s="357"/>
      <c r="TZN3001" s="81"/>
      <c r="TZO3001" s="173"/>
      <c r="TZP3001" s="737"/>
      <c r="TZQ3001" s="137"/>
      <c r="TZR3001" s="580"/>
      <c r="TZS3001" s="537"/>
      <c r="TZT3001" s="562"/>
      <c r="TZU3001" s="357"/>
      <c r="TZV3001" s="81"/>
      <c r="TZW3001" s="173"/>
      <c r="TZX3001" s="737"/>
      <c r="TZY3001" s="137"/>
      <c r="TZZ3001" s="580"/>
      <c r="UAA3001" s="537"/>
      <c r="UAB3001" s="562"/>
      <c r="UAC3001" s="357"/>
      <c r="UAD3001" s="81"/>
      <c r="UAE3001" s="173"/>
      <c r="UAF3001" s="737"/>
      <c r="UAG3001" s="137"/>
      <c r="UAH3001" s="580"/>
      <c r="UAI3001" s="537"/>
      <c r="UAJ3001" s="562"/>
      <c r="UAK3001" s="357"/>
      <c r="UAL3001" s="81"/>
      <c r="UAM3001" s="173"/>
      <c r="UAN3001" s="737"/>
      <c r="UAO3001" s="137"/>
      <c r="UAP3001" s="580"/>
      <c r="UAQ3001" s="537"/>
      <c r="UAR3001" s="562"/>
      <c r="UAS3001" s="357"/>
      <c r="UAT3001" s="81"/>
      <c r="UAU3001" s="173"/>
      <c r="UAV3001" s="737"/>
      <c r="UAW3001" s="137"/>
      <c r="UAX3001" s="580"/>
      <c r="UAY3001" s="537"/>
      <c r="UAZ3001" s="562"/>
      <c r="UBA3001" s="357"/>
      <c r="UBB3001" s="81"/>
      <c r="UBC3001" s="173"/>
      <c r="UBD3001" s="737"/>
      <c r="UBE3001" s="137"/>
      <c r="UBF3001" s="580"/>
      <c r="UBG3001" s="537"/>
      <c r="UBH3001" s="562"/>
      <c r="UBI3001" s="357"/>
      <c r="UBJ3001" s="81"/>
      <c r="UBK3001" s="173"/>
      <c r="UBL3001" s="737"/>
      <c r="UBM3001" s="137"/>
      <c r="UBN3001" s="580"/>
      <c r="UBO3001" s="537"/>
      <c r="UBP3001" s="562"/>
      <c r="UBQ3001" s="357"/>
      <c r="UBR3001" s="81"/>
      <c r="UBS3001" s="173"/>
      <c r="UBT3001" s="737"/>
      <c r="UBU3001" s="137"/>
      <c r="UBV3001" s="580"/>
      <c r="UBW3001" s="537"/>
      <c r="UBX3001" s="562"/>
      <c r="UBY3001" s="357"/>
      <c r="UBZ3001" s="81"/>
      <c r="UCA3001" s="173"/>
      <c r="UCB3001" s="737"/>
      <c r="UCC3001" s="137"/>
      <c r="UCD3001" s="580"/>
      <c r="UCE3001" s="537"/>
      <c r="UCF3001" s="562"/>
      <c r="UCG3001" s="357"/>
      <c r="UCH3001" s="81"/>
      <c r="UCI3001" s="173"/>
      <c r="UCJ3001" s="737"/>
      <c r="UCK3001" s="137"/>
      <c r="UCL3001" s="580"/>
      <c r="UCM3001" s="537"/>
      <c r="UCN3001" s="562"/>
      <c r="UCO3001" s="357"/>
      <c r="UCP3001" s="81"/>
      <c r="UCQ3001" s="173"/>
      <c r="UCR3001" s="737"/>
      <c r="UCS3001" s="137"/>
      <c r="UCT3001" s="580"/>
      <c r="UCU3001" s="537"/>
      <c r="UCV3001" s="562"/>
      <c r="UCW3001" s="357"/>
      <c r="UCX3001" s="81"/>
      <c r="UCY3001" s="173"/>
      <c r="UCZ3001" s="737"/>
      <c r="UDA3001" s="137"/>
      <c r="UDB3001" s="580"/>
      <c r="UDC3001" s="537"/>
      <c r="UDD3001" s="562"/>
      <c r="UDE3001" s="357"/>
      <c r="UDF3001" s="81"/>
      <c r="UDG3001" s="173"/>
      <c r="UDH3001" s="737"/>
      <c r="UDI3001" s="137"/>
      <c r="UDJ3001" s="580"/>
      <c r="UDK3001" s="537"/>
      <c r="UDL3001" s="562"/>
      <c r="UDM3001" s="357"/>
      <c r="UDN3001" s="81"/>
      <c r="UDO3001" s="173"/>
      <c r="UDP3001" s="737"/>
      <c r="UDQ3001" s="137"/>
      <c r="UDR3001" s="580"/>
      <c r="UDS3001" s="537"/>
      <c r="UDT3001" s="562"/>
      <c r="UDU3001" s="357"/>
      <c r="UDV3001" s="81"/>
      <c r="UDW3001" s="173"/>
      <c r="UDX3001" s="737"/>
      <c r="UDY3001" s="137"/>
      <c r="UDZ3001" s="580"/>
      <c r="UEA3001" s="537"/>
      <c r="UEB3001" s="562"/>
      <c r="UEC3001" s="357"/>
      <c r="UED3001" s="81"/>
      <c r="UEE3001" s="173"/>
      <c r="UEF3001" s="737"/>
      <c r="UEG3001" s="137"/>
      <c r="UEH3001" s="580"/>
      <c r="UEI3001" s="537"/>
      <c r="UEJ3001" s="562"/>
      <c r="UEK3001" s="357"/>
      <c r="UEL3001" s="81"/>
      <c r="UEM3001" s="173"/>
      <c r="UEN3001" s="737"/>
      <c r="UEO3001" s="137"/>
      <c r="UEP3001" s="580"/>
      <c r="UEQ3001" s="537"/>
      <c r="UER3001" s="562"/>
      <c r="UES3001" s="357"/>
      <c r="UET3001" s="81"/>
      <c r="UEU3001" s="173"/>
      <c r="UEV3001" s="737"/>
      <c r="UEW3001" s="137"/>
      <c r="UEX3001" s="580"/>
      <c r="UEY3001" s="537"/>
      <c r="UEZ3001" s="562"/>
      <c r="UFA3001" s="357"/>
      <c r="UFB3001" s="81"/>
      <c r="UFC3001" s="173"/>
      <c r="UFD3001" s="737"/>
      <c r="UFE3001" s="137"/>
      <c r="UFF3001" s="580"/>
      <c r="UFG3001" s="537"/>
      <c r="UFH3001" s="562"/>
      <c r="UFI3001" s="357"/>
      <c r="UFJ3001" s="81"/>
      <c r="UFK3001" s="173"/>
      <c r="UFL3001" s="737"/>
      <c r="UFM3001" s="137"/>
      <c r="UFN3001" s="580"/>
      <c r="UFO3001" s="537"/>
      <c r="UFP3001" s="562"/>
      <c r="UFQ3001" s="357"/>
      <c r="UFR3001" s="81"/>
      <c r="UFS3001" s="173"/>
      <c r="UFT3001" s="737"/>
      <c r="UFU3001" s="137"/>
      <c r="UFV3001" s="580"/>
      <c r="UFW3001" s="537"/>
      <c r="UFX3001" s="562"/>
      <c r="UFY3001" s="357"/>
      <c r="UFZ3001" s="81"/>
      <c r="UGA3001" s="173"/>
      <c r="UGB3001" s="737"/>
      <c r="UGC3001" s="137"/>
      <c r="UGD3001" s="580"/>
      <c r="UGE3001" s="537"/>
      <c r="UGF3001" s="562"/>
      <c r="UGG3001" s="357"/>
      <c r="UGH3001" s="81"/>
      <c r="UGI3001" s="173"/>
      <c r="UGJ3001" s="737"/>
      <c r="UGK3001" s="137"/>
      <c r="UGL3001" s="580"/>
      <c r="UGM3001" s="537"/>
      <c r="UGN3001" s="562"/>
      <c r="UGO3001" s="357"/>
      <c r="UGP3001" s="81"/>
      <c r="UGQ3001" s="173"/>
      <c r="UGR3001" s="737"/>
      <c r="UGS3001" s="137"/>
      <c r="UGT3001" s="580"/>
      <c r="UGU3001" s="537"/>
      <c r="UGV3001" s="562"/>
      <c r="UGW3001" s="357"/>
      <c r="UGX3001" s="81"/>
      <c r="UGY3001" s="173"/>
      <c r="UGZ3001" s="737"/>
      <c r="UHA3001" s="137"/>
      <c r="UHB3001" s="580"/>
      <c r="UHC3001" s="537"/>
      <c r="UHD3001" s="562"/>
      <c r="UHE3001" s="357"/>
      <c r="UHF3001" s="81"/>
      <c r="UHG3001" s="173"/>
      <c r="UHH3001" s="737"/>
      <c r="UHI3001" s="137"/>
      <c r="UHJ3001" s="580"/>
      <c r="UHK3001" s="537"/>
      <c r="UHL3001" s="562"/>
      <c r="UHM3001" s="357"/>
      <c r="UHN3001" s="81"/>
      <c r="UHO3001" s="173"/>
      <c r="UHP3001" s="737"/>
      <c r="UHQ3001" s="137"/>
      <c r="UHR3001" s="580"/>
      <c r="UHS3001" s="537"/>
      <c r="UHT3001" s="562"/>
      <c r="UHU3001" s="357"/>
      <c r="UHV3001" s="81"/>
      <c r="UHW3001" s="173"/>
      <c r="UHX3001" s="737"/>
      <c r="UHY3001" s="137"/>
      <c r="UHZ3001" s="580"/>
      <c r="UIA3001" s="537"/>
      <c r="UIB3001" s="562"/>
      <c r="UIC3001" s="357"/>
      <c r="UID3001" s="81"/>
      <c r="UIE3001" s="173"/>
      <c r="UIF3001" s="737"/>
      <c r="UIG3001" s="137"/>
      <c r="UIH3001" s="580"/>
      <c r="UII3001" s="537"/>
      <c r="UIJ3001" s="562"/>
      <c r="UIK3001" s="357"/>
      <c r="UIL3001" s="81"/>
      <c r="UIM3001" s="173"/>
      <c r="UIN3001" s="737"/>
      <c r="UIO3001" s="137"/>
      <c r="UIP3001" s="580"/>
      <c r="UIQ3001" s="537"/>
      <c r="UIR3001" s="562"/>
      <c r="UIS3001" s="357"/>
      <c r="UIT3001" s="81"/>
      <c r="UIU3001" s="173"/>
      <c r="UIV3001" s="737"/>
      <c r="UIW3001" s="137"/>
      <c r="UIX3001" s="580"/>
      <c r="UIY3001" s="537"/>
      <c r="UIZ3001" s="562"/>
      <c r="UJA3001" s="357"/>
      <c r="UJB3001" s="81"/>
      <c r="UJC3001" s="173"/>
      <c r="UJD3001" s="737"/>
      <c r="UJE3001" s="137"/>
      <c r="UJF3001" s="580"/>
      <c r="UJG3001" s="537"/>
      <c r="UJH3001" s="562"/>
      <c r="UJI3001" s="357"/>
      <c r="UJJ3001" s="81"/>
      <c r="UJK3001" s="173"/>
      <c r="UJL3001" s="737"/>
      <c r="UJM3001" s="137"/>
      <c r="UJN3001" s="580"/>
      <c r="UJO3001" s="537"/>
      <c r="UJP3001" s="562"/>
      <c r="UJQ3001" s="357"/>
      <c r="UJR3001" s="81"/>
      <c r="UJS3001" s="173"/>
      <c r="UJT3001" s="737"/>
      <c r="UJU3001" s="137"/>
      <c r="UJV3001" s="580"/>
      <c r="UJW3001" s="537"/>
      <c r="UJX3001" s="562"/>
      <c r="UJY3001" s="357"/>
      <c r="UJZ3001" s="81"/>
      <c r="UKA3001" s="173"/>
      <c r="UKB3001" s="737"/>
      <c r="UKC3001" s="137"/>
      <c r="UKD3001" s="580"/>
      <c r="UKE3001" s="537"/>
      <c r="UKF3001" s="562"/>
      <c r="UKG3001" s="357"/>
      <c r="UKH3001" s="81"/>
      <c r="UKI3001" s="173"/>
      <c r="UKJ3001" s="737"/>
      <c r="UKK3001" s="137"/>
      <c r="UKL3001" s="580"/>
      <c r="UKM3001" s="537"/>
      <c r="UKN3001" s="562"/>
      <c r="UKO3001" s="357"/>
      <c r="UKP3001" s="81"/>
      <c r="UKQ3001" s="173"/>
      <c r="UKR3001" s="737"/>
      <c r="UKS3001" s="137"/>
      <c r="UKT3001" s="580"/>
      <c r="UKU3001" s="537"/>
      <c r="UKV3001" s="562"/>
      <c r="UKW3001" s="357"/>
      <c r="UKX3001" s="81"/>
      <c r="UKY3001" s="173"/>
      <c r="UKZ3001" s="737"/>
      <c r="ULA3001" s="137"/>
      <c r="ULB3001" s="580"/>
      <c r="ULC3001" s="537"/>
      <c r="ULD3001" s="562"/>
      <c r="ULE3001" s="357"/>
      <c r="ULF3001" s="81"/>
      <c r="ULG3001" s="173"/>
      <c r="ULH3001" s="737"/>
      <c r="ULI3001" s="137"/>
      <c r="ULJ3001" s="580"/>
      <c r="ULK3001" s="537"/>
      <c r="ULL3001" s="562"/>
      <c r="ULM3001" s="357"/>
      <c r="ULN3001" s="81"/>
      <c r="ULO3001" s="173"/>
      <c r="ULP3001" s="737"/>
      <c r="ULQ3001" s="137"/>
      <c r="ULR3001" s="580"/>
      <c r="ULS3001" s="537"/>
      <c r="ULT3001" s="562"/>
      <c r="ULU3001" s="357"/>
      <c r="ULV3001" s="81"/>
      <c r="ULW3001" s="173"/>
      <c r="ULX3001" s="737"/>
      <c r="ULY3001" s="137"/>
      <c r="ULZ3001" s="580"/>
      <c r="UMA3001" s="537"/>
      <c r="UMB3001" s="562"/>
      <c r="UMC3001" s="357"/>
      <c r="UMD3001" s="81"/>
      <c r="UME3001" s="173"/>
      <c r="UMF3001" s="737"/>
      <c r="UMG3001" s="137"/>
      <c r="UMH3001" s="580"/>
      <c r="UMI3001" s="537"/>
      <c r="UMJ3001" s="562"/>
      <c r="UMK3001" s="357"/>
      <c r="UML3001" s="81"/>
      <c r="UMM3001" s="173"/>
      <c r="UMN3001" s="737"/>
      <c r="UMO3001" s="137"/>
      <c r="UMP3001" s="580"/>
      <c r="UMQ3001" s="537"/>
      <c r="UMR3001" s="562"/>
      <c r="UMS3001" s="357"/>
      <c r="UMT3001" s="81"/>
      <c r="UMU3001" s="173"/>
      <c r="UMV3001" s="737"/>
      <c r="UMW3001" s="137"/>
      <c r="UMX3001" s="580"/>
      <c r="UMY3001" s="537"/>
      <c r="UMZ3001" s="562"/>
      <c r="UNA3001" s="357"/>
      <c r="UNB3001" s="81"/>
      <c r="UNC3001" s="173"/>
      <c r="UND3001" s="737"/>
      <c r="UNE3001" s="137"/>
      <c r="UNF3001" s="580"/>
      <c r="UNG3001" s="537"/>
      <c r="UNH3001" s="562"/>
      <c r="UNI3001" s="357"/>
      <c r="UNJ3001" s="81"/>
      <c r="UNK3001" s="173"/>
      <c r="UNL3001" s="737"/>
      <c r="UNM3001" s="137"/>
      <c r="UNN3001" s="580"/>
      <c r="UNO3001" s="537"/>
      <c r="UNP3001" s="562"/>
      <c r="UNQ3001" s="357"/>
      <c r="UNR3001" s="81"/>
      <c r="UNS3001" s="173"/>
      <c r="UNT3001" s="737"/>
      <c r="UNU3001" s="137"/>
      <c r="UNV3001" s="580"/>
      <c r="UNW3001" s="537"/>
      <c r="UNX3001" s="562"/>
      <c r="UNY3001" s="357"/>
      <c r="UNZ3001" s="81"/>
      <c r="UOA3001" s="173"/>
      <c r="UOB3001" s="737"/>
      <c r="UOC3001" s="137"/>
      <c r="UOD3001" s="580"/>
      <c r="UOE3001" s="537"/>
      <c r="UOF3001" s="562"/>
      <c r="UOG3001" s="357"/>
      <c r="UOH3001" s="81"/>
      <c r="UOI3001" s="173"/>
      <c r="UOJ3001" s="737"/>
      <c r="UOK3001" s="137"/>
      <c r="UOL3001" s="580"/>
      <c r="UOM3001" s="537"/>
      <c r="UON3001" s="562"/>
      <c r="UOO3001" s="357"/>
      <c r="UOP3001" s="81"/>
      <c r="UOQ3001" s="173"/>
      <c r="UOR3001" s="737"/>
      <c r="UOS3001" s="137"/>
      <c r="UOT3001" s="580"/>
      <c r="UOU3001" s="537"/>
      <c r="UOV3001" s="562"/>
      <c r="UOW3001" s="357"/>
      <c r="UOX3001" s="81"/>
      <c r="UOY3001" s="173"/>
      <c r="UOZ3001" s="737"/>
      <c r="UPA3001" s="137"/>
      <c r="UPB3001" s="580"/>
      <c r="UPC3001" s="537"/>
      <c r="UPD3001" s="562"/>
      <c r="UPE3001" s="357"/>
      <c r="UPF3001" s="81"/>
      <c r="UPG3001" s="173"/>
      <c r="UPH3001" s="737"/>
      <c r="UPI3001" s="137"/>
      <c r="UPJ3001" s="580"/>
      <c r="UPK3001" s="537"/>
      <c r="UPL3001" s="562"/>
      <c r="UPM3001" s="357"/>
      <c r="UPN3001" s="81"/>
      <c r="UPO3001" s="173"/>
      <c r="UPP3001" s="737"/>
      <c r="UPQ3001" s="137"/>
      <c r="UPR3001" s="580"/>
      <c r="UPS3001" s="537"/>
      <c r="UPT3001" s="562"/>
      <c r="UPU3001" s="357"/>
      <c r="UPV3001" s="81"/>
      <c r="UPW3001" s="173"/>
      <c r="UPX3001" s="737"/>
      <c r="UPY3001" s="137"/>
      <c r="UPZ3001" s="580"/>
      <c r="UQA3001" s="537"/>
      <c r="UQB3001" s="562"/>
      <c r="UQC3001" s="357"/>
      <c r="UQD3001" s="81"/>
      <c r="UQE3001" s="173"/>
      <c r="UQF3001" s="737"/>
      <c r="UQG3001" s="137"/>
      <c r="UQH3001" s="580"/>
      <c r="UQI3001" s="537"/>
      <c r="UQJ3001" s="562"/>
      <c r="UQK3001" s="357"/>
      <c r="UQL3001" s="81"/>
      <c r="UQM3001" s="173"/>
      <c r="UQN3001" s="737"/>
      <c r="UQO3001" s="137"/>
      <c r="UQP3001" s="580"/>
      <c r="UQQ3001" s="537"/>
      <c r="UQR3001" s="562"/>
      <c r="UQS3001" s="357"/>
      <c r="UQT3001" s="81"/>
      <c r="UQU3001" s="173"/>
      <c r="UQV3001" s="737"/>
      <c r="UQW3001" s="137"/>
      <c r="UQX3001" s="580"/>
      <c r="UQY3001" s="537"/>
      <c r="UQZ3001" s="562"/>
      <c r="URA3001" s="357"/>
      <c r="URB3001" s="81"/>
      <c r="URC3001" s="173"/>
      <c r="URD3001" s="737"/>
      <c r="URE3001" s="137"/>
      <c r="URF3001" s="580"/>
      <c r="URG3001" s="537"/>
      <c r="URH3001" s="562"/>
      <c r="URI3001" s="357"/>
      <c r="URJ3001" s="81"/>
      <c r="URK3001" s="173"/>
      <c r="URL3001" s="737"/>
      <c r="URM3001" s="137"/>
      <c r="URN3001" s="580"/>
      <c r="URO3001" s="537"/>
      <c r="URP3001" s="562"/>
      <c r="URQ3001" s="357"/>
      <c r="URR3001" s="81"/>
      <c r="URS3001" s="173"/>
      <c r="URT3001" s="737"/>
      <c r="URU3001" s="137"/>
      <c r="URV3001" s="580"/>
      <c r="URW3001" s="537"/>
      <c r="URX3001" s="562"/>
      <c r="URY3001" s="357"/>
      <c r="URZ3001" s="81"/>
      <c r="USA3001" s="173"/>
      <c r="USB3001" s="737"/>
      <c r="USC3001" s="137"/>
      <c r="USD3001" s="580"/>
      <c r="USE3001" s="537"/>
      <c r="USF3001" s="562"/>
      <c r="USG3001" s="357"/>
      <c r="USH3001" s="81"/>
      <c r="USI3001" s="173"/>
      <c r="USJ3001" s="737"/>
      <c r="USK3001" s="137"/>
      <c r="USL3001" s="580"/>
      <c r="USM3001" s="537"/>
      <c r="USN3001" s="562"/>
      <c r="USO3001" s="357"/>
      <c r="USP3001" s="81"/>
      <c r="USQ3001" s="173"/>
      <c r="USR3001" s="737"/>
      <c r="USS3001" s="137"/>
      <c r="UST3001" s="580"/>
      <c r="USU3001" s="537"/>
      <c r="USV3001" s="562"/>
      <c r="USW3001" s="357"/>
      <c r="USX3001" s="81"/>
      <c r="USY3001" s="173"/>
      <c r="USZ3001" s="737"/>
      <c r="UTA3001" s="137"/>
      <c r="UTB3001" s="580"/>
      <c r="UTC3001" s="537"/>
      <c r="UTD3001" s="562"/>
      <c r="UTE3001" s="357"/>
      <c r="UTF3001" s="81"/>
      <c r="UTG3001" s="173"/>
      <c r="UTH3001" s="737"/>
      <c r="UTI3001" s="137"/>
      <c r="UTJ3001" s="580"/>
      <c r="UTK3001" s="537"/>
      <c r="UTL3001" s="562"/>
      <c r="UTM3001" s="357"/>
      <c r="UTN3001" s="81"/>
      <c r="UTO3001" s="173"/>
      <c r="UTP3001" s="737"/>
      <c r="UTQ3001" s="137"/>
      <c r="UTR3001" s="580"/>
      <c r="UTS3001" s="537"/>
      <c r="UTT3001" s="562"/>
      <c r="UTU3001" s="357"/>
      <c r="UTV3001" s="81"/>
      <c r="UTW3001" s="173"/>
      <c r="UTX3001" s="737"/>
      <c r="UTY3001" s="137"/>
      <c r="UTZ3001" s="580"/>
      <c r="UUA3001" s="537"/>
      <c r="UUB3001" s="562"/>
      <c r="UUC3001" s="357"/>
      <c r="UUD3001" s="81"/>
      <c r="UUE3001" s="173"/>
      <c r="UUF3001" s="737"/>
      <c r="UUG3001" s="137"/>
      <c r="UUH3001" s="580"/>
      <c r="UUI3001" s="537"/>
      <c r="UUJ3001" s="562"/>
      <c r="UUK3001" s="357"/>
      <c r="UUL3001" s="81"/>
      <c r="UUM3001" s="173"/>
      <c r="UUN3001" s="737"/>
      <c r="UUO3001" s="137"/>
      <c r="UUP3001" s="580"/>
      <c r="UUQ3001" s="537"/>
      <c r="UUR3001" s="562"/>
      <c r="UUS3001" s="357"/>
      <c r="UUT3001" s="81"/>
      <c r="UUU3001" s="173"/>
      <c r="UUV3001" s="737"/>
      <c r="UUW3001" s="137"/>
      <c r="UUX3001" s="580"/>
      <c r="UUY3001" s="537"/>
      <c r="UUZ3001" s="562"/>
      <c r="UVA3001" s="357"/>
      <c r="UVB3001" s="81"/>
      <c r="UVC3001" s="173"/>
      <c r="UVD3001" s="737"/>
      <c r="UVE3001" s="137"/>
      <c r="UVF3001" s="580"/>
      <c r="UVG3001" s="537"/>
      <c r="UVH3001" s="562"/>
      <c r="UVI3001" s="357"/>
      <c r="UVJ3001" s="81"/>
      <c r="UVK3001" s="173"/>
      <c r="UVL3001" s="737"/>
      <c r="UVM3001" s="137"/>
      <c r="UVN3001" s="580"/>
      <c r="UVO3001" s="537"/>
      <c r="UVP3001" s="562"/>
      <c r="UVQ3001" s="357"/>
      <c r="UVR3001" s="81"/>
      <c r="UVS3001" s="173"/>
      <c r="UVT3001" s="737"/>
      <c r="UVU3001" s="137"/>
      <c r="UVV3001" s="580"/>
      <c r="UVW3001" s="537"/>
      <c r="UVX3001" s="562"/>
      <c r="UVY3001" s="357"/>
      <c r="UVZ3001" s="81"/>
      <c r="UWA3001" s="173"/>
      <c r="UWB3001" s="737"/>
      <c r="UWC3001" s="137"/>
      <c r="UWD3001" s="580"/>
      <c r="UWE3001" s="537"/>
      <c r="UWF3001" s="562"/>
      <c r="UWG3001" s="357"/>
      <c r="UWH3001" s="81"/>
      <c r="UWI3001" s="173"/>
      <c r="UWJ3001" s="737"/>
      <c r="UWK3001" s="137"/>
      <c r="UWL3001" s="580"/>
      <c r="UWM3001" s="537"/>
      <c r="UWN3001" s="562"/>
      <c r="UWO3001" s="357"/>
      <c r="UWP3001" s="81"/>
      <c r="UWQ3001" s="173"/>
      <c r="UWR3001" s="737"/>
      <c r="UWS3001" s="137"/>
      <c r="UWT3001" s="580"/>
      <c r="UWU3001" s="537"/>
      <c r="UWV3001" s="562"/>
      <c r="UWW3001" s="357"/>
      <c r="UWX3001" s="81"/>
      <c r="UWY3001" s="173"/>
      <c r="UWZ3001" s="737"/>
      <c r="UXA3001" s="137"/>
      <c r="UXB3001" s="580"/>
      <c r="UXC3001" s="537"/>
      <c r="UXD3001" s="562"/>
      <c r="UXE3001" s="357"/>
      <c r="UXF3001" s="81"/>
      <c r="UXG3001" s="173"/>
      <c r="UXH3001" s="737"/>
      <c r="UXI3001" s="137"/>
      <c r="UXJ3001" s="580"/>
      <c r="UXK3001" s="537"/>
      <c r="UXL3001" s="562"/>
      <c r="UXM3001" s="357"/>
      <c r="UXN3001" s="81"/>
      <c r="UXO3001" s="173"/>
      <c r="UXP3001" s="737"/>
      <c r="UXQ3001" s="137"/>
      <c r="UXR3001" s="580"/>
      <c r="UXS3001" s="537"/>
      <c r="UXT3001" s="562"/>
      <c r="UXU3001" s="357"/>
      <c r="UXV3001" s="81"/>
      <c r="UXW3001" s="173"/>
      <c r="UXX3001" s="737"/>
      <c r="UXY3001" s="137"/>
      <c r="UXZ3001" s="580"/>
      <c r="UYA3001" s="537"/>
      <c r="UYB3001" s="562"/>
      <c r="UYC3001" s="357"/>
      <c r="UYD3001" s="81"/>
      <c r="UYE3001" s="173"/>
      <c r="UYF3001" s="737"/>
      <c r="UYG3001" s="137"/>
      <c r="UYH3001" s="580"/>
      <c r="UYI3001" s="537"/>
      <c r="UYJ3001" s="562"/>
      <c r="UYK3001" s="357"/>
      <c r="UYL3001" s="81"/>
      <c r="UYM3001" s="173"/>
      <c r="UYN3001" s="737"/>
      <c r="UYO3001" s="137"/>
      <c r="UYP3001" s="580"/>
      <c r="UYQ3001" s="537"/>
      <c r="UYR3001" s="562"/>
      <c r="UYS3001" s="357"/>
      <c r="UYT3001" s="81"/>
      <c r="UYU3001" s="173"/>
      <c r="UYV3001" s="737"/>
      <c r="UYW3001" s="137"/>
      <c r="UYX3001" s="580"/>
      <c r="UYY3001" s="537"/>
      <c r="UYZ3001" s="562"/>
      <c r="UZA3001" s="357"/>
      <c r="UZB3001" s="81"/>
      <c r="UZC3001" s="173"/>
      <c r="UZD3001" s="737"/>
      <c r="UZE3001" s="137"/>
      <c r="UZF3001" s="580"/>
      <c r="UZG3001" s="537"/>
      <c r="UZH3001" s="562"/>
      <c r="UZI3001" s="357"/>
      <c r="UZJ3001" s="81"/>
      <c r="UZK3001" s="173"/>
      <c r="UZL3001" s="737"/>
      <c r="UZM3001" s="137"/>
      <c r="UZN3001" s="580"/>
      <c r="UZO3001" s="537"/>
      <c r="UZP3001" s="562"/>
      <c r="UZQ3001" s="357"/>
      <c r="UZR3001" s="81"/>
      <c r="UZS3001" s="173"/>
      <c r="UZT3001" s="737"/>
      <c r="UZU3001" s="137"/>
      <c r="UZV3001" s="580"/>
      <c r="UZW3001" s="537"/>
      <c r="UZX3001" s="562"/>
      <c r="UZY3001" s="357"/>
      <c r="UZZ3001" s="81"/>
      <c r="VAA3001" s="173"/>
      <c r="VAB3001" s="737"/>
      <c r="VAC3001" s="137"/>
      <c r="VAD3001" s="580"/>
      <c r="VAE3001" s="537"/>
      <c r="VAF3001" s="562"/>
      <c r="VAG3001" s="357"/>
      <c r="VAH3001" s="81"/>
      <c r="VAI3001" s="173"/>
      <c r="VAJ3001" s="737"/>
      <c r="VAK3001" s="137"/>
      <c r="VAL3001" s="580"/>
      <c r="VAM3001" s="537"/>
      <c r="VAN3001" s="562"/>
      <c r="VAO3001" s="357"/>
      <c r="VAP3001" s="81"/>
      <c r="VAQ3001" s="173"/>
      <c r="VAR3001" s="737"/>
      <c r="VAS3001" s="137"/>
      <c r="VAT3001" s="580"/>
      <c r="VAU3001" s="537"/>
      <c r="VAV3001" s="562"/>
      <c r="VAW3001" s="357"/>
      <c r="VAX3001" s="81"/>
      <c r="VAY3001" s="173"/>
      <c r="VAZ3001" s="737"/>
      <c r="VBA3001" s="137"/>
      <c r="VBB3001" s="580"/>
      <c r="VBC3001" s="537"/>
      <c r="VBD3001" s="562"/>
      <c r="VBE3001" s="357"/>
      <c r="VBF3001" s="81"/>
      <c r="VBG3001" s="173"/>
      <c r="VBH3001" s="737"/>
      <c r="VBI3001" s="137"/>
      <c r="VBJ3001" s="580"/>
      <c r="VBK3001" s="537"/>
      <c r="VBL3001" s="562"/>
      <c r="VBM3001" s="357"/>
      <c r="VBN3001" s="81"/>
      <c r="VBO3001" s="173"/>
      <c r="VBP3001" s="737"/>
      <c r="VBQ3001" s="137"/>
      <c r="VBR3001" s="580"/>
      <c r="VBS3001" s="537"/>
      <c r="VBT3001" s="562"/>
      <c r="VBU3001" s="357"/>
      <c r="VBV3001" s="81"/>
      <c r="VBW3001" s="173"/>
      <c r="VBX3001" s="737"/>
      <c r="VBY3001" s="137"/>
      <c r="VBZ3001" s="580"/>
      <c r="VCA3001" s="537"/>
      <c r="VCB3001" s="562"/>
      <c r="VCC3001" s="357"/>
      <c r="VCD3001" s="81"/>
      <c r="VCE3001" s="173"/>
      <c r="VCF3001" s="737"/>
      <c r="VCG3001" s="137"/>
      <c r="VCH3001" s="580"/>
      <c r="VCI3001" s="537"/>
      <c r="VCJ3001" s="562"/>
      <c r="VCK3001" s="357"/>
      <c r="VCL3001" s="81"/>
      <c r="VCM3001" s="173"/>
      <c r="VCN3001" s="737"/>
      <c r="VCO3001" s="137"/>
      <c r="VCP3001" s="580"/>
      <c r="VCQ3001" s="537"/>
      <c r="VCR3001" s="562"/>
      <c r="VCS3001" s="357"/>
      <c r="VCT3001" s="81"/>
      <c r="VCU3001" s="173"/>
      <c r="VCV3001" s="737"/>
      <c r="VCW3001" s="137"/>
      <c r="VCX3001" s="580"/>
      <c r="VCY3001" s="537"/>
      <c r="VCZ3001" s="562"/>
      <c r="VDA3001" s="357"/>
      <c r="VDB3001" s="81"/>
      <c r="VDC3001" s="173"/>
      <c r="VDD3001" s="737"/>
      <c r="VDE3001" s="137"/>
      <c r="VDF3001" s="580"/>
      <c r="VDG3001" s="537"/>
      <c r="VDH3001" s="562"/>
      <c r="VDI3001" s="357"/>
      <c r="VDJ3001" s="81"/>
      <c r="VDK3001" s="173"/>
      <c r="VDL3001" s="737"/>
      <c r="VDM3001" s="137"/>
      <c r="VDN3001" s="580"/>
      <c r="VDO3001" s="537"/>
      <c r="VDP3001" s="562"/>
      <c r="VDQ3001" s="357"/>
      <c r="VDR3001" s="81"/>
      <c r="VDS3001" s="173"/>
      <c r="VDT3001" s="737"/>
      <c r="VDU3001" s="137"/>
      <c r="VDV3001" s="580"/>
      <c r="VDW3001" s="537"/>
      <c r="VDX3001" s="562"/>
      <c r="VDY3001" s="357"/>
      <c r="VDZ3001" s="81"/>
      <c r="VEA3001" s="173"/>
      <c r="VEB3001" s="737"/>
      <c r="VEC3001" s="137"/>
      <c r="VED3001" s="580"/>
      <c r="VEE3001" s="537"/>
      <c r="VEF3001" s="562"/>
      <c r="VEG3001" s="357"/>
      <c r="VEH3001" s="81"/>
      <c r="VEI3001" s="173"/>
      <c r="VEJ3001" s="737"/>
      <c r="VEK3001" s="137"/>
      <c r="VEL3001" s="580"/>
      <c r="VEM3001" s="537"/>
      <c r="VEN3001" s="562"/>
      <c r="VEO3001" s="357"/>
      <c r="VEP3001" s="81"/>
      <c r="VEQ3001" s="173"/>
      <c r="VER3001" s="737"/>
      <c r="VES3001" s="137"/>
      <c r="VET3001" s="580"/>
      <c r="VEU3001" s="537"/>
      <c r="VEV3001" s="562"/>
      <c r="VEW3001" s="357"/>
      <c r="VEX3001" s="81"/>
      <c r="VEY3001" s="173"/>
      <c r="VEZ3001" s="737"/>
      <c r="VFA3001" s="137"/>
      <c r="VFB3001" s="580"/>
      <c r="VFC3001" s="537"/>
      <c r="VFD3001" s="562"/>
      <c r="VFE3001" s="357"/>
      <c r="VFF3001" s="81"/>
      <c r="VFG3001" s="173"/>
      <c r="VFH3001" s="737"/>
      <c r="VFI3001" s="137"/>
      <c r="VFJ3001" s="580"/>
      <c r="VFK3001" s="537"/>
      <c r="VFL3001" s="562"/>
      <c r="VFM3001" s="357"/>
      <c r="VFN3001" s="81"/>
      <c r="VFO3001" s="173"/>
      <c r="VFP3001" s="737"/>
      <c r="VFQ3001" s="137"/>
      <c r="VFR3001" s="580"/>
      <c r="VFS3001" s="537"/>
      <c r="VFT3001" s="562"/>
      <c r="VFU3001" s="357"/>
      <c r="VFV3001" s="81"/>
      <c r="VFW3001" s="173"/>
      <c r="VFX3001" s="737"/>
      <c r="VFY3001" s="137"/>
      <c r="VFZ3001" s="580"/>
      <c r="VGA3001" s="537"/>
      <c r="VGB3001" s="562"/>
      <c r="VGC3001" s="357"/>
      <c r="VGD3001" s="81"/>
      <c r="VGE3001" s="173"/>
      <c r="VGF3001" s="737"/>
      <c r="VGG3001" s="137"/>
      <c r="VGH3001" s="580"/>
      <c r="VGI3001" s="537"/>
      <c r="VGJ3001" s="562"/>
      <c r="VGK3001" s="357"/>
      <c r="VGL3001" s="81"/>
      <c r="VGM3001" s="173"/>
      <c r="VGN3001" s="737"/>
      <c r="VGO3001" s="137"/>
      <c r="VGP3001" s="580"/>
      <c r="VGQ3001" s="537"/>
      <c r="VGR3001" s="562"/>
      <c r="VGS3001" s="357"/>
      <c r="VGT3001" s="81"/>
      <c r="VGU3001" s="173"/>
      <c r="VGV3001" s="737"/>
      <c r="VGW3001" s="137"/>
      <c r="VGX3001" s="580"/>
      <c r="VGY3001" s="537"/>
      <c r="VGZ3001" s="562"/>
      <c r="VHA3001" s="357"/>
      <c r="VHB3001" s="81"/>
      <c r="VHC3001" s="173"/>
      <c r="VHD3001" s="737"/>
      <c r="VHE3001" s="137"/>
      <c r="VHF3001" s="580"/>
      <c r="VHG3001" s="537"/>
      <c r="VHH3001" s="562"/>
      <c r="VHI3001" s="357"/>
      <c r="VHJ3001" s="81"/>
      <c r="VHK3001" s="173"/>
      <c r="VHL3001" s="737"/>
      <c r="VHM3001" s="137"/>
      <c r="VHN3001" s="580"/>
      <c r="VHO3001" s="537"/>
      <c r="VHP3001" s="562"/>
      <c r="VHQ3001" s="357"/>
      <c r="VHR3001" s="81"/>
      <c r="VHS3001" s="173"/>
      <c r="VHT3001" s="737"/>
      <c r="VHU3001" s="137"/>
      <c r="VHV3001" s="580"/>
      <c r="VHW3001" s="537"/>
      <c r="VHX3001" s="562"/>
      <c r="VHY3001" s="357"/>
      <c r="VHZ3001" s="81"/>
      <c r="VIA3001" s="173"/>
      <c r="VIB3001" s="737"/>
      <c r="VIC3001" s="137"/>
      <c r="VID3001" s="580"/>
      <c r="VIE3001" s="537"/>
      <c r="VIF3001" s="562"/>
      <c r="VIG3001" s="357"/>
      <c r="VIH3001" s="81"/>
      <c r="VII3001" s="173"/>
      <c r="VIJ3001" s="737"/>
      <c r="VIK3001" s="137"/>
      <c r="VIL3001" s="580"/>
      <c r="VIM3001" s="537"/>
      <c r="VIN3001" s="562"/>
      <c r="VIO3001" s="357"/>
      <c r="VIP3001" s="81"/>
      <c r="VIQ3001" s="173"/>
      <c r="VIR3001" s="737"/>
      <c r="VIS3001" s="137"/>
      <c r="VIT3001" s="580"/>
      <c r="VIU3001" s="537"/>
      <c r="VIV3001" s="562"/>
      <c r="VIW3001" s="357"/>
      <c r="VIX3001" s="81"/>
      <c r="VIY3001" s="173"/>
      <c r="VIZ3001" s="737"/>
      <c r="VJA3001" s="137"/>
      <c r="VJB3001" s="580"/>
      <c r="VJC3001" s="537"/>
      <c r="VJD3001" s="562"/>
      <c r="VJE3001" s="357"/>
      <c r="VJF3001" s="81"/>
      <c r="VJG3001" s="173"/>
      <c r="VJH3001" s="737"/>
      <c r="VJI3001" s="137"/>
      <c r="VJJ3001" s="580"/>
      <c r="VJK3001" s="537"/>
      <c r="VJL3001" s="562"/>
      <c r="VJM3001" s="357"/>
      <c r="VJN3001" s="81"/>
      <c r="VJO3001" s="173"/>
      <c r="VJP3001" s="737"/>
      <c r="VJQ3001" s="137"/>
      <c r="VJR3001" s="580"/>
      <c r="VJS3001" s="537"/>
      <c r="VJT3001" s="562"/>
      <c r="VJU3001" s="357"/>
      <c r="VJV3001" s="81"/>
      <c r="VJW3001" s="173"/>
      <c r="VJX3001" s="737"/>
      <c r="VJY3001" s="137"/>
      <c r="VJZ3001" s="580"/>
      <c r="VKA3001" s="537"/>
      <c r="VKB3001" s="562"/>
      <c r="VKC3001" s="357"/>
      <c r="VKD3001" s="81"/>
      <c r="VKE3001" s="173"/>
      <c r="VKF3001" s="737"/>
      <c r="VKG3001" s="137"/>
      <c r="VKH3001" s="580"/>
      <c r="VKI3001" s="537"/>
      <c r="VKJ3001" s="562"/>
      <c r="VKK3001" s="357"/>
      <c r="VKL3001" s="81"/>
      <c r="VKM3001" s="173"/>
      <c r="VKN3001" s="737"/>
      <c r="VKO3001" s="137"/>
      <c r="VKP3001" s="580"/>
      <c r="VKQ3001" s="537"/>
      <c r="VKR3001" s="562"/>
      <c r="VKS3001" s="357"/>
      <c r="VKT3001" s="81"/>
      <c r="VKU3001" s="173"/>
      <c r="VKV3001" s="737"/>
      <c r="VKW3001" s="137"/>
      <c r="VKX3001" s="580"/>
      <c r="VKY3001" s="537"/>
      <c r="VKZ3001" s="562"/>
      <c r="VLA3001" s="357"/>
      <c r="VLB3001" s="81"/>
      <c r="VLC3001" s="173"/>
      <c r="VLD3001" s="737"/>
      <c r="VLE3001" s="137"/>
      <c r="VLF3001" s="580"/>
      <c r="VLG3001" s="537"/>
      <c r="VLH3001" s="562"/>
      <c r="VLI3001" s="357"/>
      <c r="VLJ3001" s="81"/>
      <c r="VLK3001" s="173"/>
      <c r="VLL3001" s="737"/>
      <c r="VLM3001" s="137"/>
      <c r="VLN3001" s="580"/>
      <c r="VLO3001" s="537"/>
      <c r="VLP3001" s="562"/>
      <c r="VLQ3001" s="357"/>
      <c r="VLR3001" s="81"/>
      <c r="VLS3001" s="173"/>
      <c r="VLT3001" s="737"/>
      <c r="VLU3001" s="137"/>
      <c r="VLV3001" s="580"/>
      <c r="VLW3001" s="537"/>
      <c r="VLX3001" s="562"/>
      <c r="VLY3001" s="357"/>
      <c r="VLZ3001" s="81"/>
      <c r="VMA3001" s="173"/>
      <c r="VMB3001" s="737"/>
      <c r="VMC3001" s="137"/>
      <c r="VMD3001" s="580"/>
      <c r="VME3001" s="537"/>
      <c r="VMF3001" s="562"/>
      <c r="VMG3001" s="357"/>
      <c r="VMH3001" s="81"/>
      <c r="VMI3001" s="173"/>
      <c r="VMJ3001" s="737"/>
      <c r="VMK3001" s="137"/>
      <c r="VML3001" s="580"/>
      <c r="VMM3001" s="537"/>
      <c r="VMN3001" s="562"/>
      <c r="VMO3001" s="357"/>
      <c r="VMP3001" s="81"/>
      <c r="VMQ3001" s="173"/>
      <c r="VMR3001" s="737"/>
      <c r="VMS3001" s="137"/>
      <c r="VMT3001" s="580"/>
      <c r="VMU3001" s="537"/>
      <c r="VMV3001" s="562"/>
      <c r="VMW3001" s="357"/>
      <c r="VMX3001" s="81"/>
      <c r="VMY3001" s="173"/>
      <c r="VMZ3001" s="737"/>
      <c r="VNA3001" s="137"/>
      <c r="VNB3001" s="580"/>
      <c r="VNC3001" s="537"/>
      <c r="VND3001" s="562"/>
      <c r="VNE3001" s="357"/>
      <c r="VNF3001" s="81"/>
      <c r="VNG3001" s="173"/>
      <c r="VNH3001" s="737"/>
      <c r="VNI3001" s="137"/>
      <c r="VNJ3001" s="580"/>
      <c r="VNK3001" s="537"/>
      <c r="VNL3001" s="562"/>
      <c r="VNM3001" s="357"/>
      <c r="VNN3001" s="81"/>
      <c r="VNO3001" s="173"/>
      <c r="VNP3001" s="737"/>
      <c r="VNQ3001" s="137"/>
      <c r="VNR3001" s="580"/>
      <c r="VNS3001" s="537"/>
      <c r="VNT3001" s="562"/>
      <c r="VNU3001" s="357"/>
      <c r="VNV3001" s="81"/>
      <c r="VNW3001" s="173"/>
      <c r="VNX3001" s="737"/>
      <c r="VNY3001" s="137"/>
      <c r="VNZ3001" s="580"/>
      <c r="VOA3001" s="537"/>
      <c r="VOB3001" s="562"/>
      <c r="VOC3001" s="357"/>
      <c r="VOD3001" s="81"/>
      <c r="VOE3001" s="173"/>
      <c r="VOF3001" s="737"/>
      <c r="VOG3001" s="137"/>
      <c r="VOH3001" s="580"/>
      <c r="VOI3001" s="537"/>
      <c r="VOJ3001" s="562"/>
      <c r="VOK3001" s="357"/>
      <c r="VOL3001" s="81"/>
      <c r="VOM3001" s="173"/>
      <c r="VON3001" s="737"/>
      <c r="VOO3001" s="137"/>
      <c r="VOP3001" s="580"/>
      <c r="VOQ3001" s="537"/>
      <c r="VOR3001" s="562"/>
      <c r="VOS3001" s="357"/>
      <c r="VOT3001" s="81"/>
      <c r="VOU3001" s="173"/>
      <c r="VOV3001" s="737"/>
      <c r="VOW3001" s="137"/>
      <c r="VOX3001" s="580"/>
      <c r="VOY3001" s="537"/>
      <c r="VOZ3001" s="562"/>
      <c r="VPA3001" s="357"/>
      <c r="VPB3001" s="81"/>
      <c r="VPC3001" s="173"/>
      <c r="VPD3001" s="737"/>
      <c r="VPE3001" s="137"/>
      <c r="VPF3001" s="580"/>
      <c r="VPG3001" s="537"/>
      <c r="VPH3001" s="562"/>
      <c r="VPI3001" s="357"/>
      <c r="VPJ3001" s="81"/>
      <c r="VPK3001" s="173"/>
      <c r="VPL3001" s="737"/>
      <c r="VPM3001" s="137"/>
      <c r="VPN3001" s="580"/>
      <c r="VPO3001" s="537"/>
      <c r="VPP3001" s="562"/>
      <c r="VPQ3001" s="357"/>
      <c r="VPR3001" s="81"/>
      <c r="VPS3001" s="173"/>
      <c r="VPT3001" s="737"/>
      <c r="VPU3001" s="137"/>
      <c r="VPV3001" s="580"/>
      <c r="VPW3001" s="537"/>
      <c r="VPX3001" s="562"/>
      <c r="VPY3001" s="357"/>
      <c r="VPZ3001" s="81"/>
      <c r="VQA3001" s="173"/>
      <c r="VQB3001" s="737"/>
      <c r="VQC3001" s="137"/>
      <c r="VQD3001" s="580"/>
      <c r="VQE3001" s="537"/>
      <c r="VQF3001" s="562"/>
      <c r="VQG3001" s="357"/>
      <c r="VQH3001" s="81"/>
      <c r="VQI3001" s="173"/>
      <c r="VQJ3001" s="737"/>
      <c r="VQK3001" s="137"/>
      <c r="VQL3001" s="580"/>
      <c r="VQM3001" s="537"/>
      <c r="VQN3001" s="562"/>
      <c r="VQO3001" s="357"/>
      <c r="VQP3001" s="81"/>
      <c r="VQQ3001" s="173"/>
      <c r="VQR3001" s="737"/>
      <c r="VQS3001" s="137"/>
      <c r="VQT3001" s="580"/>
      <c r="VQU3001" s="537"/>
      <c r="VQV3001" s="562"/>
      <c r="VQW3001" s="357"/>
      <c r="VQX3001" s="81"/>
      <c r="VQY3001" s="173"/>
      <c r="VQZ3001" s="737"/>
      <c r="VRA3001" s="137"/>
      <c r="VRB3001" s="580"/>
      <c r="VRC3001" s="537"/>
      <c r="VRD3001" s="562"/>
      <c r="VRE3001" s="357"/>
      <c r="VRF3001" s="81"/>
      <c r="VRG3001" s="173"/>
      <c r="VRH3001" s="737"/>
      <c r="VRI3001" s="137"/>
      <c r="VRJ3001" s="580"/>
      <c r="VRK3001" s="537"/>
      <c r="VRL3001" s="562"/>
      <c r="VRM3001" s="357"/>
      <c r="VRN3001" s="81"/>
      <c r="VRO3001" s="173"/>
      <c r="VRP3001" s="737"/>
      <c r="VRQ3001" s="137"/>
      <c r="VRR3001" s="580"/>
      <c r="VRS3001" s="537"/>
      <c r="VRT3001" s="562"/>
      <c r="VRU3001" s="357"/>
      <c r="VRV3001" s="81"/>
      <c r="VRW3001" s="173"/>
      <c r="VRX3001" s="737"/>
      <c r="VRY3001" s="137"/>
      <c r="VRZ3001" s="580"/>
      <c r="VSA3001" s="537"/>
      <c r="VSB3001" s="562"/>
      <c r="VSC3001" s="357"/>
      <c r="VSD3001" s="81"/>
      <c r="VSE3001" s="173"/>
      <c r="VSF3001" s="737"/>
      <c r="VSG3001" s="137"/>
      <c r="VSH3001" s="580"/>
      <c r="VSI3001" s="537"/>
      <c r="VSJ3001" s="562"/>
      <c r="VSK3001" s="357"/>
      <c r="VSL3001" s="81"/>
      <c r="VSM3001" s="173"/>
      <c r="VSN3001" s="737"/>
      <c r="VSO3001" s="137"/>
      <c r="VSP3001" s="580"/>
      <c r="VSQ3001" s="537"/>
      <c r="VSR3001" s="562"/>
      <c r="VSS3001" s="357"/>
      <c r="VST3001" s="81"/>
      <c r="VSU3001" s="173"/>
      <c r="VSV3001" s="737"/>
      <c r="VSW3001" s="137"/>
      <c r="VSX3001" s="580"/>
      <c r="VSY3001" s="537"/>
      <c r="VSZ3001" s="562"/>
      <c r="VTA3001" s="357"/>
      <c r="VTB3001" s="81"/>
      <c r="VTC3001" s="173"/>
      <c r="VTD3001" s="737"/>
      <c r="VTE3001" s="137"/>
      <c r="VTF3001" s="580"/>
      <c r="VTG3001" s="537"/>
      <c r="VTH3001" s="562"/>
      <c r="VTI3001" s="357"/>
      <c r="VTJ3001" s="81"/>
      <c r="VTK3001" s="173"/>
      <c r="VTL3001" s="737"/>
      <c r="VTM3001" s="137"/>
      <c r="VTN3001" s="580"/>
      <c r="VTO3001" s="537"/>
      <c r="VTP3001" s="562"/>
      <c r="VTQ3001" s="357"/>
      <c r="VTR3001" s="81"/>
      <c r="VTS3001" s="173"/>
      <c r="VTT3001" s="737"/>
      <c r="VTU3001" s="137"/>
      <c r="VTV3001" s="580"/>
      <c r="VTW3001" s="537"/>
      <c r="VTX3001" s="562"/>
      <c r="VTY3001" s="357"/>
      <c r="VTZ3001" s="81"/>
      <c r="VUA3001" s="173"/>
      <c r="VUB3001" s="737"/>
      <c r="VUC3001" s="137"/>
      <c r="VUD3001" s="580"/>
      <c r="VUE3001" s="537"/>
      <c r="VUF3001" s="562"/>
      <c r="VUG3001" s="357"/>
      <c r="VUH3001" s="81"/>
      <c r="VUI3001" s="173"/>
      <c r="VUJ3001" s="737"/>
      <c r="VUK3001" s="137"/>
      <c r="VUL3001" s="580"/>
      <c r="VUM3001" s="537"/>
      <c r="VUN3001" s="562"/>
      <c r="VUO3001" s="357"/>
      <c r="VUP3001" s="81"/>
      <c r="VUQ3001" s="173"/>
      <c r="VUR3001" s="737"/>
      <c r="VUS3001" s="137"/>
      <c r="VUT3001" s="580"/>
      <c r="VUU3001" s="537"/>
      <c r="VUV3001" s="562"/>
      <c r="VUW3001" s="357"/>
      <c r="VUX3001" s="81"/>
      <c r="VUY3001" s="173"/>
      <c r="VUZ3001" s="737"/>
      <c r="VVA3001" s="137"/>
      <c r="VVB3001" s="580"/>
      <c r="VVC3001" s="537"/>
      <c r="VVD3001" s="562"/>
      <c r="VVE3001" s="357"/>
      <c r="VVF3001" s="81"/>
      <c r="VVG3001" s="173"/>
      <c r="VVH3001" s="737"/>
      <c r="VVI3001" s="137"/>
      <c r="VVJ3001" s="580"/>
      <c r="VVK3001" s="537"/>
      <c r="VVL3001" s="562"/>
      <c r="VVM3001" s="357"/>
      <c r="VVN3001" s="81"/>
      <c r="VVO3001" s="173"/>
      <c r="VVP3001" s="737"/>
      <c r="VVQ3001" s="137"/>
      <c r="VVR3001" s="580"/>
      <c r="VVS3001" s="537"/>
      <c r="VVT3001" s="562"/>
      <c r="VVU3001" s="357"/>
      <c r="VVV3001" s="81"/>
      <c r="VVW3001" s="173"/>
      <c r="VVX3001" s="737"/>
      <c r="VVY3001" s="137"/>
      <c r="VVZ3001" s="580"/>
      <c r="VWA3001" s="537"/>
      <c r="VWB3001" s="562"/>
      <c r="VWC3001" s="357"/>
      <c r="VWD3001" s="81"/>
      <c r="VWE3001" s="173"/>
      <c r="VWF3001" s="737"/>
      <c r="VWG3001" s="137"/>
      <c r="VWH3001" s="580"/>
      <c r="VWI3001" s="537"/>
      <c r="VWJ3001" s="562"/>
      <c r="VWK3001" s="357"/>
      <c r="VWL3001" s="81"/>
      <c r="VWM3001" s="173"/>
      <c r="VWN3001" s="737"/>
      <c r="VWO3001" s="137"/>
      <c r="VWP3001" s="580"/>
      <c r="VWQ3001" s="537"/>
      <c r="VWR3001" s="562"/>
      <c r="VWS3001" s="357"/>
      <c r="VWT3001" s="81"/>
      <c r="VWU3001" s="173"/>
      <c r="VWV3001" s="737"/>
      <c r="VWW3001" s="137"/>
      <c r="VWX3001" s="580"/>
      <c r="VWY3001" s="537"/>
      <c r="VWZ3001" s="562"/>
      <c r="VXA3001" s="357"/>
      <c r="VXB3001" s="81"/>
      <c r="VXC3001" s="173"/>
      <c r="VXD3001" s="737"/>
      <c r="VXE3001" s="137"/>
      <c r="VXF3001" s="580"/>
      <c r="VXG3001" s="537"/>
      <c r="VXH3001" s="562"/>
      <c r="VXI3001" s="357"/>
      <c r="VXJ3001" s="81"/>
      <c r="VXK3001" s="173"/>
      <c r="VXL3001" s="737"/>
      <c r="VXM3001" s="137"/>
      <c r="VXN3001" s="580"/>
      <c r="VXO3001" s="537"/>
      <c r="VXP3001" s="562"/>
      <c r="VXQ3001" s="357"/>
      <c r="VXR3001" s="81"/>
      <c r="VXS3001" s="173"/>
      <c r="VXT3001" s="737"/>
      <c r="VXU3001" s="137"/>
      <c r="VXV3001" s="580"/>
      <c r="VXW3001" s="537"/>
      <c r="VXX3001" s="562"/>
      <c r="VXY3001" s="357"/>
      <c r="VXZ3001" s="81"/>
      <c r="VYA3001" s="173"/>
      <c r="VYB3001" s="737"/>
      <c r="VYC3001" s="137"/>
      <c r="VYD3001" s="580"/>
      <c r="VYE3001" s="537"/>
      <c r="VYF3001" s="562"/>
      <c r="VYG3001" s="357"/>
      <c r="VYH3001" s="81"/>
      <c r="VYI3001" s="173"/>
      <c r="VYJ3001" s="737"/>
      <c r="VYK3001" s="137"/>
      <c r="VYL3001" s="580"/>
      <c r="VYM3001" s="537"/>
      <c r="VYN3001" s="562"/>
      <c r="VYO3001" s="357"/>
      <c r="VYP3001" s="81"/>
      <c r="VYQ3001" s="173"/>
      <c r="VYR3001" s="737"/>
      <c r="VYS3001" s="137"/>
      <c r="VYT3001" s="580"/>
      <c r="VYU3001" s="537"/>
      <c r="VYV3001" s="562"/>
      <c r="VYW3001" s="357"/>
      <c r="VYX3001" s="81"/>
      <c r="VYY3001" s="173"/>
      <c r="VYZ3001" s="737"/>
      <c r="VZA3001" s="137"/>
      <c r="VZB3001" s="580"/>
      <c r="VZC3001" s="537"/>
      <c r="VZD3001" s="562"/>
      <c r="VZE3001" s="357"/>
      <c r="VZF3001" s="81"/>
      <c r="VZG3001" s="173"/>
      <c r="VZH3001" s="737"/>
      <c r="VZI3001" s="137"/>
      <c r="VZJ3001" s="580"/>
      <c r="VZK3001" s="537"/>
      <c r="VZL3001" s="562"/>
      <c r="VZM3001" s="357"/>
      <c r="VZN3001" s="81"/>
      <c r="VZO3001" s="173"/>
      <c r="VZP3001" s="737"/>
      <c r="VZQ3001" s="137"/>
      <c r="VZR3001" s="580"/>
      <c r="VZS3001" s="537"/>
      <c r="VZT3001" s="562"/>
      <c r="VZU3001" s="357"/>
      <c r="VZV3001" s="81"/>
      <c r="VZW3001" s="173"/>
      <c r="VZX3001" s="737"/>
      <c r="VZY3001" s="137"/>
      <c r="VZZ3001" s="580"/>
      <c r="WAA3001" s="537"/>
      <c r="WAB3001" s="562"/>
      <c r="WAC3001" s="357"/>
      <c r="WAD3001" s="81"/>
      <c r="WAE3001" s="173"/>
      <c r="WAF3001" s="737"/>
      <c r="WAG3001" s="137"/>
      <c r="WAH3001" s="580"/>
      <c r="WAI3001" s="537"/>
      <c r="WAJ3001" s="562"/>
      <c r="WAK3001" s="357"/>
      <c r="WAL3001" s="81"/>
      <c r="WAM3001" s="173"/>
      <c r="WAN3001" s="737"/>
      <c r="WAO3001" s="137"/>
      <c r="WAP3001" s="580"/>
      <c r="WAQ3001" s="537"/>
      <c r="WAR3001" s="562"/>
      <c r="WAS3001" s="357"/>
      <c r="WAT3001" s="81"/>
      <c r="WAU3001" s="173"/>
      <c r="WAV3001" s="737"/>
      <c r="WAW3001" s="137"/>
      <c r="WAX3001" s="580"/>
      <c r="WAY3001" s="537"/>
      <c r="WAZ3001" s="562"/>
      <c r="WBA3001" s="357"/>
      <c r="WBB3001" s="81"/>
      <c r="WBC3001" s="173"/>
      <c r="WBD3001" s="737"/>
      <c r="WBE3001" s="137"/>
      <c r="WBF3001" s="580"/>
      <c r="WBG3001" s="537"/>
      <c r="WBH3001" s="562"/>
      <c r="WBI3001" s="357"/>
      <c r="WBJ3001" s="81"/>
      <c r="WBK3001" s="173"/>
      <c r="WBL3001" s="737"/>
      <c r="WBM3001" s="137"/>
      <c r="WBN3001" s="580"/>
      <c r="WBO3001" s="537"/>
      <c r="WBP3001" s="562"/>
      <c r="WBQ3001" s="357"/>
      <c r="WBR3001" s="81"/>
      <c r="WBS3001" s="173"/>
      <c r="WBT3001" s="737"/>
      <c r="WBU3001" s="137"/>
      <c r="WBV3001" s="580"/>
      <c r="WBW3001" s="537"/>
      <c r="WBX3001" s="562"/>
      <c r="WBY3001" s="357"/>
      <c r="WBZ3001" s="81"/>
      <c r="WCA3001" s="173"/>
      <c r="WCB3001" s="737"/>
      <c r="WCC3001" s="137"/>
      <c r="WCD3001" s="580"/>
      <c r="WCE3001" s="537"/>
      <c r="WCF3001" s="562"/>
      <c r="WCG3001" s="357"/>
      <c r="WCH3001" s="81"/>
      <c r="WCI3001" s="173"/>
      <c r="WCJ3001" s="737"/>
      <c r="WCK3001" s="137"/>
      <c r="WCL3001" s="580"/>
      <c r="WCM3001" s="537"/>
      <c r="WCN3001" s="562"/>
      <c r="WCO3001" s="357"/>
      <c r="WCP3001" s="81"/>
      <c r="WCQ3001" s="173"/>
      <c r="WCR3001" s="737"/>
      <c r="WCS3001" s="137"/>
      <c r="WCT3001" s="580"/>
      <c r="WCU3001" s="537"/>
      <c r="WCV3001" s="562"/>
      <c r="WCW3001" s="357"/>
      <c r="WCX3001" s="81"/>
      <c r="WCY3001" s="173"/>
      <c r="WCZ3001" s="737"/>
      <c r="WDA3001" s="137"/>
      <c r="WDB3001" s="580"/>
      <c r="WDC3001" s="537"/>
      <c r="WDD3001" s="562"/>
      <c r="WDE3001" s="357"/>
      <c r="WDF3001" s="81"/>
      <c r="WDG3001" s="173"/>
      <c r="WDH3001" s="737"/>
      <c r="WDI3001" s="137"/>
      <c r="WDJ3001" s="580"/>
      <c r="WDK3001" s="537"/>
      <c r="WDL3001" s="562"/>
      <c r="WDM3001" s="357"/>
      <c r="WDN3001" s="81"/>
      <c r="WDO3001" s="173"/>
      <c r="WDP3001" s="737"/>
      <c r="WDQ3001" s="137"/>
      <c r="WDR3001" s="580"/>
      <c r="WDS3001" s="537"/>
      <c r="WDT3001" s="562"/>
      <c r="WDU3001" s="357"/>
      <c r="WDV3001" s="81"/>
      <c r="WDW3001" s="173"/>
      <c r="WDX3001" s="737"/>
      <c r="WDY3001" s="137"/>
      <c r="WDZ3001" s="580"/>
      <c r="WEA3001" s="537"/>
      <c r="WEB3001" s="562"/>
      <c r="WEC3001" s="357"/>
      <c r="WED3001" s="81"/>
      <c r="WEE3001" s="173"/>
      <c r="WEF3001" s="737"/>
      <c r="WEG3001" s="137"/>
      <c r="WEH3001" s="580"/>
      <c r="WEI3001" s="537"/>
      <c r="WEJ3001" s="562"/>
      <c r="WEK3001" s="357"/>
      <c r="WEL3001" s="81"/>
      <c r="WEM3001" s="173"/>
      <c r="WEN3001" s="737"/>
      <c r="WEO3001" s="137"/>
      <c r="WEP3001" s="580"/>
      <c r="WEQ3001" s="537"/>
      <c r="WER3001" s="562"/>
      <c r="WES3001" s="357"/>
      <c r="WET3001" s="81"/>
      <c r="WEU3001" s="173"/>
      <c r="WEV3001" s="737"/>
      <c r="WEW3001" s="137"/>
      <c r="WEX3001" s="580"/>
      <c r="WEY3001" s="537"/>
      <c r="WEZ3001" s="562"/>
      <c r="WFA3001" s="357"/>
      <c r="WFB3001" s="81"/>
      <c r="WFC3001" s="173"/>
      <c r="WFD3001" s="737"/>
      <c r="WFE3001" s="137"/>
      <c r="WFF3001" s="580"/>
      <c r="WFG3001" s="537"/>
      <c r="WFH3001" s="562"/>
      <c r="WFI3001" s="357"/>
      <c r="WFJ3001" s="81"/>
      <c r="WFK3001" s="173"/>
      <c r="WFL3001" s="737"/>
      <c r="WFM3001" s="137"/>
      <c r="WFN3001" s="580"/>
      <c r="WFO3001" s="537"/>
      <c r="WFP3001" s="562"/>
      <c r="WFQ3001" s="357"/>
      <c r="WFR3001" s="81"/>
      <c r="WFS3001" s="173"/>
      <c r="WFT3001" s="737"/>
      <c r="WFU3001" s="137"/>
      <c r="WFV3001" s="580"/>
      <c r="WFW3001" s="537"/>
      <c r="WFX3001" s="562"/>
      <c r="WFY3001" s="357"/>
      <c r="WFZ3001" s="81"/>
      <c r="WGA3001" s="173"/>
      <c r="WGB3001" s="737"/>
      <c r="WGC3001" s="137"/>
      <c r="WGD3001" s="580"/>
      <c r="WGE3001" s="537"/>
      <c r="WGF3001" s="562"/>
      <c r="WGG3001" s="357"/>
      <c r="WGH3001" s="81"/>
      <c r="WGI3001" s="173"/>
      <c r="WGJ3001" s="737"/>
      <c r="WGK3001" s="137"/>
      <c r="WGL3001" s="580"/>
      <c r="WGM3001" s="537"/>
      <c r="WGN3001" s="562"/>
      <c r="WGO3001" s="357"/>
      <c r="WGP3001" s="81"/>
      <c r="WGQ3001" s="173"/>
      <c r="WGR3001" s="737"/>
      <c r="WGS3001" s="137"/>
      <c r="WGT3001" s="580"/>
      <c r="WGU3001" s="537"/>
      <c r="WGV3001" s="562"/>
      <c r="WGW3001" s="357"/>
      <c r="WGX3001" s="81"/>
      <c r="WGY3001" s="173"/>
      <c r="WGZ3001" s="737"/>
      <c r="WHA3001" s="137"/>
      <c r="WHB3001" s="580"/>
      <c r="WHC3001" s="537"/>
      <c r="WHD3001" s="562"/>
      <c r="WHE3001" s="357"/>
      <c r="WHF3001" s="81"/>
      <c r="WHG3001" s="173"/>
      <c r="WHH3001" s="737"/>
      <c r="WHI3001" s="137"/>
      <c r="WHJ3001" s="580"/>
      <c r="WHK3001" s="537"/>
      <c r="WHL3001" s="562"/>
      <c r="WHM3001" s="357"/>
      <c r="WHN3001" s="81"/>
      <c r="WHO3001" s="173"/>
      <c r="WHP3001" s="737"/>
      <c r="WHQ3001" s="137"/>
      <c r="WHR3001" s="580"/>
      <c r="WHS3001" s="537"/>
      <c r="WHT3001" s="562"/>
      <c r="WHU3001" s="357"/>
      <c r="WHV3001" s="81"/>
      <c r="WHW3001" s="173"/>
      <c r="WHX3001" s="737"/>
      <c r="WHY3001" s="137"/>
      <c r="WHZ3001" s="580"/>
      <c r="WIA3001" s="537"/>
      <c r="WIB3001" s="562"/>
      <c r="WIC3001" s="357"/>
      <c r="WID3001" s="81"/>
      <c r="WIE3001" s="173"/>
      <c r="WIF3001" s="737"/>
      <c r="WIG3001" s="137"/>
      <c r="WIH3001" s="580"/>
      <c r="WII3001" s="537"/>
      <c r="WIJ3001" s="562"/>
      <c r="WIK3001" s="357"/>
      <c r="WIL3001" s="81"/>
      <c r="WIM3001" s="173"/>
      <c r="WIN3001" s="737"/>
      <c r="WIO3001" s="137"/>
      <c r="WIP3001" s="580"/>
      <c r="WIQ3001" s="537"/>
      <c r="WIR3001" s="562"/>
      <c r="WIS3001" s="357"/>
      <c r="WIT3001" s="81"/>
      <c r="WIU3001" s="173"/>
      <c r="WIV3001" s="737"/>
      <c r="WIW3001" s="137"/>
      <c r="WIX3001" s="580"/>
      <c r="WIY3001" s="537"/>
      <c r="WIZ3001" s="562"/>
      <c r="WJA3001" s="357"/>
      <c r="WJB3001" s="81"/>
      <c r="WJC3001" s="173"/>
      <c r="WJD3001" s="737"/>
      <c r="WJE3001" s="137"/>
      <c r="WJF3001" s="580"/>
      <c r="WJG3001" s="537"/>
      <c r="WJH3001" s="562"/>
      <c r="WJI3001" s="357"/>
      <c r="WJJ3001" s="81"/>
      <c r="WJK3001" s="173"/>
      <c r="WJL3001" s="737"/>
      <c r="WJM3001" s="137"/>
      <c r="WJN3001" s="580"/>
      <c r="WJO3001" s="537"/>
      <c r="WJP3001" s="562"/>
      <c r="WJQ3001" s="357"/>
      <c r="WJR3001" s="81"/>
      <c r="WJS3001" s="173"/>
      <c r="WJT3001" s="737"/>
      <c r="WJU3001" s="137"/>
      <c r="WJV3001" s="580"/>
      <c r="WJW3001" s="537"/>
      <c r="WJX3001" s="562"/>
      <c r="WJY3001" s="357"/>
      <c r="WJZ3001" s="81"/>
      <c r="WKA3001" s="173"/>
      <c r="WKB3001" s="737"/>
      <c r="WKC3001" s="137"/>
      <c r="WKD3001" s="580"/>
      <c r="WKE3001" s="537"/>
      <c r="WKF3001" s="562"/>
      <c r="WKG3001" s="357"/>
      <c r="WKH3001" s="81"/>
      <c r="WKI3001" s="173"/>
      <c r="WKJ3001" s="737"/>
      <c r="WKK3001" s="137"/>
      <c r="WKL3001" s="580"/>
      <c r="WKM3001" s="537"/>
      <c r="WKN3001" s="562"/>
      <c r="WKO3001" s="357"/>
      <c r="WKP3001" s="81"/>
      <c r="WKQ3001" s="173"/>
      <c r="WKR3001" s="737"/>
      <c r="WKS3001" s="137"/>
      <c r="WKT3001" s="580"/>
      <c r="WKU3001" s="537"/>
      <c r="WKV3001" s="562"/>
      <c r="WKW3001" s="357"/>
      <c r="WKX3001" s="81"/>
      <c r="WKY3001" s="173"/>
      <c r="WKZ3001" s="737"/>
      <c r="WLA3001" s="137"/>
      <c r="WLB3001" s="580"/>
      <c r="WLC3001" s="537"/>
      <c r="WLD3001" s="562"/>
      <c r="WLE3001" s="357"/>
      <c r="WLF3001" s="81"/>
      <c r="WLG3001" s="173"/>
      <c r="WLH3001" s="737"/>
      <c r="WLI3001" s="137"/>
      <c r="WLJ3001" s="580"/>
      <c r="WLK3001" s="537"/>
      <c r="WLL3001" s="562"/>
      <c r="WLM3001" s="357"/>
      <c r="WLN3001" s="81"/>
      <c r="WLO3001" s="173"/>
      <c r="WLP3001" s="737"/>
      <c r="WLQ3001" s="137"/>
      <c r="WLR3001" s="580"/>
      <c r="WLS3001" s="537"/>
      <c r="WLT3001" s="562"/>
      <c r="WLU3001" s="357"/>
      <c r="WLV3001" s="81"/>
      <c r="WLW3001" s="173"/>
      <c r="WLX3001" s="737"/>
      <c r="WLY3001" s="137"/>
      <c r="WLZ3001" s="580"/>
      <c r="WMA3001" s="537"/>
      <c r="WMB3001" s="562"/>
      <c r="WMC3001" s="357"/>
      <c r="WMD3001" s="81"/>
      <c r="WME3001" s="173"/>
      <c r="WMF3001" s="737"/>
      <c r="WMG3001" s="137"/>
      <c r="WMH3001" s="580"/>
      <c r="WMI3001" s="537"/>
      <c r="WMJ3001" s="562"/>
      <c r="WMK3001" s="357"/>
      <c r="WML3001" s="81"/>
      <c r="WMM3001" s="173"/>
      <c r="WMN3001" s="737"/>
      <c r="WMO3001" s="137"/>
      <c r="WMP3001" s="580"/>
      <c r="WMQ3001" s="537"/>
      <c r="WMR3001" s="562"/>
      <c r="WMS3001" s="357"/>
      <c r="WMT3001" s="81"/>
      <c r="WMU3001" s="173"/>
      <c r="WMV3001" s="737"/>
      <c r="WMW3001" s="137"/>
      <c r="WMX3001" s="580"/>
      <c r="WMY3001" s="537"/>
      <c r="WMZ3001" s="562"/>
      <c r="WNA3001" s="357"/>
      <c r="WNB3001" s="81"/>
      <c r="WNC3001" s="173"/>
      <c r="WND3001" s="737"/>
      <c r="WNE3001" s="137"/>
      <c r="WNF3001" s="580"/>
      <c r="WNG3001" s="537"/>
      <c r="WNH3001" s="562"/>
      <c r="WNI3001" s="357"/>
      <c r="WNJ3001" s="81"/>
      <c r="WNK3001" s="173"/>
      <c r="WNL3001" s="737"/>
      <c r="WNM3001" s="137"/>
      <c r="WNN3001" s="580"/>
      <c r="WNO3001" s="537"/>
      <c r="WNP3001" s="562"/>
      <c r="WNQ3001" s="357"/>
      <c r="WNR3001" s="81"/>
      <c r="WNS3001" s="173"/>
      <c r="WNT3001" s="737"/>
      <c r="WNU3001" s="137"/>
      <c r="WNV3001" s="580"/>
      <c r="WNW3001" s="537"/>
      <c r="WNX3001" s="562"/>
      <c r="WNY3001" s="357"/>
      <c r="WNZ3001" s="81"/>
      <c r="WOA3001" s="173"/>
      <c r="WOB3001" s="737"/>
      <c r="WOC3001" s="137"/>
      <c r="WOD3001" s="580"/>
      <c r="WOE3001" s="537"/>
      <c r="WOF3001" s="562"/>
      <c r="WOG3001" s="357"/>
      <c r="WOH3001" s="81"/>
      <c r="WOI3001" s="173"/>
      <c r="WOJ3001" s="737"/>
      <c r="WOK3001" s="137"/>
      <c r="WOL3001" s="580"/>
      <c r="WOM3001" s="537"/>
      <c r="WON3001" s="562"/>
      <c r="WOO3001" s="357"/>
      <c r="WOP3001" s="81"/>
      <c r="WOQ3001" s="173"/>
      <c r="WOR3001" s="737"/>
      <c r="WOS3001" s="137"/>
      <c r="WOT3001" s="580"/>
      <c r="WOU3001" s="537"/>
      <c r="WOV3001" s="562"/>
      <c r="WOW3001" s="357"/>
      <c r="WOX3001" s="81"/>
      <c r="WOY3001" s="173"/>
      <c r="WOZ3001" s="737"/>
      <c r="WPA3001" s="137"/>
      <c r="WPB3001" s="580"/>
      <c r="WPC3001" s="537"/>
      <c r="WPD3001" s="562"/>
      <c r="WPE3001" s="357"/>
      <c r="WPF3001" s="81"/>
      <c r="WPG3001" s="173"/>
      <c r="WPH3001" s="737"/>
      <c r="WPI3001" s="137"/>
      <c r="WPJ3001" s="580"/>
      <c r="WPK3001" s="537"/>
      <c r="WPL3001" s="562"/>
      <c r="WPM3001" s="357"/>
      <c r="WPN3001" s="81"/>
      <c r="WPO3001" s="173"/>
      <c r="WPP3001" s="737"/>
      <c r="WPQ3001" s="137"/>
      <c r="WPR3001" s="580"/>
      <c r="WPS3001" s="537"/>
      <c r="WPT3001" s="562"/>
      <c r="WPU3001" s="357"/>
      <c r="WPV3001" s="81"/>
      <c r="WPW3001" s="173"/>
      <c r="WPX3001" s="737"/>
      <c r="WPY3001" s="137"/>
      <c r="WPZ3001" s="580"/>
      <c r="WQA3001" s="537"/>
      <c r="WQB3001" s="562"/>
      <c r="WQC3001" s="357"/>
      <c r="WQD3001" s="81"/>
      <c r="WQE3001" s="173"/>
      <c r="WQF3001" s="737"/>
      <c r="WQG3001" s="137"/>
      <c r="WQH3001" s="580"/>
      <c r="WQI3001" s="537"/>
      <c r="WQJ3001" s="562"/>
      <c r="WQK3001" s="357"/>
      <c r="WQL3001" s="81"/>
      <c r="WQM3001" s="173"/>
      <c r="WQN3001" s="737"/>
      <c r="WQO3001" s="137"/>
      <c r="WQP3001" s="580"/>
      <c r="WQQ3001" s="537"/>
      <c r="WQR3001" s="562"/>
      <c r="WQS3001" s="357"/>
      <c r="WQT3001" s="81"/>
      <c r="WQU3001" s="173"/>
      <c r="WQV3001" s="737"/>
      <c r="WQW3001" s="137"/>
      <c r="WQX3001" s="580"/>
      <c r="WQY3001" s="537"/>
      <c r="WQZ3001" s="562"/>
      <c r="WRA3001" s="357"/>
      <c r="WRB3001" s="81"/>
      <c r="WRC3001" s="173"/>
      <c r="WRD3001" s="737"/>
      <c r="WRE3001" s="137"/>
      <c r="WRF3001" s="580"/>
      <c r="WRG3001" s="537"/>
      <c r="WRH3001" s="562"/>
      <c r="WRI3001" s="357"/>
      <c r="WRJ3001" s="81"/>
      <c r="WRK3001" s="173"/>
      <c r="WRL3001" s="737"/>
      <c r="WRM3001" s="137"/>
      <c r="WRN3001" s="580"/>
      <c r="WRO3001" s="537"/>
      <c r="WRP3001" s="562"/>
      <c r="WRQ3001" s="357"/>
      <c r="WRR3001" s="81"/>
      <c r="WRS3001" s="173"/>
      <c r="WRT3001" s="737"/>
      <c r="WRU3001" s="137"/>
      <c r="WRV3001" s="580"/>
      <c r="WRW3001" s="537"/>
      <c r="WRX3001" s="562"/>
      <c r="WRY3001" s="357"/>
      <c r="WRZ3001" s="81"/>
      <c r="WSA3001" s="173"/>
      <c r="WSB3001" s="737"/>
      <c r="WSC3001" s="137"/>
      <c r="WSD3001" s="580"/>
      <c r="WSE3001" s="537"/>
      <c r="WSF3001" s="562"/>
      <c r="WSG3001" s="357"/>
      <c r="WSH3001" s="81"/>
      <c r="WSI3001" s="173"/>
      <c r="WSJ3001" s="737"/>
      <c r="WSK3001" s="137"/>
      <c r="WSL3001" s="580"/>
      <c r="WSM3001" s="537"/>
      <c r="WSN3001" s="562"/>
      <c r="WSO3001" s="357"/>
      <c r="WSP3001" s="81"/>
      <c r="WSQ3001" s="173"/>
      <c r="WSR3001" s="737"/>
      <c r="WSS3001" s="137"/>
      <c r="WST3001" s="580"/>
      <c r="WSU3001" s="537"/>
      <c r="WSV3001" s="562"/>
      <c r="WSW3001" s="357"/>
      <c r="WSX3001" s="81"/>
      <c r="WSY3001" s="173"/>
      <c r="WSZ3001" s="737"/>
      <c r="WTA3001" s="137"/>
      <c r="WTB3001" s="580"/>
      <c r="WTC3001" s="537"/>
      <c r="WTD3001" s="562"/>
      <c r="WTE3001" s="357"/>
      <c r="WTF3001" s="81"/>
      <c r="WTG3001" s="173"/>
      <c r="WTH3001" s="737"/>
      <c r="WTI3001" s="137"/>
      <c r="WTJ3001" s="580"/>
      <c r="WTK3001" s="537"/>
      <c r="WTL3001" s="562"/>
      <c r="WTM3001" s="357"/>
      <c r="WTN3001" s="81"/>
      <c r="WTO3001" s="173"/>
      <c r="WTP3001" s="737"/>
      <c r="WTQ3001" s="137"/>
      <c r="WTR3001" s="580"/>
      <c r="WTS3001" s="537"/>
      <c r="WTT3001" s="562"/>
      <c r="WTU3001" s="357"/>
      <c r="WTV3001" s="81"/>
      <c r="WTW3001" s="173"/>
      <c r="WTX3001" s="737"/>
      <c r="WTY3001" s="137"/>
      <c r="WTZ3001" s="580"/>
      <c r="WUA3001" s="537"/>
      <c r="WUB3001" s="562"/>
      <c r="WUC3001" s="357"/>
      <c r="WUD3001" s="81"/>
      <c r="WUE3001" s="173"/>
      <c r="WUF3001" s="737"/>
      <c r="WUG3001" s="137"/>
      <c r="WUH3001" s="580"/>
      <c r="WUI3001" s="537"/>
      <c r="WUJ3001" s="562"/>
      <c r="WUK3001" s="357"/>
      <c r="WUL3001" s="81"/>
      <c r="WUM3001" s="173"/>
      <c r="WUN3001" s="737"/>
      <c r="WUO3001" s="137"/>
      <c r="WUP3001" s="580"/>
      <c r="WUQ3001" s="537"/>
      <c r="WUR3001" s="562"/>
      <c r="WUS3001" s="357"/>
      <c r="WUT3001" s="81"/>
      <c r="WUU3001" s="173"/>
      <c r="WUV3001" s="737"/>
      <c r="WUW3001" s="137"/>
      <c r="WUX3001" s="580"/>
      <c r="WUY3001" s="537"/>
      <c r="WUZ3001" s="562"/>
      <c r="WVA3001" s="357"/>
      <c r="WVB3001" s="81"/>
      <c r="WVC3001" s="173"/>
      <c r="WVD3001" s="737"/>
      <c r="WVE3001" s="137"/>
      <c r="WVF3001" s="580"/>
      <c r="WVG3001" s="537"/>
      <c r="WVH3001" s="562"/>
      <c r="WVI3001" s="357"/>
      <c r="WVJ3001" s="81"/>
      <c r="WVK3001" s="173"/>
      <c r="WVL3001" s="737"/>
      <c r="WVM3001" s="137"/>
      <c r="WVN3001" s="580"/>
      <c r="WVO3001" s="537"/>
      <c r="WVP3001" s="562"/>
      <c r="WVQ3001" s="357"/>
      <c r="WVR3001" s="81"/>
      <c r="WVS3001" s="173"/>
      <c r="WVT3001" s="737"/>
      <c r="WVU3001" s="137"/>
      <c r="WVV3001" s="580"/>
      <c r="WVW3001" s="537"/>
      <c r="WVX3001" s="562"/>
      <c r="WVY3001" s="357"/>
      <c r="WVZ3001" s="81"/>
      <c r="WWA3001" s="173"/>
      <c r="WWB3001" s="737"/>
      <c r="WWC3001" s="137"/>
      <c r="WWD3001" s="580"/>
      <c r="WWE3001" s="537"/>
      <c r="WWF3001" s="562"/>
      <c r="WWG3001" s="357"/>
      <c r="WWH3001" s="81"/>
      <c r="WWI3001" s="173"/>
      <c r="WWJ3001" s="737"/>
      <c r="WWK3001" s="137"/>
      <c r="WWL3001" s="580"/>
      <c r="WWM3001" s="537"/>
      <c r="WWN3001" s="562"/>
      <c r="WWO3001" s="357"/>
      <c r="WWP3001" s="81"/>
      <c r="WWQ3001" s="173"/>
      <c r="WWR3001" s="737"/>
      <c r="WWS3001" s="137"/>
      <c r="WWT3001" s="580"/>
      <c r="WWU3001" s="537"/>
      <c r="WWV3001" s="562"/>
      <c r="WWW3001" s="357"/>
      <c r="WWX3001" s="81"/>
      <c r="WWY3001" s="173"/>
      <c r="WWZ3001" s="737"/>
      <c r="WXA3001" s="137"/>
      <c r="WXB3001" s="580"/>
      <c r="WXC3001" s="537"/>
      <c r="WXD3001" s="562"/>
      <c r="WXE3001" s="357"/>
      <c r="WXF3001" s="81"/>
      <c r="WXG3001" s="173"/>
      <c r="WXH3001" s="737"/>
      <c r="WXI3001" s="137"/>
      <c r="WXJ3001" s="580"/>
      <c r="WXK3001" s="537"/>
      <c r="WXL3001" s="562"/>
      <c r="WXM3001" s="357"/>
      <c r="WXN3001" s="81"/>
      <c r="WXO3001" s="173"/>
      <c r="WXP3001" s="737"/>
      <c r="WXQ3001" s="137"/>
      <c r="WXR3001" s="580"/>
      <c r="WXS3001" s="537"/>
      <c r="WXT3001" s="562"/>
      <c r="WXU3001" s="357"/>
      <c r="WXV3001" s="81"/>
      <c r="WXW3001" s="173"/>
      <c r="WXX3001" s="737"/>
      <c r="WXY3001" s="137"/>
      <c r="WXZ3001" s="580"/>
      <c r="WYA3001" s="537"/>
      <c r="WYB3001" s="562"/>
      <c r="WYC3001" s="357"/>
      <c r="WYD3001" s="81"/>
      <c r="WYE3001" s="173"/>
      <c r="WYF3001" s="737"/>
      <c r="WYG3001" s="137"/>
      <c r="WYH3001" s="580"/>
      <c r="WYI3001" s="537"/>
      <c r="WYJ3001" s="562"/>
      <c r="WYK3001" s="357"/>
      <c r="WYL3001" s="81"/>
      <c r="WYM3001" s="173"/>
      <c r="WYN3001" s="737"/>
      <c r="WYO3001" s="137"/>
      <c r="WYP3001" s="580"/>
      <c r="WYQ3001" s="537"/>
      <c r="WYR3001" s="562"/>
      <c r="WYS3001" s="357"/>
      <c r="WYT3001" s="81"/>
      <c r="WYU3001" s="173"/>
      <c r="WYV3001" s="737"/>
      <c r="WYW3001" s="137"/>
      <c r="WYX3001" s="580"/>
      <c r="WYY3001" s="537"/>
      <c r="WYZ3001" s="562"/>
      <c r="WZA3001" s="357"/>
      <c r="WZB3001" s="81"/>
      <c r="WZC3001" s="173"/>
      <c r="WZD3001" s="737"/>
      <c r="WZE3001" s="137"/>
      <c r="WZF3001" s="580"/>
      <c r="WZG3001" s="537"/>
      <c r="WZH3001" s="562"/>
      <c r="WZI3001" s="357"/>
      <c r="WZJ3001" s="81"/>
      <c r="WZK3001" s="173"/>
      <c r="WZL3001" s="737"/>
      <c r="WZM3001" s="137"/>
      <c r="WZN3001" s="580"/>
      <c r="WZO3001" s="537"/>
      <c r="WZP3001" s="562"/>
      <c r="WZQ3001" s="357"/>
      <c r="WZR3001" s="81"/>
      <c r="WZS3001" s="173"/>
      <c r="WZT3001" s="737"/>
      <c r="WZU3001" s="137"/>
      <c r="WZV3001" s="580"/>
      <c r="WZW3001" s="537"/>
      <c r="WZX3001" s="562"/>
      <c r="WZY3001" s="357"/>
      <c r="WZZ3001" s="81"/>
      <c r="XAA3001" s="173"/>
      <c r="XAB3001" s="737"/>
      <c r="XAC3001" s="137"/>
      <c r="XAD3001" s="580"/>
      <c r="XAE3001" s="537"/>
      <c r="XAF3001" s="562"/>
      <c r="XAG3001" s="357"/>
      <c r="XAH3001" s="81"/>
      <c r="XAI3001" s="173"/>
      <c r="XAJ3001" s="737"/>
      <c r="XAK3001" s="137"/>
      <c r="XAL3001" s="580"/>
      <c r="XAM3001" s="537"/>
      <c r="XAN3001" s="562"/>
      <c r="XAO3001" s="357"/>
      <c r="XAP3001" s="81"/>
      <c r="XAQ3001" s="173"/>
      <c r="XAR3001" s="737"/>
      <c r="XAS3001" s="137"/>
      <c r="XAT3001" s="580"/>
      <c r="XAU3001" s="537"/>
      <c r="XAV3001" s="562"/>
      <c r="XAW3001" s="357"/>
      <c r="XAX3001" s="81"/>
      <c r="XAY3001" s="173"/>
      <c r="XAZ3001" s="737"/>
      <c r="XBA3001" s="137"/>
      <c r="XBB3001" s="580"/>
      <c r="XBC3001" s="537"/>
      <c r="XBD3001" s="562"/>
      <c r="XBE3001" s="357"/>
      <c r="XBF3001" s="81"/>
      <c r="XBG3001" s="173"/>
      <c r="XBH3001" s="737"/>
      <c r="XBI3001" s="137"/>
      <c r="XBJ3001" s="580"/>
      <c r="XBK3001" s="537"/>
      <c r="XBL3001" s="562"/>
      <c r="XBM3001" s="357"/>
      <c r="XBN3001" s="81"/>
      <c r="XBO3001" s="173"/>
      <c r="XBP3001" s="737"/>
      <c r="XBQ3001" s="137"/>
      <c r="XBR3001" s="580"/>
      <c r="XBS3001" s="537"/>
      <c r="XBT3001" s="562"/>
      <c r="XBU3001" s="357"/>
      <c r="XBV3001" s="81"/>
      <c r="XBW3001" s="173"/>
      <c r="XBX3001" s="737"/>
      <c r="XBY3001" s="137"/>
      <c r="XBZ3001" s="580"/>
      <c r="XCA3001" s="537"/>
      <c r="XCB3001" s="562"/>
      <c r="XCC3001" s="357"/>
      <c r="XCD3001" s="81"/>
      <c r="XCE3001" s="173"/>
      <c r="XCF3001" s="737"/>
      <c r="XCG3001" s="137"/>
      <c r="XCH3001" s="580"/>
      <c r="XCI3001" s="537"/>
      <c r="XCJ3001" s="562"/>
      <c r="XCK3001" s="357"/>
      <c r="XCL3001" s="81"/>
      <c r="XCM3001" s="173"/>
      <c r="XCN3001" s="737"/>
      <c r="XCO3001" s="137"/>
      <c r="XCP3001" s="580"/>
      <c r="XCQ3001" s="537"/>
      <c r="XCR3001" s="562"/>
      <c r="XCS3001" s="357"/>
      <c r="XCT3001" s="81"/>
      <c r="XCU3001" s="173"/>
      <c r="XCV3001" s="737"/>
      <c r="XCW3001" s="137"/>
      <c r="XCX3001" s="580"/>
      <c r="XCY3001" s="537"/>
      <c r="XCZ3001" s="562"/>
      <c r="XDA3001" s="357"/>
      <c r="XDB3001" s="81"/>
      <c r="XDC3001" s="173"/>
      <c r="XDD3001" s="737"/>
      <c r="XDE3001" s="137"/>
      <c r="XDF3001" s="580"/>
      <c r="XDG3001" s="537"/>
      <c r="XDH3001" s="562"/>
      <c r="XDI3001" s="357"/>
      <c r="XDJ3001" s="81"/>
      <c r="XDK3001" s="173"/>
      <c r="XDL3001" s="737"/>
      <c r="XDM3001" s="137"/>
      <c r="XDN3001" s="580"/>
      <c r="XDO3001" s="537"/>
      <c r="XDP3001" s="562"/>
      <c r="XDQ3001" s="357"/>
      <c r="XDR3001" s="81"/>
      <c r="XDS3001" s="173"/>
      <c r="XDT3001" s="737"/>
      <c r="XDU3001" s="137"/>
      <c r="XDV3001" s="580"/>
      <c r="XDW3001" s="537"/>
      <c r="XDX3001" s="562"/>
      <c r="XDY3001" s="357"/>
      <c r="XDZ3001" s="81"/>
      <c r="XEA3001" s="173"/>
      <c r="XEB3001" s="737"/>
      <c r="XEC3001" s="137"/>
      <c r="XED3001" s="580"/>
      <c r="XEE3001" s="537"/>
      <c r="XEF3001" s="562"/>
      <c r="XEG3001" s="357"/>
      <c r="XEH3001" s="81"/>
      <c r="XEI3001" s="173"/>
      <c r="XEJ3001" s="737"/>
      <c r="XEK3001" s="137"/>
      <c r="XEL3001" s="580"/>
      <c r="XEM3001" s="537"/>
      <c r="XEN3001" s="562"/>
      <c r="XEO3001" s="357"/>
      <c r="XEP3001" s="81"/>
      <c r="XEQ3001" s="173"/>
      <c r="XER3001" s="737"/>
      <c r="XES3001" s="137"/>
      <c r="XET3001" s="580"/>
      <c r="XEU3001" s="537"/>
      <c r="XEV3001" s="562"/>
      <c r="XEW3001" s="357"/>
      <c r="XEX3001" s="81"/>
      <c r="XEY3001" s="173"/>
      <c r="XEZ3001" s="737"/>
      <c r="XFA3001" s="137"/>
      <c r="XFB3001" s="580"/>
      <c r="XFC3001" s="537"/>
      <c r="XFD3001" s="562"/>
    </row>
    <row r="3002" spans="1:16384" ht="15" customHeight="1">
      <c r="A3002" s="357">
        <v>45120</v>
      </c>
      <c r="B3002" s="81">
        <v>4345</v>
      </c>
      <c r="C3002" s="173">
        <v>29450</v>
      </c>
      <c r="D3002" s="740">
        <v>29100</v>
      </c>
      <c r="E3002" s="137">
        <f t="shared" ref="E3002:E3008" si="1148">D3002-C3002</f>
        <v>-350</v>
      </c>
      <c r="F3002" s="580">
        <f t="shared" ref="F3002:F3008" si="1149">C3002-C3001</f>
        <v>950</v>
      </c>
      <c r="I3002" s="741">
        <v>234000</v>
      </c>
      <c r="J3002" s="81"/>
      <c r="K3002" s="173"/>
      <c r="L3002" s="740"/>
      <c r="M3002" s="137"/>
      <c r="N3002" s="580"/>
      <c r="R3002" s="81"/>
      <c r="S3002" s="173"/>
      <c r="T3002" s="740"/>
      <c r="U3002" s="137"/>
      <c r="V3002" s="580"/>
      <c r="W3002" s="537"/>
      <c r="X3002" s="562"/>
      <c r="Y3002" s="357"/>
      <c r="Z3002" s="81"/>
      <c r="AA3002" s="173"/>
      <c r="AB3002" s="740"/>
      <c r="AC3002" s="137"/>
      <c r="AD3002" s="580"/>
      <c r="AE3002" s="537"/>
      <c r="AF3002" s="562"/>
      <c r="AG3002" s="357"/>
      <c r="AH3002" s="81"/>
      <c r="AI3002" s="173"/>
      <c r="AJ3002" s="740"/>
      <c r="AK3002" s="137"/>
      <c r="AL3002" s="580"/>
      <c r="AM3002" s="537"/>
      <c r="AN3002" s="562"/>
      <c r="AO3002" s="357"/>
      <c r="AP3002" s="81"/>
      <c r="AQ3002" s="173"/>
      <c r="AR3002" s="740"/>
      <c r="AS3002" s="137"/>
      <c r="AT3002" s="580"/>
      <c r="AU3002" s="537"/>
      <c r="AV3002" s="562"/>
      <c r="AW3002" s="357"/>
      <c r="AX3002" s="81"/>
      <c r="AY3002" s="173"/>
      <c r="AZ3002" s="740"/>
      <c r="BA3002" s="137"/>
      <c r="BB3002" s="580"/>
      <c r="BC3002" s="537"/>
      <c r="BD3002" s="562"/>
      <c r="BE3002" s="357"/>
      <c r="BF3002" s="81"/>
      <c r="BG3002" s="173"/>
      <c r="BH3002" s="740"/>
      <c r="BI3002" s="137"/>
      <c r="BJ3002" s="580"/>
      <c r="BK3002" s="537"/>
      <c r="BL3002" s="562"/>
      <c r="BM3002" s="357"/>
      <c r="BN3002" s="81"/>
      <c r="BO3002" s="173"/>
      <c r="BP3002" s="740"/>
      <c r="BQ3002" s="137"/>
      <c r="BR3002" s="580"/>
      <c r="BS3002" s="537"/>
      <c r="BT3002" s="562"/>
      <c r="BU3002" s="357"/>
      <c r="BV3002" s="81"/>
      <c r="BW3002" s="173"/>
      <c r="BX3002" s="740"/>
      <c r="BY3002" s="137"/>
      <c r="BZ3002" s="580"/>
      <c r="CA3002" s="537"/>
      <c r="CB3002" s="562"/>
      <c r="CC3002" s="357"/>
      <c r="CD3002" s="81"/>
      <c r="CE3002" s="173"/>
      <c r="CF3002" s="740"/>
      <c r="CG3002" s="137"/>
      <c r="CH3002" s="580"/>
      <c r="CI3002" s="537"/>
      <c r="CJ3002" s="562"/>
      <c r="CK3002" s="357"/>
      <c r="CL3002" s="81"/>
      <c r="CM3002" s="173"/>
      <c r="CN3002" s="740"/>
      <c r="CO3002" s="137"/>
      <c r="CP3002" s="580"/>
      <c r="CQ3002" s="537"/>
      <c r="CR3002" s="562"/>
      <c r="CS3002" s="357"/>
      <c r="CT3002" s="81"/>
      <c r="CU3002" s="173"/>
      <c r="CV3002" s="740"/>
      <c r="CW3002" s="137"/>
      <c r="CX3002" s="580"/>
      <c r="CY3002" s="537"/>
      <c r="CZ3002" s="562"/>
      <c r="DA3002" s="357"/>
      <c r="DB3002" s="81"/>
      <c r="DC3002" s="173"/>
      <c r="DD3002" s="740"/>
      <c r="DE3002" s="137"/>
      <c r="DF3002" s="580"/>
      <c r="DG3002" s="537"/>
      <c r="DH3002" s="562"/>
      <c r="DI3002" s="357"/>
      <c r="DJ3002" s="81"/>
      <c r="DK3002" s="173"/>
      <c r="DL3002" s="740"/>
      <c r="DM3002" s="137"/>
      <c r="DN3002" s="580"/>
      <c r="DO3002" s="537"/>
      <c r="DP3002" s="562"/>
      <c r="DQ3002" s="357"/>
      <c r="DR3002" s="81"/>
      <c r="DS3002" s="173"/>
      <c r="DT3002" s="740"/>
      <c r="DU3002" s="137"/>
      <c r="DV3002" s="580"/>
      <c r="DW3002" s="537"/>
      <c r="DX3002" s="562"/>
      <c r="DY3002" s="357"/>
      <c r="DZ3002" s="81"/>
      <c r="EA3002" s="173"/>
      <c r="EB3002" s="740"/>
      <c r="EC3002" s="137"/>
      <c r="ED3002" s="580"/>
      <c r="EE3002" s="537"/>
      <c r="EF3002" s="562"/>
      <c r="EG3002" s="357"/>
      <c r="EH3002" s="81"/>
      <c r="EI3002" s="173"/>
      <c r="EJ3002" s="740"/>
      <c r="EK3002" s="137"/>
      <c r="EL3002" s="580"/>
      <c r="EM3002" s="537"/>
      <c r="EN3002" s="562"/>
      <c r="EO3002" s="357"/>
      <c r="EP3002" s="81"/>
      <c r="EQ3002" s="173"/>
      <c r="ER3002" s="740"/>
      <c r="ES3002" s="137"/>
      <c r="ET3002" s="580"/>
      <c r="EU3002" s="537"/>
      <c r="EV3002" s="562"/>
      <c r="EW3002" s="357"/>
      <c r="EX3002" s="81"/>
      <c r="EY3002" s="173"/>
      <c r="EZ3002" s="740"/>
      <c r="FA3002" s="137"/>
      <c r="FB3002" s="580"/>
      <c r="FC3002" s="537"/>
      <c r="FD3002" s="562"/>
      <c r="FE3002" s="357"/>
      <c r="FF3002" s="81"/>
      <c r="FG3002" s="173"/>
      <c r="FH3002" s="740"/>
      <c r="FI3002" s="137"/>
      <c r="FJ3002" s="580"/>
      <c r="FK3002" s="537"/>
      <c r="FL3002" s="562"/>
      <c r="FM3002" s="357"/>
      <c r="FN3002" s="81"/>
      <c r="FO3002" s="173"/>
      <c r="FP3002" s="740"/>
      <c r="FQ3002" s="137"/>
      <c r="FR3002" s="580"/>
      <c r="FS3002" s="537"/>
      <c r="FT3002" s="562"/>
      <c r="FU3002" s="357"/>
      <c r="FV3002" s="81"/>
      <c r="FW3002" s="173"/>
      <c r="FX3002" s="740"/>
      <c r="FY3002" s="137"/>
      <c r="FZ3002" s="580"/>
      <c r="GA3002" s="537"/>
      <c r="GB3002" s="562"/>
      <c r="GC3002" s="357"/>
      <c r="GD3002" s="81"/>
      <c r="GE3002" s="173"/>
      <c r="GF3002" s="740"/>
      <c r="GG3002" s="137"/>
      <c r="GH3002" s="580"/>
      <c r="GI3002" s="537"/>
      <c r="GJ3002" s="562"/>
      <c r="GK3002" s="357"/>
      <c r="GL3002" s="81"/>
      <c r="GM3002" s="173"/>
      <c r="GN3002" s="740"/>
      <c r="GO3002" s="137"/>
      <c r="GP3002" s="580"/>
      <c r="GQ3002" s="537"/>
      <c r="GR3002" s="562"/>
      <c r="GS3002" s="357"/>
      <c r="GT3002" s="81"/>
      <c r="GU3002" s="173"/>
      <c r="GV3002" s="740"/>
      <c r="GW3002" s="137"/>
      <c r="GX3002" s="580"/>
      <c r="GY3002" s="537"/>
      <c r="GZ3002" s="562"/>
      <c r="HA3002" s="357"/>
      <c r="HB3002" s="81"/>
      <c r="HC3002" s="173"/>
      <c r="HD3002" s="740"/>
      <c r="HE3002" s="137"/>
      <c r="HF3002" s="580"/>
      <c r="HG3002" s="537"/>
      <c r="HH3002" s="562"/>
      <c r="HI3002" s="357"/>
      <c r="HJ3002" s="81"/>
      <c r="HK3002" s="173"/>
      <c r="HL3002" s="740"/>
      <c r="HM3002" s="137"/>
      <c r="HN3002" s="580"/>
      <c r="HO3002" s="537"/>
      <c r="HP3002" s="562"/>
      <c r="HQ3002" s="357"/>
      <c r="HR3002" s="81"/>
      <c r="HS3002" s="173"/>
      <c r="HT3002" s="740"/>
      <c r="HU3002" s="137"/>
      <c r="HV3002" s="580"/>
      <c r="HW3002" s="537"/>
      <c r="HX3002" s="562"/>
      <c r="HY3002" s="357"/>
      <c r="HZ3002" s="81"/>
      <c r="IA3002" s="173"/>
      <c r="IB3002" s="740"/>
      <c r="IC3002" s="137"/>
      <c r="ID3002" s="580"/>
      <c r="IE3002" s="537"/>
      <c r="IF3002" s="562"/>
      <c r="IG3002" s="357"/>
      <c r="IH3002" s="81"/>
      <c r="II3002" s="173"/>
      <c r="IJ3002" s="740"/>
      <c r="IK3002" s="137"/>
      <c r="IL3002" s="580"/>
      <c r="IM3002" s="537"/>
      <c r="IN3002" s="562"/>
      <c r="IO3002" s="357"/>
      <c r="IP3002" s="81"/>
      <c r="IQ3002" s="173"/>
      <c r="IR3002" s="740"/>
      <c r="IS3002" s="137"/>
      <c r="IT3002" s="580"/>
      <c r="IU3002" s="537"/>
      <c r="IV3002" s="562"/>
      <c r="IW3002" s="357"/>
      <c r="IX3002" s="81"/>
      <c r="IY3002" s="173"/>
      <c r="IZ3002" s="740"/>
      <c r="JA3002" s="137"/>
      <c r="JB3002" s="580"/>
      <c r="JC3002" s="537"/>
      <c r="JD3002" s="562"/>
      <c r="JE3002" s="357"/>
      <c r="JF3002" s="81"/>
      <c r="JG3002" s="173"/>
      <c r="JH3002" s="740"/>
      <c r="JI3002" s="137"/>
      <c r="JJ3002" s="580"/>
      <c r="JK3002" s="537"/>
      <c r="JL3002" s="562"/>
      <c r="JM3002" s="357"/>
      <c r="JN3002" s="81"/>
      <c r="JO3002" s="173"/>
      <c r="JP3002" s="740"/>
      <c r="JQ3002" s="137"/>
      <c r="JR3002" s="580"/>
      <c r="JS3002" s="537"/>
      <c r="JT3002" s="562"/>
      <c r="JU3002" s="357"/>
      <c r="JV3002" s="81"/>
      <c r="JW3002" s="173"/>
      <c r="JX3002" s="740"/>
      <c r="JY3002" s="137"/>
      <c r="JZ3002" s="580"/>
      <c r="KA3002" s="537"/>
      <c r="KB3002" s="562"/>
      <c r="KC3002" s="357"/>
      <c r="KD3002" s="81"/>
      <c r="KE3002" s="173"/>
      <c r="KF3002" s="740"/>
      <c r="KG3002" s="137"/>
      <c r="KH3002" s="580"/>
      <c r="KI3002" s="537"/>
      <c r="KJ3002" s="562"/>
      <c r="KK3002" s="357"/>
      <c r="KL3002" s="81"/>
      <c r="KM3002" s="173"/>
      <c r="KN3002" s="740"/>
      <c r="KO3002" s="137"/>
      <c r="KP3002" s="580"/>
      <c r="KQ3002" s="537"/>
      <c r="KR3002" s="562"/>
      <c r="KS3002" s="357"/>
      <c r="KT3002" s="81"/>
      <c r="KU3002" s="173"/>
      <c r="KV3002" s="740"/>
      <c r="KW3002" s="137"/>
      <c r="KX3002" s="580"/>
      <c r="KY3002" s="537"/>
      <c r="KZ3002" s="562"/>
      <c r="LA3002" s="357"/>
      <c r="LB3002" s="81"/>
      <c r="LC3002" s="173"/>
      <c r="LD3002" s="740"/>
      <c r="LE3002" s="137"/>
      <c r="LF3002" s="580"/>
      <c r="LG3002" s="537"/>
      <c r="LH3002" s="562"/>
      <c r="LI3002" s="357"/>
      <c r="LJ3002" s="81"/>
      <c r="LK3002" s="173"/>
      <c r="LL3002" s="740"/>
      <c r="LM3002" s="137"/>
      <c r="LN3002" s="580"/>
      <c r="LO3002" s="537"/>
      <c r="LP3002" s="562"/>
      <c r="LQ3002" s="357"/>
      <c r="LR3002" s="81"/>
      <c r="LS3002" s="173"/>
      <c r="LT3002" s="740"/>
      <c r="LU3002" s="137"/>
      <c r="LV3002" s="580"/>
      <c r="LW3002" s="537"/>
      <c r="LX3002" s="562"/>
      <c r="LY3002" s="357"/>
      <c r="LZ3002" s="81"/>
      <c r="MA3002" s="173"/>
      <c r="MB3002" s="740"/>
      <c r="MC3002" s="137"/>
      <c r="MD3002" s="580"/>
      <c r="ME3002" s="537"/>
      <c r="MF3002" s="562"/>
      <c r="MG3002" s="357"/>
      <c r="MH3002" s="81"/>
      <c r="MI3002" s="173"/>
      <c r="MJ3002" s="740"/>
      <c r="MK3002" s="137"/>
      <c r="ML3002" s="580"/>
      <c r="MM3002" s="537"/>
      <c r="MN3002" s="562"/>
      <c r="MO3002" s="357"/>
      <c r="MP3002" s="81"/>
      <c r="MQ3002" s="173"/>
      <c r="MR3002" s="740"/>
      <c r="MS3002" s="137"/>
      <c r="MT3002" s="580"/>
      <c r="MU3002" s="537"/>
      <c r="MV3002" s="562"/>
      <c r="MW3002" s="357"/>
      <c r="MX3002" s="81"/>
      <c r="MY3002" s="173"/>
      <c r="MZ3002" s="740"/>
      <c r="NA3002" s="137"/>
      <c r="NB3002" s="580"/>
      <c r="NC3002" s="537"/>
      <c r="ND3002" s="562"/>
      <c r="NE3002" s="357"/>
      <c r="NF3002" s="81"/>
      <c r="NG3002" s="173"/>
      <c r="NH3002" s="740"/>
      <c r="NI3002" s="137"/>
      <c r="NJ3002" s="580"/>
      <c r="NK3002" s="537"/>
      <c r="NL3002" s="562"/>
      <c r="NM3002" s="357"/>
      <c r="NN3002" s="81"/>
      <c r="NO3002" s="173"/>
      <c r="NP3002" s="740"/>
      <c r="NQ3002" s="137"/>
      <c r="NR3002" s="580"/>
      <c r="NS3002" s="537"/>
      <c r="NT3002" s="562"/>
      <c r="NU3002" s="357"/>
      <c r="NV3002" s="81"/>
      <c r="NW3002" s="173"/>
      <c r="NX3002" s="740"/>
      <c r="NY3002" s="137"/>
      <c r="NZ3002" s="580"/>
      <c r="OA3002" s="537"/>
      <c r="OB3002" s="562"/>
      <c r="OC3002" s="357"/>
      <c r="OD3002" s="81"/>
      <c r="OE3002" s="173"/>
      <c r="OF3002" s="740"/>
      <c r="OG3002" s="137"/>
      <c r="OH3002" s="580"/>
      <c r="OI3002" s="537"/>
      <c r="OJ3002" s="562"/>
      <c r="OK3002" s="357"/>
      <c r="OL3002" s="81"/>
      <c r="OM3002" s="173"/>
      <c r="ON3002" s="740"/>
      <c r="OO3002" s="137"/>
      <c r="OP3002" s="580"/>
      <c r="OQ3002" s="537"/>
      <c r="OR3002" s="562"/>
      <c r="OS3002" s="357"/>
      <c r="OT3002" s="81"/>
      <c r="OU3002" s="173"/>
      <c r="OV3002" s="740"/>
      <c r="OW3002" s="137"/>
      <c r="OX3002" s="580"/>
      <c r="OY3002" s="537"/>
      <c r="OZ3002" s="562"/>
      <c r="PA3002" s="357"/>
      <c r="PB3002" s="81"/>
      <c r="PC3002" s="173"/>
      <c r="PD3002" s="740"/>
      <c r="PE3002" s="137"/>
      <c r="PF3002" s="580"/>
      <c r="PG3002" s="537"/>
      <c r="PH3002" s="562"/>
      <c r="PI3002" s="357"/>
      <c r="PJ3002" s="81"/>
      <c r="PK3002" s="173"/>
      <c r="PL3002" s="740"/>
      <c r="PM3002" s="137"/>
      <c r="PN3002" s="580"/>
      <c r="PO3002" s="537"/>
      <c r="PP3002" s="562"/>
      <c r="PQ3002" s="357"/>
      <c r="PR3002" s="81"/>
      <c r="PS3002" s="173"/>
      <c r="PT3002" s="740"/>
      <c r="PU3002" s="137"/>
      <c r="PV3002" s="580"/>
      <c r="PW3002" s="537"/>
      <c r="PX3002" s="562"/>
      <c r="PY3002" s="357"/>
      <c r="PZ3002" s="81"/>
      <c r="QA3002" s="173"/>
      <c r="QB3002" s="740"/>
      <c r="QC3002" s="137"/>
      <c r="QD3002" s="580"/>
      <c r="QE3002" s="537"/>
      <c r="QF3002" s="562"/>
      <c r="QG3002" s="357"/>
      <c r="QH3002" s="81"/>
      <c r="QI3002" s="173"/>
      <c r="QJ3002" s="740"/>
      <c r="QK3002" s="137"/>
      <c r="QL3002" s="580"/>
      <c r="QM3002" s="537"/>
      <c r="QN3002" s="562"/>
      <c r="QO3002" s="357"/>
      <c r="QP3002" s="81"/>
      <c r="QQ3002" s="173"/>
      <c r="QR3002" s="740"/>
      <c r="QS3002" s="137"/>
      <c r="QT3002" s="580"/>
      <c r="QU3002" s="537"/>
      <c r="QV3002" s="562"/>
      <c r="QW3002" s="357"/>
      <c r="QX3002" s="81"/>
      <c r="QY3002" s="173"/>
      <c r="QZ3002" s="740"/>
      <c r="RA3002" s="137"/>
      <c r="RB3002" s="580"/>
      <c r="RC3002" s="537"/>
      <c r="RD3002" s="562"/>
      <c r="RE3002" s="357"/>
      <c r="RF3002" s="81"/>
      <c r="RG3002" s="173"/>
      <c r="RH3002" s="740"/>
      <c r="RI3002" s="137"/>
      <c r="RJ3002" s="580"/>
      <c r="RK3002" s="537"/>
      <c r="RL3002" s="562"/>
      <c r="RM3002" s="357"/>
      <c r="RN3002" s="81"/>
      <c r="RO3002" s="173"/>
      <c r="RP3002" s="740"/>
      <c r="RQ3002" s="137"/>
      <c r="RR3002" s="580"/>
      <c r="RS3002" s="537"/>
      <c r="RT3002" s="562"/>
      <c r="RU3002" s="357"/>
      <c r="RV3002" s="81"/>
      <c r="RW3002" s="173"/>
      <c r="RX3002" s="740"/>
      <c r="RY3002" s="137"/>
      <c r="RZ3002" s="580"/>
      <c r="SA3002" s="537"/>
      <c r="SB3002" s="562"/>
      <c r="SC3002" s="357"/>
      <c r="SD3002" s="81"/>
      <c r="SE3002" s="173"/>
      <c r="SF3002" s="740"/>
      <c r="SG3002" s="137"/>
      <c r="SH3002" s="580"/>
      <c r="SI3002" s="537"/>
      <c r="SJ3002" s="562"/>
      <c r="SK3002" s="357"/>
      <c r="SL3002" s="81"/>
      <c r="SM3002" s="173"/>
      <c r="SN3002" s="740"/>
      <c r="SO3002" s="137"/>
      <c r="SP3002" s="580"/>
      <c r="SQ3002" s="537"/>
      <c r="SR3002" s="562"/>
      <c r="SS3002" s="357"/>
      <c r="ST3002" s="81"/>
      <c r="SU3002" s="173"/>
      <c r="SV3002" s="740"/>
      <c r="SW3002" s="137"/>
      <c r="SX3002" s="580"/>
      <c r="SY3002" s="537"/>
      <c r="SZ3002" s="562"/>
      <c r="TA3002" s="357"/>
      <c r="TB3002" s="81"/>
      <c r="TC3002" s="173"/>
      <c r="TD3002" s="740"/>
      <c r="TE3002" s="137"/>
      <c r="TF3002" s="580"/>
      <c r="TG3002" s="537"/>
      <c r="TH3002" s="562"/>
      <c r="TI3002" s="357"/>
      <c r="TJ3002" s="81"/>
      <c r="TK3002" s="173"/>
      <c r="TL3002" s="740"/>
      <c r="TM3002" s="137"/>
      <c r="TN3002" s="580"/>
      <c r="TO3002" s="537"/>
      <c r="TP3002" s="562"/>
      <c r="TQ3002" s="357"/>
      <c r="TR3002" s="81"/>
      <c r="TS3002" s="173"/>
      <c r="TT3002" s="740"/>
      <c r="TU3002" s="137"/>
      <c r="TV3002" s="580"/>
      <c r="TW3002" s="537"/>
      <c r="TX3002" s="562"/>
      <c r="TY3002" s="357"/>
      <c r="TZ3002" s="81"/>
      <c r="UA3002" s="173"/>
      <c r="UB3002" s="740"/>
      <c r="UC3002" s="137"/>
      <c r="UD3002" s="580"/>
      <c r="UE3002" s="537"/>
      <c r="UF3002" s="562"/>
      <c r="UG3002" s="357"/>
      <c r="UH3002" s="81"/>
      <c r="UI3002" s="173"/>
      <c r="UJ3002" s="740"/>
      <c r="UK3002" s="137"/>
      <c r="UL3002" s="580"/>
      <c r="UM3002" s="537"/>
      <c r="UN3002" s="562"/>
      <c r="UO3002" s="357"/>
      <c r="UP3002" s="81"/>
      <c r="UQ3002" s="173"/>
      <c r="UR3002" s="740"/>
      <c r="US3002" s="137"/>
      <c r="UT3002" s="580"/>
      <c r="UU3002" s="537"/>
      <c r="UV3002" s="562"/>
      <c r="UW3002" s="357"/>
      <c r="UX3002" s="81"/>
      <c r="UY3002" s="173"/>
      <c r="UZ3002" s="740"/>
      <c r="VA3002" s="137"/>
      <c r="VB3002" s="580"/>
      <c r="VC3002" s="537"/>
      <c r="VD3002" s="562"/>
      <c r="VE3002" s="357"/>
      <c r="VF3002" s="81"/>
      <c r="VG3002" s="173"/>
      <c r="VH3002" s="740"/>
      <c r="VI3002" s="137"/>
      <c r="VJ3002" s="580"/>
      <c r="VK3002" s="537"/>
      <c r="VL3002" s="562"/>
      <c r="VM3002" s="357"/>
      <c r="VN3002" s="81"/>
      <c r="VO3002" s="173"/>
      <c r="VP3002" s="740"/>
      <c r="VQ3002" s="137"/>
      <c r="VR3002" s="580"/>
      <c r="VS3002" s="537"/>
      <c r="VT3002" s="562"/>
      <c r="VU3002" s="357"/>
      <c r="VV3002" s="81"/>
      <c r="VW3002" s="173"/>
      <c r="VX3002" s="740"/>
      <c r="VY3002" s="137"/>
      <c r="VZ3002" s="580"/>
      <c r="WA3002" s="537"/>
      <c r="WB3002" s="562"/>
      <c r="WC3002" s="357"/>
      <c r="WD3002" s="81"/>
      <c r="WE3002" s="173"/>
      <c r="WF3002" s="740"/>
      <c r="WG3002" s="137"/>
      <c r="WH3002" s="580"/>
      <c r="WI3002" s="537"/>
      <c r="WJ3002" s="562"/>
      <c r="WK3002" s="357"/>
      <c r="WL3002" s="81"/>
      <c r="WM3002" s="173"/>
      <c r="WN3002" s="740"/>
      <c r="WO3002" s="137"/>
      <c r="WP3002" s="580"/>
      <c r="WQ3002" s="537"/>
      <c r="WR3002" s="562"/>
      <c r="WS3002" s="357"/>
      <c r="WT3002" s="81"/>
      <c r="WU3002" s="173"/>
      <c r="WV3002" s="740"/>
      <c r="WW3002" s="137"/>
      <c r="WX3002" s="580"/>
      <c r="WY3002" s="537"/>
      <c r="WZ3002" s="562"/>
      <c r="XA3002" s="357"/>
      <c r="XB3002" s="81"/>
      <c r="XC3002" s="173"/>
      <c r="XD3002" s="740"/>
      <c r="XE3002" s="137"/>
      <c r="XF3002" s="580"/>
      <c r="XG3002" s="537"/>
      <c r="XH3002" s="562"/>
      <c r="XI3002" s="357"/>
      <c r="XJ3002" s="81"/>
      <c r="XK3002" s="173"/>
      <c r="XL3002" s="740"/>
      <c r="XM3002" s="137"/>
      <c r="XN3002" s="580"/>
      <c r="XO3002" s="537"/>
      <c r="XP3002" s="562"/>
      <c r="XQ3002" s="357"/>
      <c r="XR3002" s="81"/>
      <c r="XS3002" s="173"/>
      <c r="XT3002" s="740"/>
      <c r="XU3002" s="137"/>
      <c r="XV3002" s="580"/>
      <c r="XW3002" s="537"/>
      <c r="XX3002" s="562"/>
      <c r="XY3002" s="357"/>
      <c r="XZ3002" s="81"/>
      <c r="YA3002" s="173"/>
      <c r="YB3002" s="740"/>
      <c r="YC3002" s="137"/>
      <c r="YD3002" s="580"/>
      <c r="YE3002" s="537"/>
      <c r="YF3002" s="562"/>
      <c r="YG3002" s="357"/>
      <c r="YH3002" s="81"/>
      <c r="YI3002" s="173"/>
      <c r="YJ3002" s="740"/>
      <c r="YK3002" s="137"/>
      <c r="YL3002" s="580"/>
      <c r="YM3002" s="537"/>
      <c r="YN3002" s="562"/>
      <c r="YO3002" s="357"/>
      <c r="YP3002" s="81"/>
      <c r="YQ3002" s="173"/>
      <c r="YR3002" s="740"/>
      <c r="YS3002" s="137"/>
      <c r="YT3002" s="580"/>
      <c r="YU3002" s="537"/>
      <c r="YV3002" s="562"/>
      <c r="YW3002" s="357"/>
      <c r="YX3002" s="81"/>
      <c r="YY3002" s="173"/>
      <c r="YZ3002" s="740"/>
      <c r="ZA3002" s="137"/>
      <c r="ZB3002" s="580"/>
      <c r="ZC3002" s="537"/>
      <c r="ZD3002" s="562"/>
      <c r="ZE3002" s="357"/>
      <c r="ZF3002" s="81"/>
      <c r="ZG3002" s="173"/>
      <c r="ZH3002" s="740"/>
      <c r="ZI3002" s="137"/>
      <c r="ZJ3002" s="580"/>
      <c r="ZK3002" s="537"/>
      <c r="ZL3002" s="562"/>
      <c r="ZM3002" s="357"/>
      <c r="ZN3002" s="81"/>
      <c r="ZO3002" s="173"/>
      <c r="ZP3002" s="740"/>
      <c r="ZQ3002" s="137"/>
      <c r="ZR3002" s="580"/>
      <c r="ZS3002" s="537"/>
      <c r="ZT3002" s="562"/>
      <c r="ZU3002" s="357"/>
      <c r="ZV3002" s="81"/>
      <c r="ZW3002" s="173"/>
      <c r="ZX3002" s="740"/>
      <c r="ZY3002" s="137"/>
      <c r="ZZ3002" s="580"/>
      <c r="AAA3002" s="537"/>
      <c r="AAB3002" s="562"/>
      <c r="AAC3002" s="357"/>
      <c r="AAD3002" s="81"/>
      <c r="AAE3002" s="173"/>
      <c r="AAF3002" s="740"/>
      <c r="AAG3002" s="137"/>
      <c r="AAH3002" s="580"/>
      <c r="AAI3002" s="537"/>
      <c r="AAJ3002" s="562"/>
      <c r="AAK3002" s="357"/>
      <c r="AAL3002" s="81"/>
      <c r="AAM3002" s="173"/>
      <c r="AAN3002" s="740"/>
      <c r="AAO3002" s="137"/>
      <c r="AAP3002" s="580"/>
      <c r="AAQ3002" s="537"/>
      <c r="AAR3002" s="562"/>
      <c r="AAS3002" s="357"/>
      <c r="AAT3002" s="81"/>
      <c r="AAU3002" s="173"/>
      <c r="AAV3002" s="740"/>
      <c r="AAW3002" s="137"/>
      <c r="AAX3002" s="580"/>
      <c r="AAY3002" s="537"/>
      <c r="AAZ3002" s="562"/>
      <c r="ABA3002" s="357"/>
      <c r="ABB3002" s="81"/>
      <c r="ABC3002" s="173"/>
      <c r="ABD3002" s="740"/>
      <c r="ABE3002" s="137"/>
      <c r="ABF3002" s="580"/>
      <c r="ABG3002" s="537"/>
      <c r="ABH3002" s="562"/>
      <c r="ABI3002" s="357"/>
      <c r="ABJ3002" s="81"/>
      <c r="ABK3002" s="173"/>
      <c r="ABL3002" s="740"/>
      <c r="ABM3002" s="137"/>
      <c r="ABN3002" s="580"/>
      <c r="ABO3002" s="537"/>
      <c r="ABP3002" s="562"/>
      <c r="ABQ3002" s="357"/>
      <c r="ABR3002" s="81"/>
      <c r="ABS3002" s="173"/>
      <c r="ABT3002" s="740"/>
      <c r="ABU3002" s="137"/>
      <c r="ABV3002" s="580"/>
      <c r="ABW3002" s="537"/>
      <c r="ABX3002" s="562"/>
      <c r="ABY3002" s="357"/>
      <c r="ABZ3002" s="81"/>
      <c r="ACA3002" s="173"/>
      <c r="ACB3002" s="740"/>
      <c r="ACC3002" s="137"/>
      <c r="ACD3002" s="580"/>
      <c r="ACE3002" s="537"/>
      <c r="ACF3002" s="562"/>
      <c r="ACG3002" s="357"/>
      <c r="ACH3002" s="81"/>
      <c r="ACI3002" s="173"/>
      <c r="ACJ3002" s="740"/>
      <c r="ACK3002" s="137"/>
      <c r="ACL3002" s="580"/>
      <c r="ACM3002" s="537"/>
      <c r="ACN3002" s="562"/>
      <c r="ACO3002" s="357"/>
      <c r="ACP3002" s="81"/>
      <c r="ACQ3002" s="173"/>
      <c r="ACR3002" s="740"/>
      <c r="ACS3002" s="137"/>
      <c r="ACT3002" s="580"/>
      <c r="ACU3002" s="537"/>
      <c r="ACV3002" s="562"/>
      <c r="ACW3002" s="357"/>
      <c r="ACX3002" s="81"/>
      <c r="ACY3002" s="173"/>
      <c r="ACZ3002" s="740"/>
      <c r="ADA3002" s="137"/>
      <c r="ADB3002" s="580"/>
      <c r="ADC3002" s="537"/>
      <c r="ADD3002" s="562"/>
      <c r="ADE3002" s="357"/>
      <c r="ADF3002" s="81"/>
      <c r="ADG3002" s="173"/>
      <c r="ADH3002" s="740"/>
      <c r="ADI3002" s="137"/>
      <c r="ADJ3002" s="580"/>
      <c r="ADK3002" s="537"/>
      <c r="ADL3002" s="562"/>
      <c r="ADM3002" s="357"/>
      <c r="ADN3002" s="81"/>
      <c r="ADO3002" s="173"/>
      <c r="ADP3002" s="740"/>
      <c r="ADQ3002" s="137"/>
      <c r="ADR3002" s="580"/>
      <c r="ADS3002" s="537"/>
      <c r="ADT3002" s="562"/>
      <c r="ADU3002" s="357"/>
      <c r="ADV3002" s="81"/>
      <c r="ADW3002" s="173"/>
      <c r="ADX3002" s="740"/>
      <c r="ADY3002" s="137"/>
      <c r="ADZ3002" s="580"/>
      <c r="AEA3002" s="537"/>
      <c r="AEB3002" s="562"/>
      <c r="AEC3002" s="357"/>
      <c r="AED3002" s="81"/>
      <c r="AEE3002" s="173"/>
      <c r="AEF3002" s="740"/>
      <c r="AEG3002" s="137"/>
      <c r="AEH3002" s="580"/>
      <c r="AEI3002" s="537"/>
      <c r="AEJ3002" s="562"/>
      <c r="AEK3002" s="357"/>
      <c r="AEL3002" s="81"/>
      <c r="AEM3002" s="173"/>
      <c r="AEN3002" s="740"/>
      <c r="AEO3002" s="137"/>
      <c r="AEP3002" s="580"/>
      <c r="AEQ3002" s="537"/>
      <c r="AER3002" s="562"/>
      <c r="AES3002" s="357"/>
      <c r="AET3002" s="81"/>
      <c r="AEU3002" s="173"/>
      <c r="AEV3002" s="740"/>
      <c r="AEW3002" s="137"/>
      <c r="AEX3002" s="580"/>
      <c r="AEY3002" s="537"/>
      <c r="AEZ3002" s="562"/>
      <c r="AFA3002" s="357"/>
      <c r="AFB3002" s="81"/>
      <c r="AFC3002" s="173"/>
      <c r="AFD3002" s="740"/>
      <c r="AFE3002" s="137"/>
      <c r="AFF3002" s="580"/>
      <c r="AFG3002" s="537"/>
      <c r="AFH3002" s="562"/>
      <c r="AFI3002" s="357"/>
      <c r="AFJ3002" s="81"/>
      <c r="AFK3002" s="173"/>
      <c r="AFL3002" s="740"/>
      <c r="AFM3002" s="137"/>
      <c r="AFN3002" s="580"/>
      <c r="AFO3002" s="537"/>
      <c r="AFP3002" s="562"/>
      <c r="AFQ3002" s="357"/>
      <c r="AFR3002" s="81"/>
      <c r="AFS3002" s="173"/>
      <c r="AFT3002" s="740"/>
      <c r="AFU3002" s="137"/>
      <c r="AFV3002" s="580"/>
      <c r="AFW3002" s="537"/>
      <c r="AFX3002" s="562"/>
      <c r="AFY3002" s="357"/>
      <c r="AFZ3002" s="81"/>
      <c r="AGA3002" s="173"/>
      <c r="AGB3002" s="740"/>
      <c r="AGC3002" s="137"/>
      <c r="AGD3002" s="580"/>
      <c r="AGE3002" s="537"/>
      <c r="AGF3002" s="562"/>
      <c r="AGG3002" s="357"/>
      <c r="AGH3002" s="81"/>
      <c r="AGI3002" s="173"/>
      <c r="AGJ3002" s="740"/>
      <c r="AGK3002" s="137"/>
      <c r="AGL3002" s="580"/>
      <c r="AGM3002" s="537"/>
      <c r="AGN3002" s="562"/>
      <c r="AGO3002" s="357"/>
      <c r="AGP3002" s="81"/>
      <c r="AGQ3002" s="173"/>
      <c r="AGR3002" s="740"/>
      <c r="AGS3002" s="137"/>
      <c r="AGT3002" s="580"/>
      <c r="AGU3002" s="537"/>
      <c r="AGV3002" s="562"/>
      <c r="AGW3002" s="357"/>
      <c r="AGX3002" s="81"/>
      <c r="AGY3002" s="173"/>
      <c r="AGZ3002" s="740"/>
      <c r="AHA3002" s="137"/>
      <c r="AHB3002" s="580"/>
      <c r="AHC3002" s="537"/>
      <c r="AHD3002" s="562"/>
      <c r="AHE3002" s="357"/>
      <c r="AHF3002" s="81"/>
      <c r="AHG3002" s="173"/>
      <c r="AHH3002" s="740"/>
      <c r="AHI3002" s="137"/>
      <c r="AHJ3002" s="580"/>
      <c r="AHK3002" s="537"/>
      <c r="AHL3002" s="562"/>
      <c r="AHM3002" s="357"/>
      <c r="AHN3002" s="81"/>
      <c r="AHO3002" s="173"/>
      <c r="AHP3002" s="740"/>
      <c r="AHQ3002" s="137"/>
      <c r="AHR3002" s="580"/>
      <c r="AHS3002" s="537"/>
      <c r="AHT3002" s="562"/>
      <c r="AHU3002" s="357"/>
      <c r="AHV3002" s="81"/>
      <c r="AHW3002" s="173"/>
      <c r="AHX3002" s="740"/>
      <c r="AHY3002" s="137"/>
      <c r="AHZ3002" s="580"/>
      <c r="AIA3002" s="537"/>
      <c r="AIB3002" s="562"/>
      <c r="AIC3002" s="357"/>
      <c r="AID3002" s="81"/>
      <c r="AIE3002" s="173"/>
      <c r="AIF3002" s="740"/>
      <c r="AIG3002" s="137"/>
      <c r="AIH3002" s="580"/>
      <c r="AII3002" s="537"/>
      <c r="AIJ3002" s="562"/>
      <c r="AIK3002" s="357"/>
      <c r="AIL3002" s="81"/>
      <c r="AIM3002" s="173"/>
      <c r="AIN3002" s="740"/>
      <c r="AIO3002" s="137"/>
      <c r="AIP3002" s="580"/>
      <c r="AIQ3002" s="537"/>
      <c r="AIR3002" s="562"/>
      <c r="AIS3002" s="357"/>
      <c r="AIT3002" s="81"/>
      <c r="AIU3002" s="173"/>
      <c r="AIV3002" s="740"/>
      <c r="AIW3002" s="137"/>
      <c r="AIX3002" s="580"/>
      <c r="AIY3002" s="537"/>
      <c r="AIZ3002" s="562"/>
      <c r="AJA3002" s="357"/>
      <c r="AJB3002" s="81"/>
      <c r="AJC3002" s="173"/>
      <c r="AJD3002" s="740"/>
      <c r="AJE3002" s="137"/>
      <c r="AJF3002" s="580"/>
      <c r="AJG3002" s="537"/>
      <c r="AJH3002" s="562"/>
      <c r="AJI3002" s="357"/>
      <c r="AJJ3002" s="81"/>
      <c r="AJK3002" s="173"/>
      <c r="AJL3002" s="740"/>
      <c r="AJM3002" s="137"/>
      <c r="AJN3002" s="580"/>
      <c r="AJO3002" s="537"/>
      <c r="AJP3002" s="562"/>
      <c r="AJQ3002" s="357"/>
      <c r="AJR3002" s="81"/>
      <c r="AJS3002" s="173"/>
      <c r="AJT3002" s="740"/>
      <c r="AJU3002" s="137"/>
      <c r="AJV3002" s="580"/>
      <c r="AJW3002" s="537"/>
      <c r="AJX3002" s="562"/>
      <c r="AJY3002" s="357"/>
      <c r="AJZ3002" s="81"/>
      <c r="AKA3002" s="173"/>
      <c r="AKB3002" s="740"/>
      <c r="AKC3002" s="137"/>
      <c r="AKD3002" s="580"/>
      <c r="AKE3002" s="537"/>
      <c r="AKF3002" s="562"/>
      <c r="AKG3002" s="357"/>
      <c r="AKH3002" s="81"/>
      <c r="AKI3002" s="173"/>
      <c r="AKJ3002" s="740"/>
      <c r="AKK3002" s="137"/>
      <c r="AKL3002" s="580"/>
      <c r="AKM3002" s="537"/>
      <c r="AKN3002" s="562"/>
      <c r="AKO3002" s="357"/>
      <c r="AKP3002" s="81"/>
      <c r="AKQ3002" s="173"/>
      <c r="AKR3002" s="740"/>
      <c r="AKS3002" s="137"/>
      <c r="AKT3002" s="580"/>
      <c r="AKU3002" s="537"/>
      <c r="AKV3002" s="562"/>
      <c r="AKW3002" s="357"/>
      <c r="AKX3002" s="81"/>
      <c r="AKY3002" s="173"/>
      <c r="AKZ3002" s="740"/>
      <c r="ALA3002" s="137"/>
      <c r="ALB3002" s="580"/>
      <c r="ALC3002" s="537"/>
      <c r="ALD3002" s="562"/>
      <c r="ALE3002" s="357"/>
      <c r="ALF3002" s="81"/>
      <c r="ALG3002" s="173"/>
      <c r="ALH3002" s="740"/>
      <c r="ALI3002" s="137"/>
      <c r="ALJ3002" s="580"/>
      <c r="ALK3002" s="537"/>
      <c r="ALL3002" s="562"/>
      <c r="ALM3002" s="357"/>
      <c r="ALN3002" s="81"/>
      <c r="ALO3002" s="173"/>
      <c r="ALP3002" s="740"/>
      <c r="ALQ3002" s="137"/>
      <c r="ALR3002" s="580"/>
      <c r="ALS3002" s="537"/>
      <c r="ALT3002" s="562"/>
      <c r="ALU3002" s="357"/>
      <c r="ALV3002" s="81"/>
      <c r="ALW3002" s="173"/>
      <c r="ALX3002" s="740"/>
      <c r="ALY3002" s="137"/>
      <c r="ALZ3002" s="580"/>
      <c r="AMA3002" s="537"/>
      <c r="AMB3002" s="562"/>
      <c r="AMC3002" s="357"/>
      <c r="AMD3002" s="81"/>
      <c r="AME3002" s="173"/>
      <c r="AMF3002" s="740"/>
      <c r="AMG3002" s="137"/>
      <c r="AMH3002" s="580"/>
      <c r="AMI3002" s="537"/>
      <c r="AMJ3002" s="562"/>
      <c r="AMK3002" s="357"/>
      <c r="AML3002" s="81"/>
      <c r="AMM3002" s="173"/>
      <c r="AMN3002" s="740"/>
      <c r="AMO3002" s="137"/>
      <c r="AMP3002" s="580"/>
      <c r="AMQ3002" s="537"/>
      <c r="AMR3002" s="562"/>
      <c r="AMS3002" s="357"/>
      <c r="AMT3002" s="81"/>
      <c r="AMU3002" s="173"/>
      <c r="AMV3002" s="740"/>
      <c r="AMW3002" s="137"/>
      <c r="AMX3002" s="580"/>
      <c r="AMY3002" s="537"/>
      <c r="AMZ3002" s="562"/>
      <c r="ANA3002" s="357"/>
      <c r="ANB3002" s="81"/>
      <c r="ANC3002" s="173"/>
      <c r="AND3002" s="740"/>
      <c r="ANE3002" s="137"/>
      <c r="ANF3002" s="580"/>
      <c r="ANG3002" s="537"/>
      <c r="ANH3002" s="562"/>
      <c r="ANI3002" s="357"/>
      <c r="ANJ3002" s="81"/>
      <c r="ANK3002" s="173"/>
      <c r="ANL3002" s="740"/>
      <c r="ANM3002" s="137"/>
      <c r="ANN3002" s="580"/>
      <c r="ANO3002" s="537"/>
      <c r="ANP3002" s="562"/>
      <c r="ANQ3002" s="357"/>
      <c r="ANR3002" s="81"/>
      <c r="ANS3002" s="173"/>
      <c r="ANT3002" s="740"/>
      <c r="ANU3002" s="137"/>
      <c r="ANV3002" s="580"/>
      <c r="ANW3002" s="537"/>
      <c r="ANX3002" s="562"/>
      <c r="ANY3002" s="357"/>
      <c r="ANZ3002" s="81"/>
      <c r="AOA3002" s="173"/>
      <c r="AOB3002" s="740"/>
      <c r="AOC3002" s="137"/>
      <c r="AOD3002" s="580"/>
      <c r="AOE3002" s="537"/>
      <c r="AOF3002" s="562"/>
      <c r="AOG3002" s="357"/>
      <c r="AOH3002" s="81"/>
      <c r="AOI3002" s="173"/>
      <c r="AOJ3002" s="740"/>
      <c r="AOK3002" s="137"/>
      <c r="AOL3002" s="580"/>
      <c r="AOM3002" s="537"/>
      <c r="AON3002" s="562"/>
      <c r="AOO3002" s="357"/>
      <c r="AOP3002" s="81"/>
      <c r="AOQ3002" s="173"/>
      <c r="AOR3002" s="740"/>
      <c r="AOS3002" s="137"/>
      <c r="AOT3002" s="580"/>
      <c r="AOU3002" s="537"/>
      <c r="AOV3002" s="562"/>
      <c r="AOW3002" s="357"/>
      <c r="AOX3002" s="81"/>
      <c r="AOY3002" s="173"/>
      <c r="AOZ3002" s="740"/>
      <c r="APA3002" s="137"/>
      <c r="APB3002" s="580"/>
      <c r="APC3002" s="537"/>
      <c r="APD3002" s="562"/>
      <c r="APE3002" s="357"/>
      <c r="APF3002" s="81"/>
      <c r="APG3002" s="173"/>
      <c r="APH3002" s="740"/>
      <c r="API3002" s="137"/>
      <c r="APJ3002" s="580"/>
      <c r="APK3002" s="537"/>
      <c r="APL3002" s="562"/>
      <c r="APM3002" s="357"/>
      <c r="APN3002" s="81"/>
      <c r="APO3002" s="173"/>
      <c r="APP3002" s="740"/>
      <c r="APQ3002" s="137"/>
      <c r="APR3002" s="580"/>
      <c r="APS3002" s="537"/>
      <c r="APT3002" s="562"/>
      <c r="APU3002" s="357"/>
      <c r="APV3002" s="81"/>
      <c r="APW3002" s="173"/>
      <c r="APX3002" s="740"/>
      <c r="APY3002" s="137"/>
      <c r="APZ3002" s="580"/>
      <c r="AQA3002" s="537"/>
      <c r="AQB3002" s="562"/>
      <c r="AQC3002" s="357"/>
      <c r="AQD3002" s="81"/>
      <c r="AQE3002" s="173"/>
      <c r="AQF3002" s="740"/>
      <c r="AQG3002" s="137"/>
      <c r="AQH3002" s="580"/>
      <c r="AQI3002" s="537"/>
      <c r="AQJ3002" s="562"/>
      <c r="AQK3002" s="357"/>
      <c r="AQL3002" s="81"/>
      <c r="AQM3002" s="173"/>
      <c r="AQN3002" s="740"/>
      <c r="AQO3002" s="137"/>
      <c r="AQP3002" s="580"/>
      <c r="AQQ3002" s="537"/>
      <c r="AQR3002" s="562"/>
      <c r="AQS3002" s="357"/>
      <c r="AQT3002" s="81"/>
      <c r="AQU3002" s="173"/>
      <c r="AQV3002" s="740"/>
      <c r="AQW3002" s="137"/>
      <c r="AQX3002" s="580"/>
      <c r="AQY3002" s="537"/>
      <c r="AQZ3002" s="562"/>
      <c r="ARA3002" s="357"/>
      <c r="ARB3002" s="81"/>
      <c r="ARC3002" s="173"/>
      <c r="ARD3002" s="740"/>
      <c r="ARE3002" s="137"/>
      <c r="ARF3002" s="580"/>
      <c r="ARG3002" s="537"/>
      <c r="ARH3002" s="562"/>
      <c r="ARI3002" s="357"/>
      <c r="ARJ3002" s="81"/>
      <c r="ARK3002" s="173"/>
      <c r="ARL3002" s="740"/>
      <c r="ARM3002" s="137"/>
      <c r="ARN3002" s="580"/>
      <c r="ARO3002" s="537"/>
      <c r="ARP3002" s="562"/>
      <c r="ARQ3002" s="357"/>
      <c r="ARR3002" s="81"/>
      <c r="ARS3002" s="173"/>
      <c r="ART3002" s="740"/>
      <c r="ARU3002" s="137"/>
      <c r="ARV3002" s="580"/>
      <c r="ARW3002" s="537"/>
      <c r="ARX3002" s="562"/>
      <c r="ARY3002" s="357"/>
      <c r="ARZ3002" s="81"/>
      <c r="ASA3002" s="173"/>
      <c r="ASB3002" s="740"/>
      <c r="ASC3002" s="137"/>
      <c r="ASD3002" s="580"/>
      <c r="ASE3002" s="537"/>
      <c r="ASF3002" s="562"/>
      <c r="ASG3002" s="357"/>
      <c r="ASH3002" s="81"/>
      <c r="ASI3002" s="173"/>
      <c r="ASJ3002" s="740"/>
      <c r="ASK3002" s="137"/>
      <c r="ASL3002" s="580"/>
      <c r="ASM3002" s="537"/>
      <c r="ASN3002" s="562"/>
      <c r="ASO3002" s="357"/>
      <c r="ASP3002" s="81"/>
      <c r="ASQ3002" s="173"/>
      <c r="ASR3002" s="740"/>
      <c r="ASS3002" s="137"/>
      <c r="AST3002" s="580"/>
      <c r="ASU3002" s="537"/>
      <c r="ASV3002" s="562"/>
      <c r="ASW3002" s="357"/>
      <c r="ASX3002" s="81"/>
      <c r="ASY3002" s="173"/>
      <c r="ASZ3002" s="740"/>
      <c r="ATA3002" s="137"/>
      <c r="ATB3002" s="580"/>
      <c r="ATC3002" s="537"/>
      <c r="ATD3002" s="562"/>
      <c r="ATE3002" s="357"/>
      <c r="ATF3002" s="81"/>
      <c r="ATG3002" s="173"/>
      <c r="ATH3002" s="740"/>
      <c r="ATI3002" s="137"/>
      <c r="ATJ3002" s="580"/>
      <c r="ATK3002" s="537"/>
      <c r="ATL3002" s="562"/>
      <c r="ATM3002" s="357"/>
      <c r="ATN3002" s="81"/>
      <c r="ATO3002" s="173"/>
      <c r="ATP3002" s="740"/>
      <c r="ATQ3002" s="137"/>
      <c r="ATR3002" s="580"/>
      <c r="ATS3002" s="537"/>
      <c r="ATT3002" s="562"/>
      <c r="ATU3002" s="357"/>
      <c r="ATV3002" s="81"/>
      <c r="ATW3002" s="173"/>
      <c r="ATX3002" s="740"/>
      <c r="ATY3002" s="137"/>
      <c r="ATZ3002" s="580"/>
      <c r="AUA3002" s="537"/>
      <c r="AUB3002" s="562"/>
      <c r="AUC3002" s="357"/>
      <c r="AUD3002" s="81"/>
      <c r="AUE3002" s="173"/>
      <c r="AUF3002" s="740"/>
      <c r="AUG3002" s="137"/>
      <c r="AUH3002" s="580"/>
      <c r="AUI3002" s="537"/>
      <c r="AUJ3002" s="562"/>
      <c r="AUK3002" s="357"/>
      <c r="AUL3002" s="81"/>
      <c r="AUM3002" s="173"/>
      <c r="AUN3002" s="740"/>
      <c r="AUO3002" s="137"/>
      <c r="AUP3002" s="580"/>
      <c r="AUQ3002" s="537"/>
      <c r="AUR3002" s="562"/>
      <c r="AUS3002" s="357"/>
      <c r="AUT3002" s="81"/>
      <c r="AUU3002" s="173"/>
      <c r="AUV3002" s="740"/>
      <c r="AUW3002" s="137"/>
      <c r="AUX3002" s="580"/>
      <c r="AUY3002" s="537"/>
      <c r="AUZ3002" s="562"/>
      <c r="AVA3002" s="357"/>
      <c r="AVB3002" s="81"/>
      <c r="AVC3002" s="173"/>
      <c r="AVD3002" s="740"/>
      <c r="AVE3002" s="137"/>
      <c r="AVF3002" s="580"/>
      <c r="AVG3002" s="537"/>
      <c r="AVH3002" s="562"/>
      <c r="AVI3002" s="357"/>
      <c r="AVJ3002" s="81"/>
      <c r="AVK3002" s="173"/>
      <c r="AVL3002" s="740"/>
      <c r="AVM3002" s="137"/>
      <c r="AVN3002" s="580"/>
      <c r="AVO3002" s="537"/>
      <c r="AVP3002" s="562"/>
      <c r="AVQ3002" s="357"/>
      <c r="AVR3002" s="81"/>
      <c r="AVS3002" s="173"/>
      <c r="AVT3002" s="740"/>
      <c r="AVU3002" s="137"/>
      <c r="AVV3002" s="580"/>
      <c r="AVW3002" s="537"/>
      <c r="AVX3002" s="562"/>
      <c r="AVY3002" s="357"/>
      <c r="AVZ3002" s="81"/>
      <c r="AWA3002" s="173"/>
      <c r="AWB3002" s="740"/>
      <c r="AWC3002" s="137"/>
      <c r="AWD3002" s="580"/>
      <c r="AWE3002" s="537"/>
      <c r="AWF3002" s="562"/>
      <c r="AWG3002" s="357"/>
      <c r="AWH3002" s="81"/>
      <c r="AWI3002" s="173"/>
      <c r="AWJ3002" s="740"/>
      <c r="AWK3002" s="137"/>
      <c r="AWL3002" s="580"/>
      <c r="AWM3002" s="537"/>
      <c r="AWN3002" s="562"/>
      <c r="AWO3002" s="357"/>
      <c r="AWP3002" s="81"/>
      <c r="AWQ3002" s="173"/>
      <c r="AWR3002" s="740"/>
      <c r="AWS3002" s="137"/>
      <c r="AWT3002" s="580"/>
      <c r="AWU3002" s="537"/>
      <c r="AWV3002" s="562"/>
      <c r="AWW3002" s="357"/>
      <c r="AWX3002" s="81"/>
      <c r="AWY3002" s="173"/>
      <c r="AWZ3002" s="740"/>
      <c r="AXA3002" s="137"/>
      <c r="AXB3002" s="580"/>
      <c r="AXC3002" s="537"/>
      <c r="AXD3002" s="562"/>
      <c r="AXE3002" s="357"/>
      <c r="AXF3002" s="81"/>
      <c r="AXG3002" s="173"/>
      <c r="AXH3002" s="740"/>
      <c r="AXI3002" s="137"/>
      <c r="AXJ3002" s="580"/>
      <c r="AXK3002" s="537"/>
      <c r="AXL3002" s="562"/>
      <c r="AXM3002" s="357"/>
      <c r="AXN3002" s="81"/>
      <c r="AXO3002" s="173"/>
      <c r="AXP3002" s="740"/>
      <c r="AXQ3002" s="137"/>
      <c r="AXR3002" s="580"/>
      <c r="AXS3002" s="537"/>
      <c r="AXT3002" s="562"/>
      <c r="AXU3002" s="357"/>
      <c r="AXV3002" s="81"/>
      <c r="AXW3002" s="173"/>
      <c r="AXX3002" s="740"/>
      <c r="AXY3002" s="137"/>
      <c r="AXZ3002" s="580"/>
      <c r="AYA3002" s="537"/>
      <c r="AYB3002" s="562"/>
      <c r="AYC3002" s="357"/>
      <c r="AYD3002" s="81"/>
      <c r="AYE3002" s="173"/>
      <c r="AYF3002" s="740"/>
      <c r="AYG3002" s="137"/>
      <c r="AYH3002" s="580"/>
      <c r="AYI3002" s="537"/>
      <c r="AYJ3002" s="562"/>
      <c r="AYK3002" s="357"/>
      <c r="AYL3002" s="81"/>
      <c r="AYM3002" s="173"/>
      <c r="AYN3002" s="740"/>
      <c r="AYO3002" s="137"/>
      <c r="AYP3002" s="580"/>
      <c r="AYQ3002" s="537"/>
      <c r="AYR3002" s="562"/>
      <c r="AYS3002" s="357"/>
      <c r="AYT3002" s="81"/>
      <c r="AYU3002" s="173"/>
      <c r="AYV3002" s="740"/>
      <c r="AYW3002" s="137"/>
      <c r="AYX3002" s="580"/>
      <c r="AYY3002" s="537"/>
      <c r="AYZ3002" s="562"/>
      <c r="AZA3002" s="357"/>
      <c r="AZB3002" s="81"/>
      <c r="AZC3002" s="173"/>
      <c r="AZD3002" s="740"/>
      <c r="AZE3002" s="137"/>
      <c r="AZF3002" s="580"/>
      <c r="AZG3002" s="537"/>
      <c r="AZH3002" s="562"/>
      <c r="AZI3002" s="357"/>
      <c r="AZJ3002" s="81"/>
      <c r="AZK3002" s="173"/>
      <c r="AZL3002" s="740"/>
      <c r="AZM3002" s="137"/>
      <c r="AZN3002" s="580"/>
      <c r="AZO3002" s="537"/>
      <c r="AZP3002" s="562"/>
      <c r="AZQ3002" s="357"/>
      <c r="AZR3002" s="81"/>
      <c r="AZS3002" s="173"/>
      <c r="AZT3002" s="740"/>
      <c r="AZU3002" s="137"/>
      <c r="AZV3002" s="580"/>
      <c r="AZW3002" s="537"/>
      <c r="AZX3002" s="562"/>
      <c r="AZY3002" s="357"/>
      <c r="AZZ3002" s="81"/>
      <c r="BAA3002" s="173"/>
      <c r="BAB3002" s="740"/>
      <c r="BAC3002" s="137"/>
      <c r="BAD3002" s="580"/>
      <c r="BAE3002" s="537"/>
      <c r="BAF3002" s="562"/>
      <c r="BAG3002" s="357"/>
      <c r="BAH3002" s="81"/>
      <c r="BAI3002" s="173"/>
      <c r="BAJ3002" s="740"/>
      <c r="BAK3002" s="137"/>
      <c r="BAL3002" s="580"/>
      <c r="BAM3002" s="537"/>
      <c r="BAN3002" s="562"/>
      <c r="BAO3002" s="357"/>
      <c r="BAP3002" s="81"/>
      <c r="BAQ3002" s="173"/>
      <c r="BAR3002" s="740"/>
      <c r="BAS3002" s="137"/>
      <c r="BAT3002" s="580"/>
      <c r="BAU3002" s="537"/>
      <c r="BAV3002" s="562"/>
      <c r="BAW3002" s="357"/>
      <c r="BAX3002" s="81"/>
      <c r="BAY3002" s="173"/>
      <c r="BAZ3002" s="740"/>
      <c r="BBA3002" s="137"/>
      <c r="BBB3002" s="580"/>
      <c r="BBC3002" s="537"/>
      <c r="BBD3002" s="562"/>
      <c r="BBE3002" s="357"/>
      <c r="BBF3002" s="81"/>
      <c r="BBG3002" s="173"/>
      <c r="BBH3002" s="740"/>
      <c r="BBI3002" s="137"/>
      <c r="BBJ3002" s="580"/>
      <c r="BBK3002" s="537"/>
      <c r="BBL3002" s="562"/>
      <c r="BBM3002" s="357"/>
      <c r="BBN3002" s="81"/>
      <c r="BBO3002" s="173"/>
      <c r="BBP3002" s="740"/>
      <c r="BBQ3002" s="137"/>
      <c r="BBR3002" s="580"/>
      <c r="BBS3002" s="537"/>
      <c r="BBT3002" s="562"/>
      <c r="BBU3002" s="357"/>
      <c r="BBV3002" s="81"/>
      <c r="BBW3002" s="173"/>
      <c r="BBX3002" s="740"/>
      <c r="BBY3002" s="137"/>
      <c r="BBZ3002" s="580"/>
      <c r="BCA3002" s="537"/>
      <c r="BCB3002" s="562"/>
      <c r="BCC3002" s="357"/>
      <c r="BCD3002" s="81"/>
      <c r="BCE3002" s="173"/>
      <c r="BCF3002" s="740"/>
      <c r="BCG3002" s="137"/>
      <c r="BCH3002" s="580"/>
      <c r="BCI3002" s="537"/>
      <c r="BCJ3002" s="562"/>
      <c r="BCK3002" s="357"/>
      <c r="BCL3002" s="81"/>
      <c r="BCM3002" s="173"/>
      <c r="BCN3002" s="740"/>
      <c r="BCO3002" s="137"/>
      <c r="BCP3002" s="580"/>
      <c r="BCQ3002" s="537"/>
      <c r="BCR3002" s="562"/>
      <c r="BCS3002" s="357"/>
      <c r="BCT3002" s="81"/>
      <c r="BCU3002" s="173"/>
      <c r="BCV3002" s="740"/>
      <c r="BCW3002" s="137"/>
      <c r="BCX3002" s="580"/>
      <c r="BCY3002" s="537"/>
      <c r="BCZ3002" s="562"/>
      <c r="BDA3002" s="357"/>
      <c r="BDB3002" s="81"/>
      <c r="BDC3002" s="173"/>
      <c r="BDD3002" s="740"/>
      <c r="BDE3002" s="137"/>
      <c r="BDF3002" s="580"/>
      <c r="BDG3002" s="537"/>
      <c r="BDH3002" s="562"/>
      <c r="BDI3002" s="357"/>
      <c r="BDJ3002" s="81"/>
      <c r="BDK3002" s="173"/>
      <c r="BDL3002" s="740"/>
      <c r="BDM3002" s="137"/>
      <c r="BDN3002" s="580"/>
      <c r="BDO3002" s="537"/>
      <c r="BDP3002" s="562"/>
      <c r="BDQ3002" s="357"/>
      <c r="BDR3002" s="81"/>
      <c r="BDS3002" s="173"/>
      <c r="BDT3002" s="740"/>
      <c r="BDU3002" s="137"/>
      <c r="BDV3002" s="580"/>
      <c r="BDW3002" s="537"/>
      <c r="BDX3002" s="562"/>
      <c r="BDY3002" s="357"/>
      <c r="BDZ3002" s="81"/>
      <c r="BEA3002" s="173"/>
      <c r="BEB3002" s="740"/>
      <c r="BEC3002" s="137"/>
      <c r="BED3002" s="580"/>
      <c r="BEE3002" s="537"/>
      <c r="BEF3002" s="562"/>
      <c r="BEG3002" s="357"/>
      <c r="BEH3002" s="81"/>
      <c r="BEI3002" s="173"/>
      <c r="BEJ3002" s="740"/>
      <c r="BEK3002" s="137"/>
      <c r="BEL3002" s="580"/>
      <c r="BEM3002" s="537"/>
      <c r="BEN3002" s="562"/>
      <c r="BEO3002" s="357"/>
      <c r="BEP3002" s="81"/>
      <c r="BEQ3002" s="173"/>
      <c r="BER3002" s="740"/>
      <c r="BES3002" s="137"/>
      <c r="BET3002" s="580"/>
      <c r="BEU3002" s="537"/>
      <c r="BEV3002" s="562"/>
      <c r="BEW3002" s="357"/>
      <c r="BEX3002" s="81"/>
      <c r="BEY3002" s="173"/>
      <c r="BEZ3002" s="740"/>
      <c r="BFA3002" s="137"/>
      <c r="BFB3002" s="580"/>
      <c r="BFC3002" s="537"/>
      <c r="BFD3002" s="562"/>
      <c r="BFE3002" s="357"/>
      <c r="BFF3002" s="81"/>
      <c r="BFG3002" s="173"/>
      <c r="BFH3002" s="740"/>
      <c r="BFI3002" s="137"/>
      <c r="BFJ3002" s="580"/>
      <c r="BFK3002" s="537"/>
      <c r="BFL3002" s="562"/>
      <c r="BFM3002" s="357"/>
      <c r="BFN3002" s="81"/>
      <c r="BFO3002" s="173"/>
      <c r="BFP3002" s="740"/>
      <c r="BFQ3002" s="137"/>
      <c r="BFR3002" s="580"/>
      <c r="BFS3002" s="537"/>
      <c r="BFT3002" s="562"/>
      <c r="BFU3002" s="357"/>
      <c r="BFV3002" s="81"/>
      <c r="BFW3002" s="173"/>
      <c r="BFX3002" s="740"/>
      <c r="BFY3002" s="137"/>
      <c r="BFZ3002" s="580"/>
      <c r="BGA3002" s="537"/>
      <c r="BGB3002" s="562"/>
      <c r="BGC3002" s="357"/>
      <c r="BGD3002" s="81"/>
      <c r="BGE3002" s="173"/>
      <c r="BGF3002" s="740"/>
      <c r="BGG3002" s="137"/>
      <c r="BGH3002" s="580"/>
      <c r="BGI3002" s="537"/>
      <c r="BGJ3002" s="562"/>
      <c r="BGK3002" s="357"/>
      <c r="BGL3002" s="81"/>
      <c r="BGM3002" s="173"/>
      <c r="BGN3002" s="740"/>
      <c r="BGO3002" s="137"/>
      <c r="BGP3002" s="580"/>
      <c r="BGQ3002" s="537"/>
      <c r="BGR3002" s="562"/>
      <c r="BGS3002" s="357"/>
      <c r="BGT3002" s="81"/>
      <c r="BGU3002" s="173"/>
      <c r="BGV3002" s="740"/>
      <c r="BGW3002" s="137"/>
      <c r="BGX3002" s="580"/>
      <c r="BGY3002" s="537"/>
      <c r="BGZ3002" s="562"/>
      <c r="BHA3002" s="357"/>
      <c r="BHB3002" s="81"/>
      <c r="BHC3002" s="173"/>
      <c r="BHD3002" s="740"/>
      <c r="BHE3002" s="137"/>
      <c r="BHF3002" s="580"/>
      <c r="BHG3002" s="537"/>
      <c r="BHH3002" s="562"/>
      <c r="BHI3002" s="357"/>
      <c r="BHJ3002" s="81"/>
      <c r="BHK3002" s="173"/>
      <c r="BHL3002" s="740"/>
      <c r="BHM3002" s="137"/>
      <c r="BHN3002" s="580"/>
      <c r="BHO3002" s="537"/>
      <c r="BHP3002" s="562"/>
      <c r="BHQ3002" s="357"/>
      <c r="BHR3002" s="81"/>
      <c r="BHS3002" s="173"/>
      <c r="BHT3002" s="740"/>
      <c r="BHU3002" s="137"/>
      <c r="BHV3002" s="580"/>
      <c r="BHW3002" s="537"/>
      <c r="BHX3002" s="562"/>
      <c r="BHY3002" s="357"/>
      <c r="BHZ3002" s="81"/>
      <c r="BIA3002" s="173"/>
      <c r="BIB3002" s="740"/>
      <c r="BIC3002" s="137"/>
      <c r="BID3002" s="580"/>
      <c r="BIE3002" s="537"/>
      <c r="BIF3002" s="562"/>
      <c r="BIG3002" s="357"/>
      <c r="BIH3002" s="81"/>
      <c r="BII3002" s="173"/>
      <c r="BIJ3002" s="740"/>
      <c r="BIK3002" s="137"/>
      <c r="BIL3002" s="580"/>
      <c r="BIM3002" s="537"/>
      <c r="BIN3002" s="562"/>
      <c r="BIO3002" s="357"/>
      <c r="BIP3002" s="81"/>
      <c r="BIQ3002" s="173"/>
      <c r="BIR3002" s="740"/>
      <c r="BIS3002" s="137"/>
      <c r="BIT3002" s="580"/>
      <c r="BIU3002" s="537"/>
      <c r="BIV3002" s="562"/>
      <c r="BIW3002" s="357"/>
      <c r="BIX3002" s="81"/>
      <c r="BIY3002" s="173"/>
      <c r="BIZ3002" s="740"/>
      <c r="BJA3002" s="137"/>
      <c r="BJB3002" s="580"/>
      <c r="BJC3002" s="537"/>
      <c r="BJD3002" s="562"/>
      <c r="BJE3002" s="357"/>
      <c r="BJF3002" s="81"/>
      <c r="BJG3002" s="173"/>
      <c r="BJH3002" s="740"/>
      <c r="BJI3002" s="137"/>
      <c r="BJJ3002" s="580"/>
      <c r="BJK3002" s="537"/>
      <c r="BJL3002" s="562"/>
      <c r="BJM3002" s="357"/>
      <c r="BJN3002" s="81"/>
      <c r="BJO3002" s="173"/>
      <c r="BJP3002" s="740"/>
      <c r="BJQ3002" s="137"/>
      <c r="BJR3002" s="580"/>
      <c r="BJS3002" s="537"/>
      <c r="BJT3002" s="562"/>
      <c r="BJU3002" s="357"/>
      <c r="BJV3002" s="81"/>
      <c r="BJW3002" s="173"/>
      <c r="BJX3002" s="740"/>
      <c r="BJY3002" s="137"/>
      <c r="BJZ3002" s="580"/>
      <c r="BKA3002" s="537"/>
      <c r="BKB3002" s="562"/>
      <c r="BKC3002" s="357"/>
      <c r="BKD3002" s="81"/>
      <c r="BKE3002" s="173"/>
      <c r="BKF3002" s="740"/>
      <c r="BKG3002" s="137"/>
      <c r="BKH3002" s="580"/>
      <c r="BKI3002" s="537"/>
      <c r="BKJ3002" s="562"/>
      <c r="BKK3002" s="357"/>
      <c r="BKL3002" s="81"/>
      <c r="BKM3002" s="173"/>
      <c r="BKN3002" s="740"/>
      <c r="BKO3002" s="137"/>
      <c r="BKP3002" s="580"/>
      <c r="BKQ3002" s="537"/>
      <c r="BKR3002" s="562"/>
      <c r="BKS3002" s="357"/>
      <c r="BKT3002" s="81"/>
      <c r="BKU3002" s="173"/>
      <c r="BKV3002" s="740"/>
      <c r="BKW3002" s="137"/>
      <c r="BKX3002" s="580"/>
      <c r="BKY3002" s="537"/>
      <c r="BKZ3002" s="562"/>
      <c r="BLA3002" s="357"/>
      <c r="BLB3002" s="81"/>
      <c r="BLC3002" s="173"/>
      <c r="BLD3002" s="740"/>
      <c r="BLE3002" s="137"/>
      <c r="BLF3002" s="580"/>
      <c r="BLG3002" s="537"/>
      <c r="BLH3002" s="562"/>
      <c r="BLI3002" s="357"/>
      <c r="BLJ3002" s="81"/>
      <c r="BLK3002" s="173"/>
      <c r="BLL3002" s="740"/>
      <c r="BLM3002" s="137"/>
      <c r="BLN3002" s="580"/>
      <c r="BLO3002" s="537"/>
      <c r="BLP3002" s="562"/>
      <c r="BLQ3002" s="357"/>
      <c r="BLR3002" s="81"/>
      <c r="BLS3002" s="173"/>
      <c r="BLT3002" s="740"/>
      <c r="BLU3002" s="137"/>
      <c r="BLV3002" s="580"/>
      <c r="BLW3002" s="537"/>
      <c r="BLX3002" s="562"/>
      <c r="BLY3002" s="357"/>
      <c r="BLZ3002" s="81"/>
      <c r="BMA3002" s="173"/>
      <c r="BMB3002" s="740"/>
      <c r="BMC3002" s="137"/>
      <c r="BMD3002" s="580"/>
      <c r="BME3002" s="537"/>
      <c r="BMF3002" s="562"/>
      <c r="BMG3002" s="357"/>
      <c r="BMH3002" s="81"/>
      <c r="BMI3002" s="173"/>
      <c r="BMJ3002" s="740"/>
      <c r="BMK3002" s="137"/>
      <c r="BML3002" s="580"/>
      <c r="BMM3002" s="537"/>
      <c r="BMN3002" s="562"/>
      <c r="BMO3002" s="357"/>
      <c r="BMP3002" s="81"/>
      <c r="BMQ3002" s="173"/>
      <c r="BMR3002" s="740"/>
      <c r="BMS3002" s="137"/>
      <c r="BMT3002" s="580"/>
      <c r="BMU3002" s="537"/>
      <c r="BMV3002" s="562"/>
      <c r="BMW3002" s="357"/>
      <c r="BMX3002" s="81"/>
      <c r="BMY3002" s="173"/>
      <c r="BMZ3002" s="740"/>
      <c r="BNA3002" s="137"/>
      <c r="BNB3002" s="580"/>
      <c r="BNC3002" s="537"/>
      <c r="BND3002" s="562"/>
      <c r="BNE3002" s="357"/>
      <c r="BNF3002" s="81"/>
      <c r="BNG3002" s="173"/>
      <c r="BNH3002" s="740"/>
      <c r="BNI3002" s="137"/>
      <c r="BNJ3002" s="580"/>
      <c r="BNK3002" s="537"/>
      <c r="BNL3002" s="562"/>
      <c r="BNM3002" s="357"/>
      <c r="BNN3002" s="81"/>
      <c r="BNO3002" s="173"/>
      <c r="BNP3002" s="740"/>
      <c r="BNQ3002" s="137"/>
      <c r="BNR3002" s="580"/>
      <c r="BNS3002" s="537"/>
      <c r="BNT3002" s="562"/>
      <c r="BNU3002" s="357"/>
      <c r="BNV3002" s="81"/>
      <c r="BNW3002" s="173"/>
      <c r="BNX3002" s="740"/>
      <c r="BNY3002" s="137"/>
      <c r="BNZ3002" s="580"/>
      <c r="BOA3002" s="537"/>
      <c r="BOB3002" s="562"/>
      <c r="BOC3002" s="357"/>
      <c r="BOD3002" s="81"/>
      <c r="BOE3002" s="173"/>
      <c r="BOF3002" s="740"/>
      <c r="BOG3002" s="137"/>
      <c r="BOH3002" s="580"/>
      <c r="BOI3002" s="537"/>
      <c r="BOJ3002" s="562"/>
      <c r="BOK3002" s="357"/>
      <c r="BOL3002" s="81"/>
      <c r="BOM3002" s="173"/>
      <c r="BON3002" s="740"/>
      <c r="BOO3002" s="137"/>
      <c r="BOP3002" s="580"/>
      <c r="BOQ3002" s="537"/>
      <c r="BOR3002" s="562"/>
      <c r="BOS3002" s="357"/>
      <c r="BOT3002" s="81"/>
      <c r="BOU3002" s="173"/>
      <c r="BOV3002" s="740"/>
      <c r="BOW3002" s="137"/>
      <c r="BOX3002" s="580"/>
      <c r="BOY3002" s="537"/>
      <c r="BOZ3002" s="562"/>
      <c r="BPA3002" s="357"/>
      <c r="BPB3002" s="81"/>
      <c r="BPC3002" s="173"/>
      <c r="BPD3002" s="740"/>
      <c r="BPE3002" s="137"/>
      <c r="BPF3002" s="580"/>
      <c r="BPG3002" s="537"/>
      <c r="BPH3002" s="562"/>
      <c r="BPI3002" s="357"/>
      <c r="BPJ3002" s="81"/>
      <c r="BPK3002" s="173"/>
      <c r="BPL3002" s="740"/>
      <c r="BPM3002" s="137"/>
      <c r="BPN3002" s="580"/>
      <c r="BPO3002" s="537"/>
      <c r="BPP3002" s="562"/>
      <c r="BPQ3002" s="357"/>
      <c r="BPR3002" s="81"/>
      <c r="BPS3002" s="173"/>
      <c r="BPT3002" s="740"/>
      <c r="BPU3002" s="137"/>
      <c r="BPV3002" s="580"/>
      <c r="BPW3002" s="537"/>
      <c r="BPX3002" s="562"/>
      <c r="BPY3002" s="357"/>
      <c r="BPZ3002" s="81"/>
      <c r="BQA3002" s="173"/>
      <c r="BQB3002" s="740"/>
      <c r="BQC3002" s="137"/>
      <c r="BQD3002" s="580"/>
      <c r="BQE3002" s="537"/>
      <c r="BQF3002" s="562"/>
      <c r="BQG3002" s="357"/>
      <c r="BQH3002" s="81"/>
      <c r="BQI3002" s="173"/>
      <c r="BQJ3002" s="740"/>
      <c r="BQK3002" s="137"/>
      <c r="BQL3002" s="580"/>
      <c r="BQM3002" s="537"/>
      <c r="BQN3002" s="562"/>
      <c r="BQO3002" s="357"/>
      <c r="BQP3002" s="81"/>
      <c r="BQQ3002" s="173"/>
      <c r="BQR3002" s="740"/>
      <c r="BQS3002" s="137"/>
      <c r="BQT3002" s="580"/>
      <c r="BQU3002" s="537"/>
      <c r="BQV3002" s="562"/>
      <c r="BQW3002" s="357"/>
      <c r="BQX3002" s="81"/>
      <c r="BQY3002" s="173"/>
      <c r="BQZ3002" s="740"/>
      <c r="BRA3002" s="137"/>
      <c r="BRB3002" s="580"/>
      <c r="BRC3002" s="537"/>
      <c r="BRD3002" s="562"/>
      <c r="BRE3002" s="357"/>
      <c r="BRF3002" s="81"/>
      <c r="BRG3002" s="173"/>
      <c r="BRH3002" s="740"/>
      <c r="BRI3002" s="137"/>
      <c r="BRJ3002" s="580"/>
      <c r="BRK3002" s="537"/>
      <c r="BRL3002" s="562"/>
      <c r="BRM3002" s="357"/>
      <c r="BRN3002" s="81"/>
      <c r="BRO3002" s="173"/>
      <c r="BRP3002" s="740"/>
      <c r="BRQ3002" s="137"/>
      <c r="BRR3002" s="580"/>
      <c r="BRS3002" s="537"/>
      <c r="BRT3002" s="562"/>
      <c r="BRU3002" s="357"/>
      <c r="BRV3002" s="81"/>
      <c r="BRW3002" s="173"/>
      <c r="BRX3002" s="740"/>
      <c r="BRY3002" s="137"/>
      <c r="BRZ3002" s="580"/>
      <c r="BSA3002" s="537"/>
      <c r="BSB3002" s="562"/>
      <c r="BSC3002" s="357"/>
      <c r="BSD3002" s="81"/>
      <c r="BSE3002" s="173"/>
      <c r="BSF3002" s="740"/>
      <c r="BSG3002" s="137"/>
      <c r="BSH3002" s="580"/>
      <c r="BSI3002" s="537"/>
      <c r="BSJ3002" s="562"/>
      <c r="BSK3002" s="357"/>
      <c r="BSL3002" s="81"/>
      <c r="BSM3002" s="173"/>
      <c r="BSN3002" s="740"/>
      <c r="BSO3002" s="137"/>
      <c r="BSP3002" s="580"/>
      <c r="BSQ3002" s="537"/>
      <c r="BSR3002" s="562"/>
      <c r="BSS3002" s="357"/>
      <c r="BST3002" s="81"/>
      <c r="BSU3002" s="173"/>
      <c r="BSV3002" s="740"/>
      <c r="BSW3002" s="137"/>
      <c r="BSX3002" s="580"/>
      <c r="BSY3002" s="537"/>
      <c r="BSZ3002" s="562"/>
      <c r="BTA3002" s="357"/>
      <c r="BTB3002" s="81"/>
      <c r="BTC3002" s="173"/>
      <c r="BTD3002" s="740"/>
      <c r="BTE3002" s="137"/>
      <c r="BTF3002" s="580"/>
      <c r="BTG3002" s="537"/>
      <c r="BTH3002" s="562"/>
      <c r="BTI3002" s="357"/>
      <c r="BTJ3002" s="81"/>
      <c r="BTK3002" s="173"/>
      <c r="BTL3002" s="740"/>
      <c r="BTM3002" s="137"/>
      <c r="BTN3002" s="580"/>
      <c r="BTO3002" s="537"/>
      <c r="BTP3002" s="562"/>
      <c r="BTQ3002" s="357"/>
      <c r="BTR3002" s="81"/>
      <c r="BTS3002" s="173"/>
      <c r="BTT3002" s="740"/>
      <c r="BTU3002" s="137"/>
      <c r="BTV3002" s="580"/>
      <c r="BTW3002" s="537"/>
      <c r="BTX3002" s="562"/>
      <c r="BTY3002" s="357"/>
      <c r="BTZ3002" s="81"/>
      <c r="BUA3002" s="173"/>
      <c r="BUB3002" s="740"/>
      <c r="BUC3002" s="137"/>
      <c r="BUD3002" s="580"/>
      <c r="BUE3002" s="537"/>
      <c r="BUF3002" s="562"/>
      <c r="BUG3002" s="357"/>
      <c r="BUH3002" s="81"/>
      <c r="BUI3002" s="173"/>
      <c r="BUJ3002" s="740"/>
      <c r="BUK3002" s="137"/>
      <c r="BUL3002" s="580"/>
      <c r="BUM3002" s="537"/>
      <c r="BUN3002" s="562"/>
      <c r="BUO3002" s="357"/>
      <c r="BUP3002" s="81"/>
      <c r="BUQ3002" s="173"/>
      <c r="BUR3002" s="740"/>
      <c r="BUS3002" s="137"/>
      <c r="BUT3002" s="580"/>
      <c r="BUU3002" s="537"/>
      <c r="BUV3002" s="562"/>
      <c r="BUW3002" s="357"/>
      <c r="BUX3002" s="81"/>
      <c r="BUY3002" s="173"/>
      <c r="BUZ3002" s="740"/>
      <c r="BVA3002" s="137"/>
      <c r="BVB3002" s="580"/>
      <c r="BVC3002" s="537"/>
      <c r="BVD3002" s="562"/>
      <c r="BVE3002" s="357"/>
      <c r="BVF3002" s="81"/>
      <c r="BVG3002" s="173"/>
      <c r="BVH3002" s="740"/>
      <c r="BVI3002" s="137"/>
      <c r="BVJ3002" s="580"/>
      <c r="BVK3002" s="537"/>
      <c r="BVL3002" s="562"/>
      <c r="BVM3002" s="357"/>
      <c r="BVN3002" s="81"/>
      <c r="BVO3002" s="173"/>
      <c r="BVP3002" s="740"/>
      <c r="BVQ3002" s="137"/>
      <c r="BVR3002" s="580"/>
      <c r="BVS3002" s="537"/>
      <c r="BVT3002" s="562"/>
      <c r="BVU3002" s="357"/>
      <c r="BVV3002" s="81"/>
      <c r="BVW3002" s="173"/>
      <c r="BVX3002" s="740"/>
      <c r="BVY3002" s="137"/>
      <c r="BVZ3002" s="580"/>
      <c r="BWA3002" s="537"/>
      <c r="BWB3002" s="562"/>
      <c r="BWC3002" s="357"/>
      <c r="BWD3002" s="81"/>
      <c r="BWE3002" s="173"/>
      <c r="BWF3002" s="740"/>
      <c r="BWG3002" s="137"/>
      <c r="BWH3002" s="580"/>
      <c r="BWI3002" s="537"/>
      <c r="BWJ3002" s="562"/>
      <c r="BWK3002" s="357"/>
      <c r="BWL3002" s="81"/>
      <c r="BWM3002" s="173"/>
      <c r="BWN3002" s="740"/>
      <c r="BWO3002" s="137"/>
      <c r="BWP3002" s="580"/>
      <c r="BWQ3002" s="537"/>
      <c r="BWR3002" s="562"/>
      <c r="BWS3002" s="357"/>
      <c r="BWT3002" s="81"/>
      <c r="BWU3002" s="173"/>
      <c r="BWV3002" s="740"/>
      <c r="BWW3002" s="137"/>
      <c r="BWX3002" s="580"/>
      <c r="BWY3002" s="537"/>
      <c r="BWZ3002" s="562"/>
      <c r="BXA3002" s="357"/>
      <c r="BXB3002" s="81"/>
      <c r="BXC3002" s="173"/>
      <c r="BXD3002" s="740"/>
      <c r="BXE3002" s="137"/>
      <c r="BXF3002" s="580"/>
      <c r="BXG3002" s="537"/>
      <c r="BXH3002" s="562"/>
      <c r="BXI3002" s="357"/>
      <c r="BXJ3002" s="81"/>
      <c r="BXK3002" s="173"/>
      <c r="BXL3002" s="740"/>
      <c r="BXM3002" s="137"/>
      <c r="BXN3002" s="580"/>
      <c r="BXO3002" s="537"/>
      <c r="BXP3002" s="562"/>
      <c r="BXQ3002" s="357"/>
      <c r="BXR3002" s="81"/>
      <c r="BXS3002" s="173"/>
      <c r="BXT3002" s="740"/>
      <c r="BXU3002" s="137"/>
      <c r="BXV3002" s="580"/>
      <c r="BXW3002" s="537"/>
      <c r="BXX3002" s="562"/>
      <c r="BXY3002" s="357"/>
      <c r="BXZ3002" s="81"/>
      <c r="BYA3002" s="173"/>
      <c r="BYB3002" s="740"/>
      <c r="BYC3002" s="137"/>
      <c r="BYD3002" s="580"/>
      <c r="BYE3002" s="537"/>
      <c r="BYF3002" s="562"/>
      <c r="BYG3002" s="357"/>
      <c r="BYH3002" s="81"/>
      <c r="BYI3002" s="173"/>
      <c r="BYJ3002" s="740"/>
      <c r="BYK3002" s="137"/>
      <c r="BYL3002" s="580"/>
      <c r="BYM3002" s="537"/>
      <c r="BYN3002" s="562"/>
      <c r="BYO3002" s="357"/>
      <c r="BYP3002" s="81"/>
      <c r="BYQ3002" s="173"/>
      <c r="BYR3002" s="740"/>
      <c r="BYS3002" s="137"/>
      <c r="BYT3002" s="580"/>
      <c r="BYU3002" s="537"/>
      <c r="BYV3002" s="562"/>
      <c r="BYW3002" s="357"/>
      <c r="BYX3002" s="81"/>
      <c r="BYY3002" s="173"/>
      <c r="BYZ3002" s="740"/>
      <c r="BZA3002" s="137"/>
      <c r="BZB3002" s="580"/>
      <c r="BZC3002" s="537"/>
      <c r="BZD3002" s="562"/>
      <c r="BZE3002" s="357"/>
      <c r="BZF3002" s="81"/>
      <c r="BZG3002" s="173"/>
      <c r="BZH3002" s="740"/>
      <c r="BZI3002" s="137"/>
      <c r="BZJ3002" s="580"/>
      <c r="BZK3002" s="537"/>
      <c r="BZL3002" s="562"/>
      <c r="BZM3002" s="357"/>
      <c r="BZN3002" s="81"/>
      <c r="BZO3002" s="173"/>
      <c r="BZP3002" s="740"/>
      <c r="BZQ3002" s="137"/>
      <c r="BZR3002" s="580"/>
      <c r="BZS3002" s="537"/>
      <c r="BZT3002" s="562"/>
      <c r="BZU3002" s="357"/>
      <c r="BZV3002" s="81"/>
      <c r="BZW3002" s="173"/>
      <c r="BZX3002" s="740"/>
      <c r="BZY3002" s="137"/>
      <c r="BZZ3002" s="580"/>
      <c r="CAA3002" s="537"/>
      <c r="CAB3002" s="562"/>
      <c r="CAC3002" s="357"/>
      <c r="CAD3002" s="81"/>
      <c r="CAE3002" s="173"/>
      <c r="CAF3002" s="740"/>
      <c r="CAG3002" s="137"/>
      <c r="CAH3002" s="580"/>
      <c r="CAI3002" s="537"/>
      <c r="CAJ3002" s="562"/>
      <c r="CAK3002" s="357"/>
      <c r="CAL3002" s="81"/>
      <c r="CAM3002" s="173"/>
      <c r="CAN3002" s="740"/>
      <c r="CAO3002" s="137"/>
      <c r="CAP3002" s="580"/>
      <c r="CAQ3002" s="537"/>
      <c r="CAR3002" s="562"/>
      <c r="CAS3002" s="357"/>
      <c r="CAT3002" s="81"/>
      <c r="CAU3002" s="173"/>
      <c r="CAV3002" s="740"/>
      <c r="CAW3002" s="137"/>
      <c r="CAX3002" s="580"/>
      <c r="CAY3002" s="537"/>
      <c r="CAZ3002" s="562"/>
      <c r="CBA3002" s="357"/>
      <c r="CBB3002" s="81"/>
      <c r="CBC3002" s="173"/>
      <c r="CBD3002" s="740"/>
      <c r="CBE3002" s="137"/>
      <c r="CBF3002" s="580"/>
      <c r="CBG3002" s="537"/>
      <c r="CBH3002" s="562"/>
      <c r="CBI3002" s="357"/>
      <c r="CBJ3002" s="81"/>
      <c r="CBK3002" s="173"/>
      <c r="CBL3002" s="740"/>
      <c r="CBM3002" s="137"/>
      <c r="CBN3002" s="580"/>
      <c r="CBO3002" s="537"/>
      <c r="CBP3002" s="562"/>
      <c r="CBQ3002" s="357"/>
      <c r="CBR3002" s="81"/>
      <c r="CBS3002" s="173"/>
      <c r="CBT3002" s="740"/>
      <c r="CBU3002" s="137"/>
      <c r="CBV3002" s="580"/>
      <c r="CBW3002" s="537"/>
      <c r="CBX3002" s="562"/>
      <c r="CBY3002" s="357"/>
      <c r="CBZ3002" s="81"/>
      <c r="CCA3002" s="173"/>
      <c r="CCB3002" s="740"/>
      <c r="CCC3002" s="137"/>
      <c r="CCD3002" s="580"/>
      <c r="CCE3002" s="537"/>
      <c r="CCF3002" s="562"/>
      <c r="CCG3002" s="357"/>
      <c r="CCH3002" s="81"/>
      <c r="CCI3002" s="173"/>
      <c r="CCJ3002" s="740"/>
      <c r="CCK3002" s="137"/>
      <c r="CCL3002" s="580"/>
      <c r="CCM3002" s="537"/>
      <c r="CCN3002" s="562"/>
      <c r="CCO3002" s="357"/>
      <c r="CCP3002" s="81"/>
      <c r="CCQ3002" s="173"/>
      <c r="CCR3002" s="740"/>
      <c r="CCS3002" s="137"/>
      <c r="CCT3002" s="580"/>
      <c r="CCU3002" s="537"/>
      <c r="CCV3002" s="562"/>
      <c r="CCW3002" s="357"/>
      <c r="CCX3002" s="81"/>
      <c r="CCY3002" s="173"/>
      <c r="CCZ3002" s="740"/>
      <c r="CDA3002" s="137"/>
      <c r="CDB3002" s="580"/>
      <c r="CDC3002" s="537"/>
      <c r="CDD3002" s="562"/>
      <c r="CDE3002" s="357"/>
      <c r="CDF3002" s="81"/>
      <c r="CDG3002" s="173"/>
      <c r="CDH3002" s="740"/>
      <c r="CDI3002" s="137"/>
      <c r="CDJ3002" s="580"/>
      <c r="CDK3002" s="537"/>
      <c r="CDL3002" s="562"/>
      <c r="CDM3002" s="357"/>
      <c r="CDN3002" s="81"/>
      <c r="CDO3002" s="173"/>
      <c r="CDP3002" s="740"/>
      <c r="CDQ3002" s="137"/>
      <c r="CDR3002" s="580"/>
      <c r="CDS3002" s="537"/>
      <c r="CDT3002" s="562"/>
      <c r="CDU3002" s="357"/>
      <c r="CDV3002" s="81"/>
      <c r="CDW3002" s="173"/>
      <c r="CDX3002" s="740"/>
      <c r="CDY3002" s="137"/>
      <c r="CDZ3002" s="580"/>
      <c r="CEA3002" s="537"/>
      <c r="CEB3002" s="562"/>
      <c r="CEC3002" s="357"/>
      <c r="CED3002" s="81"/>
      <c r="CEE3002" s="173"/>
      <c r="CEF3002" s="740"/>
      <c r="CEG3002" s="137"/>
      <c r="CEH3002" s="580"/>
      <c r="CEI3002" s="537"/>
      <c r="CEJ3002" s="562"/>
      <c r="CEK3002" s="357"/>
      <c r="CEL3002" s="81"/>
      <c r="CEM3002" s="173"/>
      <c r="CEN3002" s="740"/>
      <c r="CEO3002" s="137"/>
      <c r="CEP3002" s="580"/>
      <c r="CEQ3002" s="537"/>
      <c r="CER3002" s="562"/>
      <c r="CES3002" s="357"/>
      <c r="CET3002" s="81"/>
      <c r="CEU3002" s="173"/>
      <c r="CEV3002" s="740"/>
      <c r="CEW3002" s="137"/>
      <c r="CEX3002" s="580"/>
      <c r="CEY3002" s="537"/>
      <c r="CEZ3002" s="562"/>
      <c r="CFA3002" s="357"/>
      <c r="CFB3002" s="81"/>
      <c r="CFC3002" s="173"/>
      <c r="CFD3002" s="740"/>
      <c r="CFE3002" s="137"/>
      <c r="CFF3002" s="580"/>
      <c r="CFG3002" s="537"/>
      <c r="CFH3002" s="562"/>
      <c r="CFI3002" s="357"/>
      <c r="CFJ3002" s="81"/>
      <c r="CFK3002" s="173"/>
      <c r="CFL3002" s="740"/>
      <c r="CFM3002" s="137"/>
      <c r="CFN3002" s="580"/>
      <c r="CFO3002" s="537"/>
      <c r="CFP3002" s="562"/>
      <c r="CFQ3002" s="357"/>
      <c r="CFR3002" s="81"/>
      <c r="CFS3002" s="173"/>
      <c r="CFT3002" s="740"/>
      <c r="CFU3002" s="137"/>
      <c r="CFV3002" s="580"/>
      <c r="CFW3002" s="537"/>
      <c r="CFX3002" s="562"/>
      <c r="CFY3002" s="357"/>
      <c r="CFZ3002" s="81"/>
      <c r="CGA3002" s="173"/>
      <c r="CGB3002" s="740"/>
      <c r="CGC3002" s="137"/>
      <c r="CGD3002" s="580"/>
      <c r="CGE3002" s="537"/>
      <c r="CGF3002" s="562"/>
      <c r="CGG3002" s="357"/>
      <c r="CGH3002" s="81"/>
      <c r="CGI3002" s="173"/>
      <c r="CGJ3002" s="740"/>
      <c r="CGK3002" s="137"/>
      <c r="CGL3002" s="580"/>
      <c r="CGM3002" s="537"/>
      <c r="CGN3002" s="562"/>
      <c r="CGO3002" s="357"/>
      <c r="CGP3002" s="81"/>
      <c r="CGQ3002" s="173"/>
      <c r="CGR3002" s="740"/>
      <c r="CGS3002" s="137"/>
      <c r="CGT3002" s="580"/>
      <c r="CGU3002" s="537"/>
      <c r="CGV3002" s="562"/>
      <c r="CGW3002" s="357"/>
      <c r="CGX3002" s="81"/>
      <c r="CGY3002" s="173"/>
      <c r="CGZ3002" s="740"/>
      <c r="CHA3002" s="137"/>
      <c r="CHB3002" s="580"/>
      <c r="CHC3002" s="537"/>
      <c r="CHD3002" s="562"/>
      <c r="CHE3002" s="357"/>
      <c r="CHF3002" s="81"/>
      <c r="CHG3002" s="173"/>
      <c r="CHH3002" s="740"/>
      <c r="CHI3002" s="137"/>
      <c r="CHJ3002" s="580"/>
      <c r="CHK3002" s="537"/>
      <c r="CHL3002" s="562"/>
      <c r="CHM3002" s="357"/>
      <c r="CHN3002" s="81"/>
      <c r="CHO3002" s="173"/>
      <c r="CHP3002" s="740"/>
      <c r="CHQ3002" s="137"/>
      <c r="CHR3002" s="580"/>
      <c r="CHS3002" s="537"/>
      <c r="CHT3002" s="562"/>
      <c r="CHU3002" s="357"/>
      <c r="CHV3002" s="81"/>
      <c r="CHW3002" s="173"/>
      <c r="CHX3002" s="740"/>
      <c r="CHY3002" s="137"/>
      <c r="CHZ3002" s="580"/>
      <c r="CIA3002" s="537"/>
      <c r="CIB3002" s="562"/>
      <c r="CIC3002" s="357"/>
      <c r="CID3002" s="81"/>
      <c r="CIE3002" s="173"/>
      <c r="CIF3002" s="740"/>
      <c r="CIG3002" s="137"/>
      <c r="CIH3002" s="580"/>
      <c r="CII3002" s="537"/>
      <c r="CIJ3002" s="562"/>
      <c r="CIK3002" s="357"/>
      <c r="CIL3002" s="81"/>
      <c r="CIM3002" s="173"/>
      <c r="CIN3002" s="740"/>
      <c r="CIO3002" s="137"/>
      <c r="CIP3002" s="580"/>
      <c r="CIQ3002" s="537"/>
      <c r="CIR3002" s="562"/>
      <c r="CIS3002" s="357"/>
      <c r="CIT3002" s="81"/>
      <c r="CIU3002" s="173"/>
      <c r="CIV3002" s="740"/>
      <c r="CIW3002" s="137"/>
      <c r="CIX3002" s="580"/>
      <c r="CIY3002" s="537"/>
      <c r="CIZ3002" s="562"/>
      <c r="CJA3002" s="357"/>
      <c r="CJB3002" s="81"/>
      <c r="CJC3002" s="173"/>
      <c r="CJD3002" s="740"/>
      <c r="CJE3002" s="137"/>
      <c r="CJF3002" s="580"/>
      <c r="CJG3002" s="537"/>
      <c r="CJH3002" s="562"/>
      <c r="CJI3002" s="357"/>
      <c r="CJJ3002" s="81"/>
      <c r="CJK3002" s="173"/>
      <c r="CJL3002" s="740"/>
      <c r="CJM3002" s="137"/>
      <c r="CJN3002" s="580"/>
      <c r="CJO3002" s="537"/>
      <c r="CJP3002" s="562"/>
      <c r="CJQ3002" s="357"/>
      <c r="CJR3002" s="81"/>
      <c r="CJS3002" s="173"/>
      <c r="CJT3002" s="740"/>
      <c r="CJU3002" s="137"/>
      <c r="CJV3002" s="580"/>
      <c r="CJW3002" s="537"/>
      <c r="CJX3002" s="562"/>
      <c r="CJY3002" s="357"/>
      <c r="CJZ3002" s="81"/>
      <c r="CKA3002" s="173"/>
      <c r="CKB3002" s="740"/>
      <c r="CKC3002" s="137"/>
      <c r="CKD3002" s="580"/>
      <c r="CKE3002" s="537"/>
      <c r="CKF3002" s="562"/>
      <c r="CKG3002" s="357"/>
      <c r="CKH3002" s="81"/>
      <c r="CKI3002" s="173"/>
      <c r="CKJ3002" s="740"/>
      <c r="CKK3002" s="137"/>
      <c r="CKL3002" s="580"/>
      <c r="CKM3002" s="537"/>
      <c r="CKN3002" s="562"/>
      <c r="CKO3002" s="357"/>
      <c r="CKP3002" s="81"/>
      <c r="CKQ3002" s="173"/>
      <c r="CKR3002" s="740"/>
      <c r="CKS3002" s="137"/>
      <c r="CKT3002" s="580"/>
      <c r="CKU3002" s="537"/>
      <c r="CKV3002" s="562"/>
      <c r="CKW3002" s="357"/>
      <c r="CKX3002" s="81"/>
      <c r="CKY3002" s="173"/>
      <c r="CKZ3002" s="740"/>
      <c r="CLA3002" s="137"/>
      <c r="CLB3002" s="580"/>
      <c r="CLC3002" s="537"/>
      <c r="CLD3002" s="562"/>
      <c r="CLE3002" s="357"/>
      <c r="CLF3002" s="81"/>
      <c r="CLG3002" s="173"/>
      <c r="CLH3002" s="740"/>
      <c r="CLI3002" s="137"/>
      <c r="CLJ3002" s="580"/>
      <c r="CLK3002" s="537"/>
      <c r="CLL3002" s="562"/>
      <c r="CLM3002" s="357"/>
      <c r="CLN3002" s="81"/>
      <c r="CLO3002" s="173"/>
      <c r="CLP3002" s="740"/>
      <c r="CLQ3002" s="137"/>
      <c r="CLR3002" s="580"/>
      <c r="CLS3002" s="537"/>
      <c r="CLT3002" s="562"/>
      <c r="CLU3002" s="357"/>
      <c r="CLV3002" s="81"/>
      <c r="CLW3002" s="173"/>
      <c r="CLX3002" s="740"/>
      <c r="CLY3002" s="137"/>
      <c r="CLZ3002" s="580"/>
      <c r="CMA3002" s="537"/>
      <c r="CMB3002" s="562"/>
      <c r="CMC3002" s="357"/>
      <c r="CMD3002" s="81"/>
      <c r="CME3002" s="173"/>
      <c r="CMF3002" s="740"/>
      <c r="CMG3002" s="137"/>
      <c r="CMH3002" s="580"/>
      <c r="CMI3002" s="537"/>
      <c r="CMJ3002" s="562"/>
      <c r="CMK3002" s="357"/>
      <c r="CML3002" s="81"/>
      <c r="CMM3002" s="173"/>
      <c r="CMN3002" s="740"/>
      <c r="CMO3002" s="137"/>
      <c r="CMP3002" s="580"/>
      <c r="CMQ3002" s="537"/>
      <c r="CMR3002" s="562"/>
      <c r="CMS3002" s="357"/>
      <c r="CMT3002" s="81"/>
      <c r="CMU3002" s="173"/>
      <c r="CMV3002" s="740"/>
      <c r="CMW3002" s="137"/>
      <c r="CMX3002" s="580"/>
      <c r="CMY3002" s="537"/>
      <c r="CMZ3002" s="562"/>
      <c r="CNA3002" s="357"/>
      <c r="CNB3002" s="81"/>
      <c r="CNC3002" s="173"/>
      <c r="CND3002" s="740"/>
      <c r="CNE3002" s="137"/>
      <c r="CNF3002" s="580"/>
      <c r="CNG3002" s="537"/>
      <c r="CNH3002" s="562"/>
      <c r="CNI3002" s="357"/>
      <c r="CNJ3002" s="81"/>
      <c r="CNK3002" s="173"/>
      <c r="CNL3002" s="740"/>
      <c r="CNM3002" s="137"/>
      <c r="CNN3002" s="580"/>
      <c r="CNO3002" s="537"/>
      <c r="CNP3002" s="562"/>
      <c r="CNQ3002" s="357"/>
      <c r="CNR3002" s="81"/>
      <c r="CNS3002" s="173"/>
      <c r="CNT3002" s="740"/>
      <c r="CNU3002" s="137"/>
      <c r="CNV3002" s="580"/>
      <c r="CNW3002" s="537"/>
      <c r="CNX3002" s="562"/>
      <c r="CNY3002" s="357"/>
      <c r="CNZ3002" s="81"/>
      <c r="COA3002" s="173"/>
      <c r="COB3002" s="740"/>
      <c r="COC3002" s="137"/>
      <c r="COD3002" s="580"/>
      <c r="COE3002" s="537"/>
      <c r="COF3002" s="562"/>
      <c r="COG3002" s="357"/>
      <c r="COH3002" s="81"/>
      <c r="COI3002" s="173"/>
      <c r="COJ3002" s="740"/>
      <c r="COK3002" s="137"/>
      <c r="COL3002" s="580"/>
      <c r="COM3002" s="537"/>
      <c r="CON3002" s="562"/>
      <c r="COO3002" s="357"/>
      <c r="COP3002" s="81"/>
      <c r="COQ3002" s="173"/>
      <c r="COR3002" s="740"/>
      <c r="COS3002" s="137"/>
      <c r="COT3002" s="580"/>
      <c r="COU3002" s="537"/>
      <c r="COV3002" s="562"/>
      <c r="COW3002" s="357"/>
      <c r="COX3002" s="81"/>
      <c r="COY3002" s="173"/>
      <c r="COZ3002" s="740"/>
      <c r="CPA3002" s="137"/>
      <c r="CPB3002" s="580"/>
      <c r="CPC3002" s="537"/>
      <c r="CPD3002" s="562"/>
      <c r="CPE3002" s="357"/>
      <c r="CPF3002" s="81"/>
      <c r="CPG3002" s="173"/>
      <c r="CPH3002" s="740"/>
      <c r="CPI3002" s="137"/>
      <c r="CPJ3002" s="580"/>
      <c r="CPK3002" s="537"/>
      <c r="CPL3002" s="562"/>
      <c r="CPM3002" s="357"/>
      <c r="CPN3002" s="81"/>
      <c r="CPO3002" s="173"/>
      <c r="CPP3002" s="740"/>
      <c r="CPQ3002" s="137"/>
      <c r="CPR3002" s="580"/>
      <c r="CPS3002" s="537"/>
      <c r="CPT3002" s="562"/>
      <c r="CPU3002" s="357"/>
      <c r="CPV3002" s="81"/>
      <c r="CPW3002" s="173"/>
      <c r="CPX3002" s="740"/>
      <c r="CPY3002" s="137"/>
      <c r="CPZ3002" s="580"/>
      <c r="CQA3002" s="537"/>
      <c r="CQB3002" s="562"/>
      <c r="CQC3002" s="357"/>
      <c r="CQD3002" s="81"/>
      <c r="CQE3002" s="173"/>
      <c r="CQF3002" s="740"/>
      <c r="CQG3002" s="137"/>
      <c r="CQH3002" s="580"/>
      <c r="CQI3002" s="537"/>
      <c r="CQJ3002" s="562"/>
      <c r="CQK3002" s="357"/>
      <c r="CQL3002" s="81"/>
      <c r="CQM3002" s="173"/>
      <c r="CQN3002" s="740"/>
      <c r="CQO3002" s="137"/>
      <c r="CQP3002" s="580"/>
      <c r="CQQ3002" s="537"/>
      <c r="CQR3002" s="562"/>
      <c r="CQS3002" s="357"/>
      <c r="CQT3002" s="81"/>
      <c r="CQU3002" s="173"/>
      <c r="CQV3002" s="740"/>
      <c r="CQW3002" s="137"/>
      <c r="CQX3002" s="580"/>
      <c r="CQY3002" s="537"/>
      <c r="CQZ3002" s="562"/>
      <c r="CRA3002" s="357"/>
      <c r="CRB3002" s="81"/>
      <c r="CRC3002" s="173"/>
      <c r="CRD3002" s="740"/>
      <c r="CRE3002" s="137"/>
      <c r="CRF3002" s="580"/>
      <c r="CRG3002" s="537"/>
      <c r="CRH3002" s="562"/>
      <c r="CRI3002" s="357"/>
      <c r="CRJ3002" s="81"/>
      <c r="CRK3002" s="173"/>
      <c r="CRL3002" s="740"/>
      <c r="CRM3002" s="137"/>
      <c r="CRN3002" s="580"/>
      <c r="CRO3002" s="537"/>
      <c r="CRP3002" s="562"/>
      <c r="CRQ3002" s="357"/>
      <c r="CRR3002" s="81"/>
      <c r="CRS3002" s="173"/>
      <c r="CRT3002" s="740"/>
      <c r="CRU3002" s="137"/>
      <c r="CRV3002" s="580"/>
      <c r="CRW3002" s="537"/>
      <c r="CRX3002" s="562"/>
      <c r="CRY3002" s="357"/>
      <c r="CRZ3002" s="81"/>
      <c r="CSA3002" s="173"/>
      <c r="CSB3002" s="740"/>
      <c r="CSC3002" s="137"/>
      <c r="CSD3002" s="580"/>
      <c r="CSE3002" s="537"/>
      <c r="CSF3002" s="562"/>
      <c r="CSG3002" s="357"/>
      <c r="CSH3002" s="81"/>
      <c r="CSI3002" s="173"/>
      <c r="CSJ3002" s="740"/>
      <c r="CSK3002" s="137"/>
      <c r="CSL3002" s="580"/>
      <c r="CSM3002" s="537"/>
      <c r="CSN3002" s="562"/>
      <c r="CSO3002" s="357"/>
      <c r="CSP3002" s="81"/>
      <c r="CSQ3002" s="173"/>
      <c r="CSR3002" s="740"/>
      <c r="CSS3002" s="137"/>
      <c r="CST3002" s="580"/>
      <c r="CSU3002" s="537"/>
      <c r="CSV3002" s="562"/>
      <c r="CSW3002" s="357"/>
      <c r="CSX3002" s="81"/>
      <c r="CSY3002" s="173"/>
      <c r="CSZ3002" s="740"/>
      <c r="CTA3002" s="137"/>
      <c r="CTB3002" s="580"/>
      <c r="CTC3002" s="537"/>
      <c r="CTD3002" s="562"/>
      <c r="CTE3002" s="357"/>
      <c r="CTF3002" s="81"/>
      <c r="CTG3002" s="173"/>
      <c r="CTH3002" s="740"/>
      <c r="CTI3002" s="137"/>
      <c r="CTJ3002" s="580"/>
      <c r="CTK3002" s="537"/>
      <c r="CTL3002" s="562"/>
      <c r="CTM3002" s="357"/>
      <c r="CTN3002" s="81"/>
      <c r="CTO3002" s="173"/>
      <c r="CTP3002" s="740"/>
      <c r="CTQ3002" s="137"/>
      <c r="CTR3002" s="580"/>
      <c r="CTS3002" s="537"/>
      <c r="CTT3002" s="562"/>
      <c r="CTU3002" s="357"/>
      <c r="CTV3002" s="81"/>
      <c r="CTW3002" s="173"/>
      <c r="CTX3002" s="740"/>
      <c r="CTY3002" s="137"/>
      <c r="CTZ3002" s="580"/>
      <c r="CUA3002" s="537"/>
      <c r="CUB3002" s="562"/>
      <c r="CUC3002" s="357"/>
      <c r="CUD3002" s="81"/>
      <c r="CUE3002" s="173"/>
      <c r="CUF3002" s="740"/>
      <c r="CUG3002" s="137"/>
      <c r="CUH3002" s="580"/>
      <c r="CUI3002" s="537"/>
      <c r="CUJ3002" s="562"/>
      <c r="CUK3002" s="357"/>
      <c r="CUL3002" s="81"/>
      <c r="CUM3002" s="173"/>
      <c r="CUN3002" s="740"/>
      <c r="CUO3002" s="137"/>
      <c r="CUP3002" s="580"/>
      <c r="CUQ3002" s="537"/>
      <c r="CUR3002" s="562"/>
      <c r="CUS3002" s="357"/>
      <c r="CUT3002" s="81"/>
      <c r="CUU3002" s="173"/>
      <c r="CUV3002" s="740"/>
      <c r="CUW3002" s="137"/>
      <c r="CUX3002" s="580"/>
      <c r="CUY3002" s="537"/>
      <c r="CUZ3002" s="562"/>
      <c r="CVA3002" s="357"/>
      <c r="CVB3002" s="81"/>
      <c r="CVC3002" s="173"/>
      <c r="CVD3002" s="740"/>
      <c r="CVE3002" s="137"/>
      <c r="CVF3002" s="580"/>
      <c r="CVG3002" s="537"/>
      <c r="CVH3002" s="562"/>
      <c r="CVI3002" s="357"/>
      <c r="CVJ3002" s="81"/>
      <c r="CVK3002" s="173"/>
      <c r="CVL3002" s="740"/>
      <c r="CVM3002" s="137"/>
      <c r="CVN3002" s="580"/>
      <c r="CVO3002" s="537"/>
      <c r="CVP3002" s="562"/>
      <c r="CVQ3002" s="357"/>
      <c r="CVR3002" s="81"/>
      <c r="CVS3002" s="173"/>
      <c r="CVT3002" s="740"/>
      <c r="CVU3002" s="137"/>
      <c r="CVV3002" s="580"/>
      <c r="CVW3002" s="537"/>
      <c r="CVX3002" s="562"/>
      <c r="CVY3002" s="357"/>
      <c r="CVZ3002" s="81"/>
      <c r="CWA3002" s="173"/>
      <c r="CWB3002" s="740"/>
      <c r="CWC3002" s="137"/>
      <c r="CWD3002" s="580"/>
      <c r="CWE3002" s="537"/>
      <c r="CWF3002" s="562"/>
      <c r="CWG3002" s="357"/>
      <c r="CWH3002" s="81"/>
      <c r="CWI3002" s="173"/>
      <c r="CWJ3002" s="740"/>
      <c r="CWK3002" s="137"/>
      <c r="CWL3002" s="580"/>
      <c r="CWM3002" s="537"/>
      <c r="CWN3002" s="562"/>
      <c r="CWO3002" s="357"/>
      <c r="CWP3002" s="81"/>
      <c r="CWQ3002" s="173"/>
      <c r="CWR3002" s="740"/>
      <c r="CWS3002" s="137"/>
      <c r="CWT3002" s="580"/>
      <c r="CWU3002" s="537"/>
      <c r="CWV3002" s="562"/>
      <c r="CWW3002" s="357"/>
      <c r="CWX3002" s="81"/>
      <c r="CWY3002" s="173"/>
      <c r="CWZ3002" s="740"/>
      <c r="CXA3002" s="137"/>
      <c r="CXB3002" s="580"/>
      <c r="CXC3002" s="537"/>
      <c r="CXD3002" s="562"/>
      <c r="CXE3002" s="357"/>
      <c r="CXF3002" s="81"/>
      <c r="CXG3002" s="173"/>
      <c r="CXH3002" s="740"/>
      <c r="CXI3002" s="137"/>
      <c r="CXJ3002" s="580"/>
      <c r="CXK3002" s="537"/>
      <c r="CXL3002" s="562"/>
      <c r="CXM3002" s="357"/>
      <c r="CXN3002" s="81"/>
      <c r="CXO3002" s="173"/>
      <c r="CXP3002" s="740"/>
      <c r="CXQ3002" s="137"/>
      <c r="CXR3002" s="580"/>
      <c r="CXS3002" s="537"/>
      <c r="CXT3002" s="562"/>
      <c r="CXU3002" s="357"/>
      <c r="CXV3002" s="81"/>
      <c r="CXW3002" s="173"/>
      <c r="CXX3002" s="740"/>
      <c r="CXY3002" s="137"/>
      <c r="CXZ3002" s="580"/>
      <c r="CYA3002" s="537"/>
      <c r="CYB3002" s="562"/>
      <c r="CYC3002" s="357"/>
      <c r="CYD3002" s="81"/>
      <c r="CYE3002" s="173"/>
      <c r="CYF3002" s="740"/>
      <c r="CYG3002" s="137"/>
      <c r="CYH3002" s="580"/>
      <c r="CYI3002" s="537"/>
      <c r="CYJ3002" s="562"/>
      <c r="CYK3002" s="357"/>
      <c r="CYL3002" s="81"/>
      <c r="CYM3002" s="173"/>
      <c r="CYN3002" s="740"/>
      <c r="CYO3002" s="137"/>
      <c r="CYP3002" s="580"/>
      <c r="CYQ3002" s="537"/>
      <c r="CYR3002" s="562"/>
      <c r="CYS3002" s="357"/>
      <c r="CYT3002" s="81"/>
      <c r="CYU3002" s="173"/>
      <c r="CYV3002" s="740"/>
      <c r="CYW3002" s="137"/>
      <c r="CYX3002" s="580"/>
      <c r="CYY3002" s="537"/>
      <c r="CYZ3002" s="562"/>
      <c r="CZA3002" s="357"/>
      <c r="CZB3002" s="81"/>
      <c r="CZC3002" s="173"/>
      <c r="CZD3002" s="740"/>
      <c r="CZE3002" s="137"/>
      <c r="CZF3002" s="580"/>
      <c r="CZG3002" s="537"/>
      <c r="CZH3002" s="562"/>
      <c r="CZI3002" s="357"/>
      <c r="CZJ3002" s="81"/>
      <c r="CZK3002" s="173"/>
      <c r="CZL3002" s="740"/>
      <c r="CZM3002" s="137"/>
      <c r="CZN3002" s="580"/>
      <c r="CZO3002" s="537"/>
      <c r="CZP3002" s="562"/>
      <c r="CZQ3002" s="357"/>
      <c r="CZR3002" s="81"/>
      <c r="CZS3002" s="173"/>
      <c r="CZT3002" s="740"/>
      <c r="CZU3002" s="137"/>
      <c r="CZV3002" s="580"/>
      <c r="CZW3002" s="537"/>
      <c r="CZX3002" s="562"/>
      <c r="CZY3002" s="357"/>
      <c r="CZZ3002" s="81"/>
      <c r="DAA3002" s="173"/>
      <c r="DAB3002" s="740"/>
      <c r="DAC3002" s="137"/>
      <c r="DAD3002" s="580"/>
      <c r="DAE3002" s="537"/>
      <c r="DAF3002" s="562"/>
      <c r="DAG3002" s="357"/>
      <c r="DAH3002" s="81"/>
      <c r="DAI3002" s="173"/>
      <c r="DAJ3002" s="740"/>
      <c r="DAK3002" s="137"/>
      <c r="DAL3002" s="580"/>
      <c r="DAM3002" s="537"/>
      <c r="DAN3002" s="562"/>
      <c r="DAO3002" s="357"/>
      <c r="DAP3002" s="81"/>
      <c r="DAQ3002" s="173"/>
      <c r="DAR3002" s="740"/>
      <c r="DAS3002" s="137"/>
      <c r="DAT3002" s="580"/>
      <c r="DAU3002" s="537"/>
      <c r="DAV3002" s="562"/>
      <c r="DAW3002" s="357"/>
      <c r="DAX3002" s="81"/>
      <c r="DAY3002" s="173"/>
      <c r="DAZ3002" s="740"/>
      <c r="DBA3002" s="137"/>
      <c r="DBB3002" s="580"/>
      <c r="DBC3002" s="537"/>
      <c r="DBD3002" s="562"/>
      <c r="DBE3002" s="357"/>
      <c r="DBF3002" s="81"/>
      <c r="DBG3002" s="173"/>
      <c r="DBH3002" s="740"/>
      <c r="DBI3002" s="137"/>
      <c r="DBJ3002" s="580"/>
      <c r="DBK3002" s="537"/>
      <c r="DBL3002" s="562"/>
      <c r="DBM3002" s="357"/>
      <c r="DBN3002" s="81"/>
      <c r="DBO3002" s="173"/>
      <c r="DBP3002" s="740"/>
      <c r="DBQ3002" s="137"/>
      <c r="DBR3002" s="580"/>
      <c r="DBS3002" s="537"/>
      <c r="DBT3002" s="562"/>
      <c r="DBU3002" s="357"/>
      <c r="DBV3002" s="81"/>
      <c r="DBW3002" s="173"/>
      <c r="DBX3002" s="740"/>
      <c r="DBY3002" s="137"/>
      <c r="DBZ3002" s="580"/>
      <c r="DCA3002" s="537"/>
      <c r="DCB3002" s="562"/>
      <c r="DCC3002" s="357"/>
      <c r="DCD3002" s="81"/>
      <c r="DCE3002" s="173"/>
      <c r="DCF3002" s="740"/>
      <c r="DCG3002" s="137"/>
      <c r="DCH3002" s="580"/>
      <c r="DCI3002" s="537"/>
      <c r="DCJ3002" s="562"/>
      <c r="DCK3002" s="357"/>
      <c r="DCL3002" s="81"/>
      <c r="DCM3002" s="173"/>
      <c r="DCN3002" s="740"/>
      <c r="DCO3002" s="137"/>
      <c r="DCP3002" s="580"/>
      <c r="DCQ3002" s="537"/>
      <c r="DCR3002" s="562"/>
      <c r="DCS3002" s="357"/>
      <c r="DCT3002" s="81"/>
      <c r="DCU3002" s="173"/>
      <c r="DCV3002" s="740"/>
      <c r="DCW3002" s="137"/>
      <c r="DCX3002" s="580"/>
      <c r="DCY3002" s="537"/>
      <c r="DCZ3002" s="562"/>
      <c r="DDA3002" s="357"/>
      <c r="DDB3002" s="81"/>
      <c r="DDC3002" s="173"/>
      <c r="DDD3002" s="740"/>
      <c r="DDE3002" s="137"/>
      <c r="DDF3002" s="580"/>
      <c r="DDG3002" s="537"/>
      <c r="DDH3002" s="562"/>
      <c r="DDI3002" s="357"/>
      <c r="DDJ3002" s="81"/>
      <c r="DDK3002" s="173"/>
      <c r="DDL3002" s="740"/>
      <c r="DDM3002" s="137"/>
      <c r="DDN3002" s="580"/>
      <c r="DDO3002" s="537"/>
      <c r="DDP3002" s="562"/>
      <c r="DDQ3002" s="357"/>
      <c r="DDR3002" s="81"/>
      <c r="DDS3002" s="173"/>
      <c r="DDT3002" s="740"/>
      <c r="DDU3002" s="137"/>
      <c r="DDV3002" s="580"/>
      <c r="DDW3002" s="537"/>
      <c r="DDX3002" s="562"/>
      <c r="DDY3002" s="357"/>
      <c r="DDZ3002" s="81"/>
      <c r="DEA3002" s="173"/>
      <c r="DEB3002" s="740"/>
      <c r="DEC3002" s="137"/>
      <c r="DED3002" s="580"/>
      <c r="DEE3002" s="537"/>
      <c r="DEF3002" s="562"/>
      <c r="DEG3002" s="357"/>
      <c r="DEH3002" s="81"/>
      <c r="DEI3002" s="173"/>
      <c r="DEJ3002" s="740"/>
      <c r="DEK3002" s="137"/>
      <c r="DEL3002" s="580"/>
      <c r="DEM3002" s="537"/>
      <c r="DEN3002" s="562"/>
      <c r="DEO3002" s="357"/>
      <c r="DEP3002" s="81"/>
      <c r="DEQ3002" s="173"/>
      <c r="DER3002" s="740"/>
      <c r="DES3002" s="137"/>
      <c r="DET3002" s="580"/>
      <c r="DEU3002" s="537"/>
      <c r="DEV3002" s="562"/>
      <c r="DEW3002" s="357"/>
      <c r="DEX3002" s="81"/>
      <c r="DEY3002" s="173"/>
      <c r="DEZ3002" s="740"/>
      <c r="DFA3002" s="137"/>
      <c r="DFB3002" s="580"/>
      <c r="DFC3002" s="537"/>
      <c r="DFD3002" s="562"/>
      <c r="DFE3002" s="357"/>
      <c r="DFF3002" s="81"/>
      <c r="DFG3002" s="173"/>
      <c r="DFH3002" s="740"/>
      <c r="DFI3002" s="137"/>
      <c r="DFJ3002" s="580"/>
      <c r="DFK3002" s="537"/>
      <c r="DFL3002" s="562"/>
      <c r="DFM3002" s="357"/>
      <c r="DFN3002" s="81"/>
      <c r="DFO3002" s="173"/>
      <c r="DFP3002" s="740"/>
      <c r="DFQ3002" s="137"/>
      <c r="DFR3002" s="580"/>
      <c r="DFS3002" s="537"/>
      <c r="DFT3002" s="562"/>
      <c r="DFU3002" s="357"/>
      <c r="DFV3002" s="81"/>
      <c r="DFW3002" s="173"/>
      <c r="DFX3002" s="740"/>
      <c r="DFY3002" s="137"/>
      <c r="DFZ3002" s="580"/>
      <c r="DGA3002" s="537"/>
      <c r="DGB3002" s="562"/>
      <c r="DGC3002" s="357"/>
      <c r="DGD3002" s="81"/>
      <c r="DGE3002" s="173"/>
      <c r="DGF3002" s="740"/>
      <c r="DGG3002" s="137"/>
      <c r="DGH3002" s="580"/>
      <c r="DGI3002" s="537"/>
      <c r="DGJ3002" s="562"/>
      <c r="DGK3002" s="357"/>
      <c r="DGL3002" s="81"/>
      <c r="DGM3002" s="173"/>
      <c r="DGN3002" s="740"/>
      <c r="DGO3002" s="137"/>
      <c r="DGP3002" s="580"/>
      <c r="DGQ3002" s="537"/>
      <c r="DGR3002" s="562"/>
      <c r="DGS3002" s="357"/>
      <c r="DGT3002" s="81"/>
      <c r="DGU3002" s="173"/>
      <c r="DGV3002" s="740"/>
      <c r="DGW3002" s="137"/>
      <c r="DGX3002" s="580"/>
      <c r="DGY3002" s="537"/>
      <c r="DGZ3002" s="562"/>
      <c r="DHA3002" s="357"/>
      <c r="DHB3002" s="81"/>
      <c r="DHC3002" s="173"/>
      <c r="DHD3002" s="740"/>
      <c r="DHE3002" s="137"/>
      <c r="DHF3002" s="580"/>
      <c r="DHG3002" s="537"/>
      <c r="DHH3002" s="562"/>
      <c r="DHI3002" s="357"/>
      <c r="DHJ3002" s="81"/>
      <c r="DHK3002" s="173"/>
      <c r="DHL3002" s="740"/>
      <c r="DHM3002" s="137"/>
      <c r="DHN3002" s="580"/>
      <c r="DHO3002" s="537"/>
      <c r="DHP3002" s="562"/>
      <c r="DHQ3002" s="357"/>
      <c r="DHR3002" s="81"/>
      <c r="DHS3002" s="173"/>
      <c r="DHT3002" s="740"/>
      <c r="DHU3002" s="137"/>
      <c r="DHV3002" s="580"/>
      <c r="DHW3002" s="537"/>
      <c r="DHX3002" s="562"/>
      <c r="DHY3002" s="357"/>
      <c r="DHZ3002" s="81"/>
      <c r="DIA3002" s="173"/>
      <c r="DIB3002" s="740"/>
      <c r="DIC3002" s="137"/>
      <c r="DID3002" s="580"/>
      <c r="DIE3002" s="537"/>
      <c r="DIF3002" s="562"/>
      <c r="DIG3002" s="357"/>
      <c r="DIH3002" s="81"/>
      <c r="DII3002" s="173"/>
      <c r="DIJ3002" s="740"/>
      <c r="DIK3002" s="137"/>
      <c r="DIL3002" s="580"/>
      <c r="DIM3002" s="537"/>
      <c r="DIN3002" s="562"/>
      <c r="DIO3002" s="357"/>
      <c r="DIP3002" s="81"/>
      <c r="DIQ3002" s="173"/>
      <c r="DIR3002" s="740"/>
      <c r="DIS3002" s="137"/>
      <c r="DIT3002" s="580"/>
      <c r="DIU3002" s="537"/>
      <c r="DIV3002" s="562"/>
      <c r="DIW3002" s="357"/>
      <c r="DIX3002" s="81"/>
      <c r="DIY3002" s="173"/>
      <c r="DIZ3002" s="740"/>
      <c r="DJA3002" s="137"/>
      <c r="DJB3002" s="580"/>
      <c r="DJC3002" s="537"/>
      <c r="DJD3002" s="562"/>
      <c r="DJE3002" s="357"/>
      <c r="DJF3002" s="81"/>
      <c r="DJG3002" s="173"/>
      <c r="DJH3002" s="740"/>
      <c r="DJI3002" s="137"/>
      <c r="DJJ3002" s="580"/>
      <c r="DJK3002" s="537"/>
      <c r="DJL3002" s="562"/>
      <c r="DJM3002" s="357"/>
      <c r="DJN3002" s="81"/>
      <c r="DJO3002" s="173"/>
      <c r="DJP3002" s="740"/>
      <c r="DJQ3002" s="137"/>
      <c r="DJR3002" s="580"/>
      <c r="DJS3002" s="537"/>
      <c r="DJT3002" s="562"/>
      <c r="DJU3002" s="357"/>
      <c r="DJV3002" s="81"/>
      <c r="DJW3002" s="173"/>
      <c r="DJX3002" s="740"/>
      <c r="DJY3002" s="137"/>
      <c r="DJZ3002" s="580"/>
      <c r="DKA3002" s="537"/>
      <c r="DKB3002" s="562"/>
      <c r="DKC3002" s="357"/>
      <c r="DKD3002" s="81"/>
      <c r="DKE3002" s="173"/>
      <c r="DKF3002" s="740"/>
      <c r="DKG3002" s="137"/>
      <c r="DKH3002" s="580"/>
      <c r="DKI3002" s="537"/>
      <c r="DKJ3002" s="562"/>
      <c r="DKK3002" s="357"/>
      <c r="DKL3002" s="81"/>
      <c r="DKM3002" s="173"/>
      <c r="DKN3002" s="740"/>
      <c r="DKO3002" s="137"/>
      <c r="DKP3002" s="580"/>
      <c r="DKQ3002" s="537"/>
      <c r="DKR3002" s="562"/>
      <c r="DKS3002" s="357"/>
      <c r="DKT3002" s="81"/>
      <c r="DKU3002" s="173"/>
      <c r="DKV3002" s="740"/>
      <c r="DKW3002" s="137"/>
      <c r="DKX3002" s="580"/>
      <c r="DKY3002" s="537"/>
      <c r="DKZ3002" s="562"/>
      <c r="DLA3002" s="357"/>
      <c r="DLB3002" s="81"/>
      <c r="DLC3002" s="173"/>
      <c r="DLD3002" s="740"/>
      <c r="DLE3002" s="137"/>
      <c r="DLF3002" s="580"/>
      <c r="DLG3002" s="537"/>
      <c r="DLH3002" s="562"/>
      <c r="DLI3002" s="357"/>
      <c r="DLJ3002" s="81"/>
      <c r="DLK3002" s="173"/>
      <c r="DLL3002" s="740"/>
      <c r="DLM3002" s="137"/>
      <c r="DLN3002" s="580"/>
      <c r="DLO3002" s="537"/>
      <c r="DLP3002" s="562"/>
      <c r="DLQ3002" s="357"/>
      <c r="DLR3002" s="81"/>
      <c r="DLS3002" s="173"/>
      <c r="DLT3002" s="740"/>
      <c r="DLU3002" s="137"/>
      <c r="DLV3002" s="580"/>
      <c r="DLW3002" s="537"/>
      <c r="DLX3002" s="562"/>
      <c r="DLY3002" s="357"/>
      <c r="DLZ3002" s="81"/>
      <c r="DMA3002" s="173"/>
      <c r="DMB3002" s="740"/>
      <c r="DMC3002" s="137"/>
      <c r="DMD3002" s="580"/>
      <c r="DME3002" s="537"/>
      <c r="DMF3002" s="562"/>
      <c r="DMG3002" s="357"/>
      <c r="DMH3002" s="81"/>
      <c r="DMI3002" s="173"/>
      <c r="DMJ3002" s="740"/>
      <c r="DMK3002" s="137"/>
      <c r="DML3002" s="580"/>
      <c r="DMM3002" s="537"/>
      <c r="DMN3002" s="562"/>
      <c r="DMO3002" s="357"/>
      <c r="DMP3002" s="81"/>
      <c r="DMQ3002" s="173"/>
      <c r="DMR3002" s="740"/>
      <c r="DMS3002" s="137"/>
      <c r="DMT3002" s="580"/>
      <c r="DMU3002" s="537"/>
      <c r="DMV3002" s="562"/>
      <c r="DMW3002" s="357"/>
      <c r="DMX3002" s="81"/>
      <c r="DMY3002" s="173"/>
      <c r="DMZ3002" s="740"/>
      <c r="DNA3002" s="137"/>
      <c r="DNB3002" s="580"/>
      <c r="DNC3002" s="537"/>
      <c r="DND3002" s="562"/>
      <c r="DNE3002" s="357"/>
      <c r="DNF3002" s="81"/>
      <c r="DNG3002" s="173"/>
      <c r="DNH3002" s="740"/>
      <c r="DNI3002" s="137"/>
      <c r="DNJ3002" s="580"/>
      <c r="DNK3002" s="537"/>
      <c r="DNL3002" s="562"/>
      <c r="DNM3002" s="357"/>
      <c r="DNN3002" s="81"/>
      <c r="DNO3002" s="173"/>
      <c r="DNP3002" s="740"/>
      <c r="DNQ3002" s="137"/>
      <c r="DNR3002" s="580"/>
      <c r="DNS3002" s="537"/>
      <c r="DNT3002" s="562"/>
      <c r="DNU3002" s="357"/>
      <c r="DNV3002" s="81"/>
      <c r="DNW3002" s="173"/>
      <c r="DNX3002" s="740"/>
      <c r="DNY3002" s="137"/>
      <c r="DNZ3002" s="580"/>
      <c r="DOA3002" s="537"/>
      <c r="DOB3002" s="562"/>
      <c r="DOC3002" s="357"/>
      <c r="DOD3002" s="81"/>
      <c r="DOE3002" s="173"/>
      <c r="DOF3002" s="740"/>
      <c r="DOG3002" s="137"/>
      <c r="DOH3002" s="580"/>
      <c r="DOI3002" s="537"/>
      <c r="DOJ3002" s="562"/>
      <c r="DOK3002" s="357"/>
      <c r="DOL3002" s="81"/>
      <c r="DOM3002" s="173"/>
      <c r="DON3002" s="740"/>
      <c r="DOO3002" s="137"/>
      <c r="DOP3002" s="580"/>
      <c r="DOQ3002" s="537"/>
      <c r="DOR3002" s="562"/>
      <c r="DOS3002" s="357"/>
      <c r="DOT3002" s="81"/>
      <c r="DOU3002" s="173"/>
      <c r="DOV3002" s="740"/>
      <c r="DOW3002" s="137"/>
      <c r="DOX3002" s="580"/>
      <c r="DOY3002" s="537"/>
      <c r="DOZ3002" s="562"/>
      <c r="DPA3002" s="357"/>
      <c r="DPB3002" s="81"/>
      <c r="DPC3002" s="173"/>
      <c r="DPD3002" s="740"/>
      <c r="DPE3002" s="137"/>
      <c r="DPF3002" s="580"/>
      <c r="DPG3002" s="537"/>
      <c r="DPH3002" s="562"/>
      <c r="DPI3002" s="357"/>
      <c r="DPJ3002" s="81"/>
      <c r="DPK3002" s="173"/>
      <c r="DPL3002" s="740"/>
      <c r="DPM3002" s="137"/>
      <c r="DPN3002" s="580"/>
      <c r="DPO3002" s="537"/>
      <c r="DPP3002" s="562"/>
      <c r="DPQ3002" s="357"/>
      <c r="DPR3002" s="81"/>
      <c r="DPS3002" s="173"/>
      <c r="DPT3002" s="740"/>
      <c r="DPU3002" s="137"/>
      <c r="DPV3002" s="580"/>
      <c r="DPW3002" s="537"/>
      <c r="DPX3002" s="562"/>
      <c r="DPY3002" s="357"/>
      <c r="DPZ3002" s="81"/>
      <c r="DQA3002" s="173"/>
      <c r="DQB3002" s="740"/>
      <c r="DQC3002" s="137"/>
      <c r="DQD3002" s="580"/>
      <c r="DQE3002" s="537"/>
      <c r="DQF3002" s="562"/>
      <c r="DQG3002" s="357"/>
      <c r="DQH3002" s="81"/>
      <c r="DQI3002" s="173"/>
      <c r="DQJ3002" s="740"/>
      <c r="DQK3002" s="137"/>
      <c r="DQL3002" s="580"/>
      <c r="DQM3002" s="537"/>
      <c r="DQN3002" s="562"/>
      <c r="DQO3002" s="357"/>
      <c r="DQP3002" s="81"/>
      <c r="DQQ3002" s="173"/>
      <c r="DQR3002" s="740"/>
      <c r="DQS3002" s="137"/>
      <c r="DQT3002" s="580"/>
      <c r="DQU3002" s="537"/>
      <c r="DQV3002" s="562"/>
      <c r="DQW3002" s="357"/>
      <c r="DQX3002" s="81"/>
      <c r="DQY3002" s="173"/>
      <c r="DQZ3002" s="740"/>
      <c r="DRA3002" s="137"/>
      <c r="DRB3002" s="580"/>
      <c r="DRC3002" s="537"/>
      <c r="DRD3002" s="562"/>
      <c r="DRE3002" s="357"/>
      <c r="DRF3002" s="81"/>
      <c r="DRG3002" s="173"/>
      <c r="DRH3002" s="740"/>
      <c r="DRI3002" s="137"/>
      <c r="DRJ3002" s="580"/>
      <c r="DRK3002" s="537"/>
      <c r="DRL3002" s="562"/>
      <c r="DRM3002" s="357"/>
      <c r="DRN3002" s="81"/>
      <c r="DRO3002" s="173"/>
      <c r="DRP3002" s="740"/>
      <c r="DRQ3002" s="137"/>
      <c r="DRR3002" s="580"/>
      <c r="DRS3002" s="537"/>
      <c r="DRT3002" s="562"/>
      <c r="DRU3002" s="357"/>
      <c r="DRV3002" s="81"/>
      <c r="DRW3002" s="173"/>
      <c r="DRX3002" s="740"/>
      <c r="DRY3002" s="137"/>
      <c r="DRZ3002" s="580"/>
      <c r="DSA3002" s="537"/>
      <c r="DSB3002" s="562"/>
      <c r="DSC3002" s="357"/>
      <c r="DSD3002" s="81"/>
      <c r="DSE3002" s="173"/>
      <c r="DSF3002" s="740"/>
      <c r="DSG3002" s="137"/>
      <c r="DSH3002" s="580"/>
      <c r="DSI3002" s="537"/>
      <c r="DSJ3002" s="562"/>
      <c r="DSK3002" s="357"/>
      <c r="DSL3002" s="81"/>
      <c r="DSM3002" s="173"/>
      <c r="DSN3002" s="740"/>
      <c r="DSO3002" s="137"/>
      <c r="DSP3002" s="580"/>
      <c r="DSQ3002" s="537"/>
      <c r="DSR3002" s="562"/>
      <c r="DSS3002" s="357"/>
      <c r="DST3002" s="81"/>
      <c r="DSU3002" s="173"/>
      <c r="DSV3002" s="740"/>
      <c r="DSW3002" s="137"/>
      <c r="DSX3002" s="580"/>
      <c r="DSY3002" s="537"/>
      <c r="DSZ3002" s="562"/>
      <c r="DTA3002" s="357"/>
      <c r="DTB3002" s="81"/>
      <c r="DTC3002" s="173"/>
      <c r="DTD3002" s="740"/>
      <c r="DTE3002" s="137"/>
      <c r="DTF3002" s="580"/>
      <c r="DTG3002" s="537"/>
      <c r="DTH3002" s="562"/>
      <c r="DTI3002" s="357"/>
      <c r="DTJ3002" s="81"/>
      <c r="DTK3002" s="173"/>
      <c r="DTL3002" s="740"/>
      <c r="DTM3002" s="137"/>
      <c r="DTN3002" s="580"/>
      <c r="DTO3002" s="537"/>
      <c r="DTP3002" s="562"/>
      <c r="DTQ3002" s="357"/>
      <c r="DTR3002" s="81"/>
      <c r="DTS3002" s="173"/>
      <c r="DTT3002" s="740"/>
      <c r="DTU3002" s="137"/>
      <c r="DTV3002" s="580"/>
      <c r="DTW3002" s="537"/>
      <c r="DTX3002" s="562"/>
      <c r="DTY3002" s="357"/>
      <c r="DTZ3002" s="81"/>
      <c r="DUA3002" s="173"/>
      <c r="DUB3002" s="740"/>
      <c r="DUC3002" s="137"/>
      <c r="DUD3002" s="580"/>
      <c r="DUE3002" s="537"/>
      <c r="DUF3002" s="562"/>
      <c r="DUG3002" s="357"/>
      <c r="DUH3002" s="81"/>
      <c r="DUI3002" s="173"/>
      <c r="DUJ3002" s="740"/>
      <c r="DUK3002" s="137"/>
      <c r="DUL3002" s="580"/>
      <c r="DUM3002" s="537"/>
      <c r="DUN3002" s="562"/>
      <c r="DUO3002" s="357"/>
      <c r="DUP3002" s="81"/>
      <c r="DUQ3002" s="173"/>
      <c r="DUR3002" s="740"/>
      <c r="DUS3002" s="137"/>
      <c r="DUT3002" s="580"/>
      <c r="DUU3002" s="537"/>
      <c r="DUV3002" s="562"/>
      <c r="DUW3002" s="357"/>
      <c r="DUX3002" s="81"/>
      <c r="DUY3002" s="173"/>
      <c r="DUZ3002" s="740"/>
      <c r="DVA3002" s="137"/>
      <c r="DVB3002" s="580"/>
      <c r="DVC3002" s="537"/>
      <c r="DVD3002" s="562"/>
      <c r="DVE3002" s="357"/>
      <c r="DVF3002" s="81"/>
      <c r="DVG3002" s="173"/>
      <c r="DVH3002" s="740"/>
      <c r="DVI3002" s="137"/>
      <c r="DVJ3002" s="580"/>
      <c r="DVK3002" s="537"/>
      <c r="DVL3002" s="562"/>
      <c r="DVM3002" s="357"/>
      <c r="DVN3002" s="81"/>
      <c r="DVO3002" s="173"/>
      <c r="DVP3002" s="740"/>
      <c r="DVQ3002" s="137"/>
      <c r="DVR3002" s="580"/>
      <c r="DVS3002" s="537"/>
      <c r="DVT3002" s="562"/>
      <c r="DVU3002" s="357"/>
      <c r="DVV3002" s="81"/>
      <c r="DVW3002" s="173"/>
      <c r="DVX3002" s="740"/>
      <c r="DVY3002" s="137"/>
      <c r="DVZ3002" s="580"/>
      <c r="DWA3002" s="537"/>
      <c r="DWB3002" s="562"/>
      <c r="DWC3002" s="357"/>
      <c r="DWD3002" s="81"/>
      <c r="DWE3002" s="173"/>
      <c r="DWF3002" s="740"/>
      <c r="DWG3002" s="137"/>
      <c r="DWH3002" s="580"/>
      <c r="DWI3002" s="537"/>
      <c r="DWJ3002" s="562"/>
      <c r="DWK3002" s="357"/>
      <c r="DWL3002" s="81"/>
      <c r="DWM3002" s="173"/>
      <c r="DWN3002" s="740"/>
      <c r="DWO3002" s="137"/>
      <c r="DWP3002" s="580"/>
      <c r="DWQ3002" s="537"/>
      <c r="DWR3002" s="562"/>
      <c r="DWS3002" s="357"/>
      <c r="DWT3002" s="81"/>
      <c r="DWU3002" s="173"/>
      <c r="DWV3002" s="740"/>
      <c r="DWW3002" s="137"/>
      <c r="DWX3002" s="580"/>
      <c r="DWY3002" s="537"/>
      <c r="DWZ3002" s="562"/>
      <c r="DXA3002" s="357"/>
      <c r="DXB3002" s="81"/>
      <c r="DXC3002" s="173"/>
      <c r="DXD3002" s="740"/>
      <c r="DXE3002" s="137"/>
      <c r="DXF3002" s="580"/>
      <c r="DXG3002" s="537"/>
      <c r="DXH3002" s="562"/>
      <c r="DXI3002" s="357"/>
      <c r="DXJ3002" s="81"/>
      <c r="DXK3002" s="173"/>
      <c r="DXL3002" s="740"/>
      <c r="DXM3002" s="137"/>
      <c r="DXN3002" s="580"/>
      <c r="DXO3002" s="537"/>
      <c r="DXP3002" s="562"/>
      <c r="DXQ3002" s="357"/>
      <c r="DXR3002" s="81"/>
      <c r="DXS3002" s="173"/>
      <c r="DXT3002" s="740"/>
      <c r="DXU3002" s="137"/>
      <c r="DXV3002" s="580"/>
      <c r="DXW3002" s="537"/>
      <c r="DXX3002" s="562"/>
      <c r="DXY3002" s="357"/>
      <c r="DXZ3002" s="81"/>
      <c r="DYA3002" s="173"/>
      <c r="DYB3002" s="740"/>
      <c r="DYC3002" s="137"/>
      <c r="DYD3002" s="580"/>
      <c r="DYE3002" s="537"/>
      <c r="DYF3002" s="562"/>
      <c r="DYG3002" s="357"/>
      <c r="DYH3002" s="81"/>
      <c r="DYI3002" s="173"/>
      <c r="DYJ3002" s="740"/>
      <c r="DYK3002" s="137"/>
      <c r="DYL3002" s="580"/>
      <c r="DYM3002" s="537"/>
      <c r="DYN3002" s="562"/>
      <c r="DYO3002" s="357"/>
      <c r="DYP3002" s="81"/>
      <c r="DYQ3002" s="173"/>
      <c r="DYR3002" s="740"/>
      <c r="DYS3002" s="137"/>
      <c r="DYT3002" s="580"/>
      <c r="DYU3002" s="537"/>
      <c r="DYV3002" s="562"/>
      <c r="DYW3002" s="357"/>
      <c r="DYX3002" s="81"/>
      <c r="DYY3002" s="173"/>
      <c r="DYZ3002" s="740"/>
      <c r="DZA3002" s="137"/>
      <c r="DZB3002" s="580"/>
      <c r="DZC3002" s="537"/>
      <c r="DZD3002" s="562"/>
      <c r="DZE3002" s="357"/>
      <c r="DZF3002" s="81"/>
      <c r="DZG3002" s="173"/>
      <c r="DZH3002" s="740"/>
      <c r="DZI3002" s="137"/>
      <c r="DZJ3002" s="580"/>
      <c r="DZK3002" s="537"/>
      <c r="DZL3002" s="562"/>
      <c r="DZM3002" s="357"/>
      <c r="DZN3002" s="81"/>
      <c r="DZO3002" s="173"/>
      <c r="DZP3002" s="740"/>
      <c r="DZQ3002" s="137"/>
      <c r="DZR3002" s="580"/>
      <c r="DZS3002" s="537"/>
      <c r="DZT3002" s="562"/>
      <c r="DZU3002" s="357"/>
      <c r="DZV3002" s="81"/>
      <c r="DZW3002" s="173"/>
      <c r="DZX3002" s="740"/>
      <c r="DZY3002" s="137"/>
      <c r="DZZ3002" s="580"/>
      <c r="EAA3002" s="537"/>
      <c r="EAB3002" s="562"/>
      <c r="EAC3002" s="357"/>
      <c r="EAD3002" s="81"/>
      <c r="EAE3002" s="173"/>
      <c r="EAF3002" s="740"/>
      <c r="EAG3002" s="137"/>
      <c r="EAH3002" s="580"/>
      <c r="EAI3002" s="537"/>
      <c r="EAJ3002" s="562"/>
      <c r="EAK3002" s="357"/>
      <c r="EAL3002" s="81"/>
      <c r="EAM3002" s="173"/>
      <c r="EAN3002" s="740"/>
      <c r="EAO3002" s="137"/>
      <c r="EAP3002" s="580"/>
      <c r="EAQ3002" s="537"/>
      <c r="EAR3002" s="562"/>
      <c r="EAS3002" s="357"/>
      <c r="EAT3002" s="81"/>
      <c r="EAU3002" s="173"/>
      <c r="EAV3002" s="740"/>
      <c r="EAW3002" s="137"/>
      <c r="EAX3002" s="580"/>
      <c r="EAY3002" s="537"/>
      <c r="EAZ3002" s="562"/>
      <c r="EBA3002" s="357"/>
      <c r="EBB3002" s="81"/>
      <c r="EBC3002" s="173"/>
      <c r="EBD3002" s="740"/>
      <c r="EBE3002" s="137"/>
      <c r="EBF3002" s="580"/>
      <c r="EBG3002" s="537"/>
      <c r="EBH3002" s="562"/>
      <c r="EBI3002" s="357"/>
      <c r="EBJ3002" s="81"/>
      <c r="EBK3002" s="173"/>
      <c r="EBL3002" s="740"/>
      <c r="EBM3002" s="137"/>
      <c r="EBN3002" s="580"/>
      <c r="EBO3002" s="537"/>
      <c r="EBP3002" s="562"/>
      <c r="EBQ3002" s="357"/>
      <c r="EBR3002" s="81"/>
      <c r="EBS3002" s="173"/>
      <c r="EBT3002" s="740"/>
      <c r="EBU3002" s="137"/>
      <c r="EBV3002" s="580"/>
      <c r="EBW3002" s="537"/>
      <c r="EBX3002" s="562"/>
      <c r="EBY3002" s="357"/>
      <c r="EBZ3002" s="81"/>
      <c r="ECA3002" s="173"/>
      <c r="ECB3002" s="740"/>
      <c r="ECC3002" s="137"/>
      <c r="ECD3002" s="580"/>
      <c r="ECE3002" s="537"/>
      <c r="ECF3002" s="562"/>
      <c r="ECG3002" s="357"/>
      <c r="ECH3002" s="81"/>
      <c r="ECI3002" s="173"/>
      <c r="ECJ3002" s="740"/>
      <c r="ECK3002" s="137"/>
      <c r="ECL3002" s="580"/>
      <c r="ECM3002" s="537"/>
      <c r="ECN3002" s="562"/>
      <c r="ECO3002" s="357"/>
      <c r="ECP3002" s="81"/>
      <c r="ECQ3002" s="173"/>
      <c r="ECR3002" s="740"/>
      <c r="ECS3002" s="137"/>
      <c r="ECT3002" s="580"/>
      <c r="ECU3002" s="537"/>
      <c r="ECV3002" s="562"/>
      <c r="ECW3002" s="357"/>
      <c r="ECX3002" s="81"/>
      <c r="ECY3002" s="173"/>
      <c r="ECZ3002" s="740"/>
      <c r="EDA3002" s="137"/>
      <c r="EDB3002" s="580"/>
      <c r="EDC3002" s="537"/>
      <c r="EDD3002" s="562"/>
      <c r="EDE3002" s="357"/>
      <c r="EDF3002" s="81"/>
      <c r="EDG3002" s="173"/>
      <c r="EDH3002" s="740"/>
      <c r="EDI3002" s="137"/>
      <c r="EDJ3002" s="580"/>
      <c r="EDK3002" s="537"/>
      <c r="EDL3002" s="562"/>
      <c r="EDM3002" s="357"/>
      <c r="EDN3002" s="81"/>
      <c r="EDO3002" s="173"/>
      <c r="EDP3002" s="740"/>
      <c r="EDQ3002" s="137"/>
      <c r="EDR3002" s="580"/>
      <c r="EDS3002" s="537"/>
      <c r="EDT3002" s="562"/>
      <c r="EDU3002" s="357"/>
      <c r="EDV3002" s="81"/>
      <c r="EDW3002" s="173"/>
      <c r="EDX3002" s="740"/>
      <c r="EDY3002" s="137"/>
      <c r="EDZ3002" s="580"/>
      <c r="EEA3002" s="537"/>
      <c r="EEB3002" s="562"/>
      <c r="EEC3002" s="357"/>
      <c r="EED3002" s="81"/>
      <c r="EEE3002" s="173"/>
      <c r="EEF3002" s="740"/>
      <c r="EEG3002" s="137"/>
      <c r="EEH3002" s="580"/>
      <c r="EEI3002" s="537"/>
      <c r="EEJ3002" s="562"/>
      <c r="EEK3002" s="357"/>
      <c r="EEL3002" s="81"/>
      <c r="EEM3002" s="173"/>
      <c r="EEN3002" s="740"/>
      <c r="EEO3002" s="137"/>
      <c r="EEP3002" s="580"/>
      <c r="EEQ3002" s="537"/>
      <c r="EER3002" s="562"/>
      <c r="EES3002" s="357"/>
      <c r="EET3002" s="81"/>
      <c r="EEU3002" s="173"/>
      <c r="EEV3002" s="740"/>
      <c r="EEW3002" s="137"/>
      <c r="EEX3002" s="580"/>
      <c r="EEY3002" s="537"/>
      <c r="EEZ3002" s="562"/>
      <c r="EFA3002" s="357"/>
      <c r="EFB3002" s="81"/>
      <c r="EFC3002" s="173"/>
      <c r="EFD3002" s="740"/>
      <c r="EFE3002" s="137"/>
      <c r="EFF3002" s="580"/>
      <c r="EFG3002" s="537"/>
      <c r="EFH3002" s="562"/>
      <c r="EFI3002" s="357"/>
      <c r="EFJ3002" s="81"/>
      <c r="EFK3002" s="173"/>
      <c r="EFL3002" s="740"/>
      <c r="EFM3002" s="137"/>
      <c r="EFN3002" s="580"/>
      <c r="EFO3002" s="537"/>
      <c r="EFP3002" s="562"/>
      <c r="EFQ3002" s="357"/>
      <c r="EFR3002" s="81"/>
      <c r="EFS3002" s="173"/>
      <c r="EFT3002" s="740"/>
      <c r="EFU3002" s="137"/>
      <c r="EFV3002" s="580"/>
      <c r="EFW3002" s="537"/>
      <c r="EFX3002" s="562"/>
      <c r="EFY3002" s="357"/>
      <c r="EFZ3002" s="81"/>
      <c r="EGA3002" s="173"/>
      <c r="EGB3002" s="740"/>
      <c r="EGC3002" s="137"/>
      <c r="EGD3002" s="580"/>
      <c r="EGE3002" s="537"/>
      <c r="EGF3002" s="562"/>
      <c r="EGG3002" s="357"/>
      <c r="EGH3002" s="81"/>
      <c r="EGI3002" s="173"/>
      <c r="EGJ3002" s="740"/>
      <c r="EGK3002" s="137"/>
      <c r="EGL3002" s="580"/>
      <c r="EGM3002" s="537"/>
      <c r="EGN3002" s="562"/>
      <c r="EGO3002" s="357"/>
      <c r="EGP3002" s="81"/>
      <c r="EGQ3002" s="173"/>
      <c r="EGR3002" s="740"/>
      <c r="EGS3002" s="137"/>
      <c r="EGT3002" s="580"/>
      <c r="EGU3002" s="537"/>
      <c r="EGV3002" s="562"/>
      <c r="EGW3002" s="357"/>
      <c r="EGX3002" s="81"/>
      <c r="EGY3002" s="173"/>
      <c r="EGZ3002" s="740"/>
      <c r="EHA3002" s="137"/>
      <c r="EHB3002" s="580"/>
      <c r="EHC3002" s="537"/>
      <c r="EHD3002" s="562"/>
      <c r="EHE3002" s="357"/>
      <c r="EHF3002" s="81"/>
      <c r="EHG3002" s="173"/>
      <c r="EHH3002" s="740"/>
      <c r="EHI3002" s="137"/>
      <c r="EHJ3002" s="580"/>
      <c r="EHK3002" s="537"/>
      <c r="EHL3002" s="562"/>
      <c r="EHM3002" s="357"/>
      <c r="EHN3002" s="81"/>
      <c r="EHO3002" s="173"/>
      <c r="EHP3002" s="740"/>
      <c r="EHQ3002" s="137"/>
      <c r="EHR3002" s="580"/>
      <c r="EHS3002" s="537"/>
      <c r="EHT3002" s="562"/>
      <c r="EHU3002" s="357"/>
      <c r="EHV3002" s="81"/>
      <c r="EHW3002" s="173"/>
      <c r="EHX3002" s="740"/>
      <c r="EHY3002" s="137"/>
      <c r="EHZ3002" s="580"/>
      <c r="EIA3002" s="537"/>
      <c r="EIB3002" s="562"/>
      <c r="EIC3002" s="357"/>
      <c r="EID3002" s="81"/>
      <c r="EIE3002" s="173"/>
      <c r="EIF3002" s="740"/>
      <c r="EIG3002" s="137"/>
      <c r="EIH3002" s="580"/>
      <c r="EII3002" s="537"/>
      <c r="EIJ3002" s="562"/>
      <c r="EIK3002" s="357"/>
      <c r="EIL3002" s="81"/>
      <c r="EIM3002" s="173"/>
      <c r="EIN3002" s="740"/>
      <c r="EIO3002" s="137"/>
      <c r="EIP3002" s="580"/>
      <c r="EIQ3002" s="537"/>
      <c r="EIR3002" s="562"/>
      <c r="EIS3002" s="357"/>
      <c r="EIT3002" s="81"/>
      <c r="EIU3002" s="173"/>
      <c r="EIV3002" s="740"/>
      <c r="EIW3002" s="137"/>
      <c r="EIX3002" s="580"/>
      <c r="EIY3002" s="537"/>
      <c r="EIZ3002" s="562"/>
      <c r="EJA3002" s="357"/>
      <c r="EJB3002" s="81"/>
      <c r="EJC3002" s="173"/>
      <c r="EJD3002" s="740"/>
      <c r="EJE3002" s="137"/>
      <c r="EJF3002" s="580"/>
      <c r="EJG3002" s="537"/>
      <c r="EJH3002" s="562"/>
      <c r="EJI3002" s="357"/>
      <c r="EJJ3002" s="81"/>
      <c r="EJK3002" s="173"/>
      <c r="EJL3002" s="740"/>
      <c r="EJM3002" s="137"/>
      <c r="EJN3002" s="580"/>
      <c r="EJO3002" s="537"/>
      <c r="EJP3002" s="562"/>
      <c r="EJQ3002" s="357"/>
      <c r="EJR3002" s="81"/>
      <c r="EJS3002" s="173"/>
      <c r="EJT3002" s="740"/>
      <c r="EJU3002" s="137"/>
      <c r="EJV3002" s="580"/>
      <c r="EJW3002" s="537"/>
      <c r="EJX3002" s="562"/>
      <c r="EJY3002" s="357"/>
      <c r="EJZ3002" s="81"/>
      <c r="EKA3002" s="173"/>
      <c r="EKB3002" s="740"/>
      <c r="EKC3002" s="137"/>
      <c r="EKD3002" s="580"/>
      <c r="EKE3002" s="537"/>
      <c r="EKF3002" s="562"/>
      <c r="EKG3002" s="357"/>
      <c r="EKH3002" s="81"/>
      <c r="EKI3002" s="173"/>
      <c r="EKJ3002" s="740"/>
      <c r="EKK3002" s="137"/>
      <c r="EKL3002" s="580"/>
      <c r="EKM3002" s="537"/>
      <c r="EKN3002" s="562"/>
      <c r="EKO3002" s="357"/>
      <c r="EKP3002" s="81"/>
      <c r="EKQ3002" s="173"/>
      <c r="EKR3002" s="740"/>
      <c r="EKS3002" s="137"/>
      <c r="EKT3002" s="580"/>
      <c r="EKU3002" s="537"/>
      <c r="EKV3002" s="562"/>
      <c r="EKW3002" s="357"/>
      <c r="EKX3002" s="81"/>
      <c r="EKY3002" s="173"/>
      <c r="EKZ3002" s="740"/>
      <c r="ELA3002" s="137"/>
      <c r="ELB3002" s="580"/>
      <c r="ELC3002" s="537"/>
      <c r="ELD3002" s="562"/>
      <c r="ELE3002" s="357"/>
      <c r="ELF3002" s="81"/>
      <c r="ELG3002" s="173"/>
      <c r="ELH3002" s="740"/>
      <c r="ELI3002" s="137"/>
      <c r="ELJ3002" s="580"/>
      <c r="ELK3002" s="537"/>
      <c r="ELL3002" s="562"/>
      <c r="ELM3002" s="357"/>
      <c r="ELN3002" s="81"/>
      <c r="ELO3002" s="173"/>
      <c r="ELP3002" s="740"/>
      <c r="ELQ3002" s="137"/>
      <c r="ELR3002" s="580"/>
      <c r="ELS3002" s="537"/>
      <c r="ELT3002" s="562"/>
      <c r="ELU3002" s="357"/>
      <c r="ELV3002" s="81"/>
      <c r="ELW3002" s="173"/>
      <c r="ELX3002" s="740"/>
      <c r="ELY3002" s="137"/>
      <c r="ELZ3002" s="580"/>
      <c r="EMA3002" s="537"/>
      <c r="EMB3002" s="562"/>
      <c r="EMC3002" s="357"/>
      <c r="EMD3002" s="81"/>
      <c r="EME3002" s="173"/>
      <c r="EMF3002" s="740"/>
      <c r="EMG3002" s="137"/>
      <c r="EMH3002" s="580"/>
      <c r="EMI3002" s="537"/>
      <c r="EMJ3002" s="562"/>
      <c r="EMK3002" s="357"/>
      <c r="EML3002" s="81"/>
      <c r="EMM3002" s="173"/>
      <c r="EMN3002" s="740"/>
      <c r="EMO3002" s="137"/>
      <c r="EMP3002" s="580"/>
      <c r="EMQ3002" s="537"/>
      <c r="EMR3002" s="562"/>
      <c r="EMS3002" s="357"/>
      <c r="EMT3002" s="81"/>
      <c r="EMU3002" s="173"/>
      <c r="EMV3002" s="740"/>
      <c r="EMW3002" s="137"/>
      <c r="EMX3002" s="580"/>
      <c r="EMY3002" s="537"/>
      <c r="EMZ3002" s="562"/>
      <c r="ENA3002" s="357"/>
      <c r="ENB3002" s="81"/>
      <c r="ENC3002" s="173"/>
      <c r="END3002" s="740"/>
      <c r="ENE3002" s="137"/>
      <c r="ENF3002" s="580"/>
      <c r="ENG3002" s="537"/>
      <c r="ENH3002" s="562"/>
      <c r="ENI3002" s="357"/>
      <c r="ENJ3002" s="81"/>
      <c r="ENK3002" s="173"/>
      <c r="ENL3002" s="740"/>
      <c r="ENM3002" s="137"/>
      <c r="ENN3002" s="580"/>
      <c r="ENO3002" s="537"/>
      <c r="ENP3002" s="562"/>
      <c r="ENQ3002" s="357"/>
      <c r="ENR3002" s="81"/>
      <c r="ENS3002" s="173"/>
      <c r="ENT3002" s="740"/>
      <c r="ENU3002" s="137"/>
      <c r="ENV3002" s="580"/>
      <c r="ENW3002" s="537"/>
      <c r="ENX3002" s="562"/>
      <c r="ENY3002" s="357"/>
      <c r="ENZ3002" s="81"/>
      <c r="EOA3002" s="173"/>
      <c r="EOB3002" s="740"/>
      <c r="EOC3002" s="137"/>
      <c r="EOD3002" s="580"/>
      <c r="EOE3002" s="537"/>
      <c r="EOF3002" s="562"/>
      <c r="EOG3002" s="357"/>
      <c r="EOH3002" s="81"/>
      <c r="EOI3002" s="173"/>
      <c r="EOJ3002" s="740"/>
      <c r="EOK3002" s="137"/>
      <c r="EOL3002" s="580"/>
      <c r="EOM3002" s="537"/>
      <c r="EON3002" s="562"/>
      <c r="EOO3002" s="357"/>
      <c r="EOP3002" s="81"/>
      <c r="EOQ3002" s="173"/>
      <c r="EOR3002" s="740"/>
      <c r="EOS3002" s="137"/>
      <c r="EOT3002" s="580"/>
      <c r="EOU3002" s="537"/>
      <c r="EOV3002" s="562"/>
      <c r="EOW3002" s="357"/>
      <c r="EOX3002" s="81"/>
      <c r="EOY3002" s="173"/>
      <c r="EOZ3002" s="740"/>
      <c r="EPA3002" s="137"/>
      <c r="EPB3002" s="580"/>
      <c r="EPC3002" s="537"/>
      <c r="EPD3002" s="562"/>
      <c r="EPE3002" s="357"/>
      <c r="EPF3002" s="81"/>
      <c r="EPG3002" s="173"/>
      <c r="EPH3002" s="740"/>
      <c r="EPI3002" s="137"/>
      <c r="EPJ3002" s="580"/>
      <c r="EPK3002" s="537"/>
      <c r="EPL3002" s="562"/>
      <c r="EPM3002" s="357"/>
      <c r="EPN3002" s="81"/>
      <c r="EPO3002" s="173"/>
      <c r="EPP3002" s="740"/>
      <c r="EPQ3002" s="137"/>
      <c r="EPR3002" s="580"/>
      <c r="EPS3002" s="537"/>
      <c r="EPT3002" s="562"/>
      <c r="EPU3002" s="357"/>
      <c r="EPV3002" s="81"/>
      <c r="EPW3002" s="173"/>
      <c r="EPX3002" s="740"/>
      <c r="EPY3002" s="137"/>
      <c r="EPZ3002" s="580"/>
      <c r="EQA3002" s="537"/>
      <c r="EQB3002" s="562"/>
      <c r="EQC3002" s="357"/>
      <c r="EQD3002" s="81"/>
      <c r="EQE3002" s="173"/>
      <c r="EQF3002" s="740"/>
      <c r="EQG3002" s="137"/>
      <c r="EQH3002" s="580"/>
      <c r="EQI3002" s="537"/>
      <c r="EQJ3002" s="562"/>
      <c r="EQK3002" s="357"/>
      <c r="EQL3002" s="81"/>
      <c r="EQM3002" s="173"/>
      <c r="EQN3002" s="740"/>
      <c r="EQO3002" s="137"/>
      <c r="EQP3002" s="580"/>
      <c r="EQQ3002" s="537"/>
      <c r="EQR3002" s="562"/>
      <c r="EQS3002" s="357"/>
      <c r="EQT3002" s="81"/>
      <c r="EQU3002" s="173"/>
      <c r="EQV3002" s="740"/>
      <c r="EQW3002" s="137"/>
      <c r="EQX3002" s="580"/>
      <c r="EQY3002" s="537"/>
      <c r="EQZ3002" s="562"/>
      <c r="ERA3002" s="357"/>
      <c r="ERB3002" s="81"/>
      <c r="ERC3002" s="173"/>
      <c r="ERD3002" s="740"/>
      <c r="ERE3002" s="137"/>
      <c r="ERF3002" s="580"/>
      <c r="ERG3002" s="537"/>
      <c r="ERH3002" s="562"/>
      <c r="ERI3002" s="357"/>
      <c r="ERJ3002" s="81"/>
      <c r="ERK3002" s="173"/>
      <c r="ERL3002" s="740"/>
      <c r="ERM3002" s="137"/>
      <c r="ERN3002" s="580"/>
      <c r="ERO3002" s="537"/>
      <c r="ERP3002" s="562"/>
      <c r="ERQ3002" s="357"/>
      <c r="ERR3002" s="81"/>
      <c r="ERS3002" s="173"/>
      <c r="ERT3002" s="740"/>
      <c r="ERU3002" s="137"/>
      <c r="ERV3002" s="580"/>
      <c r="ERW3002" s="537"/>
      <c r="ERX3002" s="562"/>
      <c r="ERY3002" s="357"/>
      <c r="ERZ3002" s="81"/>
      <c r="ESA3002" s="173"/>
      <c r="ESB3002" s="740"/>
      <c r="ESC3002" s="137"/>
      <c r="ESD3002" s="580"/>
      <c r="ESE3002" s="537"/>
      <c r="ESF3002" s="562"/>
      <c r="ESG3002" s="357"/>
      <c r="ESH3002" s="81"/>
      <c r="ESI3002" s="173"/>
      <c r="ESJ3002" s="740"/>
      <c r="ESK3002" s="137"/>
      <c r="ESL3002" s="580"/>
      <c r="ESM3002" s="537"/>
      <c r="ESN3002" s="562"/>
      <c r="ESO3002" s="357"/>
      <c r="ESP3002" s="81"/>
      <c r="ESQ3002" s="173"/>
      <c r="ESR3002" s="740"/>
      <c r="ESS3002" s="137"/>
      <c r="EST3002" s="580"/>
      <c r="ESU3002" s="537"/>
      <c r="ESV3002" s="562"/>
      <c r="ESW3002" s="357"/>
      <c r="ESX3002" s="81"/>
      <c r="ESY3002" s="173"/>
      <c r="ESZ3002" s="740"/>
      <c r="ETA3002" s="137"/>
      <c r="ETB3002" s="580"/>
      <c r="ETC3002" s="537"/>
      <c r="ETD3002" s="562"/>
      <c r="ETE3002" s="357"/>
      <c r="ETF3002" s="81"/>
      <c r="ETG3002" s="173"/>
      <c r="ETH3002" s="740"/>
      <c r="ETI3002" s="137"/>
      <c r="ETJ3002" s="580"/>
      <c r="ETK3002" s="537"/>
      <c r="ETL3002" s="562"/>
      <c r="ETM3002" s="357"/>
      <c r="ETN3002" s="81"/>
      <c r="ETO3002" s="173"/>
      <c r="ETP3002" s="740"/>
      <c r="ETQ3002" s="137"/>
      <c r="ETR3002" s="580"/>
      <c r="ETS3002" s="537"/>
      <c r="ETT3002" s="562"/>
      <c r="ETU3002" s="357"/>
      <c r="ETV3002" s="81"/>
      <c r="ETW3002" s="173"/>
      <c r="ETX3002" s="740"/>
      <c r="ETY3002" s="137"/>
      <c r="ETZ3002" s="580"/>
      <c r="EUA3002" s="537"/>
      <c r="EUB3002" s="562"/>
      <c r="EUC3002" s="357"/>
      <c r="EUD3002" s="81"/>
      <c r="EUE3002" s="173"/>
      <c r="EUF3002" s="740"/>
      <c r="EUG3002" s="137"/>
      <c r="EUH3002" s="580"/>
      <c r="EUI3002" s="537"/>
      <c r="EUJ3002" s="562"/>
      <c r="EUK3002" s="357"/>
      <c r="EUL3002" s="81"/>
      <c r="EUM3002" s="173"/>
      <c r="EUN3002" s="740"/>
      <c r="EUO3002" s="137"/>
      <c r="EUP3002" s="580"/>
      <c r="EUQ3002" s="537"/>
      <c r="EUR3002" s="562"/>
      <c r="EUS3002" s="357"/>
      <c r="EUT3002" s="81"/>
      <c r="EUU3002" s="173"/>
      <c r="EUV3002" s="740"/>
      <c r="EUW3002" s="137"/>
      <c r="EUX3002" s="580"/>
      <c r="EUY3002" s="537"/>
      <c r="EUZ3002" s="562"/>
      <c r="EVA3002" s="357"/>
      <c r="EVB3002" s="81"/>
      <c r="EVC3002" s="173"/>
      <c r="EVD3002" s="740"/>
      <c r="EVE3002" s="137"/>
      <c r="EVF3002" s="580"/>
      <c r="EVG3002" s="537"/>
      <c r="EVH3002" s="562"/>
      <c r="EVI3002" s="357"/>
      <c r="EVJ3002" s="81"/>
      <c r="EVK3002" s="173"/>
      <c r="EVL3002" s="740"/>
      <c r="EVM3002" s="137"/>
      <c r="EVN3002" s="580"/>
      <c r="EVO3002" s="537"/>
      <c r="EVP3002" s="562"/>
      <c r="EVQ3002" s="357"/>
      <c r="EVR3002" s="81"/>
      <c r="EVS3002" s="173"/>
      <c r="EVT3002" s="740"/>
      <c r="EVU3002" s="137"/>
      <c r="EVV3002" s="580"/>
      <c r="EVW3002" s="537"/>
      <c r="EVX3002" s="562"/>
      <c r="EVY3002" s="357"/>
      <c r="EVZ3002" s="81"/>
      <c r="EWA3002" s="173"/>
      <c r="EWB3002" s="740"/>
      <c r="EWC3002" s="137"/>
      <c r="EWD3002" s="580"/>
      <c r="EWE3002" s="537"/>
      <c r="EWF3002" s="562"/>
      <c r="EWG3002" s="357"/>
      <c r="EWH3002" s="81"/>
      <c r="EWI3002" s="173"/>
      <c r="EWJ3002" s="740"/>
      <c r="EWK3002" s="137"/>
      <c r="EWL3002" s="580"/>
      <c r="EWM3002" s="537"/>
      <c r="EWN3002" s="562"/>
      <c r="EWO3002" s="357"/>
      <c r="EWP3002" s="81"/>
      <c r="EWQ3002" s="173"/>
      <c r="EWR3002" s="740"/>
      <c r="EWS3002" s="137"/>
      <c r="EWT3002" s="580"/>
      <c r="EWU3002" s="537"/>
      <c r="EWV3002" s="562"/>
      <c r="EWW3002" s="357"/>
      <c r="EWX3002" s="81"/>
      <c r="EWY3002" s="173"/>
      <c r="EWZ3002" s="740"/>
      <c r="EXA3002" s="137"/>
      <c r="EXB3002" s="580"/>
      <c r="EXC3002" s="537"/>
      <c r="EXD3002" s="562"/>
      <c r="EXE3002" s="357"/>
      <c r="EXF3002" s="81"/>
      <c r="EXG3002" s="173"/>
      <c r="EXH3002" s="740"/>
      <c r="EXI3002" s="137"/>
      <c r="EXJ3002" s="580"/>
      <c r="EXK3002" s="537"/>
      <c r="EXL3002" s="562"/>
      <c r="EXM3002" s="357"/>
      <c r="EXN3002" s="81"/>
      <c r="EXO3002" s="173"/>
      <c r="EXP3002" s="740"/>
      <c r="EXQ3002" s="137"/>
      <c r="EXR3002" s="580"/>
      <c r="EXS3002" s="537"/>
      <c r="EXT3002" s="562"/>
      <c r="EXU3002" s="357"/>
      <c r="EXV3002" s="81"/>
      <c r="EXW3002" s="173"/>
      <c r="EXX3002" s="740"/>
      <c r="EXY3002" s="137"/>
      <c r="EXZ3002" s="580"/>
      <c r="EYA3002" s="537"/>
      <c r="EYB3002" s="562"/>
      <c r="EYC3002" s="357"/>
      <c r="EYD3002" s="81"/>
      <c r="EYE3002" s="173"/>
      <c r="EYF3002" s="740"/>
      <c r="EYG3002" s="137"/>
      <c r="EYH3002" s="580"/>
      <c r="EYI3002" s="537"/>
      <c r="EYJ3002" s="562"/>
      <c r="EYK3002" s="357"/>
      <c r="EYL3002" s="81"/>
      <c r="EYM3002" s="173"/>
      <c r="EYN3002" s="740"/>
      <c r="EYO3002" s="137"/>
      <c r="EYP3002" s="580"/>
      <c r="EYQ3002" s="537"/>
      <c r="EYR3002" s="562"/>
      <c r="EYS3002" s="357"/>
      <c r="EYT3002" s="81"/>
      <c r="EYU3002" s="173"/>
      <c r="EYV3002" s="740"/>
      <c r="EYW3002" s="137"/>
      <c r="EYX3002" s="580"/>
      <c r="EYY3002" s="537"/>
      <c r="EYZ3002" s="562"/>
      <c r="EZA3002" s="357"/>
      <c r="EZB3002" s="81"/>
      <c r="EZC3002" s="173"/>
      <c r="EZD3002" s="740"/>
      <c r="EZE3002" s="137"/>
      <c r="EZF3002" s="580"/>
      <c r="EZG3002" s="537"/>
      <c r="EZH3002" s="562"/>
      <c r="EZI3002" s="357"/>
      <c r="EZJ3002" s="81"/>
      <c r="EZK3002" s="173"/>
      <c r="EZL3002" s="740"/>
      <c r="EZM3002" s="137"/>
      <c r="EZN3002" s="580"/>
      <c r="EZO3002" s="537"/>
      <c r="EZP3002" s="562"/>
      <c r="EZQ3002" s="357"/>
      <c r="EZR3002" s="81"/>
      <c r="EZS3002" s="173"/>
      <c r="EZT3002" s="740"/>
      <c r="EZU3002" s="137"/>
      <c r="EZV3002" s="580"/>
      <c r="EZW3002" s="537"/>
      <c r="EZX3002" s="562"/>
      <c r="EZY3002" s="357"/>
      <c r="EZZ3002" s="81"/>
      <c r="FAA3002" s="173"/>
      <c r="FAB3002" s="740"/>
      <c r="FAC3002" s="137"/>
      <c r="FAD3002" s="580"/>
      <c r="FAE3002" s="537"/>
      <c r="FAF3002" s="562"/>
      <c r="FAG3002" s="357"/>
      <c r="FAH3002" s="81"/>
      <c r="FAI3002" s="173"/>
      <c r="FAJ3002" s="740"/>
      <c r="FAK3002" s="137"/>
      <c r="FAL3002" s="580"/>
      <c r="FAM3002" s="537"/>
      <c r="FAN3002" s="562"/>
      <c r="FAO3002" s="357"/>
      <c r="FAP3002" s="81"/>
      <c r="FAQ3002" s="173"/>
      <c r="FAR3002" s="740"/>
      <c r="FAS3002" s="137"/>
      <c r="FAT3002" s="580"/>
      <c r="FAU3002" s="537"/>
      <c r="FAV3002" s="562"/>
      <c r="FAW3002" s="357"/>
      <c r="FAX3002" s="81"/>
      <c r="FAY3002" s="173"/>
      <c r="FAZ3002" s="740"/>
      <c r="FBA3002" s="137"/>
      <c r="FBB3002" s="580"/>
      <c r="FBC3002" s="537"/>
      <c r="FBD3002" s="562"/>
      <c r="FBE3002" s="357"/>
      <c r="FBF3002" s="81"/>
      <c r="FBG3002" s="173"/>
      <c r="FBH3002" s="740"/>
      <c r="FBI3002" s="137"/>
      <c r="FBJ3002" s="580"/>
      <c r="FBK3002" s="537"/>
      <c r="FBL3002" s="562"/>
      <c r="FBM3002" s="357"/>
      <c r="FBN3002" s="81"/>
      <c r="FBO3002" s="173"/>
      <c r="FBP3002" s="740"/>
      <c r="FBQ3002" s="137"/>
      <c r="FBR3002" s="580"/>
      <c r="FBS3002" s="537"/>
      <c r="FBT3002" s="562"/>
      <c r="FBU3002" s="357"/>
      <c r="FBV3002" s="81"/>
      <c r="FBW3002" s="173"/>
      <c r="FBX3002" s="740"/>
      <c r="FBY3002" s="137"/>
      <c r="FBZ3002" s="580"/>
      <c r="FCA3002" s="537"/>
      <c r="FCB3002" s="562"/>
      <c r="FCC3002" s="357"/>
      <c r="FCD3002" s="81"/>
      <c r="FCE3002" s="173"/>
      <c r="FCF3002" s="740"/>
      <c r="FCG3002" s="137"/>
      <c r="FCH3002" s="580"/>
      <c r="FCI3002" s="537"/>
      <c r="FCJ3002" s="562"/>
      <c r="FCK3002" s="357"/>
      <c r="FCL3002" s="81"/>
      <c r="FCM3002" s="173"/>
      <c r="FCN3002" s="740"/>
      <c r="FCO3002" s="137"/>
      <c r="FCP3002" s="580"/>
      <c r="FCQ3002" s="537"/>
      <c r="FCR3002" s="562"/>
      <c r="FCS3002" s="357"/>
      <c r="FCT3002" s="81"/>
      <c r="FCU3002" s="173"/>
      <c r="FCV3002" s="740"/>
      <c r="FCW3002" s="137"/>
      <c r="FCX3002" s="580"/>
      <c r="FCY3002" s="537"/>
      <c r="FCZ3002" s="562"/>
      <c r="FDA3002" s="357"/>
      <c r="FDB3002" s="81"/>
      <c r="FDC3002" s="173"/>
      <c r="FDD3002" s="740"/>
      <c r="FDE3002" s="137"/>
      <c r="FDF3002" s="580"/>
      <c r="FDG3002" s="537"/>
      <c r="FDH3002" s="562"/>
      <c r="FDI3002" s="357"/>
      <c r="FDJ3002" s="81"/>
      <c r="FDK3002" s="173"/>
      <c r="FDL3002" s="740"/>
      <c r="FDM3002" s="137"/>
      <c r="FDN3002" s="580"/>
      <c r="FDO3002" s="537"/>
      <c r="FDP3002" s="562"/>
      <c r="FDQ3002" s="357"/>
      <c r="FDR3002" s="81"/>
      <c r="FDS3002" s="173"/>
      <c r="FDT3002" s="740"/>
      <c r="FDU3002" s="137"/>
      <c r="FDV3002" s="580"/>
      <c r="FDW3002" s="537"/>
      <c r="FDX3002" s="562"/>
      <c r="FDY3002" s="357"/>
      <c r="FDZ3002" s="81"/>
      <c r="FEA3002" s="173"/>
      <c r="FEB3002" s="740"/>
      <c r="FEC3002" s="137"/>
      <c r="FED3002" s="580"/>
      <c r="FEE3002" s="537"/>
      <c r="FEF3002" s="562"/>
      <c r="FEG3002" s="357"/>
      <c r="FEH3002" s="81"/>
      <c r="FEI3002" s="173"/>
      <c r="FEJ3002" s="740"/>
      <c r="FEK3002" s="137"/>
      <c r="FEL3002" s="580"/>
      <c r="FEM3002" s="537"/>
      <c r="FEN3002" s="562"/>
      <c r="FEO3002" s="357"/>
      <c r="FEP3002" s="81"/>
      <c r="FEQ3002" s="173"/>
      <c r="FER3002" s="740"/>
      <c r="FES3002" s="137"/>
      <c r="FET3002" s="580"/>
      <c r="FEU3002" s="537"/>
      <c r="FEV3002" s="562"/>
      <c r="FEW3002" s="357"/>
      <c r="FEX3002" s="81"/>
      <c r="FEY3002" s="173"/>
      <c r="FEZ3002" s="740"/>
      <c r="FFA3002" s="137"/>
      <c r="FFB3002" s="580"/>
      <c r="FFC3002" s="537"/>
      <c r="FFD3002" s="562"/>
      <c r="FFE3002" s="357"/>
      <c r="FFF3002" s="81"/>
      <c r="FFG3002" s="173"/>
      <c r="FFH3002" s="740"/>
      <c r="FFI3002" s="137"/>
      <c r="FFJ3002" s="580"/>
      <c r="FFK3002" s="537"/>
      <c r="FFL3002" s="562"/>
      <c r="FFM3002" s="357"/>
      <c r="FFN3002" s="81"/>
      <c r="FFO3002" s="173"/>
      <c r="FFP3002" s="740"/>
      <c r="FFQ3002" s="137"/>
      <c r="FFR3002" s="580"/>
      <c r="FFS3002" s="537"/>
      <c r="FFT3002" s="562"/>
      <c r="FFU3002" s="357"/>
      <c r="FFV3002" s="81"/>
      <c r="FFW3002" s="173"/>
      <c r="FFX3002" s="740"/>
      <c r="FFY3002" s="137"/>
      <c r="FFZ3002" s="580"/>
      <c r="FGA3002" s="537"/>
      <c r="FGB3002" s="562"/>
      <c r="FGC3002" s="357"/>
      <c r="FGD3002" s="81"/>
      <c r="FGE3002" s="173"/>
      <c r="FGF3002" s="740"/>
      <c r="FGG3002" s="137"/>
      <c r="FGH3002" s="580"/>
      <c r="FGI3002" s="537"/>
      <c r="FGJ3002" s="562"/>
      <c r="FGK3002" s="357"/>
      <c r="FGL3002" s="81"/>
      <c r="FGM3002" s="173"/>
      <c r="FGN3002" s="740"/>
      <c r="FGO3002" s="137"/>
      <c r="FGP3002" s="580"/>
      <c r="FGQ3002" s="537"/>
      <c r="FGR3002" s="562"/>
      <c r="FGS3002" s="357"/>
      <c r="FGT3002" s="81"/>
      <c r="FGU3002" s="173"/>
      <c r="FGV3002" s="740"/>
      <c r="FGW3002" s="137"/>
      <c r="FGX3002" s="580"/>
      <c r="FGY3002" s="537"/>
      <c r="FGZ3002" s="562"/>
      <c r="FHA3002" s="357"/>
      <c r="FHB3002" s="81"/>
      <c r="FHC3002" s="173"/>
      <c r="FHD3002" s="740"/>
      <c r="FHE3002" s="137"/>
      <c r="FHF3002" s="580"/>
      <c r="FHG3002" s="537"/>
      <c r="FHH3002" s="562"/>
      <c r="FHI3002" s="357"/>
      <c r="FHJ3002" s="81"/>
      <c r="FHK3002" s="173"/>
      <c r="FHL3002" s="740"/>
      <c r="FHM3002" s="137"/>
      <c r="FHN3002" s="580"/>
      <c r="FHO3002" s="537"/>
      <c r="FHP3002" s="562"/>
      <c r="FHQ3002" s="357"/>
      <c r="FHR3002" s="81"/>
      <c r="FHS3002" s="173"/>
      <c r="FHT3002" s="740"/>
      <c r="FHU3002" s="137"/>
      <c r="FHV3002" s="580"/>
      <c r="FHW3002" s="537"/>
      <c r="FHX3002" s="562"/>
      <c r="FHY3002" s="357"/>
      <c r="FHZ3002" s="81"/>
      <c r="FIA3002" s="173"/>
      <c r="FIB3002" s="740"/>
      <c r="FIC3002" s="137"/>
      <c r="FID3002" s="580"/>
      <c r="FIE3002" s="537"/>
      <c r="FIF3002" s="562"/>
      <c r="FIG3002" s="357"/>
      <c r="FIH3002" s="81"/>
      <c r="FII3002" s="173"/>
      <c r="FIJ3002" s="740"/>
      <c r="FIK3002" s="137"/>
      <c r="FIL3002" s="580"/>
      <c r="FIM3002" s="537"/>
      <c r="FIN3002" s="562"/>
      <c r="FIO3002" s="357"/>
      <c r="FIP3002" s="81"/>
      <c r="FIQ3002" s="173"/>
      <c r="FIR3002" s="740"/>
      <c r="FIS3002" s="137"/>
      <c r="FIT3002" s="580"/>
      <c r="FIU3002" s="537"/>
      <c r="FIV3002" s="562"/>
      <c r="FIW3002" s="357"/>
      <c r="FIX3002" s="81"/>
      <c r="FIY3002" s="173"/>
      <c r="FIZ3002" s="740"/>
      <c r="FJA3002" s="137"/>
      <c r="FJB3002" s="580"/>
      <c r="FJC3002" s="537"/>
      <c r="FJD3002" s="562"/>
      <c r="FJE3002" s="357"/>
      <c r="FJF3002" s="81"/>
      <c r="FJG3002" s="173"/>
      <c r="FJH3002" s="740"/>
      <c r="FJI3002" s="137"/>
      <c r="FJJ3002" s="580"/>
      <c r="FJK3002" s="537"/>
      <c r="FJL3002" s="562"/>
      <c r="FJM3002" s="357"/>
      <c r="FJN3002" s="81"/>
      <c r="FJO3002" s="173"/>
      <c r="FJP3002" s="740"/>
      <c r="FJQ3002" s="137"/>
      <c r="FJR3002" s="580"/>
      <c r="FJS3002" s="537"/>
      <c r="FJT3002" s="562"/>
      <c r="FJU3002" s="357"/>
      <c r="FJV3002" s="81"/>
      <c r="FJW3002" s="173"/>
      <c r="FJX3002" s="740"/>
      <c r="FJY3002" s="137"/>
      <c r="FJZ3002" s="580"/>
      <c r="FKA3002" s="537"/>
      <c r="FKB3002" s="562"/>
      <c r="FKC3002" s="357"/>
      <c r="FKD3002" s="81"/>
      <c r="FKE3002" s="173"/>
      <c r="FKF3002" s="740"/>
      <c r="FKG3002" s="137"/>
      <c r="FKH3002" s="580"/>
      <c r="FKI3002" s="537"/>
      <c r="FKJ3002" s="562"/>
      <c r="FKK3002" s="357"/>
      <c r="FKL3002" s="81"/>
      <c r="FKM3002" s="173"/>
      <c r="FKN3002" s="740"/>
      <c r="FKO3002" s="137"/>
      <c r="FKP3002" s="580"/>
      <c r="FKQ3002" s="537"/>
      <c r="FKR3002" s="562"/>
      <c r="FKS3002" s="357"/>
      <c r="FKT3002" s="81"/>
      <c r="FKU3002" s="173"/>
      <c r="FKV3002" s="740"/>
      <c r="FKW3002" s="137"/>
      <c r="FKX3002" s="580"/>
      <c r="FKY3002" s="537"/>
      <c r="FKZ3002" s="562"/>
      <c r="FLA3002" s="357"/>
      <c r="FLB3002" s="81"/>
      <c r="FLC3002" s="173"/>
      <c r="FLD3002" s="740"/>
      <c r="FLE3002" s="137"/>
      <c r="FLF3002" s="580"/>
      <c r="FLG3002" s="537"/>
      <c r="FLH3002" s="562"/>
      <c r="FLI3002" s="357"/>
      <c r="FLJ3002" s="81"/>
      <c r="FLK3002" s="173"/>
      <c r="FLL3002" s="740"/>
      <c r="FLM3002" s="137"/>
      <c r="FLN3002" s="580"/>
      <c r="FLO3002" s="537"/>
      <c r="FLP3002" s="562"/>
      <c r="FLQ3002" s="357"/>
      <c r="FLR3002" s="81"/>
      <c r="FLS3002" s="173"/>
      <c r="FLT3002" s="740"/>
      <c r="FLU3002" s="137"/>
      <c r="FLV3002" s="580"/>
      <c r="FLW3002" s="537"/>
      <c r="FLX3002" s="562"/>
      <c r="FLY3002" s="357"/>
      <c r="FLZ3002" s="81"/>
      <c r="FMA3002" s="173"/>
      <c r="FMB3002" s="740"/>
      <c r="FMC3002" s="137"/>
      <c r="FMD3002" s="580"/>
      <c r="FME3002" s="537"/>
      <c r="FMF3002" s="562"/>
      <c r="FMG3002" s="357"/>
      <c r="FMH3002" s="81"/>
      <c r="FMI3002" s="173"/>
      <c r="FMJ3002" s="740"/>
      <c r="FMK3002" s="137"/>
      <c r="FML3002" s="580"/>
      <c r="FMM3002" s="537"/>
      <c r="FMN3002" s="562"/>
      <c r="FMO3002" s="357"/>
      <c r="FMP3002" s="81"/>
      <c r="FMQ3002" s="173"/>
      <c r="FMR3002" s="740"/>
      <c r="FMS3002" s="137"/>
      <c r="FMT3002" s="580"/>
      <c r="FMU3002" s="537"/>
      <c r="FMV3002" s="562"/>
      <c r="FMW3002" s="357"/>
      <c r="FMX3002" s="81"/>
      <c r="FMY3002" s="173"/>
      <c r="FMZ3002" s="740"/>
      <c r="FNA3002" s="137"/>
      <c r="FNB3002" s="580"/>
      <c r="FNC3002" s="537"/>
      <c r="FND3002" s="562"/>
      <c r="FNE3002" s="357"/>
      <c r="FNF3002" s="81"/>
      <c r="FNG3002" s="173"/>
      <c r="FNH3002" s="740"/>
      <c r="FNI3002" s="137"/>
      <c r="FNJ3002" s="580"/>
      <c r="FNK3002" s="537"/>
      <c r="FNL3002" s="562"/>
      <c r="FNM3002" s="357"/>
      <c r="FNN3002" s="81"/>
      <c r="FNO3002" s="173"/>
      <c r="FNP3002" s="740"/>
      <c r="FNQ3002" s="137"/>
      <c r="FNR3002" s="580"/>
      <c r="FNS3002" s="537"/>
      <c r="FNT3002" s="562"/>
      <c r="FNU3002" s="357"/>
      <c r="FNV3002" s="81"/>
      <c r="FNW3002" s="173"/>
      <c r="FNX3002" s="740"/>
      <c r="FNY3002" s="137"/>
      <c r="FNZ3002" s="580"/>
      <c r="FOA3002" s="537"/>
      <c r="FOB3002" s="562"/>
      <c r="FOC3002" s="357"/>
      <c r="FOD3002" s="81"/>
      <c r="FOE3002" s="173"/>
      <c r="FOF3002" s="740"/>
      <c r="FOG3002" s="137"/>
      <c r="FOH3002" s="580"/>
      <c r="FOI3002" s="537"/>
      <c r="FOJ3002" s="562"/>
      <c r="FOK3002" s="357"/>
      <c r="FOL3002" s="81"/>
      <c r="FOM3002" s="173"/>
      <c r="FON3002" s="740"/>
      <c r="FOO3002" s="137"/>
      <c r="FOP3002" s="580"/>
      <c r="FOQ3002" s="537"/>
      <c r="FOR3002" s="562"/>
      <c r="FOS3002" s="357"/>
      <c r="FOT3002" s="81"/>
      <c r="FOU3002" s="173"/>
      <c r="FOV3002" s="740"/>
      <c r="FOW3002" s="137"/>
      <c r="FOX3002" s="580"/>
      <c r="FOY3002" s="537"/>
      <c r="FOZ3002" s="562"/>
      <c r="FPA3002" s="357"/>
      <c r="FPB3002" s="81"/>
      <c r="FPC3002" s="173"/>
      <c r="FPD3002" s="740"/>
      <c r="FPE3002" s="137"/>
      <c r="FPF3002" s="580"/>
      <c r="FPG3002" s="537"/>
      <c r="FPH3002" s="562"/>
      <c r="FPI3002" s="357"/>
      <c r="FPJ3002" s="81"/>
      <c r="FPK3002" s="173"/>
      <c r="FPL3002" s="740"/>
      <c r="FPM3002" s="137"/>
      <c r="FPN3002" s="580"/>
      <c r="FPO3002" s="537"/>
      <c r="FPP3002" s="562"/>
      <c r="FPQ3002" s="357"/>
      <c r="FPR3002" s="81"/>
      <c r="FPS3002" s="173"/>
      <c r="FPT3002" s="740"/>
      <c r="FPU3002" s="137"/>
      <c r="FPV3002" s="580"/>
      <c r="FPW3002" s="537"/>
      <c r="FPX3002" s="562"/>
      <c r="FPY3002" s="357"/>
      <c r="FPZ3002" s="81"/>
      <c r="FQA3002" s="173"/>
      <c r="FQB3002" s="740"/>
      <c r="FQC3002" s="137"/>
      <c r="FQD3002" s="580"/>
      <c r="FQE3002" s="537"/>
      <c r="FQF3002" s="562"/>
      <c r="FQG3002" s="357"/>
      <c r="FQH3002" s="81"/>
      <c r="FQI3002" s="173"/>
      <c r="FQJ3002" s="740"/>
      <c r="FQK3002" s="137"/>
      <c r="FQL3002" s="580"/>
      <c r="FQM3002" s="537"/>
      <c r="FQN3002" s="562"/>
      <c r="FQO3002" s="357"/>
      <c r="FQP3002" s="81"/>
      <c r="FQQ3002" s="173"/>
      <c r="FQR3002" s="740"/>
      <c r="FQS3002" s="137"/>
      <c r="FQT3002" s="580"/>
      <c r="FQU3002" s="537"/>
      <c r="FQV3002" s="562"/>
      <c r="FQW3002" s="357"/>
      <c r="FQX3002" s="81"/>
      <c r="FQY3002" s="173"/>
      <c r="FQZ3002" s="740"/>
      <c r="FRA3002" s="137"/>
      <c r="FRB3002" s="580"/>
      <c r="FRC3002" s="537"/>
      <c r="FRD3002" s="562"/>
      <c r="FRE3002" s="357"/>
      <c r="FRF3002" s="81"/>
      <c r="FRG3002" s="173"/>
      <c r="FRH3002" s="740"/>
      <c r="FRI3002" s="137"/>
      <c r="FRJ3002" s="580"/>
      <c r="FRK3002" s="537"/>
      <c r="FRL3002" s="562"/>
      <c r="FRM3002" s="357"/>
      <c r="FRN3002" s="81"/>
      <c r="FRO3002" s="173"/>
      <c r="FRP3002" s="740"/>
      <c r="FRQ3002" s="137"/>
      <c r="FRR3002" s="580"/>
      <c r="FRS3002" s="537"/>
      <c r="FRT3002" s="562"/>
      <c r="FRU3002" s="357"/>
      <c r="FRV3002" s="81"/>
      <c r="FRW3002" s="173"/>
      <c r="FRX3002" s="740"/>
      <c r="FRY3002" s="137"/>
      <c r="FRZ3002" s="580"/>
      <c r="FSA3002" s="537"/>
      <c r="FSB3002" s="562"/>
      <c r="FSC3002" s="357"/>
      <c r="FSD3002" s="81"/>
      <c r="FSE3002" s="173"/>
      <c r="FSF3002" s="740"/>
      <c r="FSG3002" s="137"/>
      <c r="FSH3002" s="580"/>
      <c r="FSI3002" s="537"/>
      <c r="FSJ3002" s="562"/>
      <c r="FSK3002" s="357"/>
      <c r="FSL3002" s="81"/>
      <c r="FSM3002" s="173"/>
      <c r="FSN3002" s="740"/>
      <c r="FSO3002" s="137"/>
      <c r="FSP3002" s="580"/>
      <c r="FSQ3002" s="537"/>
      <c r="FSR3002" s="562"/>
      <c r="FSS3002" s="357"/>
      <c r="FST3002" s="81"/>
      <c r="FSU3002" s="173"/>
      <c r="FSV3002" s="740"/>
      <c r="FSW3002" s="137"/>
      <c r="FSX3002" s="580"/>
      <c r="FSY3002" s="537"/>
      <c r="FSZ3002" s="562"/>
      <c r="FTA3002" s="357"/>
      <c r="FTB3002" s="81"/>
      <c r="FTC3002" s="173"/>
      <c r="FTD3002" s="740"/>
      <c r="FTE3002" s="137"/>
      <c r="FTF3002" s="580"/>
      <c r="FTG3002" s="537"/>
      <c r="FTH3002" s="562"/>
      <c r="FTI3002" s="357"/>
      <c r="FTJ3002" s="81"/>
      <c r="FTK3002" s="173"/>
      <c r="FTL3002" s="740"/>
      <c r="FTM3002" s="137"/>
      <c r="FTN3002" s="580"/>
      <c r="FTO3002" s="537"/>
      <c r="FTP3002" s="562"/>
      <c r="FTQ3002" s="357"/>
      <c r="FTR3002" s="81"/>
      <c r="FTS3002" s="173"/>
      <c r="FTT3002" s="740"/>
      <c r="FTU3002" s="137"/>
      <c r="FTV3002" s="580"/>
      <c r="FTW3002" s="537"/>
      <c r="FTX3002" s="562"/>
      <c r="FTY3002" s="357"/>
      <c r="FTZ3002" s="81"/>
      <c r="FUA3002" s="173"/>
      <c r="FUB3002" s="740"/>
      <c r="FUC3002" s="137"/>
      <c r="FUD3002" s="580"/>
      <c r="FUE3002" s="537"/>
      <c r="FUF3002" s="562"/>
      <c r="FUG3002" s="357"/>
      <c r="FUH3002" s="81"/>
      <c r="FUI3002" s="173"/>
      <c r="FUJ3002" s="740"/>
      <c r="FUK3002" s="137"/>
      <c r="FUL3002" s="580"/>
      <c r="FUM3002" s="537"/>
      <c r="FUN3002" s="562"/>
      <c r="FUO3002" s="357"/>
      <c r="FUP3002" s="81"/>
      <c r="FUQ3002" s="173"/>
      <c r="FUR3002" s="740"/>
      <c r="FUS3002" s="137"/>
      <c r="FUT3002" s="580"/>
      <c r="FUU3002" s="537"/>
      <c r="FUV3002" s="562"/>
      <c r="FUW3002" s="357"/>
      <c r="FUX3002" s="81"/>
      <c r="FUY3002" s="173"/>
      <c r="FUZ3002" s="740"/>
      <c r="FVA3002" s="137"/>
      <c r="FVB3002" s="580"/>
      <c r="FVC3002" s="537"/>
      <c r="FVD3002" s="562"/>
      <c r="FVE3002" s="357"/>
      <c r="FVF3002" s="81"/>
      <c r="FVG3002" s="173"/>
      <c r="FVH3002" s="740"/>
      <c r="FVI3002" s="137"/>
      <c r="FVJ3002" s="580"/>
      <c r="FVK3002" s="537"/>
      <c r="FVL3002" s="562"/>
      <c r="FVM3002" s="357"/>
      <c r="FVN3002" s="81"/>
      <c r="FVO3002" s="173"/>
      <c r="FVP3002" s="740"/>
      <c r="FVQ3002" s="137"/>
      <c r="FVR3002" s="580"/>
      <c r="FVS3002" s="537"/>
      <c r="FVT3002" s="562"/>
      <c r="FVU3002" s="357"/>
      <c r="FVV3002" s="81"/>
      <c r="FVW3002" s="173"/>
      <c r="FVX3002" s="740"/>
      <c r="FVY3002" s="137"/>
      <c r="FVZ3002" s="580"/>
      <c r="FWA3002" s="537"/>
      <c r="FWB3002" s="562"/>
      <c r="FWC3002" s="357"/>
      <c r="FWD3002" s="81"/>
      <c r="FWE3002" s="173"/>
      <c r="FWF3002" s="740"/>
      <c r="FWG3002" s="137"/>
      <c r="FWH3002" s="580"/>
      <c r="FWI3002" s="537"/>
      <c r="FWJ3002" s="562"/>
      <c r="FWK3002" s="357"/>
      <c r="FWL3002" s="81"/>
      <c r="FWM3002" s="173"/>
      <c r="FWN3002" s="740"/>
      <c r="FWO3002" s="137"/>
      <c r="FWP3002" s="580"/>
      <c r="FWQ3002" s="537"/>
      <c r="FWR3002" s="562"/>
      <c r="FWS3002" s="357"/>
      <c r="FWT3002" s="81"/>
      <c r="FWU3002" s="173"/>
      <c r="FWV3002" s="740"/>
      <c r="FWW3002" s="137"/>
      <c r="FWX3002" s="580"/>
      <c r="FWY3002" s="537"/>
      <c r="FWZ3002" s="562"/>
      <c r="FXA3002" s="357"/>
      <c r="FXB3002" s="81"/>
      <c r="FXC3002" s="173"/>
      <c r="FXD3002" s="740"/>
      <c r="FXE3002" s="137"/>
      <c r="FXF3002" s="580"/>
      <c r="FXG3002" s="537"/>
      <c r="FXH3002" s="562"/>
      <c r="FXI3002" s="357"/>
      <c r="FXJ3002" s="81"/>
      <c r="FXK3002" s="173"/>
      <c r="FXL3002" s="740"/>
      <c r="FXM3002" s="137"/>
      <c r="FXN3002" s="580"/>
      <c r="FXO3002" s="537"/>
      <c r="FXP3002" s="562"/>
      <c r="FXQ3002" s="357"/>
      <c r="FXR3002" s="81"/>
      <c r="FXS3002" s="173"/>
      <c r="FXT3002" s="740"/>
      <c r="FXU3002" s="137"/>
      <c r="FXV3002" s="580"/>
      <c r="FXW3002" s="537"/>
      <c r="FXX3002" s="562"/>
      <c r="FXY3002" s="357"/>
      <c r="FXZ3002" s="81"/>
      <c r="FYA3002" s="173"/>
      <c r="FYB3002" s="740"/>
      <c r="FYC3002" s="137"/>
      <c r="FYD3002" s="580"/>
      <c r="FYE3002" s="537"/>
      <c r="FYF3002" s="562"/>
      <c r="FYG3002" s="357"/>
      <c r="FYH3002" s="81"/>
      <c r="FYI3002" s="173"/>
      <c r="FYJ3002" s="740"/>
      <c r="FYK3002" s="137"/>
      <c r="FYL3002" s="580"/>
      <c r="FYM3002" s="537"/>
      <c r="FYN3002" s="562"/>
      <c r="FYO3002" s="357"/>
      <c r="FYP3002" s="81"/>
      <c r="FYQ3002" s="173"/>
      <c r="FYR3002" s="740"/>
      <c r="FYS3002" s="137"/>
      <c r="FYT3002" s="580"/>
      <c r="FYU3002" s="537"/>
      <c r="FYV3002" s="562"/>
      <c r="FYW3002" s="357"/>
      <c r="FYX3002" s="81"/>
      <c r="FYY3002" s="173"/>
      <c r="FYZ3002" s="740"/>
      <c r="FZA3002" s="137"/>
      <c r="FZB3002" s="580"/>
      <c r="FZC3002" s="537"/>
      <c r="FZD3002" s="562"/>
      <c r="FZE3002" s="357"/>
      <c r="FZF3002" s="81"/>
      <c r="FZG3002" s="173"/>
      <c r="FZH3002" s="740"/>
      <c r="FZI3002" s="137"/>
      <c r="FZJ3002" s="580"/>
      <c r="FZK3002" s="537"/>
      <c r="FZL3002" s="562"/>
      <c r="FZM3002" s="357"/>
      <c r="FZN3002" s="81"/>
      <c r="FZO3002" s="173"/>
      <c r="FZP3002" s="740"/>
      <c r="FZQ3002" s="137"/>
      <c r="FZR3002" s="580"/>
      <c r="FZS3002" s="537"/>
      <c r="FZT3002" s="562"/>
      <c r="FZU3002" s="357"/>
      <c r="FZV3002" s="81"/>
      <c r="FZW3002" s="173"/>
      <c r="FZX3002" s="740"/>
      <c r="FZY3002" s="137"/>
      <c r="FZZ3002" s="580"/>
      <c r="GAA3002" s="537"/>
      <c r="GAB3002" s="562"/>
      <c r="GAC3002" s="357"/>
      <c r="GAD3002" s="81"/>
      <c r="GAE3002" s="173"/>
      <c r="GAF3002" s="740"/>
      <c r="GAG3002" s="137"/>
      <c r="GAH3002" s="580"/>
      <c r="GAI3002" s="537"/>
      <c r="GAJ3002" s="562"/>
      <c r="GAK3002" s="357"/>
      <c r="GAL3002" s="81"/>
      <c r="GAM3002" s="173"/>
      <c r="GAN3002" s="740"/>
      <c r="GAO3002" s="137"/>
      <c r="GAP3002" s="580"/>
      <c r="GAQ3002" s="537"/>
      <c r="GAR3002" s="562"/>
      <c r="GAS3002" s="357"/>
      <c r="GAT3002" s="81"/>
      <c r="GAU3002" s="173"/>
      <c r="GAV3002" s="740"/>
      <c r="GAW3002" s="137"/>
      <c r="GAX3002" s="580"/>
      <c r="GAY3002" s="537"/>
      <c r="GAZ3002" s="562"/>
      <c r="GBA3002" s="357"/>
      <c r="GBB3002" s="81"/>
      <c r="GBC3002" s="173"/>
      <c r="GBD3002" s="740"/>
      <c r="GBE3002" s="137"/>
      <c r="GBF3002" s="580"/>
      <c r="GBG3002" s="537"/>
      <c r="GBH3002" s="562"/>
      <c r="GBI3002" s="357"/>
      <c r="GBJ3002" s="81"/>
      <c r="GBK3002" s="173"/>
      <c r="GBL3002" s="740"/>
      <c r="GBM3002" s="137"/>
      <c r="GBN3002" s="580"/>
      <c r="GBO3002" s="537"/>
      <c r="GBP3002" s="562"/>
      <c r="GBQ3002" s="357"/>
      <c r="GBR3002" s="81"/>
      <c r="GBS3002" s="173"/>
      <c r="GBT3002" s="740"/>
      <c r="GBU3002" s="137"/>
      <c r="GBV3002" s="580"/>
      <c r="GBW3002" s="537"/>
      <c r="GBX3002" s="562"/>
      <c r="GBY3002" s="357"/>
      <c r="GBZ3002" s="81"/>
      <c r="GCA3002" s="173"/>
      <c r="GCB3002" s="740"/>
      <c r="GCC3002" s="137"/>
      <c r="GCD3002" s="580"/>
      <c r="GCE3002" s="537"/>
      <c r="GCF3002" s="562"/>
      <c r="GCG3002" s="357"/>
      <c r="GCH3002" s="81"/>
      <c r="GCI3002" s="173"/>
      <c r="GCJ3002" s="740"/>
      <c r="GCK3002" s="137"/>
      <c r="GCL3002" s="580"/>
      <c r="GCM3002" s="537"/>
      <c r="GCN3002" s="562"/>
      <c r="GCO3002" s="357"/>
      <c r="GCP3002" s="81"/>
      <c r="GCQ3002" s="173"/>
      <c r="GCR3002" s="740"/>
      <c r="GCS3002" s="137"/>
      <c r="GCT3002" s="580"/>
      <c r="GCU3002" s="537"/>
      <c r="GCV3002" s="562"/>
      <c r="GCW3002" s="357"/>
      <c r="GCX3002" s="81"/>
      <c r="GCY3002" s="173"/>
      <c r="GCZ3002" s="740"/>
      <c r="GDA3002" s="137"/>
      <c r="GDB3002" s="580"/>
      <c r="GDC3002" s="537"/>
      <c r="GDD3002" s="562"/>
      <c r="GDE3002" s="357"/>
      <c r="GDF3002" s="81"/>
      <c r="GDG3002" s="173"/>
      <c r="GDH3002" s="740"/>
      <c r="GDI3002" s="137"/>
      <c r="GDJ3002" s="580"/>
      <c r="GDK3002" s="537"/>
      <c r="GDL3002" s="562"/>
      <c r="GDM3002" s="357"/>
      <c r="GDN3002" s="81"/>
      <c r="GDO3002" s="173"/>
      <c r="GDP3002" s="740"/>
      <c r="GDQ3002" s="137"/>
      <c r="GDR3002" s="580"/>
      <c r="GDS3002" s="537"/>
      <c r="GDT3002" s="562"/>
      <c r="GDU3002" s="357"/>
      <c r="GDV3002" s="81"/>
      <c r="GDW3002" s="173"/>
      <c r="GDX3002" s="740"/>
      <c r="GDY3002" s="137"/>
      <c r="GDZ3002" s="580"/>
      <c r="GEA3002" s="537"/>
      <c r="GEB3002" s="562"/>
      <c r="GEC3002" s="357"/>
      <c r="GED3002" s="81"/>
      <c r="GEE3002" s="173"/>
      <c r="GEF3002" s="740"/>
      <c r="GEG3002" s="137"/>
      <c r="GEH3002" s="580"/>
      <c r="GEI3002" s="537"/>
      <c r="GEJ3002" s="562"/>
      <c r="GEK3002" s="357"/>
      <c r="GEL3002" s="81"/>
      <c r="GEM3002" s="173"/>
      <c r="GEN3002" s="740"/>
      <c r="GEO3002" s="137"/>
      <c r="GEP3002" s="580"/>
      <c r="GEQ3002" s="537"/>
      <c r="GER3002" s="562"/>
      <c r="GES3002" s="357"/>
      <c r="GET3002" s="81"/>
      <c r="GEU3002" s="173"/>
      <c r="GEV3002" s="740"/>
      <c r="GEW3002" s="137"/>
      <c r="GEX3002" s="580"/>
      <c r="GEY3002" s="537"/>
      <c r="GEZ3002" s="562"/>
      <c r="GFA3002" s="357"/>
      <c r="GFB3002" s="81"/>
      <c r="GFC3002" s="173"/>
      <c r="GFD3002" s="740"/>
      <c r="GFE3002" s="137"/>
      <c r="GFF3002" s="580"/>
      <c r="GFG3002" s="537"/>
      <c r="GFH3002" s="562"/>
      <c r="GFI3002" s="357"/>
      <c r="GFJ3002" s="81"/>
      <c r="GFK3002" s="173"/>
      <c r="GFL3002" s="740"/>
      <c r="GFM3002" s="137"/>
      <c r="GFN3002" s="580"/>
      <c r="GFO3002" s="537"/>
      <c r="GFP3002" s="562"/>
      <c r="GFQ3002" s="357"/>
      <c r="GFR3002" s="81"/>
      <c r="GFS3002" s="173"/>
      <c r="GFT3002" s="740"/>
      <c r="GFU3002" s="137"/>
      <c r="GFV3002" s="580"/>
      <c r="GFW3002" s="537"/>
      <c r="GFX3002" s="562"/>
      <c r="GFY3002" s="357"/>
      <c r="GFZ3002" s="81"/>
      <c r="GGA3002" s="173"/>
      <c r="GGB3002" s="740"/>
      <c r="GGC3002" s="137"/>
      <c r="GGD3002" s="580"/>
      <c r="GGE3002" s="537"/>
      <c r="GGF3002" s="562"/>
      <c r="GGG3002" s="357"/>
      <c r="GGH3002" s="81"/>
      <c r="GGI3002" s="173"/>
      <c r="GGJ3002" s="740"/>
      <c r="GGK3002" s="137"/>
      <c r="GGL3002" s="580"/>
      <c r="GGM3002" s="537"/>
      <c r="GGN3002" s="562"/>
      <c r="GGO3002" s="357"/>
      <c r="GGP3002" s="81"/>
      <c r="GGQ3002" s="173"/>
      <c r="GGR3002" s="740"/>
      <c r="GGS3002" s="137"/>
      <c r="GGT3002" s="580"/>
      <c r="GGU3002" s="537"/>
      <c r="GGV3002" s="562"/>
      <c r="GGW3002" s="357"/>
      <c r="GGX3002" s="81"/>
      <c r="GGY3002" s="173"/>
      <c r="GGZ3002" s="740"/>
      <c r="GHA3002" s="137"/>
      <c r="GHB3002" s="580"/>
      <c r="GHC3002" s="537"/>
      <c r="GHD3002" s="562"/>
      <c r="GHE3002" s="357"/>
      <c r="GHF3002" s="81"/>
      <c r="GHG3002" s="173"/>
      <c r="GHH3002" s="740"/>
      <c r="GHI3002" s="137"/>
      <c r="GHJ3002" s="580"/>
      <c r="GHK3002" s="537"/>
      <c r="GHL3002" s="562"/>
      <c r="GHM3002" s="357"/>
      <c r="GHN3002" s="81"/>
      <c r="GHO3002" s="173"/>
      <c r="GHP3002" s="740"/>
      <c r="GHQ3002" s="137"/>
      <c r="GHR3002" s="580"/>
      <c r="GHS3002" s="537"/>
      <c r="GHT3002" s="562"/>
      <c r="GHU3002" s="357"/>
      <c r="GHV3002" s="81"/>
      <c r="GHW3002" s="173"/>
      <c r="GHX3002" s="740"/>
      <c r="GHY3002" s="137"/>
      <c r="GHZ3002" s="580"/>
      <c r="GIA3002" s="537"/>
      <c r="GIB3002" s="562"/>
      <c r="GIC3002" s="357"/>
      <c r="GID3002" s="81"/>
      <c r="GIE3002" s="173"/>
      <c r="GIF3002" s="740"/>
      <c r="GIG3002" s="137"/>
      <c r="GIH3002" s="580"/>
      <c r="GII3002" s="537"/>
      <c r="GIJ3002" s="562"/>
      <c r="GIK3002" s="357"/>
      <c r="GIL3002" s="81"/>
      <c r="GIM3002" s="173"/>
      <c r="GIN3002" s="740"/>
      <c r="GIO3002" s="137"/>
      <c r="GIP3002" s="580"/>
      <c r="GIQ3002" s="537"/>
      <c r="GIR3002" s="562"/>
      <c r="GIS3002" s="357"/>
      <c r="GIT3002" s="81"/>
      <c r="GIU3002" s="173"/>
      <c r="GIV3002" s="740"/>
      <c r="GIW3002" s="137"/>
      <c r="GIX3002" s="580"/>
      <c r="GIY3002" s="537"/>
      <c r="GIZ3002" s="562"/>
      <c r="GJA3002" s="357"/>
      <c r="GJB3002" s="81"/>
      <c r="GJC3002" s="173"/>
      <c r="GJD3002" s="740"/>
      <c r="GJE3002" s="137"/>
      <c r="GJF3002" s="580"/>
      <c r="GJG3002" s="537"/>
      <c r="GJH3002" s="562"/>
      <c r="GJI3002" s="357"/>
      <c r="GJJ3002" s="81"/>
      <c r="GJK3002" s="173"/>
      <c r="GJL3002" s="740"/>
      <c r="GJM3002" s="137"/>
      <c r="GJN3002" s="580"/>
      <c r="GJO3002" s="537"/>
      <c r="GJP3002" s="562"/>
      <c r="GJQ3002" s="357"/>
      <c r="GJR3002" s="81"/>
      <c r="GJS3002" s="173"/>
      <c r="GJT3002" s="740"/>
      <c r="GJU3002" s="137"/>
      <c r="GJV3002" s="580"/>
      <c r="GJW3002" s="537"/>
      <c r="GJX3002" s="562"/>
      <c r="GJY3002" s="357"/>
      <c r="GJZ3002" s="81"/>
      <c r="GKA3002" s="173"/>
      <c r="GKB3002" s="740"/>
      <c r="GKC3002" s="137"/>
      <c r="GKD3002" s="580"/>
      <c r="GKE3002" s="537"/>
      <c r="GKF3002" s="562"/>
      <c r="GKG3002" s="357"/>
      <c r="GKH3002" s="81"/>
      <c r="GKI3002" s="173"/>
      <c r="GKJ3002" s="740"/>
      <c r="GKK3002" s="137"/>
      <c r="GKL3002" s="580"/>
      <c r="GKM3002" s="537"/>
      <c r="GKN3002" s="562"/>
      <c r="GKO3002" s="357"/>
      <c r="GKP3002" s="81"/>
      <c r="GKQ3002" s="173"/>
      <c r="GKR3002" s="740"/>
      <c r="GKS3002" s="137"/>
      <c r="GKT3002" s="580"/>
      <c r="GKU3002" s="537"/>
      <c r="GKV3002" s="562"/>
      <c r="GKW3002" s="357"/>
      <c r="GKX3002" s="81"/>
      <c r="GKY3002" s="173"/>
      <c r="GKZ3002" s="740"/>
      <c r="GLA3002" s="137"/>
      <c r="GLB3002" s="580"/>
      <c r="GLC3002" s="537"/>
      <c r="GLD3002" s="562"/>
      <c r="GLE3002" s="357"/>
      <c r="GLF3002" s="81"/>
      <c r="GLG3002" s="173"/>
      <c r="GLH3002" s="740"/>
      <c r="GLI3002" s="137"/>
      <c r="GLJ3002" s="580"/>
      <c r="GLK3002" s="537"/>
      <c r="GLL3002" s="562"/>
      <c r="GLM3002" s="357"/>
      <c r="GLN3002" s="81"/>
      <c r="GLO3002" s="173"/>
      <c r="GLP3002" s="740"/>
      <c r="GLQ3002" s="137"/>
      <c r="GLR3002" s="580"/>
      <c r="GLS3002" s="537"/>
      <c r="GLT3002" s="562"/>
      <c r="GLU3002" s="357"/>
      <c r="GLV3002" s="81"/>
      <c r="GLW3002" s="173"/>
      <c r="GLX3002" s="740"/>
      <c r="GLY3002" s="137"/>
      <c r="GLZ3002" s="580"/>
      <c r="GMA3002" s="537"/>
      <c r="GMB3002" s="562"/>
      <c r="GMC3002" s="357"/>
      <c r="GMD3002" s="81"/>
      <c r="GME3002" s="173"/>
      <c r="GMF3002" s="740"/>
      <c r="GMG3002" s="137"/>
      <c r="GMH3002" s="580"/>
      <c r="GMI3002" s="537"/>
      <c r="GMJ3002" s="562"/>
      <c r="GMK3002" s="357"/>
      <c r="GML3002" s="81"/>
      <c r="GMM3002" s="173"/>
      <c r="GMN3002" s="740"/>
      <c r="GMO3002" s="137"/>
      <c r="GMP3002" s="580"/>
      <c r="GMQ3002" s="537"/>
      <c r="GMR3002" s="562"/>
      <c r="GMS3002" s="357"/>
      <c r="GMT3002" s="81"/>
      <c r="GMU3002" s="173"/>
      <c r="GMV3002" s="740"/>
      <c r="GMW3002" s="137"/>
      <c r="GMX3002" s="580"/>
      <c r="GMY3002" s="537"/>
      <c r="GMZ3002" s="562"/>
      <c r="GNA3002" s="357"/>
      <c r="GNB3002" s="81"/>
      <c r="GNC3002" s="173"/>
      <c r="GND3002" s="740"/>
      <c r="GNE3002" s="137"/>
      <c r="GNF3002" s="580"/>
      <c r="GNG3002" s="537"/>
      <c r="GNH3002" s="562"/>
      <c r="GNI3002" s="357"/>
      <c r="GNJ3002" s="81"/>
      <c r="GNK3002" s="173"/>
      <c r="GNL3002" s="740"/>
      <c r="GNM3002" s="137"/>
      <c r="GNN3002" s="580"/>
      <c r="GNO3002" s="537"/>
      <c r="GNP3002" s="562"/>
      <c r="GNQ3002" s="357"/>
      <c r="GNR3002" s="81"/>
      <c r="GNS3002" s="173"/>
      <c r="GNT3002" s="740"/>
      <c r="GNU3002" s="137"/>
      <c r="GNV3002" s="580"/>
      <c r="GNW3002" s="537"/>
      <c r="GNX3002" s="562"/>
      <c r="GNY3002" s="357"/>
      <c r="GNZ3002" s="81"/>
      <c r="GOA3002" s="173"/>
      <c r="GOB3002" s="740"/>
      <c r="GOC3002" s="137"/>
      <c r="GOD3002" s="580"/>
      <c r="GOE3002" s="537"/>
      <c r="GOF3002" s="562"/>
      <c r="GOG3002" s="357"/>
      <c r="GOH3002" s="81"/>
      <c r="GOI3002" s="173"/>
      <c r="GOJ3002" s="740"/>
      <c r="GOK3002" s="137"/>
      <c r="GOL3002" s="580"/>
      <c r="GOM3002" s="537"/>
      <c r="GON3002" s="562"/>
      <c r="GOO3002" s="357"/>
      <c r="GOP3002" s="81"/>
      <c r="GOQ3002" s="173"/>
      <c r="GOR3002" s="740"/>
      <c r="GOS3002" s="137"/>
      <c r="GOT3002" s="580"/>
      <c r="GOU3002" s="537"/>
      <c r="GOV3002" s="562"/>
      <c r="GOW3002" s="357"/>
      <c r="GOX3002" s="81"/>
      <c r="GOY3002" s="173"/>
      <c r="GOZ3002" s="740"/>
      <c r="GPA3002" s="137"/>
      <c r="GPB3002" s="580"/>
      <c r="GPC3002" s="537"/>
      <c r="GPD3002" s="562"/>
      <c r="GPE3002" s="357"/>
      <c r="GPF3002" s="81"/>
      <c r="GPG3002" s="173"/>
      <c r="GPH3002" s="740"/>
      <c r="GPI3002" s="137"/>
      <c r="GPJ3002" s="580"/>
      <c r="GPK3002" s="537"/>
      <c r="GPL3002" s="562"/>
      <c r="GPM3002" s="357"/>
      <c r="GPN3002" s="81"/>
      <c r="GPO3002" s="173"/>
      <c r="GPP3002" s="740"/>
      <c r="GPQ3002" s="137"/>
      <c r="GPR3002" s="580"/>
      <c r="GPS3002" s="537"/>
      <c r="GPT3002" s="562"/>
      <c r="GPU3002" s="357"/>
      <c r="GPV3002" s="81"/>
      <c r="GPW3002" s="173"/>
      <c r="GPX3002" s="740"/>
      <c r="GPY3002" s="137"/>
      <c r="GPZ3002" s="580"/>
      <c r="GQA3002" s="537"/>
      <c r="GQB3002" s="562"/>
      <c r="GQC3002" s="357"/>
      <c r="GQD3002" s="81"/>
      <c r="GQE3002" s="173"/>
      <c r="GQF3002" s="740"/>
      <c r="GQG3002" s="137"/>
      <c r="GQH3002" s="580"/>
      <c r="GQI3002" s="537"/>
      <c r="GQJ3002" s="562"/>
      <c r="GQK3002" s="357"/>
      <c r="GQL3002" s="81"/>
      <c r="GQM3002" s="173"/>
      <c r="GQN3002" s="740"/>
      <c r="GQO3002" s="137"/>
      <c r="GQP3002" s="580"/>
      <c r="GQQ3002" s="537"/>
      <c r="GQR3002" s="562"/>
      <c r="GQS3002" s="357"/>
      <c r="GQT3002" s="81"/>
      <c r="GQU3002" s="173"/>
      <c r="GQV3002" s="740"/>
      <c r="GQW3002" s="137"/>
      <c r="GQX3002" s="580"/>
      <c r="GQY3002" s="537"/>
      <c r="GQZ3002" s="562"/>
      <c r="GRA3002" s="357"/>
      <c r="GRB3002" s="81"/>
      <c r="GRC3002" s="173"/>
      <c r="GRD3002" s="740"/>
      <c r="GRE3002" s="137"/>
      <c r="GRF3002" s="580"/>
      <c r="GRG3002" s="537"/>
      <c r="GRH3002" s="562"/>
      <c r="GRI3002" s="357"/>
      <c r="GRJ3002" s="81"/>
      <c r="GRK3002" s="173"/>
      <c r="GRL3002" s="740"/>
      <c r="GRM3002" s="137"/>
      <c r="GRN3002" s="580"/>
      <c r="GRO3002" s="537"/>
      <c r="GRP3002" s="562"/>
      <c r="GRQ3002" s="357"/>
      <c r="GRR3002" s="81"/>
      <c r="GRS3002" s="173"/>
      <c r="GRT3002" s="740"/>
      <c r="GRU3002" s="137"/>
      <c r="GRV3002" s="580"/>
      <c r="GRW3002" s="537"/>
      <c r="GRX3002" s="562"/>
      <c r="GRY3002" s="357"/>
      <c r="GRZ3002" s="81"/>
      <c r="GSA3002" s="173"/>
      <c r="GSB3002" s="740"/>
      <c r="GSC3002" s="137"/>
      <c r="GSD3002" s="580"/>
      <c r="GSE3002" s="537"/>
      <c r="GSF3002" s="562"/>
      <c r="GSG3002" s="357"/>
      <c r="GSH3002" s="81"/>
      <c r="GSI3002" s="173"/>
      <c r="GSJ3002" s="740"/>
      <c r="GSK3002" s="137"/>
      <c r="GSL3002" s="580"/>
      <c r="GSM3002" s="537"/>
      <c r="GSN3002" s="562"/>
      <c r="GSO3002" s="357"/>
      <c r="GSP3002" s="81"/>
      <c r="GSQ3002" s="173"/>
      <c r="GSR3002" s="740"/>
      <c r="GSS3002" s="137"/>
      <c r="GST3002" s="580"/>
      <c r="GSU3002" s="537"/>
      <c r="GSV3002" s="562"/>
      <c r="GSW3002" s="357"/>
      <c r="GSX3002" s="81"/>
      <c r="GSY3002" s="173"/>
      <c r="GSZ3002" s="740"/>
      <c r="GTA3002" s="137"/>
      <c r="GTB3002" s="580"/>
      <c r="GTC3002" s="537"/>
      <c r="GTD3002" s="562"/>
      <c r="GTE3002" s="357"/>
      <c r="GTF3002" s="81"/>
      <c r="GTG3002" s="173"/>
      <c r="GTH3002" s="740"/>
      <c r="GTI3002" s="137"/>
      <c r="GTJ3002" s="580"/>
      <c r="GTK3002" s="537"/>
      <c r="GTL3002" s="562"/>
      <c r="GTM3002" s="357"/>
      <c r="GTN3002" s="81"/>
      <c r="GTO3002" s="173"/>
      <c r="GTP3002" s="740"/>
      <c r="GTQ3002" s="137"/>
      <c r="GTR3002" s="580"/>
      <c r="GTS3002" s="537"/>
      <c r="GTT3002" s="562"/>
      <c r="GTU3002" s="357"/>
      <c r="GTV3002" s="81"/>
      <c r="GTW3002" s="173"/>
      <c r="GTX3002" s="740"/>
      <c r="GTY3002" s="137"/>
      <c r="GTZ3002" s="580"/>
      <c r="GUA3002" s="537"/>
      <c r="GUB3002" s="562"/>
      <c r="GUC3002" s="357"/>
      <c r="GUD3002" s="81"/>
      <c r="GUE3002" s="173"/>
      <c r="GUF3002" s="740"/>
      <c r="GUG3002" s="137"/>
      <c r="GUH3002" s="580"/>
      <c r="GUI3002" s="537"/>
      <c r="GUJ3002" s="562"/>
      <c r="GUK3002" s="357"/>
      <c r="GUL3002" s="81"/>
      <c r="GUM3002" s="173"/>
      <c r="GUN3002" s="740"/>
      <c r="GUO3002" s="137"/>
      <c r="GUP3002" s="580"/>
      <c r="GUQ3002" s="537"/>
      <c r="GUR3002" s="562"/>
      <c r="GUS3002" s="357"/>
      <c r="GUT3002" s="81"/>
      <c r="GUU3002" s="173"/>
      <c r="GUV3002" s="740"/>
      <c r="GUW3002" s="137"/>
      <c r="GUX3002" s="580"/>
      <c r="GUY3002" s="537"/>
      <c r="GUZ3002" s="562"/>
      <c r="GVA3002" s="357"/>
      <c r="GVB3002" s="81"/>
      <c r="GVC3002" s="173"/>
      <c r="GVD3002" s="740"/>
      <c r="GVE3002" s="137"/>
      <c r="GVF3002" s="580"/>
      <c r="GVG3002" s="537"/>
      <c r="GVH3002" s="562"/>
      <c r="GVI3002" s="357"/>
      <c r="GVJ3002" s="81"/>
      <c r="GVK3002" s="173"/>
      <c r="GVL3002" s="740"/>
      <c r="GVM3002" s="137"/>
      <c r="GVN3002" s="580"/>
      <c r="GVO3002" s="537"/>
      <c r="GVP3002" s="562"/>
      <c r="GVQ3002" s="357"/>
      <c r="GVR3002" s="81"/>
      <c r="GVS3002" s="173"/>
      <c r="GVT3002" s="740"/>
      <c r="GVU3002" s="137"/>
      <c r="GVV3002" s="580"/>
      <c r="GVW3002" s="537"/>
      <c r="GVX3002" s="562"/>
      <c r="GVY3002" s="357"/>
      <c r="GVZ3002" s="81"/>
      <c r="GWA3002" s="173"/>
      <c r="GWB3002" s="740"/>
      <c r="GWC3002" s="137"/>
      <c r="GWD3002" s="580"/>
      <c r="GWE3002" s="537"/>
      <c r="GWF3002" s="562"/>
      <c r="GWG3002" s="357"/>
      <c r="GWH3002" s="81"/>
      <c r="GWI3002" s="173"/>
      <c r="GWJ3002" s="740"/>
      <c r="GWK3002" s="137"/>
      <c r="GWL3002" s="580"/>
      <c r="GWM3002" s="537"/>
      <c r="GWN3002" s="562"/>
      <c r="GWO3002" s="357"/>
      <c r="GWP3002" s="81"/>
      <c r="GWQ3002" s="173"/>
      <c r="GWR3002" s="740"/>
      <c r="GWS3002" s="137"/>
      <c r="GWT3002" s="580"/>
      <c r="GWU3002" s="537"/>
      <c r="GWV3002" s="562"/>
      <c r="GWW3002" s="357"/>
      <c r="GWX3002" s="81"/>
      <c r="GWY3002" s="173"/>
      <c r="GWZ3002" s="740"/>
      <c r="GXA3002" s="137"/>
      <c r="GXB3002" s="580"/>
      <c r="GXC3002" s="537"/>
      <c r="GXD3002" s="562"/>
      <c r="GXE3002" s="357"/>
      <c r="GXF3002" s="81"/>
      <c r="GXG3002" s="173"/>
      <c r="GXH3002" s="740"/>
      <c r="GXI3002" s="137"/>
      <c r="GXJ3002" s="580"/>
      <c r="GXK3002" s="537"/>
      <c r="GXL3002" s="562"/>
      <c r="GXM3002" s="357"/>
      <c r="GXN3002" s="81"/>
      <c r="GXO3002" s="173"/>
      <c r="GXP3002" s="740"/>
      <c r="GXQ3002" s="137"/>
      <c r="GXR3002" s="580"/>
      <c r="GXS3002" s="537"/>
      <c r="GXT3002" s="562"/>
      <c r="GXU3002" s="357"/>
      <c r="GXV3002" s="81"/>
      <c r="GXW3002" s="173"/>
      <c r="GXX3002" s="740"/>
      <c r="GXY3002" s="137"/>
      <c r="GXZ3002" s="580"/>
      <c r="GYA3002" s="537"/>
      <c r="GYB3002" s="562"/>
      <c r="GYC3002" s="357"/>
      <c r="GYD3002" s="81"/>
      <c r="GYE3002" s="173"/>
      <c r="GYF3002" s="740"/>
      <c r="GYG3002" s="137"/>
      <c r="GYH3002" s="580"/>
      <c r="GYI3002" s="537"/>
      <c r="GYJ3002" s="562"/>
      <c r="GYK3002" s="357"/>
      <c r="GYL3002" s="81"/>
      <c r="GYM3002" s="173"/>
      <c r="GYN3002" s="740"/>
      <c r="GYO3002" s="137"/>
      <c r="GYP3002" s="580"/>
      <c r="GYQ3002" s="537"/>
      <c r="GYR3002" s="562"/>
      <c r="GYS3002" s="357"/>
      <c r="GYT3002" s="81"/>
      <c r="GYU3002" s="173"/>
      <c r="GYV3002" s="740"/>
      <c r="GYW3002" s="137"/>
      <c r="GYX3002" s="580"/>
      <c r="GYY3002" s="537"/>
      <c r="GYZ3002" s="562"/>
      <c r="GZA3002" s="357"/>
      <c r="GZB3002" s="81"/>
      <c r="GZC3002" s="173"/>
      <c r="GZD3002" s="740"/>
      <c r="GZE3002" s="137"/>
      <c r="GZF3002" s="580"/>
      <c r="GZG3002" s="537"/>
      <c r="GZH3002" s="562"/>
      <c r="GZI3002" s="357"/>
      <c r="GZJ3002" s="81"/>
      <c r="GZK3002" s="173"/>
      <c r="GZL3002" s="740"/>
      <c r="GZM3002" s="137"/>
      <c r="GZN3002" s="580"/>
      <c r="GZO3002" s="537"/>
      <c r="GZP3002" s="562"/>
      <c r="GZQ3002" s="357"/>
      <c r="GZR3002" s="81"/>
      <c r="GZS3002" s="173"/>
      <c r="GZT3002" s="740"/>
      <c r="GZU3002" s="137"/>
      <c r="GZV3002" s="580"/>
      <c r="GZW3002" s="537"/>
      <c r="GZX3002" s="562"/>
      <c r="GZY3002" s="357"/>
      <c r="GZZ3002" s="81"/>
      <c r="HAA3002" s="173"/>
      <c r="HAB3002" s="740"/>
      <c r="HAC3002" s="137"/>
      <c r="HAD3002" s="580"/>
      <c r="HAE3002" s="537"/>
      <c r="HAF3002" s="562"/>
      <c r="HAG3002" s="357"/>
      <c r="HAH3002" s="81"/>
      <c r="HAI3002" s="173"/>
      <c r="HAJ3002" s="740"/>
      <c r="HAK3002" s="137"/>
      <c r="HAL3002" s="580"/>
      <c r="HAM3002" s="537"/>
      <c r="HAN3002" s="562"/>
      <c r="HAO3002" s="357"/>
      <c r="HAP3002" s="81"/>
      <c r="HAQ3002" s="173"/>
      <c r="HAR3002" s="740"/>
      <c r="HAS3002" s="137"/>
      <c r="HAT3002" s="580"/>
      <c r="HAU3002" s="537"/>
      <c r="HAV3002" s="562"/>
      <c r="HAW3002" s="357"/>
      <c r="HAX3002" s="81"/>
      <c r="HAY3002" s="173"/>
      <c r="HAZ3002" s="740"/>
      <c r="HBA3002" s="137"/>
      <c r="HBB3002" s="580"/>
      <c r="HBC3002" s="537"/>
      <c r="HBD3002" s="562"/>
      <c r="HBE3002" s="357"/>
      <c r="HBF3002" s="81"/>
      <c r="HBG3002" s="173"/>
      <c r="HBH3002" s="740"/>
      <c r="HBI3002" s="137"/>
      <c r="HBJ3002" s="580"/>
      <c r="HBK3002" s="537"/>
      <c r="HBL3002" s="562"/>
      <c r="HBM3002" s="357"/>
      <c r="HBN3002" s="81"/>
      <c r="HBO3002" s="173"/>
      <c r="HBP3002" s="740"/>
      <c r="HBQ3002" s="137"/>
      <c r="HBR3002" s="580"/>
      <c r="HBS3002" s="537"/>
      <c r="HBT3002" s="562"/>
      <c r="HBU3002" s="357"/>
      <c r="HBV3002" s="81"/>
      <c r="HBW3002" s="173"/>
      <c r="HBX3002" s="740"/>
      <c r="HBY3002" s="137"/>
      <c r="HBZ3002" s="580"/>
      <c r="HCA3002" s="537"/>
      <c r="HCB3002" s="562"/>
      <c r="HCC3002" s="357"/>
      <c r="HCD3002" s="81"/>
      <c r="HCE3002" s="173"/>
      <c r="HCF3002" s="740"/>
      <c r="HCG3002" s="137"/>
      <c r="HCH3002" s="580"/>
      <c r="HCI3002" s="537"/>
      <c r="HCJ3002" s="562"/>
      <c r="HCK3002" s="357"/>
      <c r="HCL3002" s="81"/>
      <c r="HCM3002" s="173"/>
      <c r="HCN3002" s="740"/>
      <c r="HCO3002" s="137"/>
      <c r="HCP3002" s="580"/>
      <c r="HCQ3002" s="537"/>
      <c r="HCR3002" s="562"/>
      <c r="HCS3002" s="357"/>
      <c r="HCT3002" s="81"/>
      <c r="HCU3002" s="173"/>
      <c r="HCV3002" s="740"/>
      <c r="HCW3002" s="137"/>
      <c r="HCX3002" s="580"/>
      <c r="HCY3002" s="537"/>
      <c r="HCZ3002" s="562"/>
      <c r="HDA3002" s="357"/>
      <c r="HDB3002" s="81"/>
      <c r="HDC3002" s="173"/>
      <c r="HDD3002" s="740"/>
      <c r="HDE3002" s="137"/>
      <c r="HDF3002" s="580"/>
      <c r="HDG3002" s="537"/>
      <c r="HDH3002" s="562"/>
      <c r="HDI3002" s="357"/>
      <c r="HDJ3002" s="81"/>
      <c r="HDK3002" s="173"/>
      <c r="HDL3002" s="740"/>
      <c r="HDM3002" s="137"/>
      <c r="HDN3002" s="580"/>
      <c r="HDO3002" s="537"/>
      <c r="HDP3002" s="562"/>
      <c r="HDQ3002" s="357"/>
      <c r="HDR3002" s="81"/>
      <c r="HDS3002" s="173"/>
      <c r="HDT3002" s="740"/>
      <c r="HDU3002" s="137"/>
      <c r="HDV3002" s="580"/>
      <c r="HDW3002" s="537"/>
      <c r="HDX3002" s="562"/>
      <c r="HDY3002" s="357"/>
      <c r="HDZ3002" s="81"/>
      <c r="HEA3002" s="173"/>
      <c r="HEB3002" s="740"/>
      <c r="HEC3002" s="137"/>
      <c r="HED3002" s="580"/>
      <c r="HEE3002" s="537"/>
      <c r="HEF3002" s="562"/>
      <c r="HEG3002" s="357"/>
      <c r="HEH3002" s="81"/>
      <c r="HEI3002" s="173"/>
      <c r="HEJ3002" s="740"/>
      <c r="HEK3002" s="137"/>
      <c r="HEL3002" s="580"/>
      <c r="HEM3002" s="537"/>
      <c r="HEN3002" s="562"/>
      <c r="HEO3002" s="357"/>
      <c r="HEP3002" s="81"/>
      <c r="HEQ3002" s="173"/>
      <c r="HER3002" s="740"/>
      <c r="HES3002" s="137"/>
      <c r="HET3002" s="580"/>
      <c r="HEU3002" s="537"/>
      <c r="HEV3002" s="562"/>
      <c r="HEW3002" s="357"/>
      <c r="HEX3002" s="81"/>
      <c r="HEY3002" s="173"/>
      <c r="HEZ3002" s="740"/>
      <c r="HFA3002" s="137"/>
      <c r="HFB3002" s="580"/>
      <c r="HFC3002" s="537"/>
      <c r="HFD3002" s="562"/>
      <c r="HFE3002" s="357"/>
      <c r="HFF3002" s="81"/>
      <c r="HFG3002" s="173"/>
      <c r="HFH3002" s="740"/>
      <c r="HFI3002" s="137"/>
      <c r="HFJ3002" s="580"/>
      <c r="HFK3002" s="537"/>
      <c r="HFL3002" s="562"/>
      <c r="HFM3002" s="357"/>
      <c r="HFN3002" s="81"/>
      <c r="HFO3002" s="173"/>
      <c r="HFP3002" s="740"/>
      <c r="HFQ3002" s="137"/>
      <c r="HFR3002" s="580"/>
      <c r="HFS3002" s="537"/>
      <c r="HFT3002" s="562"/>
      <c r="HFU3002" s="357"/>
      <c r="HFV3002" s="81"/>
      <c r="HFW3002" s="173"/>
      <c r="HFX3002" s="740"/>
      <c r="HFY3002" s="137"/>
      <c r="HFZ3002" s="580"/>
      <c r="HGA3002" s="537"/>
      <c r="HGB3002" s="562"/>
      <c r="HGC3002" s="357"/>
      <c r="HGD3002" s="81"/>
      <c r="HGE3002" s="173"/>
      <c r="HGF3002" s="740"/>
      <c r="HGG3002" s="137"/>
      <c r="HGH3002" s="580"/>
      <c r="HGI3002" s="537"/>
      <c r="HGJ3002" s="562"/>
      <c r="HGK3002" s="357"/>
      <c r="HGL3002" s="81"/>
      <c r="HGM3002" s="173"/>
      <c r="HGN3002" s="740"/>
      <c r="HGO3002" s="137"/>
      <c r="HGP3002" s="580"/>
      <c r="HGQ3002" s="537"/>
      <c r="HGR3002" s="562"/>
      <c r="HGS3002" s="357"/>
      <c r="HGT3002" s="81"/>
      <c r="HGU3002" s="173"/>
      <c r="HGV3002" s="740"/>
      <c r="HGW3002" s="137"/>
      <c r="HGX3002" s="580"/>
      <c r="HGY3002" s="537"/>
      <c r="HGZ3002" s="562"/>
      <c r="HHA3002" s="357"/>
      <c r="HHB3002" s="81"/>
      <c r="HHC3002" s="173"/>
      <c r="HHD3002" s="740"/>
      <c r="HHE3002" s="137"/>
      <c r="HHF3002" s="580"/>
      <c r="HHG3002" s="537"/>
      <c r="HHH3002" s="562"/>
      <c r="HHI3002" s="357"/>
      <c r="HHJ3002" s="81"/>
      <c r="HHK3002" s="173"/>
      <c r="HHL3002" s="740"/>
      <c r="HHM3002" s="137"/>
      <c r="HHN3002" s="580"/>
      <c r="HHO3002" s="537"/>
      <c r="HHP3002" s="562"/>
      <c r="HHQ3002" s="357"/>
      <c r="HHR3002" s="81"/>
      <c r="HHS3002" s="173"/>
      <c r="HHT3002" s="740"/>
      <c r="HHU3002" s="137"/>
      <c r="HHV3002" s="580"/>
      <c r="HHW3002" s="537"/>
      <c r="HHX3002" s="562"/>
      <c r="HHY3002" s="357"/>
      <c r="HHZ3002" s="81"/>
      <c r="HIA3002" s="173"/>
      <c r="HIB3002" s="740"/>
      <c r="HIC3002" s="137"/>
      <c r="HID3002" s="580"/>
      <c r="HIE3002" s="537"/>
      <c r="HIF3002" s="562"/>
      <c r="HIG3002" s="357"/>
      <c r="HIH3002" s="81"/>
      <c r="HII3002" s="173"/>
      <c r="HIJ3002" s="740"/>
      <c r="HIK3002" s="137"/>
      <c r="HIL3002" s="580"/>
      <c r="HIM3002" s="537"/>
      <c r="HIN3002" s="562"/>
      <c r="HIO3002" s="357"/>
      <c r="HIP3002" s="81"/>
      <c r="HIQ3002" s="173"/>
      <c r="HIR3002" s="740"/>
      <c r="HIS3002" s="137"/>
      <c r="HIT3002" s="580"/>
      <c r="HIU3002" s="537"/>
      <c r="HIV3002" s="562"/>
      <c r="HIW3002" s="357"/>
      <c r="HIX3002" s="81"/>
      <c r="HIY3002" s="173"/>
      <c r="HIZ3002" s="740"/>
      <c r="HJA3002" s="137"/>
      <c r="HJB3002" s="580"/>
      <c r="HJC3002" s="537"/>
      <c r="HJD3002" s="562"/>
      <c r="HJE3002" s="357"/>
      <c r="HJF3002" s="81"/>
      <c r="HJG3002" s="173"/>
      <c r="HJH3002" s="740"/>
      <c r="HJI3002" s="137"/>
      <c r="HJJ3002" s="580"/>
      <c r="HJK3002" s="537"/>
      <c r="HJL3002" s="562"/>
      <c r="HJM3002" s="357"/>
      <c r="HJN3002" s="81"/>
      <c r="HJO3002" s="173"/>
      <c r="HJP3002" s="740"/>
      <c r="HJQ3002" s="137"/>
      <c r="HJR3002" s="580"/>
      <c r="HJS3002" s="537"/>
      <c r="HJT3002" s="562"/>
      <c r="HJU3002" s="357"/>
      <c r="HJV3002" s="81"/>
      <c r="HJW3002" s="173"/>
      <c r="HJX3002" s="740"/>
      <c r="HJY3002" s="137"/>
      <c r="HJZ3002" s="580"/>
      <c r="HKA3002" s="537"/>
      <c r="HKB3002" s="562"/>
      <c r="HKC3002" s="357"/>
      <c r="HKD3002" s="81"/>
      <c r="HKE3002" s="173"/>
      <c r="HKF3002" s="740"/>
      <c r="HKG3002" s="137"/>
      <c r="HKH3002" s="580"/>
      <c r="HKI3002" s="537"/>
      <c r="HKJ3002" s="562"/>
      <c r="HKK3002" s="357"/>
      <c r="HKL3002" s="81"/>
      <c r="HKM3002" s="173"/>
      <c r="HKN3002" s="740"/>
      <c r="HKO3002" s="137"/>
      <c r="HKP3002" s="580"/>
      <c r="HKQ3002" s="537"/>
      <c r="HKR3002" s="562"/>
      <c r="HKS3002" s="357"/>
      <c r="HKT3002" s="81"/>
      <c r="HKU3002" s="173"/>
      <c r="HKV3002" s="740"/>
      <c r="HKW3002" s="137"/>
      <c r="HKX3002" s="580"/>
      <c r="HKY3002" s="537"/>
      <c r="HKZ3002" s="562"/>
      <c r="HLA3002" s="357"/>
      <c r="HLB3002" s="81"/>
      <c r="HLC3002" s="173"/>
      <c r="HLD3002" s="740"/>
      <c r="HLE3002" s="137"/>
      <c r="HLF3002" s="580"/>
      <c r="HLG3002" s="537"/>
      <c r="HLH3002" s="562"/>
      <c r="HLI3002" s="357"/>
      <c r="HLJ3002" s="81"/>
      <c r="HLK3002" s="173"/>
      <c r="HLL3002" s="740"/>
      <c r="HLM3002" s="137"/>
      <c r="HLN3002" s="580"/>
      <c r="HLO3002" s="537"/>
      <c r="HLP3002" s="562"/>
      <c r="HLQ3002" s="357"/>
      <c r="HLR3002" s="81"/>
      <c r="HLS3002" s="173"/>
      <c r="HLT3002" s="740"/>
      <c r="HLU3002" s="137"/>
      <c r="HLV3002" s="580"/>
      <c r="HLW3002" s="537"/>
      <c r="HLX3002" s="562"/>
      <c r="HLY3002" s="357"/>
      <c r="HLZ3002" s="81"/>
      <c r="HMA3002" s="173"/>
      <c r="HMB3002" s="740"/>
      <c r="HMC3002" s="137"/>
      <c r="HMD3002" s="580"/>
      <c r="HME3002" s="537"/>
      <c r="HMF3002" s="562"/>
      <c r="HMG3002" s="357"/>
      <c r="HMH3002" s="81"/>
      <c r="HMI3002" s="173"/>
      <c r="HMJ3002" s="740"/>
      <c r="HMK3002" s="137"/>
      <c r="HML3002" s="580"/>
      <c r="HMM3002" s="537"/>
      <c r="HMN3002" s="562"/>
      <c r="HMO3002" s="357"/>
      <c r="HMP3002" s="81"/>
      <c r="HMQ3002" s="173"/>
      <c r="HMR3002" s="740"/>
      <c r="HMS3002" s="137"/>
      <c r="HMT3002" s="580"/>
      <c r="HMU3002" s="537"/>
      <c r="HMV3002" s="562"/>
      <c r="HMW3002" s="357"/>
      <c r="HMX3002" s="81"/>
      <c r="HMY3002" s="173"/>
      <c r="HMZ3002" s="740"/>
      <c r="HNA3002" s="137"/>
      <c r="HNB3002" s="580"/>
      <c r="HNC3002" s="537"/>
      <c r="HND3002" s="562"/>
      <c r="HNE3002" s="357"/>
      <c r="HNF3002" s="81"/>
      <c r="HNG3002" s="173"/>
      <c r="HNH3002" s="740"/>
      <c r="HNI3002" s="137"/>
      <c r="HNJ3002" s="580"/>
      <c r="HNK3002" s="537"/>
      <c r="HNL3002" s="562"/>
      <c r="HNM3002" s="357"/>
      <c r="HNN3002" s="81"/>
      <c r="HNO3002" s="173"/>
      <c r="HNP3002" s="740"/>
      <c r="HNQ3002" s="137"/>
      <c r="HNR3002" s="580"/>
      <c r="HNS3002" s="537"/>
      <c r="HNT3002" s="562"/>
      <c r="HNU3002" s="357"/>
      <c r="HNV3002" s="81"/>
      <c r="HNW3002" s="173"/>
      <c r="HNX3002" s="740"/>
      <c r="HNY3002" s="137"/>
      <c r="HNZ3002" s="580"/>
      <c r="HOA3002" s="537"/>
      <c r="HOB3002" s="562"/>
      <c r="HOC3002" s="357"/>
      <c r="HOD3002" s="81"/>
      <c r="HOE3002" s="173"/>
      <c r="HOF3002" s="740"/>
      <c r="HOG3002" s="137"/>
      <c r="HOH3002" s="580"/>
      <c r="HOI3002" s="537"/>
      <c r="HOJ3002" s="562"/>
      <c r="HOK3002" s="357"/>
      <c r="HOL3002" s="81"/>
      <c r="HOM3002" s="173"/>
      <c r="HON3002" s="740"/>
      <c r="HOO3002" s="137"/>
      <c r="HOP3002" s="580"/>
      <c r="HOQ3002" s="537"/>
      <c r="HOR3002" s="562"/>
      <c r="HOS3002" s="357"/>
      <c r="HOT3002" s="81"/>
      <c r="HOU3002" s="173"/>
      <c r="HOV3002" s="740"/>
      <c r="HOW3002" s="137"/>
      <c r="HOX3002" s="580"/>
      <c r="HOY3002" s="537"/>
      <c r="HOZ3002" s="562"/>
      <c r="HPA3002" s="357"/>
      <c r="HPB3002" s="81"/>
      <c r="HPC3002" s="173"/>
      <c r="HPD3002" s="740"/>
      <c r="HPE3002" s="137"/>
      <c r="HPF3002" s="580"/>
      <c r="HPG3002" s="537"/>
      <c r="HPH3002" s="562"/>
      <c r="HPI3002" s="357"/>
      <c r="HPJ3002" s="81"/>
      <c r="HPK3002" s="173"/>
      <c r="HPL3002" s="740"/>
      <c r="HPM3002" s="137"/>
      <c r="HPN3002" s="580"/>
      <c r="HPO3002" s="537"/>
      <c r="HPP3002" s="562"/>
      <c r="HPQ3002" s="357"/>
      <c r="HPR3002" s="81"/>
      <c r="HPS3002" s="173"/>
      <c r="HPT3002" s="740"/>
      <c r="HPU3002" s="137"/>
      <c r="HPV3002" s="580"/>
      <c r="HPW3002" s="537"/>
      <c r="HPX3002" s="562"/>
      <c r="HPY3002" s="357"/>
      <c r="HPZ3002" s="81"/>
      <c r="HQA3002" s="173"/>
      <c r="HQB3002" s="740"/>
      <c r="HQC3002" s="137"/>
      <c r="HQD3002" s="580"/>
      <c r="HQE3002" s="537"/>
      <c r="HQF3002" s="562"/>
      <c r="HQG3002" s="357"/>
      <c r="HQH3002" s="81"/>
      <c r="HQI3002" s="173"/>
      <c r="HQJ3002" s="740"/>
      <c r="HQK3002" s="137"/>
      <c r="HQL3002" s="580"/>
      <c r="HQM3002" s="537"/>
      <c r="HQN3002" s="562"/>
      <c r="HQO3002" s="357"/>
      <c r="HQP3002" s="81"/>
      <c r="HQQ3002" s="173"/>
      <c r="HQR3002" s="740"/>
      <c r="HQS3002" s="137"/>
      <c r="HQT3002" s="580"/>
      <c r="HQU3002" s="537"/>
      <c r="HQV3002" s="562"/>
      <c r="HQW3002" s="357"/>
      <c r="HQX3002" s="81"/>
      <c r="HQY3002" s="173"/>
      <c r="HQZ3002" s="740"/>
      <c r="HRA3002" s="137"/>
      <c r="HRB3002" s="580"/>
      <c r="HRC3002" s="537"/>
      <c r="HRD3002" s="562"/>
      <c r="HRE3002" s="357"/>
      <c r="HRF3002" s="81"/>
      <c r="HRG3002" s="173"/>
      <c r="HRH3002" s="740"/>
      <c r="HRI3002" s="137"/>
      <c r="HRJ3002" s="580"/>
      <c r="HRK3002" s="537"/>
      <c r="HRL3002" s="562"/>
      <c r="HRM3002" s="357"/>
      <c r="HRN3002" s="81"/>
      <c r="HRO3002" s="173"/>
      <c r="HRP3002" s="740"/>
      <c r="HRQ3002" s="137"/>
      <c r="HRR3002" s="580"/>
      <c r="HRS3002" s="537"/>
      <c r="HRT3002" s="562"/>
      <c r="HRU3002" s="357"/>
      <c r="HRV3002" s="81"/>
      <c r="HRW3002" s="173"/>
      <c r="HRX3002" s="740"/>
      <c r="HRY3002" s="137"/>
      <c r="HRZ3002" s="580"/>
      <c r="HSA3002" s="537"/>
      <c r="HSB3002" s="562"/>
      <c r="HSC3002" s="357"/>
      <c r="HSD3002" s="81"/>
      <c r="HSE3002" s="173"/>
      <c r="HSF3002" s="740"/>
      <c r="HSG3002" s="137"/>
      <c r="HSH3002" s="580"/>
      <c r="HSI3002" s="537"/>
      <c r="HSJ3002" s="562"/>
      <c r="HSK3002" s="357"/>
      <c r="HSL3002" s="81"/>
      <c r="HSM3002" s="173"/>
      <c r="HSN3002" s="740"/>
      <c r="HSO3002" s="137"/>
      <c r="HSP3002" s="580"/>
      <c r="HSQ3002" s="537"/>
      <c r="HSR3002" s="562"/>
      <c r="HSS3002" s="357"/>
      <c r="HST3002" s="81"/>
      <c r="HSU3002" s="173"/>
      <c r="HSV3002" s="740"/>
      <c r="HSW3002" s="137"/>
      <c r="HSX3002" s="580"/>
      <c r="HSY3002" s="537"/>
      <c r="HSZ3002" s="562"/>
      <c r="HTA3002" s="357"/>
      <c r="HTB3002" s="81"/>
      <c r="HTC3002" s="173"/>
      <c r="HTD3002" s="740"/>
      <c r="HTE3002" s="137"/>
      <c r="HTF3002" s="580"/>
      <c r="HTG3002" s="537"/>
      <c r="HTH3002" s="562"/>
      <c r="HTI3002" s="357"/>
      <c r="HTJ3002" s="81"/>
      <c r="HTK3002" s="173"/>
      <c r="HTL3002" s="740"/>
      <c r="HTM3002" s="137"/>
      <c r="HTN3002" s="580"/>
      <c r="HTO3002" s="537"/>
      <c r="HTP3002" s="562"/>
      <c r="HTQ3002" s="357"/>
      <c r="HTR3002" s="81"/>
      <c r="HTS3002" s="173"/>
      <c r="HTT3002" s="740"/>
      <c r="HTU3002" s="137"/>
      <c r="HTV3002" s="580"/>
      <c r="HTW3002" s="537"/>
      <c r="HTX3002" s="562"/>
      <c r="HTY3002" s="357"/>
      <c r="HTZ3002" s="81"/>
      <c r="HUA3002" s="173"/>
      <c r="HUB3002" s="740"/>
      <c r="HUC3002" s="137"/>
      <c r="HUD3002" s="580"/>
      <c r="HUE3002" s="537"/>
      <c r="HUF3002" s="562"/>
      <c r="HUG3002" s="357"/>
      <c r="HUH3002" s="81"/>
      <c r="HUI3002" s="173"/>
      <c r="HUJ3002" s="740"/>
      <c r="HUK3002" s="137"/>
      <c r="HUL3002" s="580"/>
      <c r="HUM3002" s="537"/>
      <c r="HUN3002" s="562"/>
      <c r="HUO3002" s="357"/>
      <c r="HUP3002" s="81"/>
      <c r="HUQ3002" s="173"/>
      <c r="HUR3002" s="740"/>
      <c r="HUS3002" s="137"/>
      <c r="HUT3002" s="580"/>
      <c r="HUU3002" s="537"/>
      <c r="HUV3002" s="562"/>
      <c r="HUW3002" s="357"/>
      <c r="HUX3002" s="81"/>
      <c r="HUY3002" s="173"/>
      <c r="HUZ3002" s="740"/>
      <c r="HVA3002" s="137"/>
      <c r="HVB3002" s="580"/>
      <c r="HVC3002" s="537"/>
      <c r="HVD3002" s="562"/>
      <c r="HVE3002" s="357"/>
      <c r="HVF3002" s="81"/>
      <c r="HVG3002" s="173"/>
      <c r="HVH3002" s="740"/>
      <c r="HVI3002" s="137"/>
      <c r="HVJ3002" s="580"/>
      <c r="HVK3002" s="537"/>
      <c r="HVL3002" s="562"/>
      <c r="HVM3002" s="357"/>
      <c r="HVN3002" s="81"/>
      <c r="HVO3002" s="173"/>
      <c r="HVP3002" s="740"/>
      <c r="HVQ3002" s="137"/>
      <c r="HVR3002" s="580"/>
      <c r="HVS3002" s="537"/>
      <c r="HVT3002" s="562"/>
      <c r="HVU3002" s="357"/>
      <c r="HVV3002" s="81"/>
      <c r="HVW3002" s="173"/>
      <c r="HVX3002" s="740"/>
      <c r="HVY3002" s="137"/>
      <c r="HVZ3002" s="580"/>
      <c r="HWA3002" s="537"/>
      <c r="HWB3002" s="562"/>
      <c r="HWC3002" s="357"/>
      <c r="HWD3002" s="81"/>
      <c r="HWE3002" s="173"/>
      <c r="HWF3002" s="740"/>
      <c r="HWG3002" s="137"/>
      <c r="HWH3002" s="580"/>
      <c r="HWI3002" s="537"/>
      <c r="HWJ3002" s="562"/>
      <c r="HWK3002" s="357"/>
      <c r="HWL3002" s="81"/>
      <c r="HWM3002" s="173"/>
      <c r="HWN3002" s="740"/>
      <c r="HWO3002" s="137"/>
      <c r="HWP3002" s="580"/>
      <c r="HWQ3002" s="537"/>
      <c r="HWR3002" s="562"/>
      <c r="HWS3002" s="357"/>
      <c r="HWT3002" s="81"/>
      <c r="HWU3002" s="173"/>
      <c r="HWV3002" s="740"/>
      <c r="HWW3002" s="137"/>
      <c r="HWX3002" s="580"/>
      <c r="HWY3002" s="537"/>
      <c r="HWZ3002" s="562"/>
      <c r="HXA3002" s="357"/>
      <c r="HXB3002" s="81"/>
      <c r="HXC3002" s="173"/>
      <c r="HXD3002" s="740"/>
      <c r="HXE3002" s="137"/>
      <c r="HXF3002" s="580"/>
      <c r="HXG3002" s="537"/>
      <c r="HXH3002" s="562"/>
      <c r="HXI3002" s="357"/>
      <c r="HXJ3002" s="81"/>
      <c r="HXK3002" s="173"/>
      <c r="HXL3002" s="740"/>
      <c r="HXM3002" s="137"/>
      <c r="HXN3002" s="580"/>
      <c r="HXO3002" s="537"/>
      <c r="HXP3002" s="562"/>
      <c r="HXQ3002" s="357"/>
      <c r="HXR3002" s="81"/>
      <c r="HXS3002" s="173"/>
      <c r="HXT3002" s="740"/>
      <c r="HXU3002" s="137"/>
      <c r="HXV3002" s="580"/>
      <c r="HXW3002" s="537"/>
      <c r="HXX3002" s="562"/>
      <c r="HXY3002" s="357"/>
      <c r="HXZ3002" s="81"/>
      <c r="HYA3002" s="173"/>
      <c r="HYB3002" s="740"/>
      <c r="HYC3002" s="137"/>
      <c r="HYD3002" s="580"/>
      <c r="HYE3002" s="537"/>
      <c r="HYF3002" s="562"/>
      <c r="HYG3002" s="357"/>
      <c r="HYH3002" s="81"/>
      <c r="HYI3002" s="173"/>
      <c r="HYJ3002" s="740"/>
      <c r="HYK3002" s="137"/>
      <c r="HYL3002" s="580"/>
      <c r="HYM3002" s="537"/>
      <c r="HYN3002" s="562"/>
      <c r="HYO3002" s="357"/>
      <c r="HYP3002" s="81"/>
      <c r="HYQ3002" s="173"/>
      <c r="HYR3002" s="740"/>
      <c r="HYS3002" s="137"/>
      <c r="HYT3002" s="580"/>
      <c r="HYU3002" s="537"/>
      <c r="HYV3002" s="562"/>
      <c r="HYW3002" s="357"/>
      <c r="HYX3002" s="81"/>
      <c r="HYY3002" s="173"/>
      <c r="HYZ3002" s="740"/>
      <c r="HZA3002" s="137"/>
      <c r="HZB3002" s="580"/>
      <c r="HZC3002" s="537"/>
      <c r="HZD3002" s="562"/>
      <c r="HZE3002" s="357"/>
      <c r="HZF3002" s="81"/>
      <c r="HZG3002" s="173"/>
      <c r="HZH3002" s="740"/>
      <c r="HZI3002" s="137"/>
      <c r="HZJ3002" s="580"/>
      <c r="HZK3002" s="537"/>
      <c r="HZL3002" s="562"/>
      <c r="HZM3002" s="357"/>
      <c r="HZN3002" s="81"/>
      <c r="HZO3002" s="173"/>
      <c r="HZP3002" s="740"/>
      <c r="HZQ3002" s="137"/>
      <c r="HZR3002" s="580"/>
      <c r="HZS3002" s="537"/>
      <c r="HZT3002" s="562"/>
      <c r="HZU3002" s="357"/>
      <c r="HZV3002" s="81"/>
      <c r="HZW3002" s="173"/>
      <c r="HZX3002" s="740"/>
      <c r="HZY3002" s="137"/>
      <c r="HZZ3002" s="580"/>
      <c r="IAA3002" s="537"/>
      <c r="IAB3002" s="562"/>
      <c r="IAC3002" s="357"/>
      <c r="IAD3002" s="81"/>
      <c r="IAE3002" s="173"/>
      <c r="IAF3002" s="740"/>
      <c r="IAG3002" s="137"/>
      <c r="IAH3002" s="580"/>
      <c r="IAI3002" s="537"/>
      <c r="IAJ3002" s="562"/>
      <c r="IAK3002" s="357"/>
      <c r="IAL3002" s="81"/>
      <c r="IAM3002" s="173"/>
      <c r="IAN3002" s="740"/>
      <c r="IAO3002" s="137"/>
      <c r="IAP3002" s="580"/>
      <c r="IAQ3002" s="537"/>
      <c r="IAR3002" s="562"/>
      <c r="IAS3002" s="357"/>
      <c r="IAT3002" s="81"/>
      <c r="IAU3002" s="173"/>
      <c r="IAV3002" s="740"/>
      <c r="IAW3002" s="137"/>
      <c r="IAX3002" s="580"/>
      <c r="IAY3002" s="537"/>
      <c r="IAZ3002" s="562"/>
      <c r="IBA3002" s="357"/>
      <c r="IBB3002" s="81"/>
      <c r="IBC3002" s="173"/>
      <c r="IBD3002" s="740"/>
      <c r="IBE3002" s="137"/>
      <c r="IBF3002" s="580"/>
      <c r="IBG3002" s="537"/>
      <c r="IBH3002" s="562"/>
      <c r="IBI3002" s="357"/>
      <c r="IBJ3002" s="81"/>
      <c r="IBK3002" s="173"/>
      <c r="IBL3002" s="740"/>
      <c r="IBM3002" s="137"/>
      <c r="IBN3002" s="580"/>
      <c r="IBO3002" s="537"/>
      <c r="IBP3002" s="562"/>
      <c r="IBQ3002" s="357"/>
      <c r="IBR3002" s="81"/>
      <c r="IBS3002" s="173"/>
      <c r="IBT3002" s="740"/>
      <c r="IBU3002" s="137"/>
      <c r="IBV3002" s="580"/>
      <c r="IBW3002" s="537"/>
      <c r="IBX3002" s="562"/>
      <c r="IBY3002" s="357"/>
      <c r="IBZ3002" s="81"/>
      <c r="ICA3002" s="173"/>
      <c r="ICB3002" s="740"/>
      <c r="ICC3002" s="137"/>
      <c r="ICD3002" s="580"/>
      <c r="ICE3002" s="537"/>
      <c r="ICF3002" s="562"/>
      <c r="ICG3002" s="357"/>
      <c r="ICH3002" s="81"/>
      <c r="ICI3002" s="173"/>
      <c r="ICJ3002" s="740"/>
      <c r="ICK3002" s="137"/>
      <c r="ICL3002" s="580"/>
      <c r="ICM3002" s="537"/>
      <c r="ICN3002" s="562"/>
      <c r="ICO3002" s="357"/>
      <c r="ICP3002" s="81"/>
      <c r="ICQ3002" s="173"/>
      <c r="ICR3002" s="740"/>
      <c r="ICS3002" s="137"/>
      <c r="ICT3002" s="580"/>
      <c r="ICU3002" s="537"/>
      <c r="ICV3002" s="562"/>
      <c r="ICW3002" s="357"/>
      <c r="ICX3002" s="81"/>
      <c r="ICY3002" s="173"/>
      <c r="ICZ3002" s="740"/>
      <c r="IDA3002" s="137"/>
      <c r="IDB3002" s="580"/>
      <c r="IDC3002" s="537"/>
      <c r="IDD3002" s="562"/>
      <c r="IDE3002" s="357"/>
      <c r="IDF3002" s="81"/>
      <c r="IDG3002" s="173"/>
      <c r="IDH3002" s="740"/>
      <c r="IDI3002" s="137"/>
      <c r="IDJ3002" s="580"/>
      <c r="IDK3002" s="537"/>
      <c r="IDL3002" s="562"/>
      <c r="IDM3002" s="357"/>
      <c r="IDN3002" s="81"/>
      <c r="IDO3002" s="173"/>
      <c r="IDP3002" s="740"/>
      <c r="IDQ3002" s="137"/>
      <c r="IDR3002" s="580"/>
      <c r="IDS3002" s="537"/>
      <c r="IDT3002" s="562"/>
      <c r="IDU3002" s="357"/>
      <c r="IDV3002" s="81"/>
      <c r="IDW3002" s="173"/>
      <c r="IDX3002" s="740"/>
      <c r="IDY3002" s="137"/>
      <c r="IDZ3002" s="580"/>
      <c r="IEA3002" s="537"/>
      <c r="IEB3002" s="562"/>
      <c r="IEC3002" s="357"/>
      <c r="IED3002" s="81"/>
      <c r="IEE3002" s="173"/>
      <c r="IEF3002" s="740"/>
      <c r="IEG3002" s="137"/>
      <c r="IEH3002" s="580"/>
      <c r="IEI3002" s="537"/>
      <c r="IEJ3002" s="562"/>
      <c r="IEK3002" s="357"/>
      <c r="IEL3002" s="81"/>
      <c r="IEM3002" s="173"/>
      <c r="IEN3002" s="740"/>
      <c r="IEO3002" s="137"/>
      <c r="IEP3002" s="580"/>
      <c r="IEQ3002" s="537"/>
      <c r="IER3002" s="562"/>
      <c r="IES3002" s="357"/>
      <c r="IET3002" s="81"/>
      <c r="IEU3002" s="173"/>
      <c r="IEV3002" s="740"/>
      <c r="IEW3002" s="137"/>
      <c r="IEX3002" s="580"/>
      <c r="IEY3002" s="537"/>
      <c r="IEZ3002" s="562"/>
      <c r="IFA3002" s="357"/>
      <c r="IFB3002" s="81"/>
      <c r="IFC3002" s="173"/>
      <c r="IFD3002" s="740"/>
      <c r="IFE3002" s="137"/>
      <c r="IFF3002" s="580"/>
      <c r="IFG3002" s="537"/>
      <c r="IFH3002" s="562"/>
      <c r="IFI3002" s="357"/>
      <c r="IFJ3002" s="81"/>
      <c r="IFK3002" s="173"/>
      <c r="IFL3002" s="740"/>
      <c r="IFM3002" s="137"/>
      <c r="IFN3002" s="580"/>
      <c r="IFO3002" s="537"/>
      <c r="IFP3002" s="562"/>
      <c r="IFQ3002" s="357"/>
      <c r="IFR3002" s="81"/>
      <c r="IFS3002" s="173"/>
      <c r="IFT3002" s="740"/>
      <c r="IFU3002" s="137"/>
      <c r="IFV3002" s="580"/>
      <c r="IFW3002" s="537"/>
      <c r="IFX3002" s="562"/>
      <c r="IFY3002" s="357"/>
      <c r="IFZ3002" s="81"/>
      <c r="IGA3002" s="173"/>
      <c r="IGB3002" s="740"/>
      <c r="IGC3002" s="137"/>
      <c r="IGD3002" s="580"/>
      <c r="IGE3002" s="537"/>
      <c r="IGF3002" s="562"/>
      <c r="IGG3002" s="357"/>
      <c r="IGH3002" s="81"/>
      <c r="IGI3002" s="173"/>
      <c r="IGJ3002" s="740"/>
      <c r="IGK3002" s="137"/>
      <c r="IGL3002" s="580"/>
      <c r="IGM3002" s="537"/>
      <c r="IGN3002" s="562"/>
      <c r="IGO3002" s="357"/>
      <c r="IGP3002" s="81"/>
      <c r="IGQ3002" s="173"/>
      <c r="IGR3002" s="740"/>
      <c r="IGS3002" s="137"/>
      <c r="IGT3002" s="580"/>
      <c r="IGU3002" s="537"/>
      <c r="IGV3002" s="562"/>
      <c r="IGW3002" s="357"/>
      <c r="IGX3002" s="81"/>
      <c r="IGY3002" s="173"/>
      <c r="IGZ3002" s="740"/>
      <c r="IHA3002" s="137"/>
      <c r="IHB3002" s="580"/>
      <c r="IHC3002" s="537"/>
      <c r="IHD3002" s="562"/>
      <c r="IHE3002" s="357"/>
      <c r="IHF3002" s="81"/>
      <c r="IHG3002" s="173"/>
      <c r="IHH3002" s="740"/>
      <c r="IHI3002" s="137"/>
      <c r="IHJ3002" s="580"/>
      <c r="IHK3002" s="537"/>
      <c r="IHL3002" s="562"/>
      <c r="IHM3002" s="357"/>
      <c r="IHN3002" s="81"/>
      <c r="IHO3002" s="173"/>
      <c r="IHP3002" s="740"/>
      <c r="IHQ3002" s="137"/>
      <c r="IHR3002" s="580"/>
      <c r="IHS3002" s="537"/>
      <c r="IHT3002" s="562"/>
      <c r="IHU3002" s="357"/>
      <c r="IHV3002" s="81"/>
      <c r="IHW3002" s="173"/>
      <c r="IHX3002" s="740"/>
      <c r="IHY3002" s="137"/>
      <c r="IHZ3002" s="580"/>
      <c r="IIA3002" s="537"/>
      <c r="IIB3002" s="562"/>
      <c r="IIC3002" s="357"/>
      <c r="IID3002" s="81"/>
      <c r="IIE3002" s="173"/>
      <c r="IIF3002" s="740"/>
      <c r="IIG3002" s="137"/>
      <c r="IIH3002" s="580"/>
      <c r="III3002" s="537"/>
      <c r="IIJ3002" s="562"/>
      <c r="IIK3002" s="357"/>
      <c r="IIL3002" s="81"/>
      <c r="IIM3002" s="173"/>
      <c r="IIN3002" s="740"/>
      <c r="IIO3002" s="137"/>
      <c r="IIP3002" s="580"/>
      <c r="IIQ3002" s="537"/>
      <c r="IIR3002" s="562"/>
      <c r="IIS3002" s="357"/>
      <c r="IIT3002" s="81"/>
      <c r="IIU3002" s="173"/>
      <c r="IIV3002" s="740"/>
      <c r="IIW3002" s="137"/>
      <c r="IIX3002" s="580"/>
      <c r="IIY3002" s="537"/>
      <c r="IIZ3002" s="562"/>
      <c r="IJA3002" s="357"/>
      <c r="IJB3002" s="81"/>
      <c r="IJC3002" s="173"/>
      <c r="IJD3002" s="740"/>
      <c r="IJE3002" s="137"/>
      <c r="IJF3002" s="580"/>
      <c r="IJG3002" s="537"/>
      <c r="IJH3002" s="562"/>
      <c r="IJI3002" s="357"/>
      <c r="IJJ3002" s="81"/>
      <c r="IJK3002" s="173"/>
      <c r="IJL3002" s="740"/>
      <c r="IJM3002" s="137"/>
      <c r="IJN3002" s="580"/>
      <c r="IJO3002" s="537"/>
      <c r="IJP3002" s="562"/>
      <c r="IJQ3002" s="357"/>
      <c r="IJR3002" s="81"/>
      <c r="IJS3002" s="173"/>
      <c r="IJT3002" s="740"/>
      <c r="IJU3002" s="137"/>
      <c r="IJV3002" s="580"/>
      <c r="IJW3002" s="537"/>
      <c r="IJX3002" s="562"/>
      <c r="IJY3002" s="357"/>
      <c r="IJZ3002" s="81"/>
      <c r="IKA3002" s="173"/>
      <c r="IKB3002" s="740"/>
      <c r="IKC3002" s="137"/>
      <c r="IKD3002" s="580"/>
      <c r="IKE3002" s="537"/>
      <c r="IKF3002" s="562"/>
      <c r="IKG3002" s="357"/>
      <c r="IKH3002" s="81"/>
      <c r="IKI3002" s="173"/>
      <c r="IKJ3002" s="740"/>
      <c r="IKK3002" s="137"/>
      <c r="IKL3002" s="580"/>
      <c r="IKM3002" s="537"/>
      <c r="IKN3002" s="562"/>
      <c r="IKO3002" s="357"/>
      <c r="IKP3002" s="81"/>
      <c r="IKQ3002" s="173"/>
      <c r="IKR3002" s="740"/>
      <c r="IKS3002" s="137"/>
      <c r="IKT3002" s="580"/>
      <c r="IKU3002" s="537"/>
      <c r="IKV3002" s="562"/>
      <c r="IKW3002" s="357"/>
      <c r="IKX3002" s="81"/>
      <c r="IKY3002" s="173"/>
      <c r="IKZ3002" s="740"/>
      <c r="ILA3002" s="137"/>
      <c r="ILB3002" s="580"/>
      <c r="ILC3002" s="537"/>
      <c r="ILD3002" s="562"/>
      <c r="ILE3002" s="357"/>
      <c r="ILF3002" s="81"/>
      <c r="ILG3002" s="173"/>
      <c r="ILH3002" s="740"/>
      <c r="ILI3002" s="137"/>
      <c r="ILJ3002" s="580"/>
      <c r="ILK3002" s="537"/>
      <c r="ILL3002" s="562"/>
      <c r="ILM3002" s="357"/>
      <c r="ILN3002" s="81"/>
      <c r="ILO3002" s="173"/>
      <c r="ILP3002" s="740"/>
      <c r="ILQ3002" s="137"/>
      <c r="ILR3002" s="580"/>
      <c r="ILS3002" s="537"/>
      <c r="ILT3002" s="562"/>
      <c r="ILU3002" s="357"/>
      <c r="ILV3002" s="81"/>
      <c r="ILW3002" s="173"/>
      <c r="ILX3002" s="740"/>
      <c r="ILY3002" s="137"/>
      <c r="ILZ3002" s="580"/>
      <c r="IMA3002" s="537"/>
      <c r="IMB3002" s="562"/>
      <c r="IMC3002" s="357"/>
      <c r="IMD3002" s="81"/>
      <c r="IME3002" s="173"/>
      <c r="IMF3002" s="740"/>
      <c r="IMG3002" s="137"/>
      <c r="IMH3002" s="580"/>
      <c r="IMI3002" s="537"/>
      <c r="IMJ3002" s="562"/>
      <c r="IMK3002" s="357"/>
      <c r="IML3002" s="81"/>
      <c r="IMM3002" s="173"/>
      <c r="IMN3002" s="740"/>
      <c r="IMO3002" s="137"/>
      <c r="IMP3002" s="580"/>
      <c r="IMQ3002" s="537"/>
      <c r="IMR3002" s="562"/>
      <c r="IMS3002" s="357"/>
      <c r="IMT3002" s="81"/>
      <c r="IMU3002" s="173"/>
      <c r="IMV3002" s="740"/>
      <c r="IMW3002" s="137"/>
      <c r="IMX3002" s="580"/>
      <c r="IMY3002" s="537"/>
      <c r="IMZ3002" s="562"/>
      <c r="INA3002" s="357"/>
      <c r="INB3002" s="81"/>
      <c r="INC3002" s="173"/>
      <c r="IND3002" s="740"/>
      <c r="INE3002" s="137"/>
      <c r="INF3002" s="580"/>
      <c r="ING3002" s="537"/>
      <c r="INH3002" s="562"/>
      <c r="INI3002" s="357"/>
      <c r="INJ3002" s="81"/>
      <c r="INK3002" s="173"/>
      <c r="INL3002" s="740"/>
      <c r="INM3002" s="137"/>
      <c r="INN3002" s="580"/>
      <c r="INO3002" s="537"/>
      <c r="INP3002" s="562"/>
      <c r="INQ3002" s="357"/>
      <c r="INR3002" s="81"/>
      <c r="INS3002" s="173"/>
      <c r="INT3002" s="740"/>
      <c r="INU3002" s="137"/>
      <c r="INV3002" s="580"/>
      <c r="INW3002" s="537"/>
      <c r="INX3002" s="562"/>
      <c r="INY3002" s="357"/>
      <c r="INZ3002" s="81"/>
      <c r="IOA3002" s="173"/>
      <c r="IOB3002" s="740"/>
      <c r="IOC3002" s="137"/>
      <c r="IOD3002" s="580"/>
      <c r="IOE3002" s="537"/>
      <c r="IOF3002" s="562"/>
      <c r="IOG3002" s="357"/>
      <c r="IOH3002" s="81"/>
      <c r="IOI3002" s="173"/>
      <c r="IOJ3002" s="740"/>
      <c r="IOK3002" s="137"/>
      <c r="IOL3002" s="580"/>
      <c r="IOM3002" s="537"/>
      <c r="ION3002" s="562"/>
      <c r="IOO3002" s="357"/>
      <c r="IOP3002" s="81"/>
      <c r="IOQ3002" s="173"/>
      <c r="IOR3002" s="740"/>
      <c r="IOS3002" s="137"/>
      <c r="IOT3002" s="580"/>
      <c r="IOU3002" s="537"/>
      <c r="IOV3002" s="562"/>
      <c r="IOW3002" s="357"/>
      <c r="IOX3002" s="81"/>
      <c r="IOY3002" s="173"/>
      <c r="IOZ3002" s="740"/>
      <c r="IPA3002" s="137"/>
      <c r="IPB3002" s="580"/>
      <c r="IPC3002" s="537"/>
      <c r="IPD3002" s="562"/>
      <c r="IPE3002" s="357"/>
      <c r="IPF3002" s="81"/>
      <c r="IPG3002" s="173"/>
      <c r="IPH3002" s="740"/>
      <c r="IPI3002" s="137"/>
      <c r="IPJ3002" s="580"/>
      <c r="IPK3002" s="537"/>
      <c r="IPL3002" s="562"/>
      <c r="IPM3002" s="357"/>
      <c r="IPN3002" s="81"/>
      <c r="IPO3002" s="173"/>
      <c r="IPP3002" s="740"/>
      <c r="IPQ3002" s="137"/>
      <c r="IPR3002" s="580"/>
      <c r="IPS3002" s="537"/>
      <c r="IPT3002" s="562"/>
      <c r="IPU3002" s="357"/>
      <c r="IPV3002" s="81"/>
      <c r="IPW3002" s="173"/>
      <c r="IPX3002" s="740"/>
      <c r="IPY3002" s="137"/>
      <c r="IPZ3002" s="580"/>
      <c r="IQA3002" s="537"/>
      <c r="IQB3002" s="562"/>
      <c r="IQC3002" s="357"/>
      <c r="IQD3002" s="81"/>
      <c r="IQE3002" s="173"/>
      <c r="IQF3002" s="740"/>
      <c r="IQG3002" s="137"/>
      <c r="IQH3002" s="580"/>
      <c r="IQI3002" s="537"/>
      <c r="IQJ3002" s="562"/>
      <c r="IQK3002" s="357"/>
      <c r="IQL3002" s="81"/>
      <c r="IQM3002" s="173"/>
      <c r="IQN3002" s="740"/>
      <c r="IQO3002" s="137"/>
      <c r="IQP3002" s="580"/>
      <c r="IQQ3002" s="537"/>
      <c r="IQR3002" s="562"/>
      <c r="IQS3002" s="357"/>
      <c r="IQT3002" s="81"/>
      <c r="IQU3002" s="173"/>
      <c r="IQV3002" s="740"/>
      <c r="IQW3002" s="137"/>
      <c r="IQX3002" s="580"/>
      <c r="IQY3002" s="537"/>
      <c r="IQZ3002" s="562"/>
      <c r="IRA3002" s="357"/>
      <c r="IRB3002" s="81"/>
      <c r="IRC3002" s="173"/>
      <c r="IRD3002" s="740"/>
      <c r="IRE3002" s="137"/>
      <c r="IRF3002" s="580"/>
      <c r="IRG3002" s="537"/>
      <c r="IRH3002" s="562"/>
      <c r="IRI3002" s="357"/>
      <c r="IRJ3002" s="81"/>
      <c r="IRK3002" s="173"/>
      <c r="IRL3002" s="740"/>
      <c r="IRM3002" s="137"/>
      <c r="IRN3002" s="580"/>
      <c r="IRO3002" s="537"/>
      <c r="IRP3002" s="562"/>
      <c r="IRQ3002" s="357"/>
      <c r="IRR3002" s="81"/>
      <c r="IRS3002" s="173"/>
      <c r="IRT3002" s="740"/>
      <c r="IRU3002" s="137"/>
      <c r="IRV3002" s="580"/>
      <c r="IRW3002" s="537"/>
      <c r="IRX3002" s="562"/>
      <c r="IRY3002" s="357"/>
      <c r="IRZ3002" s="81"/>
      <c r="ISA3002" s="173"/>
      <c r="ISB3002" s="740"/>
      <c r="ISC3002" s="137"/>
      <c r="ISD3002" s="580"/>
      <c r="ISE3002" s="537"/>
      <c r="ISF3002" s="562"/>
      <c r="ISG3002" s="357"/>
      <c r="ISH3002" s="81"/>
      <c r="ISI3002" s="173"/>
      <c r="ISJ3002" s="740"/>
      <c r="ISK3002" s="137"/>
      <c r="ISL3002" s="580"/>
      <c r="ISM3002" s="537"/>
      <c r="ISN3002" s="562"/>
      <c r="ISO3002" s="357"/>
      <c r="ISP3002" s="81"/>
      <c r="ISQ3002" s="173"/>
      <c r="ISR3002" s="740"/>
      <c r="ISS3002" s="137"/>
      <c r="IST3002" s="580"/>
      <c r="ISU3002" s="537"/>
      <c r="ISV3002" s="562"/>
      <c r="ISW3002" s="357"/>
      <c r="ISX3002" s="81"/>
      <c r="ISY3002" s="173"/>
      <c r="ISZ3002" s="740"/>
      <c r="ITA3002" s="137"/>
      <c r="ITB3002" s="580"/>
      <c r="ITC3002" s="537"/>
      <c r="ITD3002" s="562"/>
      <c r="ITE3002" s="357"/>
      <c r="ITF3002" s="81"/>
      <c r="ITG3002" s="173"/>
      <c r="ITH3002" s="740"/>
      <c r="ITI3002" s="137"/>
      <c r="ITJ3002" s="580"/>
      <c r="ITK3002" s="537"/>
      <c r="ITL3002" s="562"/>
      <c r="ITM3002" s="357"/>
      <c r="ITN3002" s="81"/>
      <c r="ITO3002" s="173"/>
      <c r="ITP3002" s="740"/>
      <c r="ITQ3002" s="137"/>
      <c r="ITR3002" s="580"/>
      <c r="ITS3002" s="537"/>
      <c r="ITT3002" s="562"/>
      <c r="ITU3002" s="357"/>
      <c r="ITV3002" s="81"/>
      <c r="ITW3002" s="173"/>
      <c r="ITX3002" s="740"/>
      <c r="ITY3002" s="137"/>
      <c r="ITZ3002" s="580"/>
      <c r="IUA3002" s="537"/>
      <c r="IUB3002" s="562"/>
      <c r="IUC3002" s="357"/>
      <c r="IUD3002" s="81"/>
      <c r="IUE3002" s="173"/>
      <c r="IUF3002" s="740"/>
      <c r="IUG3002" s="137"/>
      <c r="IUH3002" s="580"/>
      <c r="IUI3002" s="537"/>
      <c r="IUJ3002" s="562"/>
      <c r="IUK3002" s="357"/>
      <c r="IUL3002" s="81"/>
      <c r="IUM3002" s="173"/>
      <c r="IUN3002" s="740"/>
      <c r="IUO3002" s="137"/>
      <c r="IUP3002" s="580"/>
      <c r="IUQ3002" s="537"/>
      <c r="IUR3002" s="562"/>
      <c r="IUS3002" s="357"/>
      <c r="IUT3002" s="81"/>
      <c r="IUU3002" s="173"/>
      <c r="IUV3002" s="740"/>
      <c r="IUW3002" s="137"/>
      <c r="IUX3002" s="580"/>
      <c r="IUY3002" s="537"/>
      <c r="IUZ3002" s="562"/>
      <c r="IVA3002" s="357"/>
      <c r="IVB3002" s="81"/>
      <c r="IVC3002" s="173"/>
      <c r="IVD3002" s="740"/>
      <c r="IVE3002" s="137"/>
      <c r="IVF3002" s="580"/>
      <c r="IVG3002" s="537"/>
      <c r="IVH3002" s="562"/>
      <c r="IVI3002" s="357"/>
      <c r="IVJ3002" s="81"/>
      <c r="IVK3002" s="173"/>
      <c r="IVL3002" s="740"/>
      <c r="IVM3002" s="137"/>
      <c r="IVN3002" s="580"/>
      <c r="IVO3002" s="537"/>
      <c r="IVP3002" s="562"/>
      <c r="IVQ3002" s="357"/>
      <c r="IVR3002" s="81"/>
      <c r="IVS3002" s="173"/>
      <c r="IVT3002" s="740"/>
      <c r="IVU3002" s="137"/>
      <c r="IVV3002" s="580"/>
      <c r="IVW3002" s="537"/>
      <c r="IVX3002" s="562"/>
      <c r="IVY3002" s="357"/>
      <c r="IVZ3002" s="81"/>
      <c r="IWA3002" s="173"/>
      <c r="IWB3002" s="740"/>
      <c r="IWC3002" s="137"/>
      <c r="IWD3002" s="580"/>
      <c r="IWE3002" s="537"/>
      <c r="IWF3002" s="562"/>
      <c r="IWG3002" s="357"/>
      <c r="IWH3002" s="81"/>
      <c r="IWI3002" s="173"/>
      <c r="IWJ3002" s="740"/>
      <c r="IWK3002" s="137"/>
      <c r="IWL3002" s="580"/>
      <c r="IWM3002" s="537"/>
      <c r="IWN3002" s="562"/>
      <c r="IWO3002" s="357"/>
      <c r="IWP3002" s="81"/>
      <c r="IWQ3002" s="173"/>
      <c r="IWR3002" s="740"/>
      <c r="IWS3002" s="137"/>
      <c r="IWT3002" s="580"/>
      <c r="IWU3002" s="537"/>
      <c r="IWV3002" s="562"/>
      <c r="IWW3002" s="357"/>
      <c r="IWX3002" s="81"/>
      <c r="IWY3002" s="173"/>
      <c r="IWZ3002" s="740"/>
      <c r="IXA3002" s="137"/>
      <c r="IXB3002" s="580"/>
      <c r="IXC3002" s="537"/>
      <c r="IXD3002" s="562"/>
      <c r="IXE3002" s="357"/>
      <c r="IXF3002" s="81"/>
      <c r="IXG3002" s="173"/>
      <c r="IXH3002" s="740"/>
      <c r="IXI3002" s="137"/>
      <c r="IXJ3002" s="580"/>
      <c r="IXK3002" s="537"/>
      <c r="IXL3002" s="562"/>
      <c r="IXM3002" s="357"/>
      <c r="IXN3002" s="81"/>
      <c r="IXO3002" s="173"/>
      <c r="IXP3002" s="740"/>
      <c r="IXQ3002" s="137"/>
      <c r="IXR3002" s="580"/>
      <c r="IXS3002" s="537"/>
      <c r="IXT3002" s="562"/>
      <c r="IXU3002" s="357"/>
      <c r="IXV3002" s="81"/>
      <c r="IXW3002" s="173"/>
      <c r="IXX3002" s="740"/>
      <c r="IXY3002" s="137"/>
      <c r="IXZ3002" s="580"/>
      <c r="IYA3002" s="537"/>
      <c r="IYB3002" s="562"/>
      <c r="IYC3002" s="357"/>
      <c r="IYD3002" s="81"/>
      <c r="IYE3002" s="173"/>
      <c r="IYF3002" s="740"/>
      <c r="IYG3002" s="137"/>
      <c r="IYH3002" s="580"/>
      <c r="IYI3002" s="537"/>
      <c r="IYJ3002" s="562"/>
      <c r="IYK3002" s="357"/>
      <c r="IYL3002" s="81"/>
      <c r="IYM3002" s="173"/>
      <c r="IYN3002" s="740"/>
      <c r="IYO3002" s="137"/>
      <c r="IYP3002" s="580"/>
      <c r="IYQ3002" s="537"/>
      <c r="IYR3002" s="562"/>
      <c r="IYS3002" s="357"/>
      <c r="IYT3002" s="81"/>
      <c r="IYU3002" s="173"/>
      <c r="IYV3002" s="740"/>
      <c r="IYW3002" s="137"/>
      <c r="IYX3002" s="580"/>
      <c r="IYY3002" s="537"/>
      <c r="IYZ3002" s="562"/>
      <c r="IZA3002" s="357"/>
      <c r="IZB3002" s="81"/>
      <c r="IZC3002" s="173"/>
      <c r="IZD3002" s="740"/>
      <c r="IZE3002" s="137"/>
      <c r="IZF3002" s="580"/>
      <c r="IZG3002" s="537"/>
      <c r="IZH3002" s="562"/>
      <c r="IZI3002" s="357"/>
      <c r="IZJ3002" s="81"/>
      <c r="IZK3002" s="173"/>
      <c r="IZL3002" s="740"/>
      <c r="IZM3002" s="137"/>
      <c r="IZN3002" s="580"/>
      <c r="IZO3002" s="537"/>
      <c r="IZP3002" s="562"/>
      <c r="IZQ3002" s="357"/>
      <c r="IZR3002" s="81"/>
      <c r="IZS3002" s="173"/>
      <c r="IZT3002" s="740"/>
      <c r="IZU3002" s="137"/>
      <c r="IZV3002" s="580"/>
      <c r="IZW3002" s="537"/>
      <c r="IZX3002" s="562"/>
      <c r="IZY3002" s="357"/>
      <c r="IZZ3002" s="81"/>
      <c r="JAA3002" s="173"/>
      <c r="JAB3002" s="740"/>
      <c r="JAC3002" s="137"/>
      <c r="JAD3002" s="580"/>
      <c r="JAE3002" s="537"/>
      <c r="JAF3002" s="562"/>
      <c r="JAG3002" s="357"/>
      <c r="JAH3002" s="81"/>
      <c r="JAI3002" s="173"/>
      <c r="JAJ3002" s="740"/>
      <c r="JAK3002" s="137"/>
      <c r="JAL3002" s="580"/>
      <c r="JAM3002" s="537"/>
      <c r="JAN3002" s="562"/>
      <c r="JAO3002" s="357"/>
      <c r="JAP3002" s="81"/>
      <c r="JAQ3002" s="173"/>
      <c r="JAR3002" s="740"/>
      <c r="JAS3002" s="137"/>
      <c r="JAT3002" s="580"/>
      <c r="JAU3002" s="537"/>
      <c r="JAV3002" s="562"/>
      <c r="JAW3002" s="357"/>
      <c r="JAX3002" s="81"/>
      <c r="JAY3002" s="173"/>
      <c r="JAZ3002" s="740"/>
      <c r="JBA3002" s="137"/>
      <c r="JBB3002" s="580"/>
      <c r="JBC3002" s="537"/>
      <c r="JBD3002" s="562"/>
      <c r="JBE3002" s="357"/>
      <c r="JBF3002" s="81"/>
      <c r="JBG3002" s="173"/>
      <c r="JBH3002" s="740"/>
      <c r="JBI3002" s="137"/>
      <c r="JBJ3002" s="580"/>
      <c r="JBK3002" s="537"/>
      <c r="JBL3002" s="562"/>
      <c r="JBM3002" s="357"/>
      <c r="JBN3002" s="81"/>
      <c r="JBO3002" s="173"/>
      <c r="JBP3002" s="740"/>
      <c r="JBQ3002" s="137"/>
      <c r="JBR3002" s="580"/>
      <c r="JBS3002" s="537"/>
      <c r="JBT3002" s="562"/>
      <c r="JBU3002" s="357"/>
      <c r="JBV3002" s="81"/>
      <c r="JBW3002" s="173"/>
      <c r="JBX3002" s="740"/>
      <c r="JBY3002" s="137"/>
      <c r="JBZ3002" s="580"/>
      <c r="JCA3002" s="537"/>
      <c r="JCB3002" s="562"/>
      <c r="JCC3002" s="357"/>
      <c r="JCD3002" s="81"/>
      <c r="JCE3002" s="173"/>
      <c r="JCF3002" s="740"/>
      <c r="JCG3002" s="137"/>
      <c r="JCH3002" s="580"/>
      <c r="JCI3002" s="537"/>
      <c r="JCJ3002" s="562"/>
      <c r="JCK3002" s="357"/>
      <c r="JCL3002" s="81"/>
      <c r="JCM3002" s="173"/>
      <c r="JCN3002" s="740"/>
      <c r="JCO3002" s="137"/>
      <c r="JCP3002" s="580"/>
      <c r="JCQ3002" s="537"/>
      <c r="JCR3002" s="562"/>
      <c r="JCS3002" s="357"/>
      <c r="JCT3002" s="81"/>
      <c r="JCU3002" s="173"/>
      <c r="JCV3002" s="740"/>
      <c r="JCW3002" s="137"/>
      <c r="JCX3002" s="580"/>
      <c r="JCY3002" s="537"/>
      <c r="JCZ3002" s="562"/>
      <c r="JDA3002" s="357"/>
      <c r="JDB3002" s="81"/>
      <c r="JDC3002" s="173"/>
      <c r="JDD3002" s="740"/>
      <c r="JDE3002" s="137"/>
      <c r="JDF3002" s="580"/>
      <c r="JDG3002" s="537"/>
      <c r="JDH3002" s="562"/>
      <c r="JDI3002" s="357"/>
      <c r="JDJ3002" s="81"/>
      <c r="JDK3002" s="173"/>
      <c r="JDL3002" s="740"/>
      <c r="JDM3002" s="137"/>
      <c r="JDN3002" s="580"/>
      <c r="JDO3002" s="537"/>
      <c r="JDP3002" s="562"/>
      <c r="JDQ3002" s="357"/>
      <c r="JDR3002" s="81"/>
      <c r="JDS3002" s="173"/>
      <c r="JDT3002" s="740"/>
      <c r="JDU3002" s="137"/>
      <c r="JDV3002" s="580"/>
      <c r="JDW3002" s="537"/>
      <c r="JDX3002" s="562"/>
      <c r="JDY3002" s="357"/>
      <c r="JDZ3002" s="81"/>
      <c r="JEA3002" s="173"/>
      <c r="JEB3002" s="740"/>
      <c r="JEC3002" s="137"/>
      <c r="JED3002" s="580"/>
      <c r="JEE3002" s="537"/>
      <c r="JEF3002" s="562"/>
      <c r="JEG3002" s="357"/>
      <c r="JEH3002" s="81"/>
      <c r="JEI3002" s="173"/>
      <c r="JEJ3002" s="740"/>
      <c r="JEK3002" s="137"/>
      <c r="JEL3002" s="580"/>
      <c r="JEM3002" s="537"/>
      <c r="JEN3002" s="562"/>
      <c r="JEO3002" s="357"/>
      <c r="JEP3002" s="81"/>
      <c r="JEQ3002" s="173"/>
      <c r="JER3002" s="740"/>
      <c r="JES3002" s="137"/>
      <c r="JET3002" s="580"/>
      <c r="JEU3002" s="537"/>
      <c r="JEV3002" s="562"/>
      <c r="JEW3002" s="357"/>
      <c r="JEX3002" s="81"/>
      <c r="JEY3002" s="173"/>
      <c r="JEZ3002" s="740"/>
      <c r="JFA3002" s="137"/>
      <c r="JFB3002" s="580"/>
      <c r="JFC3002" s="537"/>
      <c r="JFD3002" s="562"/>
      <c r="JFE3002" s="357"/>
      <c r="JFF3002" s="81"/>
      <c r="JFG3002" s="173"/>
      <c r="JFH3002" s="740"/>
      <c r="JFI3002" s="137"/>
      <c r="JFJ3002" s="580"/>
      <c r="JFK3002" s="537"/>
      <c r="JFL3002" s="562"/>
      <c r="JFM3002" s="357"/>
      <c r="JFN3002" s="81"/>
      <c r="JFO3002" s="173"/>
      <c r="JFP3002" s="740"/>
      <c r="JFQ3002" s="137"/>
      <c r="JFR3002" s="580"/>
      <c r="JFS3002" s="537"/>
      <c r="JFT3002" s="562"/>
      <c r="JFU3002" s="357"/>
      <c r="JFV3002" s="81"/>
      <c r="JFW3002" s="173"/>
      <c r="JFX3002" s="740"/>
      <c r="JFY3002" s="137"/>
      <c r="JFZ3002" s="580"/>
      <c r="JGA3002" s="537"/>
      <c r="JGB3002" s="562"/>
      <c r="JGC3002" s="357"/>
      <c r="JGD3002" s="81"/>
      <c r="JGE3002" s="173"/>
      <c r="JGF3002" s="740"/>
      <c r="JGG3002" s="137"/>
      <c r="JGH3002" s="580"/>
      <c r="JGI3002" s="537"/>
      <c r="JGJ3002" s="562"/>
      <c r="JGK3002" s="357"/>
      <c r="JGL3002" s="81"/>
      <c r="JGM3002" s="173"/>
      <c r="JGN3002" s="740"/>
      <c r="JGO3002" s="137"/>
      <c r="JGP3002" s="580"/>
      <c r="JGQ3002" s="537"/>
      <c r="JGR3002" s="562"/>
      <c r="JGS3002" s="357"/>
      <c r="JGT3002" s="81"/>
      <c r="JGU3002" s="173"/>
      <c r="JGV3002" s="740"/>
      <c r="JGW3002" s="137"/>
      <c r="JGX3002" s="580"/>
      <c r="JGY3002" s="537"/>
      <c r="JGZ3002" s="562"/>
      <c r="JHA3002" s="357"/>
      <c r="JHB3002" s="81"/>
      <c r="JHC3002" s="173"/>
      <c r="JHD3002" s="740"/>
      <c r="JHE3002" s="137"/>
      <c r="JHF3002" s="580"/>
      <c r="JHG3002" s="537"/>
      <c r="JHH3002" s="562"/>
      <c r="JHI3002" s="357"/>
      <c r="JHJ3002" s="81"/>
      <c r="JHK3002" s="173"/>
      <c r="JHL3002" s="740"/>
      <c r="JHM3002" s="137"/>
      <c r="JHN3002" s="580"/>
      <c r="JHO3002" s="537"/>
      <c r="JHP3002" s="562"/>
      <c r="JHQ3002" s="357"/>
      <c r="JHR3002" s="81"/>
      <c r="JHS3002" s="173"/>
      <c r="JHT3002" s="740"/>
      <c r="JHU3002" s="137"/>
      <c r="JHV3002" s="580"/>
      <c r="JHW3002" s="537"/>
      <c r="JHX3002" s="562"/>
      <c r="JHY3002" s="357"/>
      <c r="JHZ3002" s="81"/>
      <c r="JIA3002" s="173"/>
      <c r="JIB3002" s="740"/>
      <c r="JIC3002" s="137"/>
      <c r="JID3002" s="580"/>
      <c r="JIE3002" s="537"/>
      <c r="JIF3002" s="562"/>
      <c r="JIG3002" s="357"/>
      <c r="JIH3002" s="81"/>
      <c r="JII3002" s="173"/>
      <c r="JIJ3002" s="740"/>
      <c r="JIK3002" s="137"/>
      <c r="JIL3002" s="580"/>
      <c r="JIM3002" s="537"/>
      <c r="JIN3002" s="562"/>
      <c r="JIO3002" s="357"/>
      <c r="JIP3002" s="81"/>
      <c r="JIQ3002" s="173"/>
      <c r="JIR3002" s="740"/>
      <c r="JIS3002" s="137"/>
      <c r="JIT3002" s="580"/>
      <c r="JIU3002" s="537"/>
      <c r="JIV3002" s="562"/>
      <c r="JIW3002" s="357"/>
      <c r="JIX3002" s="81"/>
      <c r="JIY3002" s="173"/>
      <c r="JIZ3002" s="740"/>
      <c r="JJA3002" s="137"/>
      <c r="JJB3002" s="580"/>
      <c r="JJC3002" s="537"/>
      <c r="JJD3002" s="562"/>
      <c r="JJE3002" s="357"/>
      <c r="JJF3002" s="81"/>
      <c r="JJG3002" s="173"/>
      <c r="JJH3002" s="740"/>
      <c r="JJI3002" s="137"/>
      <c r="JJJ3002" s="580"/>
      <c r="JJK3002" s="537"/>
      <c r="JJL3002" s="562"/>
      <c r="JJM3002" s="357"/>
      <c r="JJN3002" s="81"/>
      <c r="JJO3002" s="173"/>
      <c r="JJP3002" s="740"/>
      <c r="JJQ3002" s="137"/>
      <c r="JJR3002" s="580"/>
      <c r="JJS3002" s="537"/>
      <c r="JJT3002" s="562"/>
      <c r="JJU3002" s="357"/>
      <c r="JJV3002" s="81"/>
      <c r="JJW3002" s="173"/>
      <c r="JJX3002" s="740"/>
      <c r="JJY3002" s="137"/>
      <c r="JJZ3002" s="580"/>
      <c r="JKA3002" s="537"/>
      <c r="JKB3002" s="562"/>
      <c r="JKC3002" s="357"/>
      <c r="JKD3002" s="81"/>
      <c r="JKE3002" s="173"/>
      <c r="JKF3002" s="740"/>
      <c r="JKG3002" s="137"/>
      <c r="JKH3002" s="580"/>
      <c r="JKI3002" s="537"/>
      <c r="JKJ3002" s="562"/>
      <c r="JKK3002" s="357"/>
      <c r="JKL3002" s="81"/>
      <c r="JKM3002" s="173"/>
      <c r="JKN3002" s="740"/>
      <c r="JKO3002" s="137"/>
      <c r="JKP3002" s="580"/>
      <c r="JKQ3002" s="537"/>
      <c r="JKR3002" s="562"/>
      <c r="JKS3002" s="357"/>
      <c r="JKT3002" s="81"/>
      <c r="JKU3002" s="173"/>
      <c r="JKV3002" s="740"/>
      <c r="JKW3002" s="137"/>
      <c r="JKX3002" s="580"/>
      <c r="JKY3002" s="537"/>
      <c r="JKZ3002" s="562"/>
      <c r="JLA3002" s="357"/>
      <c r="JLB3002" s="81"/>
      <c r="JLC3002" s="173"/>
      <c r="JLD3002" s="740"/>
      <c r="JLE3002" s="137"/>
      <c r="JLF3002" s="580"/>
      <c r="JLG3002" s="537"/>
      <c r="JLH3002" s="562"/>
      <c r="JLI3002" s="357"/>
      <c r="JLJ3002" s="81"/>
      <c r="JLK3002" s="173"/>
      <c r="JLL3002" s="740"/>
      <c r="JLM3002" s="137"/>
      <c r="JLN3002" s="580"/>
      <c r="JLO3002" s="537"/>
      <c r="JLP3002" s="562"/>
      <c r="JLQ3002" s="357"/>
      <c r="JLR3002" s="81"/>
      <c r="JLS3002" s="173"/>
      <c r="JLT3002" s="740"/>
      <c r="JLU3002" s="137"/>
      <c r="JLV3002" s="580"/>
      <c r="JLW3002" s="537"/>
      <c r="JLX3002" s="562"/>
      <c r="JLY3002" s="357"/>
      <c r="JLZ3002" s="81"/>
      <c r="JMA3002" s="173"/>
      <c r="JMB3002" s="740"/>
      <c r="JMC3002" s="137"/>
      <c r="JMD3002" s="580"/>
      <c r="JME3002" s="537"/>
      <c r="JMF3002" s="562"/>
      <c r="JMG3002" s="357"/>
      <c r="JMH3002" s="81"/>
      <c r="JMI3002" s="173"/>
      <c r="JMJ3002" s="740"/>
      <c r="JMK3002" s="137"/>
      <c r="JML3002" s="580"/>
      <c r="JMM3002" s="537"/>
      <c r="JMN3002" s="562"/>
      <c r="JMO3002" s="357"/>
      <c r="JMP3002" s="81"/>
      <c r="JMQ3002" s="173"/>
      <c r="JMR3002" s="740"/>
      <c r="JMS3002" s="137"/>
      <c r="JMT3002" s="580"/>
      <c r="JMU3002" s="537"/>
      <c r="JMV3002" s="562"/>
      <c r="JMW3002" s="357"/>
      <c r="JMX3002" s="81"/>
      <c r="JMY3002" s="173"/>
      <c r="JMZ3002" s="740"/>
      <c r="JNA3002" s="137"/>
      <c r="JNB3002" s="580"/>
      <c r="JNC3002" s="537"/>
      <c r="JND3002" s="562"/>
      <c r="JNE3002" s="357"/>
      <c r="JNF3002" s="81"/>
      <c r="JNG3002" s="173"/>
      <c r="JNH3002" s="740"/>
      <c r="JNI3002" s="137"/>
      <c r="JNJ3002" s="580"/>
      <c r="JNK3002" s="537"/>
      <c r="JNL3002" s="562"/>
      <c r="JNM3002" s="357"/>
      <c r="JNN3002" s="81"/>
      <c r="JNO3002" s="173"/>
      <c r="JNP3002" s="740"/>
      <c r="JNQ3002" s="137"/>
      <c r="JNR3002" s="580"/>
      <c r="JNS3002" s="537"/>
      <c r="JNT3002" s="562"/>
      <c r="JNU3002" s="357"/>
      <c r="JNV3002" s="81"/>
      <c r="JNW3002" s="173"/>
      <c r="JNX3002" s="740"/>
      <c r="JNY3002" s="137"/>
      <c r="JNZ3002" s="580"/>
      <c r="JOA3002" s="537"/>
      <c r="JOB3002" s="562"/>
      <c r="JOC3002" s="357"/>
      <c r="JOD3002" s="81"/>
      <c r="JOE3002" s="173"/>
      <c r="JOF3002" s="740"/>
      <c r="JOG3002" s="137"/>
      <c r="JOH3002" s="580"/>
      <c r="JOI3002" s="537"/>
      <c r="JOJ3002" s="562"/>
      <c r="JOK3002" s="357"/>
      <c r="JOL3002" s="81"/>
      <c r="JOM3002" s="173"/>
      <c r="JON3002" s="740"/>
      <c r="JOO3002" s="137"/>
      <c r="JOP3002" s="580"/>
      <c r="JOQ3002" s="537"/>
      <c r="JOR3002" s="562"/>
      <c r="JOS3002" s="357"/>
      <c r="JOT3002" s="81"/>
      <c r="JOU3002" s="173"/>
      <c r="JOV3002" s="740"/>
      <c r="JOW3002" s="137"/>
      <c r="JOX3002" s="580"/>
      <c r="JOY3002" s="537"/>
      <c r="JOZ3002" s="562"/>
      <c r="JPA3002" s="357"/>
      <c r="JPB3002" s="81"/>
      <c r="JPC3002" s="173"/>
      <c r="JPD3002" s="740"/>
      <c r="JPE3002" s="137"/>
      <c r="JPF3002" s="580"/>
      <c r="JPG3002" s="537"/>
      <c r="JPH3002" s="562"/>
      <c r="JPI3002" s="357"/>
      <c r="JPJ3002" s="81"/>
      <c r="JPK3002" s="173"/>
      <c r="JPL3002" s="740"/>
      <c r="JPM3002" s="137"/>
      <c r="JPN3002" s="580"/>
      <c r="JPO3002" s="537"/>
      <c r="JPP3002" s="562"/>
      <c r="JPQ3002" s="357"/>
      <c r="JPR3002" s="81"/>
      <c r="JPS3002" s="173"/>
      <c r="JPT3002" s="740"/>
      <c r="JPU3002" s="137"/>
      <c r="JPV3002" s="580"/>
      <c r="JPW3002" s="537"/>
      <c r="JPX3002" s="562"/>
      <c r="JPY3002" s="357"/>
      <c r="JPZ3002" s="81"/>
      <c r="JQA3002" s="173"/>
      <c r="JQB3002" s="740"/>
      <c r="JQC3002" s="137"/>
      <c r="JQD3002" s="580"/>
      <c r="JQE3002" s="537"/>
      <c r="JQF3002" s="562"/>
      <c r="JQG3002" s="357"/>
      <c r="JQH3002" s="81"/>
      <c r="JQI3002" s="173"/>
      <c r="JQJ3002" s="740"/>
      <c r="JQK3002" s="137"/>
      <c r="JQL3002" s="580"/>
      <c r="JQM3002" s="537"/>
      <c r="JQN3002" s="562"/>
      <c r="JQO3002" s="357"/>
      <c r="JQP3002" s="81"/>
      <c r="JQQ3002" s="173"/>
      <c r="JQR3002" s="740"/>
      <c r="JQS3002" s="137"/>
      <c r="JQT3002" s="580"/>
      <c r="JQU3002" s="537"/>
      <c r="JQV3002" s="562"/>
      <c r="JQW3002" s="357"/>
      <c r="JQX3002" s="81"/>
      <c r="JQY3002" s="173"/>
      <c r="JQZ3002" s="740"/>
      <c r="JRA3002" s="137"/>
      <c r="JRB3002" s="580"/>
      <c r="JRC3002" s="537"/>
      <c r="JRD3002" s="562"/>
      <c r="JRE3002" s="357"/>
      <c r="JRF3002" s="81"/>
      <c r="JRG3002" s="173"/>
      <c r="JRH3002" s="740"/>
      <c r="JRI3002" s="137"/>
      <c r="JRJ3002" s="580"/>
      <c r="JRK3002" s="537"/>
      <c r="JRL3002" s="562"/>
      <c r="JRM3002" s="357"/>
      <c r="JRN3002" s="81"/>
      <c r="JRO3002" s="173"/>
      <c r="JRP3002" s="740"/>
      <c r="JRQ3002" s="137"/>
      <c r="JRR3002" s="580"/>
      <c r="JRS3002" s="537"/>
      <c r="JRT3002" s="562"/>
      <c r="JRU3002" s="357"/>
      <c r="JRV3002" s="81"/>
      <c r="JRW3002" s="173"/>
      <c r="JRX3002" s="740"/>
      <c r="JRY3002" s="137"/>
      <c r="JRZ3002" s="580"/>
      <c r="JSA3002" s="537"/>
      <c r="JSB3002" s="562"/>
      <c r="JSC3002" s="357"/>
      <c r="JSD3002" s="81"/>
      <c r="JSE3002" s="173"/>
      <c r="JSF3002" s="740"/>
      <c r="JSG3002" s="137"/>
      <c r="JSH3002" s="580"/>
      <c r="JSI3002" s="537"/>
      <c r="JSJ3002" s="562"/>
      <c r="JSK3002" s="357"/>
      <c r="JSL3002" s="81"/>
      <c r="JSM3002" s="173"/>
      <c r="JSN3002" s="740"/>
      <c r="JSO3002" s="137"/>
      <c r="JSP3002" s="580"/>
      <c r="JSQ3002" s="537"/>
      <c r="JSR3002" s="562"/>
      <c r="JSS3002" s="357"/>
      <c r="JST3002" s="81"/>
      <c r="JSU3002" s="173"/>
      <c r="JSV3002" s="740"/>
      <c r="JSW3002" s="137"/>
      <c r="JSX3002" s="580"/>
      <c r="JSY3002" s="537"/>
      <c r="JSZ3002" s="562"/>
      <c r="JTA3002" s="357"/>
      <c r="JTB3002" s="81"/>
      <c r="JTC3002" s="173"/>
      <c r="JTD3002" s="740"/>
      <c r="JTE3002" s="137"/>
      <c r="JTF3002" s="580"/>
      <c r="JTG3002" s="537"/>
      <c r="JTH3002" s="562"/>
      <c r="JTI3002" s="357"/>
      <c r="JTJ3002" s="81"/>
      <c r="JTK3002" s="173"/>
      <c r="JTL3002" s="740"/>
      <c r="JTM3002" s="137"/>
      <c r="JTN3002" s="580"/>
      <c r="JTO3002" s="537"/>
      <c r="JTP3002" s="562"/>
      <c r="JTQ3002" s="357"/>
      <c r="JTR3002" s="81"/>
      <c r="JTS3002" s="173"/>
      <c r="JTT3002" s="740"/>
      <c r="JTU3002" s="137"/>
      <c r="JTV3002" s="580"/>
      <c r="JTW3002" s="537"/>
      <c r="JTX3002" s="562"/>
      <c r="JTY3002" s="357"/>
      <c r="JTZ3002" s="81"/>
      <c r="JUA3002" s="173"/>
      <c r="JUB3002" s="740"/>
      <c r="JUC3002" s="137"/>
      <c r="JUD3002" s="580"/>
      <c r="JUE3002" s="537"/>
      <c r="JUF3002" s="562"/>
      <c r="JUG3002" s="357"/>
      <c r="JUH3002" s="81"/>
      <c r="JUI3002" s="173"/>
      <c r="JUJ3002" s="740"/>
      <c r="JUK3002" s="137"/>
      <c r="JUL3002" s="580"/>
      <c r="JUM3002" s="537"/>
      <c r="JUN3002" s="562"/>
      <c r="JUO3002" s="357"/>
      <c r="JUP3002" s="81"/>
      <c r="JUQ3002" s="173"/>
      <c r="JUR3002" s="740"/>
      <c r="JUS3002" s="137"/>
      <c r="JUT3002" s="580"/>
      <c r="JUU3002" s="537"/>
      <c r="JUV3002" s="562"/>
      <c r="JUW3002" s="357"/>
      <c r="JUX3002" s="81"/>
      <c r="JUY3002" s="173"/>
      <c r="JUZ3002" s="740"/>
      <c r="JVA3002" s="137"/>
      <c r="JVB3002" s="580"/>
      <c r="JVC3002" s="537"/>
      <c r="JVD3002" s="562"/>
      <c r="JVE3002" s="357"/>
      <c r="JVF3002" s="81"/>
      <c r="JVG3002" s="173"/>
      <c r="JVH3002" s="740"/>
      <c r="JVI3002" s="137"/>
      <c r="JVJ3002" s="580"/>
      <c r="JVK3002" s="537"/>
      <c r="JVL3002" s="562"/>
      <c r="JVM3002" s="357"/>
      <c r="JVN3002" s="81"/>
      <c r="JVO3002" s="173"/>
      <c r="JVP3002" s="740"/>
      <c r="JVQ3002" s="137"/>
      <c r="JVR3002" s="580"/>
      <c r="JVS3002" s="537"/>
      <c r="JVT3002" s="562"/>
      <c r="JVU3002" s="357"/>
      <c r="JVV3002" s="81"/>
      <c r="JVW3002" s="173"/>
      <c r="JVX3002" s="740"/>
      <c r="JVY3002" s="137"/>
      <c r="JVZ3002" s="580"/>
      <c r="JWA3002" s="537"/>
      <c r="JWB3002" s="562"/>
      <c r="JWC3002" s="357"/>
      <c r="JWD3002" s="81"/>
      <c r="JWE3002" s="173"/>
      <c r="JWF3002" s="740"/>
      <c r="JWG3002" s="137"/>
      <c r="JWH3002" s="580"/>
      <c r="JWI3002" s="537"/>
      <c r="JWJ3002" s="562"/>
      <c r="JWK3002" s="357"/>
      <c r="JWL3002" s="81"/>
      <c r="JWM3002" s="173"/>
      <c r="JWN3002" s="740"/>
      <c r="JWO3002" s="137"/>
      <c r="JWP3002" s="580"/>
      <c r="JWQ3002" s="537"/>
      <c r="JWR3002" s="562"/>
      <c r="JWS3002" s="357"/>
      <c r="JWT3002" s="81"/>
      <c r="JWU3002" s="173"/>
      <c r="JWV3002" s="740"/>
      <c r="JWW3002" s="137"/>
      <c r="JWX3002" s="580"/>
      <c r="JWY3002" s="537"/>
      <c r="JWZ3002" s="562"/>
      <c r="JXA3002" s="357"/>
      <c r="JXB3002" s="81"/>
      <c r="JXC3002" s="173"/>
      <c r="JXD3002" s="740"/>
      <c r="JXE3002" s="137"/>
      <c r="JXF3002" s="580"/>
      <c r="JXG3002" s="537"/>
      <c r="JXH3002" s="562"/>
      <c r="JXI3002" s="357"/>
      <c r="JXJ3002" s="81"/>
      <c r="JXK3002" s="173"/>
      <c r="JXL3002" s="740"/>
      <c r="JXM3002" s="137"/>
      <c r="JXN3002" s="580"/>
      <c r="JXO3002" s="537"/>
      <c r="JXP3002" s="562"/>
      <c r="JXQ3002" s="357"/>
      <c r="JXR3002" s="81"/>
      <c r="JXS3002" s="173"/>
      <c r="JXT3002" s="740"/>
      <c r="JXU3002" s="137"/>
      <c r="JXV3002" s="580"/>
      <c r="JXW3002" s="537"/>
      <c r="JXX3002" s="562"/>
      <c r="JXY3002" s="357"/>
      <c r="JXZ3002" s="81"/>
      <c r="JYA3002" s="173"/>
      <c r="JYB3002" s="740"/>
      <c r="JYC3002" s="137"/>
      <c r="JYD3002" s="580"/>
      <c r="JYE3002" s="537"/>
      <c r="JYF3002" s="562"/>
      <c r="JYG3002" s="357"/>
      <c r="JYH3002" s="81"/>
      <c r="JYI3002" s="173"/>
      <c r="JYJ3002" s="740"/>
      <c r="JYK3002" s="137"/>
      <c r="JYL3002" s="580"/>
      <c r="JYM3002" s="537"/>
      <c r="JYN3002" s="562"/>
      <c r="JYO3002" s="357"/>
      <c r="JYP3002" s="81"/>
      <c r="JYQ3002" s="173"/>
      <c r="JYR3002" s="740"/>
      <c r="JYS3002" s="137"/>
      <c r="JYT3002" s="580"/>
      <c r="JYU3002" s="537"/>
      <c r="JYV3002" s="562"/>
      <c r="JYW3002" s="357"/>
      <c r="JYX3002" s="81"/>
      <c r="JYY3002" s="173"/>
      <c r="JYZ3002" s="740"/>
      <c r="JZA3002" s="137"/>
      <c r="JZB3002" s="580"/>
      <c r="JZC3002" s="537"/>
      <c r="JZD3002" s="562"/>
      <c r="JZE3002" s="357"/>
      <c r="JZF3002" s="81"/>
      <c r="JZG3002" s="173"/>
      <c r="JZH3002" s="740"/>
      <c r="JZI3002" s="137"/>
      <c r="JZJ3002" s="580"/>
      <c r="JZK3002" s="537"/>
      <c r="JZL3002" s="562"/>
      <c r="JZM3002" s="357"/>
      <c r="JZN3002" s="81"/>
      <c r="JZO3002" s="173"/>
      <c r="JZP3002" s="740"/>
      <c r="JZQ3002" s="137"/>
      <c r="JZR3002" s="580"/>
      <c r="JZS3002" s="537"/>
      <c r="JZT3002" s="562"/>
      <c r="JZU3002" s="357"/>
      <c r="JZV3002" s="81"/>
      <c r="JZW3002" s="173"/>
      <c r="JZX3002" s="740"/>
      <c r="JZY3002" s="137"/>
      <c r="JZZ3002" s="580"/>
      <c r="KAA3002" s="537"/>
      <c r="KAB3002" s="562"/>
      <c r="KAC3002" s="357"/>
      <c r="KAD3002" s="81"/>
      <c r="KAE3002" s="173"/>
      <c r="KAF3002" s="740"/>
      <c r="KAG3002" s="137"/>
      <c r="KAH3002" s="580"/>
      <c r="KAI3002" s="537"/>
      <c r="KAJ3002" s="562"/>
      <c r="KAK3002" s="357"/>
      <c r="KAL3002" s="81"/>
      <c r="KAM3002" s="173"/>
      <c r="KAN3002" s="740"/>
      <c r="KAO3002" s="137"/>
      <c r="KAP3002" s="580"/>
      <c r="KAQ3002" s="537"/>
      <c r="KAR3002" s="562"/>
      <c r="KAS3002" s="357"/>
      <c r="KAT3002" s="81"/>
      <c r="KAU3002" s="173"/>
      <c r="KAV3002" s="740"/>
      <c r="KAW3002" s="137"/>
      <c r="KAX3002" s="580"/>
      <c r="KAY3002" s="537"/>
      <c r="KAZ3002" s="562"/>
      <c r="KBA3002" s="357"/>
      <c r="KBB3002" s="81"/>
      <c r="KBC3002" s="173"/>
      <c r="KBD3002" s="740"/>
      <c r="KBE3002" s="137"/>
      <c r="KBF3002" s="580"/>
      <c r="KBG3002" s="537"/>
      <c r="KBH3002" s="562"/>
      <c r="KBI3002" s="357"/>
      <c r="KBJ3002" s="81"/>
      <c r="KBK3002" s="173"/>
      <c r="KBL3002" s="740"/>
      <c r="KBM3002" s="137"/>
      <c r="KBN3002" s="580"/>
      <c r="KBO3002" s="537"/>
      <c r="KBP3002" s="562"/>
      <c r="KBQ3002" s="357"/>
      <c r="KBR3002" s="81"/>
      <c r="KBS3002" s="173"/>
      <c r="KBT3002" s="740"/>
      <c r="KBU3002" s="137"/>
      <c r="KBV3002" s="580"/>
      <c r="KBW3002" s="537"/>
      <c r="KBX3002" s="562"/>
      <c r="KBY3002" s="357"/>
      <c r="KBZ3002" s="81"/>
      <c r="KCA3002" s="173"/>
      <c r="KCB3002" s="740"/>
      <c r="KCC3002" s="137"/>
      <c r="KCD3002" s="580"/>
      <c r="KCE3002" s="537"/>
      <c r="KCF3002" s="562"/>
      <c r="KCG3002" s="357"/>
      <c r="KCH3002" s="81"/>
      <c r="KCI3002" s="173"/>
      <c r="KCJ3002" s="740"/>
      <c r="KCK3002" s="137"/>
      <c r="KCL3002" s="580"/>
      <c r="KCM3002" s="537"/>
      <c r="KCN3002" s="562"/>
      <c r="KCO3002" s="357"/>
      <c r="KCP3002" s="81"/>
      <c r="KCQ3002" s="173"/>
      <c r="KCR3002" s="740"/>
      <c r="KCS3002" s="137"/>
      <c r="KCT3002" s="580"/>
      <c r="KCU3002" s="537"/>
      <c r="KCV3002" s="562"/>
      <c r="KCW3002" s="357"/>
      <c r="KCX3002" s="81"/>
      <c r="KCY3002" s="173"/>
      <c r="KCZ3002" s="740"/>
      <c r="KDA3002" s="137"/>
      <c r="KDB3002" s="580"/>
      <c r="KDC3002" s="537"/>
      <c r="KDD3002" s="562"/>
      <c r="KDE3002" s="357"/>
      <c r="KDF3002" s="81"/>
      <c r="KDG3002" s="173"/>
      <c r="KDH3002" s="740"/>
      <c r="KDI3002" s="137"/>
      <c r="KDJ3002" s="580"/>
      <c r="KDK3002" s="537"/>
      <c r="KDL3002" s="562"/>
      <c r="KDM3002" s="357"/>
      <c r="KDN3002" s="81"/>
      <c r="KDO3002" s="173"/>
      <c r="KDP3002" s="740"/>
      <c r="KDQ3002" s="137"/>
      <c r="KDR3002" s="580"/>
      <c r="KDS3002" s="537"/>
      <c r="KDT3002" s="562"/>
      <c r="KDU3002" s="357"/>
      <c r="KDV3002" s="81"/>
      <c r="KDW3002" s="173"/>
      <c r="KDX3002" s="740"/>
      <c r="KDY3002" s="137"/>
      <c r="KDZ3002" s="580"/>
      <c r="KEA3002" s="537"/>
      <c r="KEB3002" s="562"/>
      <c r="KEC3002" s="357"/>
      <c r="KED3002" s="81"/>
      <c r="KEE3002" s="173"/>
      <c r="KEF3002" s="740"/>
      <c r="KEG3002" s="137"/>
      <c r="KEH3002" s="580"/>
      <c r="KEI3002" s="537"/>
      <c r="KEJ3002" s="562"/>
      <c r="KEK3002" s="357"/>
      <c r="KEL3002" s="81"/>
      <c r="KEM3002" s="173"/>
      <c r="KEN3002" s="740"/>
      <c r="KEO3002" s="137"/>
      <c r="KEP3002" s="580"/>
      <c r="KEQ3002" s="537"/>
      <c r="KER3002" s="562"/>
      <c r="KES3002" s="357"/>
      <c r="KET3002" s="81"/>
      <c r="KEU3002" s="173"/>
      <c r="KEV3002" s="740"/>
      <c r="KEW3002" s="137"/>
      <c r="KEX3002" s="580"/>
      <c r="KEY3002" s="537"/>
      <c r="KEZ3002" s="562"/>
      <c r="KFA3002" s="357"/>
      <c r="KFB3002" s="81"/>
      <c r="KFC3002" s="173"/>
      <c r="KFD3002" s="740"/>
      <c r="KFE3002" s="137"/>
      <c r="KFF3002" s="580"/>
      <c r="KFG3002" s="537"/>
      <c r="KFH3002" s="562"/>
      <c r="KFI3002" s="357"/>
      <c r="KFJ3002" s="81"/>
      <c r="KFK3002" s="173"/>
      <c r="KFL3002" s="740"/>
      <c r="KFM3002" s="137"/>
      <c r="KFN3002" s="580"/>
      <c r="KFO3002" s="537"/>
      <c r="KFP3002" s="562"/>
      <c r="KFQ3002" s="357"/>
      <c r="KFR3002" s="81"/>
      <c r="KFS3002" s="173"/>
      <c r="KFT3002" s="740"/>
      <c r="KFU3002" s="137"/>
      <c r="KFV3002" s="580"/>
      <c r="KFW3002" s="537"/>
      <c r="KFX3002" s="562"/>
      <c r="KFY3002" s="357"/>
      <c r="KFZ3002" s="81"/>
      <c r="KGA3002" s="173"/>
      <c r="KGB3002" s="740"/>
      <c r="KGC3002" s="137"/>
      <c r="KGD3002" s="580"/>
      <c r="KGE3002" s="537"/>
      <c r="KGF3002" s="562"/>
      <c r="KGG3002" s="357"/>
      <c r="KGH3002" s="81"/>
      <c r="KGI3002" s="173"/>
      <c r="KGJ3002" s="740"/>
      <c r="KGK3002" s="137"/>
      <c r="KGL3002" s="580"/>
      <c r="KGM3002" s="537"/>
      <c r="KGN3002" s="562"/>
      <c r="KGO3002" s="357"/>
      <c r="KGP3002" s="81"/>
      <c r="KGQ3002" s="173"/>
      <c r="KGR3002" s="740"/>
      <c r="KGS3002" s="137"/>
      <c r="KGT3002" s="580"/>
      <c r="KGU3002" s="537"/>
      <c r="KGV3002" s="562"/>
      <c r="KGW3002" s="357"/>
      <c r="KGX3002" s="81"/>
      <c r="KGY3002" s="173"/>
      <c r="KGZ3002" s="740"/>
      <c r="KHA3002" s="137"/>
      <c r="KHB3002" s="580"/>
      <c r="KHC3002" s="537"/>
      <c r="KHD3002" s="562"/>
      <c r="KHE3002" s="357"/>
      <c r="KHF3002" s="81"/>
      <c r="KHG3002" s="173"/>
      <c r="KHH3002" s="740"/>
      <c r="KHI3002" s="137"/>
      <c r="KHJ3002" s="580"/>
      <c r="KHK3002" s="537"/>
      <c r="KHL3002" s="562"/>
      <c r="KHM3002" s="357"/>
      <c r="KHN3002" s="81"/>
      <c r="KHO3002" s="173"/>
      <c r="KHP3002" s="740"/>
      <c r="KHQ3002" s="137"/>
      <c r="KHR3002" s="580"/>
      <c r="KHS3002" s="537"/>
      <c r="KHT3002" s="562"/>
      <c r="KHU3002" s="357"/>
      <c r="KHV3002" s="81"/>
      <c r="KHW3002" s="173"/>
      <c r="KHX3002" s="740"/>
      <c r="KHY3002" s="137"/>
      <c r="KHZ3002" s="580"/>
      <c r="KIA3002" s="537"/>
      <c r="KIB3002" s="562"/>
      <c r="KIC3002" s="357"/>
      <c r="KID3002" s="81"/>
      <c r="KIE3002" s="173"/>
      <c r="KIF3002" s="740"/>
      <c r="KIG3002" s="137"/>
      <c r="KIH3002" s="580"/>
      <c r="KII3002" s="537"/>
      <c r="KIJ3002" s="562"/>
      <c r="KIK3002" s="357"/>
      <c r="KIL3002" s="81"/>
      <c r="KIM3002" s="173"/>
      <c r="KIN3002" s="740"/>
      <c r="KIO3002" s="137"/>
      <c r="KIP3002" s="580"/>
      <c r="KIQ3002" s="537"/>
      <c r="KIR3002" s="562"/>
      <c r="KIS3002" s="357"/>
      <c r="KIT3002" s="81"/>
      <c r="KIU3002" s="173"/>
      <c r="KIV3002" s="740"/>
      <c r="KIW3002" s="137"/>
      <c r="KIX3002" s="580"/>
      <c r="KIY3002" s="537"/>
      <c r="KIZ3002" s="562"/>
      <c r="KJA3002" s="357"/>
      <c r="KJB3002" s="81"/>
      <c r="KJC3002" s="173"/>
      <c r="KJD3002" s="740"/>
      <c r="KJE3002" s="137"/>
      <c r="KJF3002" s="580"/>
      <c r="KJG3002" s="537"/>
      <c r="KJH3002" s="562"/>
      <c r="KJI3002" s="357"/>
      <c r="KJJ3002" s="81"/>
      <c r="KJK3002" s="173"/>
      <c r="KJL3002" s="740"/>
      <c r="KJM3002" s="137"/>
      <c r="KJN3002" s="580"/>
      <c r="KJO3002" s="537"/>
      <c r="KJP3002" s="562"/>
      <c r="KJQ3002" s="357"/>
      <c r="KJR3002" s="81"/>
      <c r="KJS3002" s="173"/>
      <c r="KJT3002" s="740"/>
      <c r="KJU3002" s="137"/>
      <c r="KJV3002" s="580"/>
      <c r="KJW3002" s="537"/>
      <c r="KJX3002" s="562"/>
      <c r="KJY3002" s="357"/>
      <c r="KJZ3002" s="81"/>
      <c r="KKA3002" s="173"/>
      <c r="KKB3002" s="740"/>
      <c r="KKC3002" s="137"/>
      <c r="KKD3002" s="580"/>
      <c r="KKE3002" s="537"/>
      <c r="KKF3002" s="562"/>
      <c r="KKG3002" s="357"/>
      <c r="KKH3002" s="81"/>
      <c r="KKI3002" s="173"/>
      <c r="KKJ3002" s="740"/>
      <c r="KKK3002" s="137"/>
      <c r="KKL3002" s="580"/>
      <c r="KKM3002" s="537"/>
      <c r="KKN3002" s="562"/>
      <c r="KKO3002" s="357"/>
      <c r="KKP3002" s="81"/>
      <c r="KKQ3002" s="173"/>
      <c r="KKR3002" s="740"/>
      <c r="KKS3002" s="137"/>
      <c r="KKT3002" s="580"/>
      <c r="KKU3002" s="537"/>
      <c r="KKV3002" s="562"/>
      <c r="KKW3002" s="357"/>
      <c r="KKX3002" s="81"/>
      <c r="KKY3002" s="173"/>
      <c r="KKZ3002" s="740"/>
      <c r="KLA3002" s="137"/>
      <c r="KLB3002" s="580"/>
      <c r="KLC3002" s="537"/>
      <c r="KLD3002" s="562"/>
      <c r="KLE3002" s="357"/>
      <c r="KLF3002" s="81"/>
      <c r="KLG3002" s="173"/>
      <c r="KLH3002" s="740"/>
      <c r="KLI3002" s="137"/>
      <c r="KLJ3002" s="580"/>
      <c r="KLK3002" s="537"/>
      <c r="KLL3002" s="562"/>
      <c r="KLM3002" s="357"/>
      <c r="KLN3002" s="81"/>
      <c r="KLO3002" s="173"/>
      <c r="KLP3002" s="740"/>
      <c r="KLQ3002" s="137"/>
      <c r="KLR3002" s="580"/>
      <c r="KLS3002" s="537"/>
      <c r="KLT3002" s="562"/>
      <c r="KLU3002" s="357"/>
      <c r="KLV3002" s="81"/>
      <c r="KLW3002" s="173"/>
      <c r="KLX3002" s="740"/>
      <c r="KLY3002" s="137"/>
      <c r="KLZ3002" s="580"/>
      <c r="KMA3002" s="537"/>
      <c r="KMB3002" s="562"/>
      <c r="KMC3002" s="357"/>
      <c r="KMD3002" s="81"/>
      <c r="KME3002" s="173"/>
      <c r="KMF3002" s="740"/>
      <c r="KMG3002" s="137"/>
      <c r="KMH3002" s="580"/>
      <c r="KMI3002" s="537"/>
      <c r="KMJ3002" s="562"/>
      <c r="KMK3002" s="357"/>
      <c r="KML3002" s="81"/>
      <c r="KMM3002" s="173"/>
      <c r="KMN3002" s="740"/>
      <c r="KMO3002" s="137"/>
      <c r="KMP3002" s="580"/>
      <c r="KMQ3002" s="537"/>
      <c r="KMR3002" s="562"/>
      <c r="KMS3002" s="357"/>
      <c r="KMT3002" s="81"/>
      <c r="KMU3002" s="173"/>
      <c r="KMV3002" s="740"/>
      <c r="KMW3002" s="137"/>
      <c r="KMX3002" s="580"/>
      <c r="KMY3002" s="537"/>
      <c r="KMZ3002" s="562"/>
      <c r="KNA3002" s="357"/>
      <c r="KNB3002" s="81"/>
      <c r="KNC3002" s="173"/>
      <c r="KND3002" s="740"/>
      <c r="KNE3002" s="137"/>
      <c r="KNF3002" s="580"/>
      <c r="KNG3002" s="537"/>
      <c r="KNH3002" s="562"/>
      <c r="KNI3002" s="357"/>
      <c r="KNJ3002" s="81"/>
      <c r="KNK3002" s="173"/>
      <c r="KNL3002" s="740"/>
      <c r="KNM3002" s="137"/>
      <c r="KNN3002" s="580"/>
      <c r="KNO3002" s="537"/>
      <c r="KNP3002" s="562"/>
      <c r="KNQ3002" s="357"/>
      <c r="KNR3002" s="81"/>
      <c r="KNS3002" s="173"/>
      <c r="KNT3002" s="740"/>
      <c r="KNU3002" s="137"/>
      <c r="KNV3002" s="580"/>
      <c r="KNW3002" s="537"/>
      <c r="KNX3002" s="562"/>
      <c r="KNY3002" s="357"/>
      <c r="KNZ3002" s="81"/>
      <c r="KOA3002" s="173"/>
      <c r="KOB3002" s="740"/>
      <c r="KOC3002" s="137"/>
      <c r="KOD3002" s="580"/>
      <c r="KOE3002" s="537"/>
      <c r="KOF3002" s="562"/>
      <c r="KOG3002" s="357"/>
      <c r="KOH3002" s="81"/>
      <c r="KOI3002" s="173"/>
      <c r="KOJ3002" s="740"/>
      <c r="KOK3002" s="137"/>
      <c r="KOL3002" s="580"/>
      <c r="KOM3002" s="537"/>
      <c r="KON3002" s="562"/>
      <c r="KOO3002" s="357"/>
      <c r="KOP3002" s="81"/>
      <c r="KOQ3002" s="173"/>
      <c r="KOR3002" s="740"/>
      <c r="KOS3002" s="137"/>
      <c r="KOT3002" s="580"/>
      <c r="KOU3002" s="537"/>
      <c r="KOV3002" s="562"/>
      <c r="KOW3002" s="357"/>
      <c r="KOX3002" s="81"/>
      <c r="KOY3002" s="173"/>
      <c r="KOZ3002" s="740"/>
      <c r="KPA3002" s="137"/>
      <c r="KPB3002" s="580"/>
      <c r="KPC3002" s="537"/>
      <c r="KPD3002" s="562"/>
      <c r="KPE3002" s="357"/>
      <c r="KPF3002" s="81"/>
      <c r="KPG3002" s="173"/>
      <c r="KPH3002" s="740"/>
      <c r="KPI3002" s="137"/>
      <c r="KPJ3002" s="580"/>
      <c r="KPK3002" s="537"/>
      <c r="KPL3002" s="562"/>
      <c r="KPM3002" s="357"/>
      <c r="KPN3002" s="81"/>
      <c r="KPO3002" s="173"/>
      <c r="KPP3002" s="740"/>
      <c r="KPQ3002" s="137"/>
      <c r="KPR3002" s="580"/>
      <c r="KPS3002" s="537"/>
      <c r="KPT3002" s="562"/>
      <c r="KPU3002" s="357"/>
      <c r="KPV3002" s="81"/>
      <c r="KPW3002" s="173"/>
      <c r="KPX3002" s="740"/>
      <c r="KPY3002" s="137"/>
      <c r="KPZ3002" s="580"/>
      <c r="KQA3002" s="537"/>
      <c r="KQB3002" s="562"/>
      <c r="KQC3002" s="357"/>
      <c r="KQD3002" s="81"/>
      <c r="KQE3002" s="173"/>
      <c r="KQF3002" s="740"/>
      <c r="KQG3002" s="137"/>
      <c r="KQH3002" s="580"/>
      <c r="KQI3002" s="537"/>
      <c r="KQJ3002" s="562"/>
      <c r="KQK3002" s="357"/>
      <c r="KQL3002" s="81"/>
      <c r="KQM3002" s="173"/>
      <c r="KQN3002" s="740"/>
      <c r="KQO3002" s="137"/>
      <c r="KQP3002" s="580"/>
      <c r="KQQ3002" s="537"/>
      <c r="KQR3002" s="562"/>
      <c r="KQS3002" s="357"/>
      <c r="KQT3002" s="81"/>
      <c r="KQU3002" s="173"/>
      <c r="KQV3002" s="740"/>
      <c r="KQW3002" s="137"/>
      <c r="KQX3002" s="580"/>
      <c r="KQY3002" s="537"/>
      <c r="KQZ3002" s="562"/>
      <c r="KRA3002" s="357"/>
      <c r="KRB3002" s="81"/>
      <c r="KRC3002" s="173"/>
      <c r="KRD3002" s="740"/>
      <c r="KRE3002" s="137"/>
      <c r="KRF3002" s="580"/>
      <c r="KRG3002" s="537"/>
      <c r="KRH3002" s="562"/>
      <c r="KRI3002" s="357"/>
      <c r="KRJ3002" s="81"/>
      <c r="KRK3002" s="173"/>
      <c r="KRL3002" s="740"/>
      <c r="KRM3002" s="137"/>
      <c r="KRN3002" s="580"/>
      <c r="KRO3002" s="537"/>
      <c r="KRP3002" s="562"/>
      <c r="KRQ3002" s="357"/>
      <c r="KRR3002" s="81"/>
      <c r="KRS3002" s="173"/>
      <c r="KRT3002" s="740"/>
      <c r="KRU3002" s="137"/>
      <c r="KRV3002" s="580"/>
      <c r="KRW3002" s="537"/>
      <c r="KRX3002" s="562"/>
      <c r="KRY3002" s="357"/>
      <c r="KRZ3002" s="81"/>
      <c r="KSA3002" s="173"/>
      <c r="KSB3002" s="740"/>
      <c r="KSC3002" s="137"/>
      <c r="KSD3002" s="580"/>
      <c r="KSE3002" s="537"/>
      <c r="KSF3002" s="562"/>
      <c r="KSG3002" s="357"/>
      <c r="KSH3002" s="81"/>
      <c r="KSI3002" s="173"/>
      <c r="KSJ3002" s="740"/>
      <c r="KSK3002" s="137"/>
      <c r="KSL3002" s="580"/>
      <c r="KSM3002" s="537"/>
      <c r="KSN3002" s="562"/>
      <c r="KSO3002" s="357"/>
      <c r="KSP3002" s="81"/>
      <c r="KSQ3002" s="173"/>
      <c r="KSR3002" s="740"/>
      <c r="KSS3002" s="137"/>
      <c r="KST3002" s="580"/>
      <c r="KSU3002" s="537"/>
      <c r="KSV3002" s="562"/>
      <c r="KSW3002" s="357"/>
      <c r="KSX3002" s="81"/>
      <c r="KSY3002" s="173"/>
      <c r="KSZ3002" s="740"/>
      <c r="KTA3002" s="137"/>
      <c r="KTB3002" s="580"/>
      <c r="KTC3002" s="537"/>
      <c r="KTD3002" s="562"/>
      <c r="KTE3002" s="357"/>
      <c r="KTF3002" s="81"/>
      <c r="KTG3002" s="173"/>
      <c r="KTH3002" s="740"/>
      <c r="KTI3002" s="137"/>
      <c r="KTJ3002" s="580"/>
      <c r="KTK3002" s="537"/>
      <c r="KTL3002" s="562"/>
      <c r="KTM3002" s="357"/>
      <c r="KTN3002" s="81"/>
      <c r="KTO3002" s="173"/>
      <c r="KTP3002" s="740"/>
      <c r="KTQ3002" s="137"/>
      <c r="KTR3002" s="580"/>
      <c r="KTS3002" s="537"/>
      <c r="KTT3002" s="562"/>
      <c r="KTU3002" s="357"/>
      <c r="KTV3002" s="81"/>
      <c r="KTW3002" s="173"/>
      <c r="KTX3002" s="740"/>
      <c r="KTY3002" s="137"/>
      <c r="KTZ3002" s="580"/>
      <c r="KUA3002" s="537"/>
      <c r="KUB3002" s="562"/>
      <c r="KUC3002" s="357"/>
      <c r="KUD3002" s="81"/>
      <c r="KUE3002" s="173"/>
      <c r="KUF3002" s="740"/>
      <c r="KUG3002" s="137"/>
      <c r="KUH3002" s="580"/>
      <c r="KUI3002" s="537"/>
      <c r="KUJ3002" s="562"/>
      <c r="KUK3002" s="357"/>
      <c r="KUL3002" s="81"/>
      <c r="KUM3002" s="173"/>
      <c r="KUN3002" s="740"/>
      <c r="KUO3002" s="137"/>
      <c r="KUP3002" s="580"/>
      <c r="KUQ3002" s="537"/>
      <c r="KUR3002" s="562"/>
      <c r="KUS3002" s="357"/>
      <c r="KUT3002" s="81"/>
      <c r="KUU3002" s="173"/>
      <c r="KUV3002" s="740"/>
      <c r="KUW3002" s="137"/>
      <c r="KUX3002" s="580"/>
      <c r="KUY3002" s="537"/>
      <c r="KUZ3002" s="562"/>
      <c r="KVA3002" s="357"/>
      <c r="KVB3002" s="81"/>
      <c r="KVC3002" s="173"/>
      <c r="KVD3002" s="740"/>
      <c r="KVE3002" s="137"/>
      <c r="KVF3002" s="580"/>
      <c r="KVG3002" s="537"/>
      <c r="KVH3002" s="562"/>
      <c r="KVI3002" s="357"/>
      <c r="KVJ3002" s="81"/>
      <c r="KVK3002" s="173"/>
      <c r="KVL3002" s="740"/>
      <c r="KVM3002" s="137"/>
      <c r="KVN3002" s="580"/>
      <c r="KVO3002" s="537"/>
      <c r="KVP3002" s="562"/>
      <c r="KVQ3002" s="357"/>
      <c r="KVR3002" s="81"/>
      <c r="KVS3002" s="173"/>
      <c r="KVT3002" s="740"/>
      <c r="KVU3002" s="137"/>
      <c r="KVV3002" s="580"/>
      <c r="KVW3002" s="537"/>
      <c r="KVX3002" s="562"/>
      <c r="KVY3002" s="357"/>
      <c r="KVZ3002" s="81"/>
      <c r="KWA3002" s="173"/>
      <c r="KWB3002" s="740"/>
      <c r="KWC3002" s="137"/>
      <c r="KWD3002" s="580"/>
      <c r="KWE3002" s="537"/>
      <c r="KWF3002" s="562"/>
      <c r="KWG3002" s="357"/>
      <c r="KWH3002" s="81"/>
      <c r="KWI3002" s="173"/>
      <c r="KWJ3002" s="740"/>
      <c r="KWK3002" s="137"/>
      <c r="KWL3002" s="580"/>
      <c r="KWM3002" s="537"/>
      <c r="KWN3002" s="562"/>
      <c r="KWO3002" s="357"/>
      <c r="KWP3002" s="81"/>
      <c r="KWQ3002" s="173"/>
      <c r="KWR3002" s="740"/>
      <c r="KWS3002" s="137"/>
      <c r="KWT3002" s="580"/>
      <c r="KWU3002" s="537"/>
      <c r="KWV3002" s="562"/>
      <c r="KWW3002" s="357"/>
      <c r="KWX3002" s="81"/>
      <c r="KWY3002" s="173"/>
      <c r="KWZ3002" s="740"/>
      <c r="KXA3002" s="137"/>
      <c r="KXB3002" s="580"/>
      <c r="KXC3002" s="537"/>
      <c r="KXD3002" s="562"/>
      <c r="KXE3002" s="357"/>
      <c r="KXF3002" s="81"/>
      <c r="KXG3002" s="173"/>
      <c r="KXH3002" s="740"/>
      <c r="KXI3002" s="137"/>
      <c r="KXJ3002" s="580"/>
      <c r="KXK3002" s="537"/>
      <c r="KXL3002" s="562"/>
      <c r="KXM3002" s="357"/>
      <c r="KXN3002" s="81"/>
      <c r="KXO3002" s="173"/>
      <c r="KXP3002" s="740"/>
      <c r="KXQ3002" s="137"/>
      <c r="KXR3002" s="580"/>
      <c r="KXS3002" s="537"/>
      <c r="KXT3002" s="562"/>
      <c r="KXU3002" s="357"/>
      <c r="KXV3002" s="81"/>
      <c r="KXW3002" s="173"/>
      <c r="KXX3002" s="740"/>
      <c r="KXY3002" s="137"/>
      <c r="KXZ3002" s="580"/>
      <c r="KYA3002" s="537"/>
      <c r="KYB3002" s="562"/>
      <c r="KYC3002" s="357"/>
      <c r="KYD3002" s="81"/>
      <c r="KYE3002" s="173"/>
      <c r="KYF3002" s="740"/>
      <c r="KYG3002" s="137"/>
      <c r="KYH3002" s="580"/>
      <c r="KYI3002" s="537"/>
      <c r="KYJ3002" s="562"/>
      <c r="KYK3002" s="357"/>
      <c r="KYL3002" s="81"/>
      <c r="KYM3002" s="173"/>
      <c r="KYN3002" s="740"/>
      <c r="KYO3002" s="137"/>
      <c r="KYP3002" s="580"/>
      <c r="KYQ3002" s="537"/>
      <c r="KYR3002" s="562"/>
      <c r="KYS3002" s="357"/>
      <c r="KYT3002" s="81"/>
      <c r="KYU3002" s="173"/>
      <c r="KYV3002" s="740"/>
      <c r="KYW3002" s="137"/>
      <c r="KYX3002" s="580"/>
      <c r="KYY3002" s="537"/>
      <c r="KYZ3002" s="562"/>
      <c r="KZA3002" s="357"/>
      <c r="KZB3002" s="81"/>
      <c r="KZC3002" s="173"/>
      <c r="KZD3002" s="740"/>
      <c r="KZE3002" s="137"/>
      <c r="KZF3002" s="580"/>
      <c r="KZG3002" s="537"/>
      <c r="KZH3002" s="562"/>
      <c r="KZI3002" s="357"/>
      <c r="KZJ3002" s="81"/>
      <c r="KZK3002" s="173"/>
      <c r="KZL3002" s="740"/>
      <c r="KZM3002" s="137"/>
      <c r="KZN3002" s="580"/>
      <c r="KZO3002" s="537"/>
      <c r="KZP3002" s="562"/>
      <c r="KZQ3002" s="357"/>
      <c r="KZR3002" s="81"/>
      <c r="KZS3002" s="173"/>
      <c r="KZT3002" s="740"/>
      <c r="KZU3002" s="137"/>
      <c r="KZV3002" s="580"/>
      <c r="KZW3002" s="537"/>
      <c r="KZX3002" s="562"/>
      <c r="KZY3002" s="357"/>
      <c r="KZZ3002" s="81"/>
      <c r="LAA3002" s="173"/>
      <c r="LAB3002" s="740"/>
      <c r="LAC3002" s="137"/>
      <c r="LAD3002" s="580"/>
      <c r="LAE3002" s="537"/>
      <c r="LAF3002" s="562"/>
      <c r="LAG3002" s="357"/>
      <c r="LAH3002" s="81"/>
      <c r="LAI3002" s="173"/>
      <c r="LAJ3002" s="740"/>
      <c r="LAK3002" s="137"/>
      <c r="LAL3002" s="580"/>
      <c r="LAM3002" s="537"/>
      <c r="LAN3002" s="562"/>
      <c r="LAO3002" s="357"/>
      <c r="LAP3002" s="81"/>
      <c r="LAQ3002" s="173"/>
      <c r="LAR3002" s="740"/>
      <c r="LAS3002" s="137"/>
      <c r="LAT3002" s="580"/>
      <c r="LAU3002" s="537"/>
      <c r="LAV3002" s="562"/>
      <c r="LAW3002" s="357"/>
      <c r="LAX3002" s="81"/>
      <c r="LAY3002" s="173"/>
      <c r="LAZ3002" s="740"/>
      <c r="LBA3002" s="137"/>
      <c r="LBB3002" s="580"/>
      <c r="LBC3002" s="537"/>
      <c r="LBD3002" s="562"/>
      <c r="LBE3002" s="357"/>
      <c r="LBF3002" s="81"/>
      <c r="LBG3002" s="173"/>
      <c r="LBH3002" s="740"/>
      <c r="LBI3002" s="137"/>
      <c r="LBJ3002" s="580"/>
      <c r="LBK3002" s="537"/>
      <c r="LBL3002" s="562"/>
      <c r="LBM3002" s="357"/>
      <c r="LBN3002" s="81"/>
      <c r="LBO3002" s="173"/>
      <c r="LBP3002" s="740"/>
      <c r="LBQ3002" s="137"/>
      <c r="LBR3002" s="580"/>
      <c r="LBS3002" s="537"/>
      <c r="LBT3002" s="562"/>
      <c r="LBU3002" s="357"/>
      <c r="LBV3002" s="81"/>
      <c r="LBW3002" s="173"/>
      <c r="LBX3002" s="740"/>
      <c r="LBY3002" s="137"/>
      <c r="LBZ3002" s="580"/>
      <c r="LCA3002" s="537"/>
      <c r="LCB3002" s="562"/>
      <c r="LCC3002" s="357"/>
      <c r="LCD3002" s="81"/>
      <c r="LCE3002" s="173"/>
      <c r="LCF3002" s="740"/>
      <c r="LCG3002" s="137"/>
      <c r="LCH3002" s="580"/>
      <c r="LCI3002" s="537"/>
      <c r="LCJ3002" s="562"/>
      <c r="LCK3002" s="357"/>
      <c r="LCL3002" s="81"/>
      <c r="LCM3002" s="173"/>
      <c r="LCN3002" s="740"/>
      <c r="LCO3002" s="137"/>
      <c r="LCP3002" s="580"/>
      <c r="LCQ3002" s="537"/>
      <c r="LCR3002" s="562"/>
      <c r="LCS3002" s="357"/>
      <c r="LCT3002" s="81"/>
      <c r="LCU3002" s="173"/>
      <c r="LCV3002" s="740"/>
      <c r="LCW3002" s="137"/>
      <c r="LCX3002" s="580"/>
      <c r="LCY3002" s="537"/>
      <c r="LCZ3002" s="562"/>
      <c r="LDA3002" s="357"/>
      <c r="LDB3002" s="81"/>
      <c r="LDC3002" s="173"/>
      <c r="LDD3002" s="740"/>
      <c r="LDE3002" s="137"/>
      <c r="LDF3002" s="580"/>
      <c r="LDG3002" s="537"/>
      <c r="LDH3002" s="562"/>
      <c r="LDI3002" s="357"/>
      <c r="LDJ3002" s="81"/>
      <c r="LDK3002" s="173"/>
      <c r="LDL3002" s="740"/>
      <c r="LDM3002" s="137"/>
      <c r="LDN3002" s="580"/>
      <c r="LDO3002" s="537"/>
      <c r="LDP3002" s="562"/>
      <c r="LDQ3002" s="357"/>
      <c r="LDR3002" s="81"/>
      <c r="LDS3002" s="173"/>
      <c r="LDT3002" s="740"/>
      <c r="LDU3002" s="137"/>
      <c r="LDV3002" s="580"/>
      <c r="LDW3002" s="537"/>
      <c r="LDX3002" s="562"/>
      <c r="LDY3002" s="357"/>
      <c r="LDZ3002" s="81"/>
      <c r="LEA3002" s="173"/>
      <c r="LEB3002" s="740"/>
      <c r="LEC3002" s="137"/>
      <c r="LED3002" s="580"/>
      <c r="LEE3002" s="537"/>
      <c r="LEF3002" s="562"/>
      <c r="LEG3002" s="357"/>
      <c r="LEH3002" s="81"/>
      <c r="LEI3002" s="173"/>
      <c r="LEJ3002" s="740"/>
      <c r="LEK3002" s="137"/>
      <c r="LEL3002" s="580"/>
      <c r="LEM3002" s="537"/>
      <c r="LEN3002" s="562"/>
      <c r="LEO3002" s="357"/>
      <c r="LEP3002" s="81"/>
      <c r="LEQ3002" s="173"/>
      <c r="LER3002" s="740"/>
      <c r="LES3002" s="137"/>
      <c r="LET3002" s="580"/>
      <c r="LEU3002" s="537"/>
      <c r="LEV3002" s="562"/>
      <c r="LEW3002" s="357"/>
      <c r="LEX3002" s="81"/>
      <c r="LEY3002" s="173"/>
      <c r="LEZ3002" s="740"/>
      <c r="LFA3002" s="137"/>
      <c r="LFB3002" s="580"/>
      <c r="LFC3002" s="537"/>
      <c r="LFD3002" s="562"/>
      <c r="LFE3002" s="357"/>
      <c r="LFF3002" s="81"/>
      <c r="LFG3002" s="173"/>
      <c r="LFH3002" s="740"/>
      <c r="LFI3002" s="137"/>
      <c r="LFJ3002" s="580"/>
      <c r="LFK3002" s="537"/>
      <c r="LFL3002" s="562"/>
      <c r="LFM3002" s="357"/>
      <c r="LFN3002" s="81"/>
      <c r="LFO3002" s="173"/>
      <c r="LFP3002" s="740"/>
      <c r="LFQ3002" s="137"/>
      <c r="LFR3002" s="580"/>
      <c r="LFS3002" s="537"/>
      <c r="LFT3002" s="562"/>
      <c r="LFU3002" s="357"/>
      <c r="LFV3002" s="81"/>
      <c r="LFW3002" s="173"/>
      <c r="LFX3002" s="740"/>
      <c r="LFY3002" s="137"/>
      <c r="LFZ3002" s="580"/>
      <c r="LGA3002" s="537"/>
      <c r="LGB3002" s="562"/>
      <c r="LGC3002" s="357"/>
      <c r="LGD3002" s="81"/>
      <c r="LGE3002" s="173"/>
      <c r="LGF3002" s="740"/>
      <c r="LGG3002" s="137"/>
      <c r="LGH3002" s="580"/>
      <c r="LGI3002" s="537"/>
      <c r="LGJ3002" s="562"/>
      <c r="LGK3002" s="357"/>
      <c r="LGL3002" s="81"/>
      <c r="LGM3002" s="173"/>
      <c r="LGN3002" s="740"/>
      <c r="LGO3002" s="137"/>
      <c r="LGP3002" s="580"/>
      <c r="LGQ3002" s="537"/>
      <c r="LGR3002" s="562"/>
      <c r="LGS3002" s="357"/>
      <c r="LGT3002" s="81"/>
      <c r="LGU3002" s="173"/>
      <c r="LGV3002" s="740"/>
      <c r="LGW3002" s="137"/>
      <c r="LGX3002" s="580"/>
      <c r="LGY3002" s="537"/>
      <c r="LGZ3002" s="562"/>
      <c r="LHA3002" s="357"/>
      <c r="LHB3002" s="81"/>
      <c r="LHC3002" s="173"/>
      <c r="LHD3002" s="740"/>
      <c r="LHE3002" s="137"/>
      <c r="LHF3002" s="580"/>
      <c r="LHG3002" s="537"/>
      <c r="LHH3002" s="562"/>
      <c r="LHI3002" s="357"/>
      <c r="LHJ3002" s="81"/>
      <c r="LHK3002" s="173"/>
      <c r="LHL3002" s="740"/>
      <c r="LHM3002" s="137"/>
      <c r="LHN3002" s="580"/>
      <c r="LHO3002" s="537"/>
      <c r="LHP3002" s="562"/>
      <c r="LHQ3002" s="357"/>
      <c r="LHR3002" s="81"/>
      <c r="LHS3002" s="173"/>
      <c r="LHT3002" s="740"/>
      <c r="LHU3002" s="137"/>
      <c r="LHV3002" s="580"/>
      <c r="LHW3002" s="537"/>
      <c r="LHX3002" s="562"/>
      <c r="LHY3002" s="357"/>
      <c r="LHZ3002" s="81"/>
      <c r="LIA3002" s="173"/>
      <c r="LIB3002" s="740"/>
      <c r="LIC3002" s="137"/>
      <c r="LID3002" s="580"/>
      <c r="LIE3002" s="537"/>
      <c r="LIF3002" s="562"/>
      <c r="LIG3002" s="357"/>
      <c r="LIH3002" s="81"/>
      <c r="LII3002" s="173"/>
      <c r="LIJ3002" s="740"/>
      <c r="LIK3002" s="137"/>
      <c r="LIL3002" s="580"/>
      <c r="LIM3002" s="537"/>
      <c r="LIN3002" s="562"/>
      <c r="LIO3002" s="357"/>
      <c r="LIP3002" s="81"/>
      <c r="LIQ3002" s="173"/>
      <c r="LIR3002" s="740"/>
      <c r="LIS3002" s="137"/>
      <c r="LIT3002" s="580"/>
      <c r="LIU3002" s="537"/>
      <c r="LIV3002" s="562"/>
      <c r="LIW3002" s="357"/>
      <c r="LIX3002" s="81"/>
      <c r="LIY3002" s="173"/>
      <c r="LIZ3002" s="740"/>
      <c r="LJA3002" s="137"/>
      <c r="LJB3002" s="580"/>
      <c r="LJC3002" s="537"/>
      <c r="LJD3002" s="562"/>
      <c r="LJE3002" s="357"/>
      <c r="LJF3002" s="81"/>
      <c r="LJG3002" s="173"/>
      <c r="LJH3002" s="740"/>
      <c r="LJI3002" s="137"/>
      <c r="LJJ3002" s="580"/>
      <c r="LJK3002" s="537"/>
      <c r="LJL3002" s="562"/>
      <c r="LJM3002" s="357"/>
      <c r="LJN3002" s="81"/>
      <c r="LJO3002" s="173"/>
      <c r="LJP3002" s="740"/>
      <c r="LJQ3002" s="137"/>
      <c r="LJR3002" s="580"/>
      <c r="LJS3002" s="537"/>
      <c r="LJT3002" s="562"/>
      <c r="LJU3002" s="357"/>
      <c r="LJV3002" s="81"/>
      <c r="LJW3002" s="173"/>
      <c r="LJX3002" s="740"/>
      <c r="LJY3002" s="137"/>
      <c r="LJZ3002" s="580"/>
      <c r="LKA3002" s="537"/>
      <c r="LKB3002" s="562"/>
      <c r="LKC3002" s="357"/>
      <c r="LKD3002" s="81"/>
      <c r="LKE3002" s="173"/>
      <c r="LKF3002" s="740"/>
      <c r="LKG3002" s="137"/>
      <c r="LKH3002" s="580"/>
      <c r="LKI3002" s="537"/>
      <c r="LKJ3002" s="562"/>
      <c r="LKK3002" s="357"/>
      <c r="LKL3002" s="81"/>
      <c r="LKM3002" s="173"/>
      <c r="LKN3002" s="740"/>
      <c r="LKO3002" s="137"/>
      <c r="LKP3002" s="580"/>
      <c r="LKQ3002" s="537"/>
      <c r="LKR3002" s="562"/>
      <c r="LKS3002" s="357"/>
      <c r="LKT3002" s="81"/>
      <c r="LKU3002" s="173"/>
      <c r="LKV3002" s="740"/>
      <c r="LKW3002" s="137"/>
      <c r="LKX3002" s="580"/>
      <c r="LKY3002" s="537"/>
      <c r="LKZ3002" s="562"/>
      <c r="LLA3002" s="357"/>
      <c r="LLB3002" s="81"/>
      <c r="LLC3002" s="173"/>
      <c r="LLD3002" s="740"/>
      <c r="LLE3002" s="137"/>
      <c r="LLF3002" s="580"/>
      <c r="LLG3002" s="537"/>
      <c r="LLH3002" s="562"/>
      <c r="LLI3002" s="357"/>
      <c r="LLJ3002" s="81"/>
      <c r="LLK3002" s="173"/>
      <c r="LLL3002" s="740"/>
      <c r="LLM3002" s="137"/>
      <c r="LLN3002" s="580"/>
      <c r="LLO3002" s="537"/>
      <c r="LLP3002" s="562"/>
      <c r="LLQ3002" s="357"/>
      <c r="LLR3002" s="81"/>
      <c r="LLS3002" s="173"/>
      <c r="LLT3002" s="740"/>
      <c r="LLU3002" s="137"/>
      <c r="LLV3002" s="580"/>
      <c r="LLW3002" s="537"/>
      <c r="LLX3002" s="562"/>
      <c r="LLY3002" s="357"/>
      <c r="LLZ3002" s="81"/>
      <c r="LMA3002" s="173"/>
      <c r="LMB3002" s="740"/>
      <c r="LMC3002" s="137"/>
      <c r="LMD3002" s="580"/>
      <c r="LME3002" s="537"/>
      <c r="LMF3002" s="562"/>
      <c r="LMG3002" s="357"/>
      <c r="LMH3002" s="81"/>
      <c r="LMI3002" s="173"/>
      <c r="LMJ3002" s="740"/>
      <c r="LMK3002" s="137"/>
      <c r="LML3002" s="580"/>
      <c r="LMM3002" s="537"/>
      <c r="LMN3002" s="562"/>
      <c r="LMO3002" s="357"/>
      <c r="LMP3002" s="81"/>
      <c r="LMQ3002" s="173"/>
      <c r="LMR3002" s="740"/>
      <c r="LMS3002" s="137"/>
      <c r="LMT3002" s="580"/>
      <c r="LMU3002" s="537"/>
      <c r="LMV3002" s="562"/>
      <c r="LMW3002" s="357"/>
      <c r="LMX3002" s="81"/>
      <c r="LMY3002" s="173"/>
      <c r="LMZ3002" s="740"/>
      <c r="LNA3002" s="137"/>
      <c r="LNB3002" s="580"/>
      <c r="LNC3002" s="537"/>
      <c r="LND3002" s="562"/>
      <c r="LNE3002" s="357"/>
      <c r="LNF3002" s="81"/>
      <c r="LNG3002" s="173"/>
      <c r="LNH3002" s="740"/>
      <c r="LNI3002" s="137"/>
      <c r="LNJ3002" s="580"/>
      <c r="LNK3002" s="537"/>
      <c r="LNL3002" s="562"/>
      <c r="LNM3002" s="357"/>
      <c r="LNN3002" s="81"/>
      <c r="LNO3002" s="173"/>
      <c r="LNP3002" s="740"/>
      <c r="LNQ3002" s="137"/>
      <c r="LNR3002" s="580"/>
      <c r="LNS3002" s="537"/>
      <c r="LNT3002" s="562"/>
      <c r="LNU3002" s="357"/>
      <c r="LNV3002" s="81"/>
      <c r="LNW3002" s="173"/>
      <c r="LNX3002" s="740"/>
      <c r="LNY3002" s="137"/>
      <c r="LNZ3002" s="580"/>
      <c r="LOA3002" s="537"/>
      <c r="LOB3002" s="562"/>
      <c r="LOC3002" s="357"/>
      <c r="LOD3002" s="81"/>
      <c r="LOE3002" s="173"/>
      <c r="LOF3002" s="740"/>
      <c r="LOG3002" s="137"/>
      <c r="LOH3002" s="580"/>
      <c r="LOI3002" s="537"/>
      <c r="LOJ3002" s="562"/>
      <c r="LOK3002" s="357"/>
      <c r="LOL3002" s="81"/>
      <c r="LOM3002" s="173"/>
      <c r="LON3002" s="740"/>
      <c r="LOO3002" s="137"/>
      <c r="LOP3002" s="580"/>
      <c r="LOQ3002" s="537"/>
      <c r="LOR3002" s="562"/>
      <c r="LOS3002" s="357"/>
      <c r="LOT3002" s="81"/>
      <c r="LOU3002" s="173"/>
      <c r="LOV3002" s="740"/>
      <c r="LOW3002" s="137"/>
      <c r="LOX3002" s="580"/>
      <c r="LOY3002" s="537"/>
      <c r="LOZ3002" s="562"/>
      <c r="LPA3002" s="357"/>
      <c r="LPB3002" s="81"/>
      <c r="LPC3002" s="173"/>
      <c r="LPD3002" s="740"/>
      <c r="LPE3002" s="137"/>
      <c r="LPF3002" s="580"/>
      <c r="LPG3002" s="537"/>
      <c r="LPH3002" s="562"/>
      <c r="LPI3002" s="357"/>
      <c r="LPJ3002" s="81"/>
      <c r="LPK3002" s="173"/>
      <c r="LPL3002" s="740"/>
      <c r="LPM3002" s="137"/>
      <c r="LPN3002" s="580"/>
      <c r="LPO3002" s="537"/>
      <c r="LPP3002" s="562"/>
      <c r="LPQ3002" s="357"/>
      <c r="LPR3002" s="81"/>
      <c r="LPS3002" s="173"/>
      <c r="LPT3002" s="740"/>
      <c r="LPU3002" s="137"/>
      <c r="LPV3002" s="580"/>
      <c r="LPW3002" s="537"/>
      <c r="LPX3002" s="562"/>
      <c r="LPY3002" s="357"/>
      <c r="LPZ3002" s="81"/>
      <c r="LQA3002" s="173"/>
      <c r="LQB3002" s="740"/>
      <c r="LQC3002" s="137"/>
      <c r="LQD3002" s="580"/>
      <c r="LQE3002" s="537"/>
      <c r="LQF3002" s="562"/>
      <c r="LQG3002" s="357"/>
      <c r="LQH3002" s="81"/>
      <c r="LQI3002" s="173"/>
      <c r="LQJ3002" s="740"/>
      <c r="LQK3002" s="137"/>
      <c r="LQL3002" s="580"/>
      <c r="LQM3002" s="537"/>
      <c r="LQN3002" s="562"/>
      <c r="LQO3002" s="357"/>
      <c r="LQP3002" s="81"/>
      <c r="LQQ3002" s="173"/>
      <c r="LQR3002" s="740"/>
      <c r="LQS3002" s="137"/>
      <c r="LQT3002" s="580"/>
      <c r="LQU3002" s="537"/>
      <c r="LQV3002" s="562"/>
      <c r="LQW3002" s="357"/>
      <c r="LQX3002" s="81"/>
      <c r="LQY3002" s="173"/>
      <c r="LQZ3002" s="740"/>
      <c r="LRA3002" s="137"/>
      <c r="LRB3002" s="580"/>
      <c r="LRC3002" s="537"/>
      <c r="LRD3002" s="562"/>
      <c r="LRE3002" s="357"/>
      <c r="LRF3002" s="81"/>
      <c r="LRG3002" s="173"/>
      <c r="LRH3002" s="740"/>
      <c r="LRI3002" s="137"/>
      <c r="LRJ3002" s="580"/>
      <c r="LRK3002" s="537"/>
      <c r="LRL3002" s="562"/>
      <c r="LRM3002" s="357"/>
      <c r="LRN3002" s="81"/>
      <c r="LRO3002" s="173"/>
      <c r="LRP3002" s="740"/>
      <c r="LRQ3002" s="137"/>
      <c r="LRR3002" s="580"/>
      <c r="LRS3002" s="537"/>
      <c r="LRT3002" s="562"/>
      <c r="LRU3002" s="357"/>
      <c r="LRV3002" s="81"/>
      <c r="LRW3002" s="173"/>
      <c r="LRX3002" s="740"/>
      <c r="LRY3002" s="137"/>
      <c r="LRZ3002" s="580"/>
      <c r="LSA3002" s="537"/>
      <c r="LSB3002" s="562"/>
      <c r="LSC3002" s="357"/>
      <c r="LSD3002" s="81"/>
      <c r="LSE3002" s="173"/>
      <c r="LSF3002" s="740"/>
      <c r="LSG3002" s="137"/>
      <c r="LSH3002" s="580"/>
      <c r="LSI3002" s="537"/>
      <c r="LSJ3002" s="562"/>
      <c r="LSK3002" s="357"/>
      <c r="LSL3002" s="81"/>
      <c r="LSM3002" s="173"/>
      <c r="LSN3002" s="740"/>
      <c r="LSO3002" s="137"/>
      <c r="LSP3002" s="580"/>
      <c r="LSQ3002" s="537"/>
      <c r="LSR3002" s="562"/>
      <c r="LSS3002" s="357"/>
      <c r="LST3002" s="81"/>
      <c r="LSU3002" s="173"/>
      <c r="LSV3002" s="740"/>
      <c r="LSW3002" s="137"/>
      <c r="LSX3002" s="580"/>
      <c r="LSY3002" s="537"/>
      <c r="LSZ3002" s="562"/>
      <c r="LTA3002" s="357"/>
      <c r="LTB3002" s="81"/>
      <c r="LTC3002" s="173"/>
      <c r="LTD3002" s="740"/>
      <c r="LTE3002" s="137"/>
      <c r="LTF3002" s="580"/>
      <c r="LTG3002" s="537"/>
      <c r="LTH3002" s="562"/>
      <c r="LTI3002" s="357"/>
      <c r="LTJ3002" s="81"/>
      <c r="LTK3002" s="173"/>
      <c r="LTL3002" s="740"/>
      <c r="LTM3002" s="137"/>
      <c r="LTN3002" s="580"/>
      <c r="LTO3002" s="537"/>
      <c r="LTP3002" s="562"/>
      <c r="LTQ3002" s="357"/>
      <c r="LTR3002" s="81"/>
      <c r="LTS3002" s="173"/>
      <c r="LTT3002" s="740"/>
      <c r="LTU3002" s="137"/>
      <c r="LTV3002" s="580"/>
      <c r="LTW3002" s="537"/>
      <c r="LTX3002" s="562"/>
      <c r="LTY3002" s="357"/>
      <c r="LTZ3002" s="81"/>
      <c r="LUA3002" s="173"/>
      <c r="LUB3002" s="740"/>
      <c r="LUC3002" s="137"/>
      <c r="LUD3002" s="580"/>
      <c r="LUE3002" s="537"/>
      <c r="LUF3002" s="562"/>
      <c r="LUG3002" s="357"/>
      <c r="LUH3002" s="81"/>
      <c r="LUI3002" s="173"/>
      <c r="LUJ3002" s="740"/>
      <c r="LUK3002" s="137"/>
      <c r="LUL3002" s="580"/>
      <c r="LUM3002" s="537"/>
      <c r="LUN3002" s="562"/>
      <c r="LUO3002" s="357"/>
      <c r="LUP3002" s="81"/>
      <c r="LUQ3002" s="173"/>
      <c r="LUR3002" s="740"/>
      <c r="LUS3002" s="137"/>
      <c r="LUT3002" s="580"/>
      <c r="LUU3002" s="537"/>
      <c r="LUV3002" s="562"/>
      <c r="LUW3002" s="357"/>
      <c r="LUX3002" s="81"/>
      <c r="LUY3002" s="173"/>
      <c r="LUZ3002" s="740"/>
      <c r="LVA3002" s="137"/>
      <c r="LVB3002" s="580"/>
      <c r="LVC3002" s="537"/>
      <c r="LVD3002" s="562"/>
      <c r="LVE3002" s="357"/>
      <c r="LVF3002" s="81"/>
      <c r="LVG3002" s="173"/>
      <c r="LVH3002" s="740"/>
      <c r="LVI3002" s="137"/>
      <c r="LVJ3002" s="580"/>
      <c r="LVK3002" s="537"/>
      <c r="LVL3002" s="562"/>
      <c r="LVM3002" s="357"/>
      <c r="LVN3002" s="81"/>
      <c r="LVO3002" s="173"/>
      <c r="LVP3002" s="740"/>
      <c r="LVQ3002" s="137"/>
      <c r="LVR3002" s="580"/>
      <c r="LVS3002" s="537"/>
      <c r="LVT3002" s="562"/>
      <c r="LVU3002" s="357"/>
      <c r="LVV3002" s="81"/>
      <c r="LVW3002" s="173"/>
      <c r="LVX3002" s="740"/>
      <c r="LVY3002" s="137"/>
      <c r="LVZ3002" s="580"/>
      <c r="LWA3002" s="537"/>
      <c r="LWB3002" s="562"/>
      <c r="LWC3002" s="357"/>
      <c r="LWD3002" s="81"/>
      <c r="LWE3002" s="173"/>
      <c r="LWF3002" s="740"/>
      <c r="LWG3002" s="137"/>
      <c r="LWH3002" s="580"/>
      <c r="LWI3002" s="537"/>
      <c r="LWJ3002" s="562"/>
      <c r="LWK3002" s="357"/>
      <c r="LWL3002" s="81"/>
      <c r="LWM3002" s="173"/>
      <c r="LWN3002" s="740"/>
      <c r="LWO3002" s="137"/>
      <c r="LWP3002" s="580"/>
      <c r="LWQ3002" s="537"/>
      <c r="LWR3002" s="562"/>
      <c r="LWS3002" s="357"/>
      <c r="LWT3002" s="81"/>
      <c r="LWU3002" s="173"/>
      <c r="LWV3002" s="740"/>
      <c r="LWW3002" s="137"/>
      <c r="LWX3002" s="580"/>
      <c r="LWY3002" s="537"/>
      <c r="LWZ3002" s="562"/>
      <c r="LXA3002" s="357"/>
      <c r="LXB3002" s="81"/>
      <c r="LXC3002" s="173"/>
      <c r="LXD3002" s="740"/>
      <c r="LXE3002" s="137"/>
      <c r="LXF3002" s="580"/>
      <c r="LXG3002" s="537"/>
      <c r="LXH3002" s="562"/>
      <c r="LXI3002" s="357"/>
      <c r="LXJ3002" s="81"/>
      <c r="LXK3002" s="173"/>
      <c r="LXL3002" s="740"/>
      <c r="LXM3002" s="137"/>
      <c r="LXN3002" s="580"/>
      <c r="LXO3002" s="537"/>
      <c r="LXP3002" s="562"/>
      <c r="LXQ3002" s="357"/>
      <c r="LXR3002" s="81"/>
      <c r="LXS3002" s="173"/>
      <c r="LXT3002" s="740"/>
      <c r="LXU3002" s="137"/>
      <c r="LXV3002" s="580"/>
      <c r="LXW3002" s="537"/>
      <c r="LXX3002" s="562"/>
      <c r="LXY3002" s="357"/>
      <c r="LXZ3002" s="81"/>
      <c r="LYA3002" s="173"/>
      <c r="LYB3002" s="740"/>
      <c r="LYC3002" s="137"/>
      <c r="LYD3002" s="580"/>
      <c r="LYE3002" s="537"/>
      <c r="LYF3002" s="562"/>
      <c r="LYG3002" s="357"/>
      <c r="LYH3002" s="81"/>
      <c r="LYI3002" s="173"/>
      <c r="LYJ3002" s="740"/>
      <c r="LYK3002" s="137"/>
      <c r="LYL3002" s="580"/>
      <c r="LYM3002" s="537"/>
      <c r="LYN3002" s="562"/>
      <c r="LYO3002" s="357"/>
      <c r="LYP3002" s="81"/>
      <c r="LYQ3002" s="173"/>
      <c r="LYR3002" s="740"/>
      <c r="LYS3002" s="137"/>
      <c r="LYT3002" s="580"/>
      <c r="LYU3002" s="537"/>
      <c r="LYV3002" s="562"/>
      <c r="LYW3002" s="357"/>
      <c r="LYX3002" s="81"/>
      <c r="LYY3002" s="173"/>
      <c r="LYZ3002" s="740"/>
      <c r="LZA3002" s="137"/>
      <c r="LZB3002" s="580"/>
      <c r="LZC3002" s="537"/>
      <c r="LZD3002" s="562"/>
      <c r="LZE3002" s="357"/>
      <c r="LZF3002" s="81"/>
      <c r="LZG3002" s="173"/>
      <c r="LZH3002" s="740"/>
      <c r="LZI3002" s="137"/>
      <c r="LZJ3002" s="580"/>
      <c r="LZK3002" s="537"/>
      <c r="LZL3002" s="562"/>
      <c r="LZM3002" s="357"/>
      <c r="LZN3002" s="81"/>
      <c r="LZO3002" s="173"/>
      <c r="LZP3002" s="740"/>
      <c r="LZQ3002" s="137"/>
      <c r="LZR3002" s="580"/>
      <c r="LZS3002" s="537"/>
      <c r="LZT3002" s="562"/>
      <c r="LZU3002" s="357"/>
      <c r="LZV3002" s="81"/>
      <c r="LZW3002" s="173"/>
      <c r="LZX3002" s="740"/>
      <c r="LZY3002" s="137"/>
      <c r="LZZ3002" s="580"/>
      <c r="MAA3002" s="537"/>
      <c r="MAB3002" s="562"/>
      <c r="MAC3002" s="357"/>
      <c r="MAD3002" s="81"/>
      <c r="MAE3002" s="173"/>
      <c r="MAF3002" s="740"/>
      <c r="MAG3002" s="137"/>
      <c r="MAH3002" s="580"/>
      <c r="MAI3002" s="537"/>
      <c r="MAJ3002" s="562"/>
      <c r="MAK3002" s="357"/>
      <c r="MAL3002" s="81"/>
      <c r="MAM3002" s="173"/>
      <c r="MAN3002" s="740"/>
      <c r="MAO3002" s="137"/>
      <c r="MAP3002" s="580"/>
      <c r="MAQ3002" s="537"/>
      <c r="MAR3002" s="562"/>
      <c r="MAS3002" s="357"/>
      <c r="MAT3002" s="81"/>
      <c r="MAU3002" s="173"/>
      <c r="MAV3002" s="740"/>
      <c r="MAW3002" s="137"/>
      <c r="MAX3002" s="580"/>
      <c r="MAY3002" s="537"/>
      <c r="MAZ3002" s="562"/>
      <c r="MBA3002" s="357"/>
      <c r="MBB3002" s="81"/>
      <c r="MBC3002" s="173"/>
      <c r="MBD3002" s="740"/>
      <c r="MBE3002" s="137"/>
      <c r="MBF3002" s="580"/>
      <c r="MBG3002" s="537"/>
      <c r="MBH3002" s="562"/>
      <c r="MBI3002" s="357"/>
      <c r="MBJ3002" s="81"/>
      <c r="MBK3002" s="173"/>
      <c r="MBL3002" s="740"/>
      <c r="MBM3002" s="137"/>
      <c r="MBN3002" s="580"/>
      <c r="MBO3002" s="537"/>
      <c r="MBP3002" s="562"/>
      <c r="MBQ3002" s="357"/>
      <c r="MBR3002" s="81"/>
      <c r="MBS3002" s="173"/>
      <c r="MBT3002" s="740"/>
      <c r="MBU3002" s="137"/>
      <c r="MBV3002" s="580"/>
      <c r="MBW3002" s="537"/>
      <c r="MBX3002" s="562"/>
      <c r="MBY3002" s="357"/>
      <c r="MBZ3002" s="81"/>
      <c r="MCA3002" s="173"/>
      <c r="MCB3002" s="740"/>
      <c r="MCC3002" s="137"/>
      <c r="MCD3002" s="580"/>
      <c r="MCE3002" s="537"/>
      <c r="MCF3002" s="562"/>
      <c r="MCG3002" s="357"/>
      <c r="MCH3002" s="81"/>
      <c r="MCI3002" s="173"/>
      <c r="MCJ3002" s="740"/>
      <c r="MCK3002" s="137"/>
      <c r="MCL3002" s="580"/>
      <c r="MCM3002" s="537"/>
      <c r="MCN3002" s="562"/>
      <c r="MCO3002" s="357"/>
      <c r="MCP3002" s="81"/>
      <c r="MCQ3002" s="173"/>
      <c r="MCR3002" s="740"/>
      <c r="MCS3002" s="137"/>
      <c r="MCT3002" s="580"/>
      <c r="MCU3002" s="537"/>
      <c r="MCV3002" s="562"/>
      <c r="MCW3002" s="357"/>
      <c r="MCX3002" s="81"/>
      <c r="MCY3002" s="173"/>
      <c r="MCZ3002" s="740"/>
      <c r="MDA3002" s="137"/>
      <c r="MDB3002" s="580"/>
      <c r="MDC3002" s="537"/>
      <c r="MDD3002" s="562"/>
      <c r="MDE3002" s="357"/>
      <c r="MDF3002" s="81"/>
      <c r="MDG3002" s="173"/>
      <c r="MDH3002" s="740"/>
      <c r="MDI3002" s="137"/>
      <c r="MDJ3002" s="580"/>
      <c r="MDK3002" s="537"/>
      <c r="MDL3002" s="562"/>
      <c r="MDM3002" s="357"/>
      <c r="MDN3002" s="81"/>
      <c r="MDO3002" s="173"/>
      <c r="MDP3002" s="740"/>
      <c r="MDQ3002" s="137"/>
      <c r="MDR3002" s="580"/>
      <c r="MDS3002" s="537"/>
      <c r="MDT3002" s="562"/>
      <c r="MDU3002" s="357"/>
      <c r="MDV3002" s="81"/>
      <c r="MDW3002" s="173"/>
      <c r="MDX3002" s="740"/>
      <c r="MDY3002" s="137"/>
      <c r="MDZ3002" s="580"/>
      <c r="MEA3002" s="537"/>
      <c r="MEB3002" s="562"/>
      <c r="MEC3002" s="357"/>
      <c r="MED3002" s="81"/>
      <c r="MEE3002" s="173"/>
      <c r="MEF3002" s="740"/>
      <c r="MEG3002" s="137"/>
      <c r="MEH3002" s="580"/>
      <c r="MEI3002" s="537"/>
      <c r="MEJ3002" s="562"/>
      <c r="MEK3002" s="357"/>
      <c r="MEL3002" s="81"/>
      <c r="MEM3002" s="173"/>
      <c r="MEN3002" s="740"/>
      <c r="MEO3002" s="137"/>
      <c r="MEP3002" s="580"/>
      <c r="MEQ3002" s="537"/>
      <c r="MER3002" s="562"/>
      <c r="MES3002" s="357"/>
      <c r="MET3002" s="81"/>
      <c r="MEU3002" s="173"/>
      <c r="MEV3002" s="740"/>
      <c r="MEW3002" s="137"/>
      <c r="MEX3002" s="580"/>
      <c r="MEY3002" s="537"/>
      <c r="MEZ3002" s="562"/>
      <c r="MFA3002" s="357"/>
      <c r="MFB3002" s="81"/>
      <c r="MFC3002" s="173"/>
      <c r="MFD3002" s="740"/>
      <c r="MFE3002" s="137"/>
      <c r="MFF3002" s="580"/>
      <c r="MFG3002" s="537"/>
      <c r="MFH3002" s="562"/>
      <c r="MFI3002" s="357"/>
      <c r="MFJ3002" s="81"/>
      <c r="MFK3002" s="173"/>
      <c r="MFL3002" s="740"/>
      <c r="MFM3002" s="137"/>
      <c r="MFN3002" s="580"/>
      <c r="MFO3002" s="537"/>
      <c r="MFP3002" s="562"/>
      <c r="MFQ3002" s="357"/>
      <c r="MFR3002" s="81"/>
      <c r="MFS3002" s="173"/>
      <c r="MFT3002" s="740"/>
      <c r="MFU3002" s="137"/>
      <c r="MFV3002" s="580"/>
      <c r="MFW3002" s="537"/>
      <c r="MFX3002" s="562"/>
      <c r="MFY3002" s="357"/>
      <c r="MFZ3002" s="81"/>
      <c r="MGA3002" s="173"/>
      <c r="MGB3002" s="740"/>
      <c r="MGC3002" s="137"/>
      <c r="MGD3002" s="580"/>
      <c r="MGE3002" s="537"/>
      <c r="MGF3002" s="562"/>
      <c r="MGG3002" s="357"/>
      <c r="MGH3002" s="81"/>
      <c r="MGI3002" s="173"/>
      <c r="MGJ3002" s="740"/>
      <c r="MGK3002" s="137"/>
      <c r="MGL3002" s="580"/>
      <c r="MGM3002" s="537"/>
      <c r="MGN3002" s="562"/>
      <c r="MGO3002" s="357"/>
      <c r="MGP3002" s="81"/>
      <c r="MGQ3002" s="173"/>
      <c r="MGR3002" s="740"/>
      <c r="MGS3002" s="137"/>
      <c r="MGT3002" s="580"/>
      <c r="MGU3002" s="537"/>
      <c r="MGV3002" s="562"/>
      <c r="MGW3002" s="357"/>
      <c r="MGX3002" s="81"/>
      <c r="MGY3002" s="173"/>
      <c r="MGZ3002" s="740"/>
      <c r="MHA3002" s="137"/>
      <c r="MHB3002" s="580"/>
      <c r="MHC3002" s="537"/>
      <c r="MHD3002" s="562"/>
      <c r="MHE3002" s="357"/>
      <c r="MHF3002" s="81"/>
      <c r="MHG3002" s="173"/>
      <c r="MHH3002" s="740"/>
      <c r="MHI3002" s="137"/>
      <c r="MHJ3002" s="580"/>
      <c r="MHK3002" s="537"/>
      <c r="MHL3002" s="562"/>
      <c r="MHM3002" s="357"/>
      <c r="MHN3002" s="81"/>
      <c r="MHO3002" s="173"/>
      <c r="MHP3002" s="740"/>
      <c r="MHQ3002" s="137"/>
      <c r="MHR3002" s="580"/>
      <c r="MHS3002" s="537"/>
      <c r="MHT3002" s="562"/>
      <c r="MHU3002" s="357"/>
      <c r="MHV3002" s="81"/>
      <c r="MHW3002" s="173"/>
      <c r="MHX3002" s="740"/>
      <c r="MHY3002" s="137"/>
      <c r="MHZ3002" s="580"/>
      <c r="MIA3002" s="537"/>
      <c r="MIB3002" s="562"/>
      <c r="MIC3002" s="357"/>
      <c r="MID3002" s="81"/>
      <c r="MIE3002" s="173"/>
      <c r="MIF3002" s="740"/>
      <c r="MIG3002" s="137"/>
      <c r="MIH3002" s="580"/>
      <c r="MII3002" s="537"/>
      <c r="MIJ3002" s="562"/>
      <c r="MIK3002" s="357"/>
      <c r="MIL3002" s="81"/>
      <c r="MIM3002" s="173"/>
      <c r="MIN3002" s="740"/>
      <c r="MIO3002" s="137"/>
      <c r="MIP3002" s="580"/>
      <c r="MIQ3002" s="537"/>
      <c r="MIR3002" s="562"/>
      <c r="MIS3002" s="357"/>
      <c r="MIT3002" s="81"/>
      <c r="MIU3002" s="173"/>
      <c r="MIV3002" s="740"/>
      <c r="MIW3002" s="137"/>
      <c r="MIX3002" s="580"/>
      <c r="MIY3002" s="537"/>
      <c r="MIZ3002" s="562"/>
      <c r="MJA3002" s="357"/>
      <c r="MJB3002" s="81"/>
      <c r="MJC3002" s="173"/>
      <c r="MJD3002" s="740"/>
      <c r="MJE3002" s="137"/>
      <c r="MJF3002" s="580"/>
      <c r="MJG3002" s="537"/>
      <c r="MJH3002" s="562"/>
      <c r="MJI3002" s="357"/>
      <c r="MJJ3002" s="81"/>
      <c r="MJK3002" s="173"/>
      <c r="MJL3002" s="740"/>
      <c r="MJM3002" s="137"/>
      <c r="MJN3002" s="580"/>
      <c r="MJO3002" s="537"/>
      <c r="MJP3002" s="562"/>
      <c r="MJQ3002" s="357"/>
      <c r="MJR3002" s="81"/>
      <c r="MJS3002" s="173"/>
      <c r="MJT3002" s="740"/>
      <c r="MJU3002" s="137"/>
      <c r="MJV3002" s="580"/>
      <c r="MJW3002" s="537"/>
      <c r="MJX3002" s="562"/>
      <c r="MJY3002" s="357"/>
      <c r="MJZ3002" s="81"/>
      <c r="MKA3002" s="173"/>
      <c r="MKB3002" s="740"/>
      <c r="MKC3002" s="137"/>
      <c r="MKD3002" s="580"/>
      <c r="MKE3002" s="537"/>
      <c r="MKF3002" s="562"/>
      <c r="MKG3002" s="357"/>
      <c r="MKH3002" s="81"/>
      <c r="MKI3002" s="173"/>
      <c r="MKJ3002" s="740"/>
      <c r="MKK3002" s="137"/>
      <c r="MKL3002" s="580"/>
      <c r="MKM3002" s="537"/>
      <c r="MKN3002" s="562"/>
      <c r="MKO3002" s="357"/>
      <c r="MKP3002" s="81"/>
      <c r="MKQ3002" s="173"/>
      <c r="MKR3002" s="740"/>
      <c r="MKS3002" s="137"/>
      <c r="MKT3002" s="580"/>
      <c r="MKU3002" s="537"/>
      <c r="MKV3002" s="562"/>
      <c r="MKW3002" s="357"/>
      <c r="MKX3002" s="81"/>
      <c r="MKY3002" s="173"/>
      <c r="MKZ3002" s="740"/>
      <c r="MLA3002" s="137"/>
      <c r="MLB3002" s="580"/>
      <c r="MLC3002" s="537"/>
      <c r="MLD3002" s="562"/>
      <c r="MLE3002" s="357"/>
      <c r="MLF3002" s="81"/>
      <c r="MLG3002" s="173"/>
      <c r="MLH3002" s="740"/>
      <c r="MLI3002" s="137"/>
      <c r="MLJ3002" s="580"/>
      <c r="MLK3002" s="537"/>
      <c r="MLL3002" s="562"/>
      <c r="MLM3002" s="357"/>
      <c r="MLN3002" s="81"/>
      <c r="MLO3002" s="173"/>
      <c r="MLP3002" s="740"/>
      <c r="MLQ3002" s="137"/>
      <c r="MLR3002" s="580"/>
      <c r="MLS3002" s="537"/>
      <c r="MLT3002" s="562"/>
      <c r="MLU3002" s="357"/>
      <c r="MLV3002" s="81"/>
      <c r="MLW3002" s="173"/>
      <c r="MLX3002" s="740"/>
      <c r="MLY3002" s="137"/>
      <c r="MLZ3002" s="580"/>
      <c r="MMA3002" s="537"/>
      <c r="MMB3002" s="562"/>
      <c r="MMC3002" s="357"/>
      <c r="MMD3002" s="81"/>
      <c r="MME3002" s="173"/>
      <c r="MMF3002" s="740"/>
      <c r="MMG3002" s="137"/>
      <c r="MMH3002" s="580"/>
      <c r="MMI3002" s="537"/>
      <c r="MMJ3002" s="562"/>
      <c r="MMK3002" s="357"/>
      <c r="MML3002" s="81"/>
      <c r="MMM3002" s="173"/>
      <c r="MMN3002" s="740"/>
      <c r="MMO3002" s="137"/>
      <c r="MMP3002" s="580"/>
      <c r="MMQ3002" s="537"/>
      <c r="MMR3002" s="562"/>
      <c r="MMS3002" s="357"/>
      <c r="MMT3002" s="81"/>
      <c r="MMU3002" s="173"/>
      <c r="MMV3002" s="740"/>
      <c r="MMW3002" s="137"/>
      <c r="MMX3002" s="580"/>
      <c r="MMY3002" s="537"/>
      <c r="MMZ3002" s="562"/>
      <c r="MNA3002" s="357"/>
      <c r="MNB3002" s="81"/>
      <c r="MNC3002" s="173"/>
      <c r="MND3002" s="740"/>
      <c r="MNE3002" s="137"/>
      <c r="MNF3002" s="580"/>
      <c r="MNG3002" s="537"/>
      <c r="MNH3002" s="562"/>
      <c r="MNI3002" s="357"/>
      <c r="MNJ3002" s="81"/>
      <c r="MNK3002" s="173"/>
      <c r="MNL3002" s="740"/>
      <c r="MNM3002" s="137"/>
      <c r="MNN3002" s="580"/>
      <c r="MNO3002" s="537"/>
      <c r="MNP3002" s="562"/>
      <c r="MNQ3002" s="357"/>
      <c r="MNR3002" s="81"/>
      <c r="MNS3002" s="173"/>
      <c r="MNT3002" s="740"/>
      <c r="MNU3002" s="137"/>
      <c r="MNV3002" s="580"/>
      <c r="MNW3002" s="537"/>
      <c r="MNX3002" s="562"/>
      <c r="MNY3002" s="357"/>
      <c r="MNZ3002" s="81"/>
      <c r="MOA3002" s="173"/>
      <c r="MOB3002" s="740"/>
      <c r="MOC3002" s="137"/>
      <c r="MOD3002" s="580"/>
      <c r="MOE3002" s="537"/>
      <c r="MOF3002" s="562"/>
      <c r="MOG3002" s="357"/>
      <c r="MOH3002" s="81"/>
      <c r="MOI3002" s="173"/>
      <c r="MOJ3002" s="740"/>
      <c r="MOK3002" s="137"/>
      <c r="MOL3002" s="580"/>
      <c r="MOM3002" s="537"/>
      <c r="MON3002" s="562"/>
      <c r="MOO3002" s="357"/>
      <c r="MOP3002" s="81"/>
      <c r="MOQ3002" s="173"/>
      <c r="MOR3002" s="740"/>
      <c r="MOS3002" s="137"/>
      <c r="MOT3002" s="580"/>
      <c r="MOU3002" s="537"/>
      <c r="MOV3002" s="562"/>
      <c r="MOW3002" s="357"/>
      <c r="MOX3002" s="81"/>
      <c r="MOY3002" s="173"/>
      <c r="MOZ3002" s="740"/>
      <c r="MPA3002" s="137"/>
      <c r="MPB3002" s="580"/>
      <c r="MPC3002" s="537"/>
      <c r="MPD3002" s="562"/>
      <c r="MPE3002" s="357"/>
      <c r="MPF3002" s="81"/>
      <c r="MPG3002" s="173"/>
      <c r="MPH3002" s="740"/>
      <c r="MPI3002" s="137"/>
      <c r="MPJ3002" s="580"/>
      <c r="MPK3002" s="537"/>
      <c r="MPL3002" s="562"/>
      <c r="MPM3002" s="357"/>
      <c r="MPN3002" s="81"/>
      <c r="MPO3002" s="173"/>
      <c r="MPP3002" s="740"/>
      <c r="MPQ3002" s="137"/>
      <c r="MPR3002" s="580"/>
      <c r="MPS3002" s="537"/>
      <c r="MPT3002" s="562"/>
      <c r="MPU3002" s="357"/>
      <c r="MPV3002" s="81"/>
      <c r="MPW3002" s="173"/>
      <c r="MPX3002" s="740"/>
      <c r="MPY3002" s="137"/>
      <c r="MPZ3002" s="580"/>
      <c r="MQA3002" s="537"/>
      <c r="MQB3002" s="562"/>
      <c r="MQC3002" s="357"/>
      <c r="MQD3002" s="81"/>
      <c r="MQE3002" s="173"/>
      <c r="MQF3002" s="740"/>
      <c r="MQG3002" s="137"/>
      <c r="MQH3002" s="580"/>
      <c r="MQI3002" s="537"/>
      <c r="MQJ3002" s="562"/>
      <c r="MQK3002" s="357"/>
      <c r="MQL3002" s="81"/>
      <c r="MQM3002" s="173"/>
      <c r="MQN3002" s="740"/>
      <c r="MQO3002" s="137"/>
      <c r="MQP3002" s="580"/>
      <c r="MQQ3002" s="537"/>
      <c r="MQR3002" s="562"/>
      <c r="MQS3002" s="357"/>
      <c r="MQT3002" s="81"/>
      <c r="MQU3002" s="173"/>
      <c r="MQV3002" s="740"/>
      <c r="MQW3002" s="137"/>
      <c r="MQX3002" s="580"/>
      <c r="MQY3002" s="537"/>
      <c r="MQZ3002" s="562"/>
      <c r="MRA3002" s="357"/>
      <c r="MRB3002" s="81"/>
      <c r="MRC3002" s="173"/>
      <c r="MRD3002" s="740"/>
      <c r="MRE3002" s="137"/>
      <c r="MRF3002" s="580"/>
      <c r="MRG3002" s="537"/>
      <c r="MRH3002" s="562"/>
      <c r="MRI3002" s="357"/>
      <c r="MRJ3002" s="81"/>
      <c r="MRK3002" s="173"/>
      <c r="MRL3002" s="740"/>
      <c r="MRM3002" s="137"/>
      <c r="MRN3002" s="580"/>
      <c r="MRO3002" s="537"/>
      <c r="MRP3002" s="562"/>
      <c r="MRQ3002" s="357"/>
      <c r="MRR3002" s="81"/>
      <c r="MRS3002" s="173"/>
      <c r="MRT3002" s="740"/>
      <c r="MRU3002" s="137"/>
      <c r="MRV3002" s="580"/>
      <c r="MRW3002" s="537"/>
      <c r="MRX3002" s="562"/>
      <c r="MRY3002" s="357"/>
      <c r="MRZ3002" s="81"/>
      <c r="MSA3002" s="173"/>
      <c r="MSB3002" s="740"/>
      <c r="MSC3002" s="137"/>
      <c r="MSD3002" s="580"/>
      <c r="MSE3002" s="537"/>
      <c r="MSF3002" s="562"/>
      <c r="MSG3002" s="357"/>
      <c r="MSH3002" s="81"/>
      <c r="MSI3002" s="173"/>
      <c r="MSJ3002" s="740"/>
      <c r="MSK3002" s="137"/>
      <c r="MSL3002" s="580"/>
      <c r="MSM3002" s="537"/>
      <c r="MSN3002" s="562"/>
      <c r="MSO3002" s="357"/>
      <c r="MSP3002" s="81"/>
      <c r="MSQ3002" s="173"/>
      <c r="MSR3002" s="740"/>
      <c r="MSS3002" s="137"/>
      <c r="MST3002" s="580"/>
      <c r="MSU3002" s="537"/>
      <c r="MSV3002" s="562"/>
      <c r="MSW3002" s="357"/>
      <c r="MSX3002" s="81"/>
      <c r="MSY3002" s="173"/>
      <c r="MSZ3002" s="740"/>
      <c r="MTA3002" s="137"/>
      <c r="MTB3002" s="580"/>
      <c r="MTC3002" s="537"/>
      <c r="MTD3002" s="562"/>
      <c r="MTE3002" s="357"/>
      <c r="MTF3002" s="81"/>
      <c r="MTG3002" s="173"/>
      <c r="MTH3002" s="740"/>
      <c r="MTI3002" s="137"/>
      <c r="MTJ3002" s="580"/>
      <c r="MTK3002" s="537"/>
      <c r="MTL3002" s="562"/>
      <c r="MTM3002" s="357"/>
      <c r="MTN3002" s="81"/>
      <c r="MTO3002" s="173"/>
      <c r="MTP3002" s="740"/>
      <c r="MTQ3002" s="137"/>
      <c r="MTR3002" s="580"/>
      <c r="MTS3002" s="537"/>
      <c r="MTT3002" s="562"/>
      <c r="MTU3002" s="357"/>
      <c r="MTV3002" s="81"/>
      <c r="MTW3002" s="173"/>
      <c r="MTX3002" s="740"/>
      <c r="MTY3002" s="137"/>
      <c r="MTZ3002" s="580"/>
      <c r="MUA3002" s="537"/>
      <c r="MUB3002" s="562"/>
      <c r="MUC3002" s="357"/>
      <c r="MUD3002" s="81"/>
      <c r="MUE3002" s="173"/>
      <c r="MUF3002" s="740"/>
      <c r="MUG3002" s="137"/>
      <c r="MUH3002" s="580"/>
      <c r="MUI3002" s="537"/>
      <c r="MUJ3002" s="562"/>
      <c r="MUK3002" s="357"/>
      <c r="MUL3002" s="81"/>
      <c r="MUM3002" s="173"/>
      <c r="MUN3002" s="740"/>
      <c r="MUO3002" s="137"/>
      <c r="MUP3002" s="580"/>
      <c r="MUQ3002" s="537"/>
      <c r="MUR3002" s="562"/>
      <c r="MUS3002" s="357"/>
      <c r="MUT3002" s="81"/>
      <c r="MUU3002" s="173"/>
      <c r="MUV3002" s="740"/>
      <c r="MUW3002" s="137"/>
      <c r="MUX3002" s="580"/>
      <c r="MUY3002" s="537"/>
      <c r="MUZ3002" s="562"/>
      <c r="MVA3002" s="357"/>
      <c r="MVB3002" s="81"/>
      <c r="MVC3002" s="173"/>
      <c r="MVD3002" s="740"/>
      <c r="MVE3002" s="137"/>
      <c r="MVF3002" s="580"/>
      <c r="MVG3002" s="537"/>
      <c r="MVH3002" s="562"/>
      <c r="MVI3002" s="357"/>
      <c r="MVJ3002" s="81"/>
      <c r="MVK3002" s="173"/>
      <c r="MVL3002" s="740"/>
      <c r="MVM3002" s="137"/>
      <c r="MVN3002" s="580"/>
      <c r="MVO3002" s="537"/>
      <c r="MVP3002" s="562"/>
      <c r="MVQ3002" s="357"/>
      <c r="MVR3002" s="81"/>
      <c r="MVS3002" s="173"/>
      <c r="MVT3002" s="740"/>
      <c r="MVU3002" s="137"/>
      <c r="MVV3002" s="580"/>
      <c r="MVW3002" s="537"/>
      <c r="MVX3002" s="562"/>
      <c r="MVY3002" s="357"/>
      <c r="MVZ3002" s="81"/>
      <c r="MWA3002" s="173"/>
      <c r="MWB3002" s="740"/>
      <c r="MWC3002" s="137"/>
      <c r="MWD3002" s="580"/>
      <c r="MWE3002" s="537"/>
      <c r="MWF3002" s="562"/>
      <c r="MWG3002" s="357"/>
      <c r="MWH3002" s="81"/>
      <c r="MWI3002" s="173"/>
      <c r="MWJ3002" s="740"/>
      <c r="MWK3002" s="137"/>
      <c r="MWL3002" s="580"/>
      <c r="MWM3002" s="537"/>
      <c r="MWN3002" s="562"/>
      <c r="MWO3002" s="357"/>
      <c r="MWP3002" s="81"/>
      <c r="MWQ3002" s="173"/>
      <c r="MWR3002" s="740"/>
      <c r="MWS3002" s="137"/>
      <c r="MWT3002" s="580"/>
      <c r="MWU3002" s="537"/>
      <c r="MWV3002" s="562"/>
      <c r="MWW3002" s="357"/>
      <c r="MWX3002" s="81"/>
      <c r="MWY3002" s="173"/>
      <c r="MWZ3002" s="740"/>
      <c r="MXA3002" s="137"/>
      <c r="MXB3002" s="580"/>
      <c r="MXC3002" s="537"/>
      <c r="MXD3002" s="562"/>
      <c r="MXE3002" s="357"/>
      <c r="MXF3002" s="81"/>
      <c r="MXG3002" s="173"/>
      <c r="MXH3002" s="740"/>
      <c r="MXI3002" s="137"/>
      <c r="MXJ3002" s="580"/>
      <c r="MXK3002" s="537"/>
      <c r="MXL3002" s="562"/>
      <c r="MXM3002" s="357"/>
      <c r="MXN3002" s="81"/>
      <c r="MXO3002" s="173"/>
      <c r="MXP3002" s="740"/>
      <c r="MXQ3002" s="137"/>
      <c r="MXR3002" s="580"/>
      <c r="MXS3002" s="537"/>
      <c r="MXT3002" s="562"/>
      <c r="MXU3002" s="357"/>
      <c r="MXV3002" s="81"/>
      <c r="MXW3002" s="173"/>
      <c r="MXX3002" s="740"/>
      <c r="MXY3002" s="137"/>
      <c r="MXZ3002" s="580"/>
      <c r="MYA3002" s="537"/>
      <c r="MYB3002" s="562"/>
      <c r="MYC3002" s="357"/>
      <c r="MYD3002" s="81"/>
      <c r="MYE3002" s="173"/>
      <c r="MYF3002" s="740"/>
      <c r="MYG3002" s="137"/>
      <c r="MYH3002" s="580"/>
      <c r="MYI3002" s="537"/>
      <c r="MYJ3002" s="562"/>
      <c r="MYK3002" s="357"/>
      <c r="MYL3002" s="81"/>
      <c r="MYM3002" s="173"/>
      <c r="MYN3002" s="740"/>
      <c r="MYO3002" s="137"/>
      <c r="MYP3002" s="580"/>
      <c r="MYQ3002" s="537"/>
      <c r="MYR3002" s="562"/>
      <c r="MYS3002" s="357"/>
      <c r="MYT3002" s="81"/>
      <c r="MYU3002" s="173"/>
      <c r="MYV3002" s="740"/>
      <c r="MYW3002" s="137"/>
      <c r="MYX3002" s="580"/>
      <c r="MYY3002" s="537"/>
      <c r="MYZ3002" s="562"/>
      <c r="MZA3002" s="357"/>
      <c r="MZB3002" s="81"/>
      <c r="MZC3002" s="173"/>
      <c r="MZD3002" s="740"/>
      <c r="MZE3002" s="137"/>
      <c r="MZF3002" s="580"/>
      <c r="MZG3002" s="537"/>
      <c r="MZH3002" s="562"/>
      <c r="MZI3002" s="357"/>
      <c r="MZJ3002" s="81"/>
      <c r="MZK3002" s="173"/>
      <c r="MZL3002" s="740"/>
      <c r="MZM3002" s="137"/>
      <c r="MZN3002" s="580"/>
      <c r="MZO3002" s="537"/>
      <c r="MZP3002" s="562"/>
      <c r="MZQ3002" s="357"/>
      <c r="MZR3002" s="81"/>
      <c r="MZS3002" s="173"/>
      <c r="MZT3002" s="740"/>
      <c r="MZU3002" s="137"/>
      <c r="MZV3002" s="580"/>
      <c r="MZW3002" s="537"/>
      <c r="MZX3002" s="562"/>
      <c r="MZY3002" s="357"/>
      <c r="MZZ3002" s="81"/>
      <c r="NAA3002" s="173"/>
      <c r="NAB3002" s="740"/>
      <c r="NAC3002" s="137"/>
      <c r="NAD3002" s="580"/>
      <c r="NAE3002" s="537"/>
      <c r="NAF3002" s="562"/>
      <c r="NAG3002" s="357"/>
      <c r="NAH3002" s="81"/>
      <c r="NAI3002" s="173"/>
      <c r="NAJ3002" s="740"/>
      <c r="NAK3002" s="137"/>
      <c r="NAL3002" s="580"/>
      <c r="NAM3002" s="537"/>
      <c r="NAN3002" s="562"/>
      <c r="NAO3002" s="357"/>
      <c r="NAP3002" s="81"/>
      <c r="NAQ3002" s="173"/>
      <c r="NAR3002" s="740"/>
      <c r="NAS3002" s="137"/>
      <c r="NAT3002" s="580"/>
      <c r="NAU3002" s="537"/>
      <c r="NAV3002" s="562"/>
      <c r="NAW3002" s="357"/>
      <c r="NAX3002" s="81"/>
      <c r="NAY3002" s="173"/>
      <c r="NAZ3002" s="740"/>
      <c r="NBA3002" s="137"/>
      <c r="NBB3002" s="580"/>
      <c r="NBC3002" s="537"/>
      <c r="NBD3002" s="562"/>
      <c r="NBE3002" s="357"/>
      <c r="NBF3002" s="81"/>
      <c r="NBG3002" s="173"/>
      <c r="NBH3002" s="740"/>
      <c r="NBI3002" s="137"/>
      <c r="NBJ3002" s="580"/>
      <c r="NBK3002" s="537"/>
      <c r="NBL3002" s="562"/>
      <c r="NBM3002" s="357"/>
      <c r="NBN3002" s="81"/>
      <c r="NBO3002" s="173"/>
      <c r="NBP3002" s="740"/>
      <c r="NBQ3002" s="137"/>
      <c r="NBR3002" s="580"/>
      <c r="NBS3002" s="537"/>
      <c r="NBT3002" s="562"/>
      <c r="NBU3002" s="357"/>
      <c r="NBV3002" s="81"/>
      <c r="NBW3002" s="173"/>
      <c r="NBX3002" s="740"/>
      <c r="NBY3002" s="137"/>
      <c r="NBZ3002" s="580"/>
      <c r="NCA3002" s="537"/>
      <c r="NCB3002" s="562"/>
      <c r="NCC3002" s="357"/>
      <c r="NCD3002" s="81"/>
      <c r="NCE3002" s="173"/>
      <c r="NCF3002" s="740"/>
      <c r="NCG3002" s="137"/>
      <c r="NCH3002" s="580"/>
      <c r="NCI3002" s="537"/>
      <c r="NCJ3002" s="562"/>
      <c r="NCK3002" s="357"/>
      <c r="NCL3002" s="81"/>
      <c r="NCM3002" s="173"/>
      <c r="NCN3002" s="740"/>
      <c r="NCO3002" s="137"/>
      <c r="NCP3002" s="580"/>
      <c r="NCQ3002" s="537"/>
      <c r="NCR3002" s="562"/>
      <c r="NCS3002" s="357"/>
      <c r="NCT3002" s="81"/>
      <c r="NCU3002" s="173"/>
      <c r="NCV3002" s="740"/>
      <c r="NCW3002" s="137"/>
      <c r="NCX3002" s="580"/>
      <c r="NCY3002" s="537"/>
      <c r="NCZ3002" s="562"/>
      <c r="NDA3002" s="357"/>
      <c r="NDB3002" s="81"/>
      <c r="NDC3002" s="173"/>
      <c r="NDD3002" s="740"/>
      <c r="NDE3002" s="137"/>
      <c r="NDF3002" s="580"/>
      <c r="NDG3002" s="537"/>
      <c r="NDH3002" s="562"/>
      <c r="NDI3002" s="357"/>
      <c r="NDJ3002" s="81"/>
      <c r="NDK3002" s="173"/>
      <c r="NDL3002" s="740"/>
      <c r="NDM3002" s="137"/>
      <c r="NDN3002" s="580"/>
      <c r="NDO3002" s="537"/>
      <c r="NDP3002" s="562"/>
      <c r="NDQ3002" s="357"/>
      <c r="NDR3002" s="81"/>
      <c r="NDS3002" s="173"/>
      <c r="NDT3002" s="740"/>
      <c r="NDU3002" s="137"/>
      <c r="NDV3002" s="580"/>
      <c r="NDW3002" s="537"/>
      <c r="NDX3002" s="562"/>
      <c r="NDY3002" s="357"/>
      <c r="NDZ3002" s="81"/>
      <c r="NEA3002" s="173"/>
      <c r="NEB3002" s="740"/>
      <c r="NEC3002" s="137"/>
      <c r="NED3002" s="580"/>
      <c r="NEE3002" s="537"/>
      <c r="NEF3002" s="562"/>
      <c r="NEG3002" s="357"/>
      <c r="NEH3002" s="81"/>
      <c r="NEI3002" s="173"/>
      <c r="NEJ3002" s="740"/>
      <c r="NEK3002" s="137"/>
      <c r="NEL3002" s="580"/>
      <c r="NEM3002" s="537"/>
      <c r="NEN3002" s="562"/>
      <c r="NEO3002" s="357"/>
      <c r="NEP3002" s="81"/>
      <c r="NEQ3002" s="173"/>
      <c r="NER3002" s="740"/>
      <c r="NES3002" s="137"/>
      <c r="NET3002" s="580"/>
      <c r="NEU3002" s="537"/>
      <c r="NEV3002" s="562"/>
      <c r="NEW3002" s="357"/>
      <c r="NEX3002" s="81"/>
      <c r="NEY3002" s="173"/>
      <c r="NEZ3002" s="740"/>
      <c r="NFA3002" s="137"/>
      <c r="NFB3002" s="580"/>
      <c r="NFC3002" s="537"/>
      <c r="NFD3002" s="562"/>
      <c r="NFE3002" s="357"/>
      <c r="NFF3002" s="81"/>
      <c r="NFG3002" s="173"/>
      <c r="NFH3002" s="740"/>
      <c r="NFI3002" s="137"/>
      <c r="NFJ3002" s="580"/>
      <c r="NFK3002" s="537"/>
      <c r="NFL3002" s="562"/>
      <c r="NFM3002" s="357"/>
      <c r="NFN3002" s="81"/>
      <c r="NFO3002" s="173"/>
      <c r="NFP3002" s="740"/>
      <c r="NFQ3002" s="137"/>
      <c r="NFR3002" s="580"/>
      <c r="NFS3002" s="537"/>
      <c r="NFT3002" s="562"/>
      <c r="NFU3002" s="357"/>
      <c r="NFV3002" s="81"/>
      <c r="NFW3002" s="173"/>
      <c r="NFX3002" s="740"/>
      <c r="NFY3002" s="137"/>
      <c r="NFZ3002" s="580"/>
      <c r="NGA3002" s="537"/>
      <c r="NGB3002" s="562"/>
      <c r="NGC3002" s="357"/>
      <c r="NGD3002" s="81"/>
      <c r="NGE3002" s="173"/>
      <c r="NGF3002" s="740"/>
      <c r="NGG3002" s="137"/>
      <c r="NGH3002" s="580"/>
      <c r="NGI3002" s="537"/>
      <c r="NGJ3002" s="562"/>
      <c r="NGK3002" s="357"/>
      <c r="NGL3002" s="81"/>
      <c r="NGM3002" s="173"/>
      <c r="NGN3002" s="740"/>
      <c r="NGO3002" s="137"/>
      <c r="NGP3002" s="580"/>
      <c r="NGQ3002" s="537"/>
      <c r="NGR3002" s="562"/>
      <c r="NGS3002" s="357"/>
      <c r="NGT3002" s="81"/>
      <c r="NGU3002" s="173"/>
      <c r="NGV3002" s="740"/>
      <c r="NGW3002" s="137"/>
      <c r="NGX3002" s="580"/>
      <c r="NGY3002" s="537"/>
      <c r="NGZ3002" s="562"/>
      <c r="NHA3002" s="357"/>
      <c r="NHB3002" s="81"/>
      <c r="NHC3002" s="173"/>
      <c r="NHD3002" s="740"/>
      <c r="NHE3002" s="137"/>
      <c r="NHF3002" s="580"/>
      <c r="NHG3002" s="537"/>
      <c r="NHH3002" s="562"/>
      <c r="NHI3002" s="357"/>
      <c r="NHJ3002" s="81"/>
      <c r="NHK3002" s="173"/>
      <c r="NHL3002" s="740"/>
      <c r="NHM3002" s="137"/>
      <c r="NHN3002" s="580"/>
      <c r="NHO3002" s="537"/>
      <c r="NHP3002" s="562"/>
      <c r="NHQ3002" s="357"/>
      <c r="NHR3002" s="81"/>
      <c r="NHS3002" s="173"/>
      <c r="NHT3002" s="740"/>
      <c r="NHU3002" s="137"/>
      <c r="NHV3002" s="580"/>
      <c r="NHW3002" s="537"/>
      <c r="NHX3002" s="562"/>
      <c r="NHY3002" s="357"/>
      <c r="NHZ3002" s="81"/>
      <c r="NIA3002" s="173"/>
      <c r="NIB3002" s="740"/>
      <c r="NIC3002" s="137"/>
      <c r="NID3002" s="580"/>
      <c r="NIE3002" s="537"/>
      <c r="NIF3002" s="562"/>
      <c r="NIG3002" s="357"/>
      <c r="NIH3002" s="81"/>
      <c r="NII3002" s="173"/>
      <c r="NIJ3002" s="740"/>
      <c r="NIK3002" s="137"/>
      <c r="NIL3002" s="580"/>
      <c r="NIM3002" s="537"/>
      <c r="NIN3002" s="562"/>
      <c r="NIO3002" s="357"/>
      <c r="NIP3002" s="81"/>
      <c r="NIQ3002" s="173"/>
      <c r="NIR3002" s="740"/>
      <c r="NIS3002" s="137"/>
      <c r="NIT3002" s="580"/>
      <c r="NIU3002" s="537"/>
      <c r="NIV3002" s="562"/>
      <c r="NIW3002" s="357"/>
      <c r="NIX3002" s="81"/>
      <c r="NIY3002" s="173"/>
      <c r="NIZ3002" s="740"/>
      <c r="NJA3002" s="137"/>
      <c r="NJB3002" s="580"/>
      <c r="NJC3002" s="537"/>
      <c r="NJD3002" s="562"/>
      <c r="NJE3002" s="357"/>
      <c r="NJF3002" s="81"/>
      <c r="NJG3002" s="173"/>
      <c r="NJH3002" s="740"/>
      <c r="NJI3002" s="137"/>
      <c r="NJJ3002" s="580"/>
      <c r="NJK3002" s="537"/>
      <c r="NJL3002" s="562"/>
      <c r="NJM3002" s="357"/>
      <c r="NJN3002" s="81"/>
      <c r="NJO3002" s="173"/>
      <c r="NJP3002" s="740"/>
      <c r="NJQ3002" s="137"/>
      <c r="NJR3002" s="580"/>
      <c r="NJS3002" s="537"/>
      <c r="NJT3002" s="562"/>
      <c r="NJU3002" s="357"/>
      <c r="NJV3002" s="81"/>
      <c r="NJW3002" s="173"/>
      <c r="NJX3002" s="740"/>
      <c r="NJY3002" s="137"/>
      <c r="NJZ3002" s="580"/>
      <c r="NKA3002" s="537"/>
      <c r="NKB3002" s="562"/>
      <c r="NKC3002" s="357"/>
      <c r="NKD3002" s="81"/>
      <c r="NKE3002" s="173"/>
      <c r="NKF3002" s="740"/>
      <c r="NKG3002" s="137"/>
      <c r="NKH3002" s="580"/>
      <c r="NKI3002" s="537"/>
      <c r="NKJ3002" s="562"/>
      <c r="NKK3002" s="357"/>
      <c r="NKL3002" s="81"/>
      <c r="NKM3002" s="173"/>
      <c r="NKN3002" s="740"/>
      <c r="NKO3002" s="137"/>
      <c r="NKP3002" s="580"/>
      <c r="NKQ3002" s="537"/>
      <c r="NKR3002" s="562"/>
      <c r="NKS3002" s="357"/>
      <c r="NKT3002" s="81"/>
      <c r="NKU3002" s="173"/>
      <c r="NKV3002" s="740"/>
      <c r="NKW3002" s="137"/>
      <c r="NKX3002" s="580"/>
      <c r="NKY3002" s="537"/>
      <c r="NKZ3002" s="562"/>
      <c r="NLA3002" s="357"/>
      <c r="NLB3002" s="81"/>
      <c r="NLC3002" s="173"/>
      <c r="NLD3002" s="740"/>
      <c r="NLE3002" s="137"/>
      <c r="NLF3002" s="580"/>
      <c r="NLG3002" s="537"/>
      <c r="NLH3002" s="562"/>
      <c r="NLI3002" s="357"/>
      <c r="NLJ3002" s="81"/>
      <c r="NLK3002" s="173"/>
      <c r="NLL3002" s="740"/>
      <c r="NLM3002" s="137"/>
      <c r="NLN3002" s="580"/>
      <c r="NLO3002" s="537"/>
      <c r="NLP3002" s="562"/>
      <c r="NLQ3002" s="357"/>
      <c r="NLR3002" s="81"/>
      <c r="NLS3002" s="173"/>
      <c r="NLT3002" s="740"/>
      <c r="NLU3002" s="137"/>
      <c r="NLV3002" s="580"/>
      <c r="NLW3002" s="537"/>
      <c r="NLX3002" s="562"/>
      <c r="NLY3002" s="357"/>
      <c r="NLZ3002" s="81"/>
      <c r="NMA3002" s="173"/>
      <c r="NMB3002" s="740"/>
      <c r="NMC3002" s="137"/>
      <c r="NMD3002" s="580"/>
      <c r="NME3002" s="537"/>
      <c r="NMF3002" s="562"/>
      <c r="NMG3002" s="357"/>
      <c r="NMH3002" s="81"/>
      <c r="NMI3002" s="173"/>
      <c r="NMJ3002" s="740"/>
      <c r="NMK3002" s="137"/>
      <c r="NML3002" s="580"/>
      <c r="NMM3002" s="537"/>
      <c r="NMN3002" s="562"/>
      <c r="NMO3002" s="357"/>
      <c r="NMP3002" s="81"/>
      <c r="NMQ3002" s="173"/>
      <c r="NMR3002" s="740"/>
      <c r="NMS3002" s="137"/>
      <c r="NMT3002" s="580"/>
      <c r="NMU3002" s="537"/>
      <c r="NMV3002" s="562"/>
      <c r="NMW3002" s="357"/>
      <c r="NMX3002" s="81"/>
      <c r="NMY3002" s="173"/>
      <c r="NMZ3002" s="740"/>
      <c r="NNA3002" s="137"/>
      <c r="NNB3002" s="580"/>
      <c r="NNC3002" s="537"/>
      <c r="NND3002" s="562"/>
      <c r="NNE3002" s="357"/>
      <c r="NNF3002" s="81"/>
      <c r="NNG3002" s="173"/>
      <c r="NNH3002" s="740"/>
      <c r="NNI3002" s="137"/>
      <c r="NNJ3002" s="580"/>
      <c r="NNK3002" s="537"/>
      <c r="NNL3002" s="562"/>
      <c r="NNM3002" s="357"/>
      <c r="NNN3002" s="81"/>
      <c r="NNO3002" s="173"/>
      <c r="NNP3002" s="740"/>
      <c r="NNQ3002" s="137"/>
      <c r="NNR3002" s="580"/>
      <c r="NNS3002" s="537"/>
      <c r="NNT3002" s="562"/>
      <c r="NNU3002" s="357"/>
      <c r="NNV3002" s="81"/>
      <c r="NNW3002" s="173"/>
      <c r="NNX3002" s="740"/>
      <c r="NNY3002" s="137"/>
      <c r="NNZ3002" s="580"/>
      <c r="NOA3002" s="537"/>
      <c r="NOB3002" s="562"/>
      <c r="NOC3002" s="357"/>
      <c r="NOD3002" s="81"/>
      <c r="NOE3002" s="173"/>
      <c r="NOF3002" s="740"/>
      <c r="NOG3002" s="137"/>
      <c r="NOH3002" s="580"/>
      <c r="NOI3002" s="537"/>
      <c r="NOJ3002" s="562"/>
      <c r="NOK3002" s="357"/>
      <c r="NOL3002" s="81"/>
      <c r="NOM3002" s="173"/>
      <c r="NON3002" s="740"/>
      <c r="NOO3002" s="137"/>
      <c r="NOP3002" s="580"/>
      <c r="NOQ3002" s="537"/>
      <c r="NOR3002" s="562"/>
      <c r="NOS3002" s="357"/>
      <c r="NOT3002" s="81"/>
      <c r="NOU3002" s="173"/>
      <c r="NOV3002" s="740"/>
      <c r="NOW3002" s="137"/>
      <c r="NOX3002" s="580"/>
      <c r="NOY3002" s="537"/>
      <c r="NOZ3002" s="562"/>
      <c r="NPA3002" s="357"/>
      <c r="NPB3002" s="81"/>
      <c r="NPC3002" s="173"/>
      <c r="NPD3002" s="740"/>
      <c r="NPE3002" s="137"/>
      <c r="NPF3002" s="580"/>
      <c r="NPG3002" s="537"/>
      <c r="NPH3002" s="562"/>
      <c r="NPI3002" s="357"/>
      <c r="NPJ3002" s="81"/>
      <c r="NPK3002" s="173"/>
      <c r="NPL3002" s="740"/>
      <c r="NPM3002" s="137"/>
      <c r="NPN3002" s="580"/>
      <c r="NPO3002" s="537"/>
      <c r="NPP3002" s="562"/>
      <c r="NPQ3002" s="357"/>
      <c r="NPR3002" s="81"/>
      <c r="NPS3002" s="173"/>
      <c r="NPT3002" s="740"/>
      <c r="NPU3002" s="137"/>
      <c r="NPV3002" s="580"/>
      <c r="NPW3002" s="537"/>
      <c r="NPX3002" s="562"/>
      <c r="NPY3002" s="357"/>
      <c r="NPZ3002" s="81"/>
      <c r="NQA3002" s="173"/>
      <c r="NQB3002" s="740"/>
      <c r="NQC3002" s="137"/>
      <c r="NQD3002" s="580"/>
      <c r="NQE3002" s="537"/>
      <c r="NQF3002" s="562"/>
      <c r="NQG3002" s="357"/>
      <c r="NQH3002" s="81"/>
      <c r="NQI3002" s="173"/>
      <c r="NQJ3002" s="740"/>
      <c r="NQK3002" s="137"/>
      <c r="NQL3002" s="580"/>
      <c r="NQM3002" s="537"/>
      <c r="NQN3002" s="562"/>
      <c r="NQO3002" s="357"/>
      <c r="NQP3002" s="81"/>
      <c r="NQQ3002" s="173"/>
      <c r="NQR3002" s="740"/>
      <c r="NQS3002" s="137"/>
      <c r="NQT3002" s="580"/>
      <c r="NQU3002" s="537"/>
      <c r="NQV3002" s="562"/>
      <c r="NQW3002" s="357"/>
      <c r="NQX3002" s="81"/>
      <c r="NQY3002" s="173"/>
      <c r="NQZ3002" s="740"/>
      <c r="NRA3002" s="137"/>
      <c r="NRB3002" s="580"/>
      <c r="NRC3002" s="537"/>
      <c r="NRD3002" s="562"/>
      <c r="NRE3002" s="357"/>
      <c r="NRF3002" s="81"/>
      <c r="NRG3002" s="173"/>
      <c r="NRH3002" s="740"/>
      <c r="NRI3002" s="137"/>
      <c r="NRJ3002" s="580"/>
      <c r="NRK3002" s="537"/>
      <c r="NRL3002" s="562"/>
      <c r="NRM3002" s="357"/>
      <c r="NRN3002" s="81"/>
      <c r="NRO3002" s="173"/>
      <c r="NRP3002" s="740"/>
      <c r="NRQ3002" s="137"/>
      <c r="NRR3002" s="580"/>
      <c r="NRS3002" s="537"/>
      <c r="NRT3002" s="562"/>
      <c r="NRU3002" s="357"/>
      <c r="NRV3002" s="81"/>
      <c r="NRW3002" s="173"/>
      <c r="NRX3002" s="740"/>
      <c r="NRY3002" s="137"/>
      <c r="NRZ3002" s="580"/>
      <c r="NSA3002" s="537"/>
      <c r="NSB3002" s="562"/>
      <c r="NSC3002" s="357"/>
      <c r="NSD3002" s="81"/>
      <c r="NSE3002" s="173"/>
      <c r="NSF3002" s="740"/>
      <c r="NSG3002" s="137"/>
      <c r="NSH3002" s="580"/>
      <c r="NSI3002" s="537"/>
      <c r="NSJ3002" s="562"/>
      <c r="NSK3002" s="357"/>
      <c r="NSL3002" s="81"/>
      <c r="NSM3002" s="173"/>
      <c r="NSN3002" s="740"/>
      <c r="NSO3002" s="137"/>
      <c r="NSP3002" s="580"/>
      <c r="NSQ3002" s="537"/>
      <c r="NSR3002" s="562"/>
      <c r="NSS3002" s="357"/>
      <c r="NST3002" s="81"/>
      <c r="NSU3002" s="173"/>
      <c r="NSV3002" s="740"/>
      <c r="NSW3002" s="137"/>
      <c r="NSX3002" s="580"/>
      <c r="NSY3002" s="537"/>
      <c r="NSZ3002" s="562"/>
      <c r="NTA3002" s="357"/>
      <c r="NTB3002" s="81"/>
      <c r="NTC3002" s="173"/>
      <c r="NTD3002" s="740"/>
      <c r="NTE3002" s="137"/>
      <c r="NTF3002" s="580"/>
      <c r="NTG3002" s="537"/>
      <c r="NTH3002" s="562"/>
      <c r="NTI3002" s="357"/>
      <c r="NTJ3002" s="81"/>
      <c r="NTK3002" s="173"/>
      <c r="NTL3002" s="740"/>
      <c r="NTM3002" s="137"/>
      <c r="NTN3002" s="580"/>
      <c r="NTO3002" s="537"/>
      <c r="NTP3002" s="562"/>
      <c r="NTQ3002" s="357"/>
      <c r="NTR3002" s="81"/>
      <c r="NTS3002" s="173"/>
      <c r="NTT3002" s="740"/>
      <c r="NTU3002" s="137"/>
      <c r="NTV3002" s="580"/>
      <c r="NTW3002" s="537"/>
      <c r="NTX3002" s="562"/>
      <c r="NTY3002" s="357"/>
      <c r="NTZ3002" s="81"/>
      <c r="NUA3002" s="173"/>
      <c r="NUB3002" s="740"/>
      <c r="NUC3002" s="137"/>
      <c r="NUD3002" s="580"/>
      <c r="NUE3002" s="537"/>
      <c r="NUF3002" s="562"/>
      <c r="NUG3002" s="357"/>
      <c r="NUH3002" s="81"/>
      <c r="NUI3002" s="173"/>
      <c r="NUJ3002" s="740"/>
      <c r="NUK3002" s="137"/>
      <c r="NUL3002" s="580"/>
      <c r="NUM3002" s="537"/>
      <c r="NUN3002" s="562"/>
      <c r="NUO3002" s="357"/>
      <c r="NUP3002" s="81"/>
      <c r="NUQ3002" s="173"/>
      <c r="NUR3002" s="740"/>
      <c r="NUS3002" s="137"/>
      <c r="NUT3002" s="580"/>
      <c r="NUU3002" s="537"/>
      <c r="NUV3002" s="562"/>
      <c r="NUW3002" s="357"/>
      <c r="NUX3002" s="81"/>
      <c r="NUY3002" s="173"/>
      <c r="NUZ3002" s="740"/>
      <c r="NVA3002" s="137"/>
      <c r="NVB3002" s="580"/>
      <c r="NVC3002" s="537"/>
      <c r="NVD3002" s="562"/>
      <c r="NVE3002" s="357"/>
      <c r="NVF3002" s="81"/>
      <c r="NVG3002" s="173"/>
      <c r="NVH3002" s="740"/>
      <c r="NVI3002" s="137"/>
      <c r="NVJ3002" s="580"/>
      <c r="NVK3002" s="537"/>
      <c r="NVL3002" s="562"/>
      <c r="NVM3002" s="357"/>
      <c r="NVN3002" s="81"/>
      <c r="NVO3002" s="173"/>
      <c r="NVP3002" s="740"/>
      <c r="NVQ3002" s="137"/>
      <c r="NVR3002" s="580"/>
      <c r="NVS3002" s="537"/>
      <c r="NVT3002" s="562"/>
      <c r="NVU3002" s="357"/>
      <c r="NVV3002" s="81"/>
      <c r="NVW3002" s="173"/>
      <c r="NVX3002" s="740"/>
      <c r="NVY3002" s="137"/>
      <c r="NVZ3002" s="580"/>
      <c r="NWA3002" s="537"/>
      <c r="NWB3002" s="562"/>
      <c r="NWC3002" s="357"/>
      <c r="NWD3002" s="81"/>
      <c r="NWE3002" s="173"/>
      <c r="NWF3002" s="740"/>
      <c r="NWG3002" s="137"/>
      <c r="NWH3002" s="580"/>
      <c r="NWI3002" s="537"/>
      <c r="NWJ3002" s="562"/>
      <c r="NWK3002" s="357"/>
      <c r="NWL3002" s="81"/>
      <c r="NWM3002" s="173"/>
      <c r="NWN3002" s="740"/>
      <c r="NWO3002" s="137"/>
      <c r="NWP3002" s="580"/>
      <c r="NWQ3002" s="537"/>
      <c r="NWR3002" s="562"/>
      <c r="NWS3002" s="357"/>
      <c r="NWT3002" s="81"/>
      <c r="NWU3002" s="173"/>
      <c r="NWV3002" s="740"/>
      <c r="NWW3002" s="137"/>
      <c r="NWX3002" s="580"/>
      <c r="NWY3002" s="537"/>
      <c r="NWZ3002" s="562"/>
      <c r="NXA3002" s="357"/>
      <c r="NXB3002" s="81"/>
      <c r="NXC3002" s="173"/>
      <c r="NXD3002" s="740"/>
      <c r="NXE3002" s="137"/>
      <c r="NXF3002" s="580"/>
      <c r="NXG3002" s="537"/>
      <c r="NXH3002" s="562"/>
      <c r="NXI3002" s="357"/>
      <c r="NXJ3002" s="81"/>
      <c r="NXK3002" s="173"/>
      <c r="NXL3002" s="740"/>
      <c r="NXM3002" s="137"/>
      <c r="NXN3002" s="580"/>
      <c r="NXO3002" s="537"/>
      <c r="NXP3002" s="562"/>
      <c r="NXQ3002" s="357"/>
      <c r="NXR3002" s="81"/>
      <c r="NXS3002" s="173"/>
      <c r="NXT3002" s="740"/>
      <c r="NXU3002" s="137"/>
      <c r="NXV3002" s="580"/>
      <c r="NXW3002" s="537"/>
      <c r="NXX3002" s="562"/>
      <c r="NXY3002" s="357"/>
      <c r="NXZ3002" s="81"/>
      <c r="NYA3002" s="173"/>
      <c r="NYB3002" s="740"/>
      <c r="NYC3002" s="137"/>
      <c r="NYD3002" s="580"/>
      <c r="NYE3002" s="537"/>
      <c r="NYF3002" s="562"/>
      <c r="NYG3002" s="357"/>
      <c r="NYH3002" s="81"/>
      <c r="NYI3002" s="173"/>
      <c r="NYJ3002" s="740"/>
      <c r="NYK3002" s="137"/>
      <c r="NYL3002" s="580"/>
      <c r="NYM3002" s="537"/>
      <c r="NYN3002" s="562"/>
      <c r="NYO3002" s="357"/>
      <c r="NYP3002" s="81"/>
      <c r="NYQ3002" s="173"/>
      <c r="NYR3002" s="740"/>
      <c r="NYS3002" s="137"/>
      <c r="NYT3002" s="580"/>
      <c r="NYU3002" s="537"/>
      <c r="NYV3002" s="562"/>
      <c r="NYW3002" s="357"/>
      <c r="NYX3002" s="81"/>
      <c r="NYY3002" s="173"/>
      <c r="NYZ3002" s="740"/>
      <c r="NZA3002" s="137"/>
      <c r="NZB3002" s="580"/>
      <c r="NZC3002" s="537"/>
      <c r="NZD3002" s="562"/>
      <c r="NZE3002" s="357"/>
      <c r="NZF3002" s="81"/>
      <c r="NZG3002" s="173"/>
      <c r="NZH3002" s="740"/>
      <c r="NZI3002" s="137"/>
      <c r="NZJ3002" s="580"/>
      <c r="NZK3002" s="537"/>
      <c r="NZL3002" s="562"/>
      <c r="NZM3002" s="357"/>
      <c r="NZN3002" s="81"/>
      <c r="NZO3002" s="173"/>
      <c r="NZP3002" s="740"/>
      <c r="NZQ3002" s="137"/>
      <c r="NZR3002" s="580"/>
      <c r="NZS3002" s="537"/>
      <c r="NZT3002" s="562"/>
      <c r="NZU3002" s="357"/>
      <c r="NZV3002" s="81"/>
      <c r="NZW3002" s="173"/>
      <c r="NZX3002" s="740"/>
      <c r="NZY3002" s="137"/>
      <c r="NZZ3002" s="580"/>
      <c r="OAA3002" s="537"/>
      <c r="OAB3002" s="562"/>
      <c r="OAC3002" s="357"/>
      <c r="OAD3002" s="81"/>
      <c r="OAE3002" s="173"/>
      <c r="OAF3002" s="740"/>
      <c r="OAG3002" s="137"/>
      <c r="OAH3002" s="580"/>
      <c r="OAI3002" s="537"/>
      <c r="OAJ3002" s="562"/>
      <c r="OAK3002" s="357"/>
      <c r="OAL3002" s="81"/>
      <c r="OAM3002" s="173"/>
      <c r="OAN3002" s="740"/>
      <c r="OAO3002" s="137"/>
      <c r="OAP3002" s="580"/>
      <c r="OAQ3002" s="537"/>
      <c r="OAR3002" s="562"/>
      <c r="OAS3002" s="357"/>
      <c r="OAT3002" s="81"/>
      <c r="OAU3002" s="173"/>
      <c r="OAV3002" s="740"/>
      <c r="OAW3002" s="137"/>
      <c r="OAX3002" s="580"/>
      <c r="OAY3002" s="537"/>
      <c r="OAZ3002" s="562"/>
      <c r="OBA3002" s="357"/>
      <c r="OBB3002" s="81"/>
      <c r="OBC3002" s="173"/>
      <c r="OBD3002" s="740"/>
      <c r="OBE3002" s="137"/>
      <c r="OBF3002" s="580"/>
      <c r="OBG3002" s="537"/>
      <c r="OBH3002" s="562"/>
      <c r="OBI3002" s="357"/>
      <c r="OBJ3002" s="81"/>
      <c r="OBK3002" s="173"/>
      <c r="OBL3002" s="740"/>
      <c r="OBM3002" s="137"/>
      <c r="OBN3002" s="580"/>
      <c r="OBO3002" s="537"/>
      <c r="OBP3002" s="562"/>
      <c r="OBQ3002" s="357"/>
      <c r="OBR3002" s="81"/>
      <c r="OBS3002" s="173"/>
      <c r="OBT3002" s="740"/>
      <c r="OBU3002" s="137"/>
      <c r="OBV3002" s="580"/>
      <c r="OBW3002" s="537"/>
      <c r="OBX3002" s="562"/>
      <c r="OBY3002" s="357"/>
      <c r="OBZ3002" s="81"/>
      <c r="OCA3002" s="173"/>
      <c r="OCB3002" s="740"/>
      <c r="OCC3002" s="137"/>
      <c r="OCD3002" s="580"/>
      <c r="OCE3002" s="537"/>
      <c r="OCF3002" s="562"/>
      <c r="OCG3002" s="357"/>
      <c r="OCH3002" s="81"/>
      <c r="OCI3002" s="173"/>
      <c r="OCJ3002" s="740"/>
      <c r="OCK3002" s="137"/>
      <c r="OCL3002" s="580"/>
      <c r="OCM3002" s="537"/>
      <c r="OCN3002" s="562"/>
      <c r="OCO3002" s="357"/>
      <c r="OCP3002" s="81"/>
      <c r="OCQ3002" s="173"/>
      <c r="OCR3002" s="740"/>
      <c r="OCS3002" s="137"/>
      <c r="OCT3002" s="580"/>
      <c r="OCU3002" s="537"/>
      <c r="OCV3002" s="562"/>
      <c r="OCW3002" s="357"/>
      <c r="OCX3002" s="81"/>
      <c r="OCY3002" s="173"/>
      <c r="OCZ3002" s="740"/>
      <c r="ODA3002" s="137"/>
      <c r="ODB3002" s="580"/>
      <c r="ODC3002" s="537"/>
      <c r="ODD3002" s="562"/>
      <c r="ODE3002" s="357"/>
      <c r="ODF3002" s="81"/>
      <c r="ODG3002" s="173"/>
      <c r="ODH3002" s="740"/>
      <c r="ODI3002" s="137"/>
      <c r="ODJ3002" s="580"/>
      <c r="ODK3002" s="537"/>
      <c r="ODL3002" s="562"/>
      <c r="ODM3002" s="357"/>
      <c r="ODN3002" s="81"/>
      <c r="ODO3002" s="173"/>
      <c r="ODP3002" s="740"/>
      <c r="ODQ3002" s="137"/>
      <c r="ODR3002" s="580"/>
      <c r="ODS3002" s="537"/>
      <c r="ODT3002" s="562"/>
      <c r="ODU3002" s="357"/>
      <c r="ODV3002" s="81"/>
      <c r="ODW3002" s="173"/>
      <c r="ODX3002" s="740"/>
      <c r="ODY3002" s="137"/>
      <c r="ODZ3002" s="580"/>
      <c r="OEA3002" s="537"/>
      <c r="OEB3002" s="562"/>
      <c r="OEC3002" s="357"/>
      <c r="OED3002" s="81"/>
      <c r="OEE3002" s="173"/>
      <c r="OEF3002" s="740"/>
      <c r="OEG3002" s="137"/>
      <c r="OEH3002" s="580"/>
      <c r="OEI3002" s="537"/>
      <c r="OEJ3002" s="562"/>
      <c r="OEK3002" s="357"/>
      <c r="OEL3002" s="81"/>
      <c r="OEM3002" s="173"/>
      <c r="OEN3002" s="740"/>
      <c r="OEO3002" s="137"/>
      <c r="OEP3002" s="580"/>
      <c r="OEQ3002" s="537"/>
      <c r="OER3002" s="562"/>
      <c r="OES3002" s="357"/>
      <c r="OET3002" s="81"/>
      <c r="OEU3002" s="173"/>
      <c r="OEV3002" s="740"/>
      <c r="OEW3002" s="137"/>
      <c r="OEX3002" s="580"/>
      <c r="OEY3002" s="537"/>
      <c r="OEZ3002" s="562"/>
      <c r="OFA3002" s="357"/>
      <c r="OFB3002" s="81"/>
      <c r="OFC3002" s="173"/>
      <c r="OFD3002" s="740"/>
      <c r="OFE3002" s="137"/>
      <c r="OFF3002" s="580"/>
      <c r="OFG3002" s="537"/>
      <c r="OFH3002" s="562"/>
      <c r="OFI3002" s="357"/>
      <c r="OFJ3002" s="81"/>
      <c r="OFK3002" s="173"/>
      <c r="OFL3002" s="740"/>
      <c r="OFM3002" s="137"/>
      <c r="OFN3002" s="580"/>
      <c r="OFO3002" s="537"/>
      <c r="OFP3002" s="562"/>
      <c r="OFQ3002" s="357"/>
      <c r="OFR3002" s="81"/>
      <c r="OFS3002" s="173"/>
      <c r="OFT3002" s="740"/>
      <c r="OFU3002" s="137"/>
      <c r="OFV3002" s="580"/>
      <c r="OFW3002" s="537"/>
      <c r="OFX3002" s="562"/>
      <c r="OFY3002" s="357"/>
      <c r="OFZ3002" s="81"/>
      <c r="OGA3002" s="173"/>
      <c r="OGB3002" s="740"/>
      <c r="OGC3002" s="137"/>
      <c r="OGD3002" s="580"/>
      <c r="OGE3002" s="537"/>
      <c r="OGF3002" s="562"/>
      <c r="OGG3002" s="357"/>
      <c r="OGH3002" s="81"/>
      <c r="OGI3002" s="173"/>
      <c r="OGJ3002" s="740"/>
      <c r="OGK3002" s="137"/>
      <c r="OGL3002" s="580"/>
      <c r="OGM3002" s="537"/>
      <c r="OGN3002" s="562"/>
      <c r="OGO3002" s="357"/>
      <c r="OGP3002" s="81"/>
      <c r="OGQ3002" s="173"/>
      <c r="OGR3002" s="740"/>
      <c r="OGS3002" s="137"/>
      <c r="OGT3002" s="580"/>
      <c r="OGU3002" s="537"/>
      <c r="OGV3002" s="562"/>
      <c r="OGW3002" s="357"/>
      <c r="OGX3002" s="81"/>
      <c r="OGY3002" s="173"/>
      <c r="OGZ3002" s="740"/>
      <c r="OHA3002" s="137"/>
      <c r="OHB3002" s="580"/>
      <c r="OHC3002" s="537"/>
      <c r="OHD3002" s="562"/>
      <c r="OHE3002" s="357"/>
      <c r="OHF3002" s="81"/>
      <c r="OHG3002" s="173"/>
      <c r="OHH3002" s="740"/>
      <c r="OHI3002" s="137"/>
      <c r="OHJ3002" s="580"/>
      <c r="OHK3002" s="537"/>
      <c r="OHL3002" s="562"/>
      <c r="OHM3002" s="357"/>
      <c r="OHN3002" s="81"/>
      <c r="OHO3002" s="173"/>
      <c r="OHP3002" s="740"/>
      <c r="OHQ3002" s="137"/>
      <c r="OHR3002" s="580"/>
      <c r="OHS3002" s="537"/>
      <c r="OHT3002" s="562"/>
      <c r="OHU3002" s="357"/>
      <c r="OHV3002" s="81"/>
      <c r="OHW3002" s="173"/>
      <c r="OHX3002" s="740"/>
      <c r="OHY3002" s="137"/>
      <c r="OHZ3002" s="580"/>
      <c r="OIA3002" s="537"/>
      <c r="OIB3002" s="562"/>
      <c r="OIC3002" s="357"/>
      <c r="OID3002" s="81"/>
      <c r="OIE3002" s="173"/>
      <c r="OIF3002" s="740"/>
      <c r="OIG3002" s="137"/>
      <c r="OIH3002" s="580"/>
      <c r="OII3002" s="537"/>
      <c r="OIJ3002" s="562"/>
      <c r="OIK3002" s="357"/>
      <c r="OIL3002" s="81"/>
      <c r="OIM3002" s="173"/>
      <c r="OIN3002" s="740"/>
      <c r="OIO3002" s="137"/>
      <c r="OIP3002" s="580"/>
      <c r="OIQ3002" s="537"/>
      <c r="OIR3002" s="562"/>
      <c r="OIS3002" s="357"/>
      <c r="OIT3002" s="81"/>
      <c r="OIU3002" s="173"/>
      <c r="OIV3002" s="740"/>
      <c r="OIW3002" s="137"/>
      <c r="OIX3002" s="580"/>
      <c r="OIY3002" s="537"/>
      <c r="OIZ3002" s="562"/>
      <c r="OJA3002" s="357"/>
      <c r="OJB3002" s="81"/>
      <c r="OJC3002" s="173"/>
      <c r="OJD3002" s="740"/>
      <c r="OJE3002" s="137"/>
      <c r="OJF3002" s="580"/>
      <c r="OJG3002" s="537"/>
      <c r="OJH3002" s="562"/>
      <c r="OJI3002" s="357"/>
      <c r="OJJ3002" s="81"/>
      <c r="OJK3002" s="173"/>
      <c r="OJL3002" s="740"/>
      <c r="OJM3002" s="137"/>
      <c r="OJN3002" s="580"/>
      <c r="OJO3002" s="537"/>
      <c r="OJP3002" s="562"/>
      <c r="OJQ3002" s="357"/>
      <c r="OJR3002" s="81"/>
      <c r="OJS3002" s="173"/>
      <c r="OJT3002" s="740"/>
      <c r="OJU3002" s="137"/>
      <c r="OJV3002" s="580"/>
      <c r="OJW3002" s="537"/>
      <c r="OJX3002" s="562"/>
      <c r="OJY3002" s="357"/>
      <c r="OJZ3002" s="81"/>
      <c r="OKA3002" s="173"/>
      <c r="OKB3002" s="740"/>
      <c r="OKC3002" s="137"/>
      <c r="OKD3002" s="580"/>
      <c r="OKE3002" s="537"/>
      <c r="OKF3002" s="562"/>
      <c r="OKG3002" s="357"/>
      <c r="OKH3002" s="81"/>
      <c r="OKI3002" s="173"/>
      <c r="OKJ3002" s="740"/>
      <c r="OKK3002" s="137"/>
      <c r="OKL3002" s="580"/>
      <c r="OKM3002" s="537"/>
      <c r="OKN3002" s="562"/>
      <c r="OKO3002" s="357"/>
      <c r="OKP3002" s="81"/>
      <c r="OKQ3002" s="173"/>
      <c r="OKR3002" s="740"/>
      <c r="OKS3002" s="137"/>
      <c r="OKT3002" s="580"/>
      <c r="OKU3002" s="537"/>
      <c r="OKV3002" s="562"/>
      <c r="OKW3002" s="357"/>
      <c r="OKX3002" s="81"/>
      <c r="OKY3002" s="173"/>
      <c r="OKZ3002" s="740"/>
      <c r="OLA3002" s="137"/>
      <c r="OLB3002" s="580"/>
      <c r="OLC3002" s="537"/>
      <c r="OLD3002" s="562"/>
      <c r="OLE3002" s="357"/>
      <c r="OLF3002" s="81"/>
      <c r="OLG3002" s="173"/>
      <c r="OLH3002" s="740"/>
      <c r="OLI3002" s="137"/>
      <c r="OLJ3002" s="580"/>
      <c r="OLK3002" s="537"/>
      <c r="OLL3002" s="562"/>
      <c r="OLM3002" s="357"/>
      <c r="OLN3002" s="81"/>
      <c r="OLO3002" s="173"/>
      <c r="OLP3002" s="740"/>
      <c r="OLQ3002" s="137"/>
      <c r="OLR3002" s="580"/>
      <c r="OLS3002" s="537"/>
      <c r="OLT3002" s="562"/>
      <c r="OLU3002" s="357"/>
      <c r="OLV3002" s="81"/>
      <c r="OLW3002" s="173"/>
      <c r="OLX3002" s="740"/>
      <c r="OLY3002" s="137"/>
      <c r="OLZ3002" s="580"/>
      <c r="OMA3002" s="537"/>
      <c r="OMB3002" s="562"/>
      <c r="OMC3002" s="357"/>
      <c r="OMD3002" s="81"/>
      <c r="OME3002" s="173"/>
      <c r="OMF3002" s="740"/>
      <c r="OMG3002" s="137"/>
      <c r="OMH3002" s="580"/>
      <c r="OMI3002" s="537"/>
      <c r="OMJ3002" s="562"/>
      <c r="OMK3002" s="357"/>
      <c r="OML3002" s="81"/>
      <c r="OMM3002" s="173"/>
      <c r="OMN3002" s="740"/>
      <c r="OMO3002" s="137"/>
      <c r="OMP3002" s="580"/>
      <c r="OMQ3002" s="537"/>
      <c r="OMR3002" s="562"/>
      <c r="OMS3002" s="357"/>
      <c r="OMT3002" s="81"/>
      <c r="OMU3002" s="173"/>
      <c r="OMV3002" s="740"/>
      <c r="OMW3002" s="137"/>
      <c r="OMX3002" s="580"/>
      <c r="OMY3002" s="537"/>
      <c r="OMZ3002" s="562"/>
      <c r="ONA3002" s="357"/>
      <c r="ONB3002" s="81"/>
      <c r="ONC3002" s="173"/>
      <c r="OND3002" s="740"/>
      <c r="ONE3002" s="137"/>
      <c r="ONF3002" s="580"/>
      <c r="ONG3002" s="537"/>
      <c r="ONH3002" s="562"/>
      <c r="ONI3002" s="357"/>
      <c r="ONJ3002" s="81"/>
      <c r="ONK3002" s="173"/>
      <c r="ONL3002" s="740"/>
      <c r="ONM3002" s="137"/>
      <c r="ONN3002" s="580"/>
      <c r="ONO3002" s="537"/>
      <c r="ONP3002" s="562"/>
      <c r="ONQ3002" s="357"/>
      <c r="ONR3002" s="81"/>
      <c r="ONS3002" s="173"/>
      <c r="ONT3002" s="740"/>
      <c r="ONU3002" s="137"/>
      <c r="ONV3002" s="580"/>
      <c r="ONW3002" s="537"/>
      <c r="ONX3002" s="562"/>
      <c r="ONY3002" s="357"/>
      <c r="ONZ3002" s="81"/>
      <c r="OOA3002" s="173"/>
      <c r="OOB3002" s="740"/>
      <c r="OOC3002" s="137"/>
      <c r="OOD3002" s="580"/>
      <c r="OOE3002" s="537"/>
      <c r="OOF3002" s="562"/>
      <c r="OOG3002" s="357"/>
      <c r="OOH3002" s="81"/>
      <c r="OOI3002" s="173"/>
      <c r="OOJ3002" s="740"/>
      <c r="OOK3002" s="137"/>
      <c r="OOL3002" s="580"/>
      <c r="OOM3002" s="537"/>
      <c r="OON3002" s="562"/>
      <c r="OOO3002" s="357"/>
      <c r="OOP3002" s="81"/>
      <c r="OOQ3002" s="173"/>
      <c r="OOR3002" s="740"/>
      <c r="OOS3002" s="137"/>
      <c r="OOT3002" s="580"/>
      <c r="OOU3002" s="537"/>
      <c r="OOV3002" s="562"/>
      <c r="OOW3002" s="357"/>
      <c r="OOX3002" s="81"/>
      <c r="OOY3002" s="173"/>
      <c r="OOZ3002" s="740"/>
      <c r="OPA3002" s="137"/>
      <c r="OPB3002" s="580"/>
      <c r="OPC3002" s="537"/>
      <c r="OPD3002" s="562"/>
      <c r="OPE3002" s="357"/>
      <c r="OPF3002" s="81"/>
      <c r="OPG3002" s="173"/>
      <c r="OPH3002" s="740"/>
      <c r="OPI3002" s="137"/>
      <c r="OPJ3002" s="580"/>
      <c r="OPK3002" s="537"/>
      <c r="OPL3002" s="562"/>
      <c r="OPM3002" s="357"/>
      <c r="OPN3002" s="81"/>
      <c r="OPO3002" s="173"/>
      <c r="OPP3002" s="740"/>
      <c r="OPQ3002" s="137"/>
      <c r="OPR3002" s="580"/>
      <c r="OPS3002" s="537"/>
      <c r="OPT3002" s="562"/>
      <c r="OPU3002" s="357"/>
      <c r="OPV3002" s="81"/>
      <c r="OPW3002" s="173"/>
      <c r="OPX3002" s="740"/>
      <c r="OPY3002" s="137"/>
      <c r="OPZ3002" s="580"/>
      <c r="OQA3002" s="537"/>
      <c r="OQB3002" s="562"/>
      <c r="OQC3002" s="357"/>
      <c r="OQD3002" s="81"/>
      <c r="OQE3002" s="173"/>
      <c r="OQF3002" s="740"/>
      <c r="OQG3002" s="137"/>
      <c r="OQH3002" s="580"/>
      <c r="OQI3002" s="537"/>
      <c r="OQJ3002" s="562"/>
      <c r="OQK3002" s="357"/>
      <c r="OQL3002" s="81"/>
      <c r="OQM3002" s="173"/>
      <c r="OQN3002" s="740"/>
      <c r="OQO3002" s="137"/>
      <c r="OQP3002" s="580"/>
      <c r="OQQ3002" s="537"/>
      <c r="OQR3002" s="562"/>
      <c r="OQS3002" s="357"/>
      <c r="OQT3002" s="81"/>
      <c r="OQU3002" s="173"/>
      <c r="OQV3002" s="740"/>
      <c r="OQW3002" s="137"/>
      <c r="OQX3002" s="580"/>
      <c r="OQY3002" s="537"/>
      <c r="OQZ3002" s="562"/>
      <c r="ORA3002" s="357"/>
      <c r="ORB3002" s="81"/>
      <c r="ORC3002" s="173"/>
      <c r="ORD3002" s="740"/>
      <c r="ORE3002" s="137"/>
      <c r="ORF3002" s="580"/>
      <c r="ORG3002" s="537"/>
      <c r="ORH3002" s="562"/>
      <c r="ORI3002" s="357"/>
      <c r="ORJ3002" s="81"/>
      <c r="ORK3002" s="173"/>
      <c r="ORL3002" s="740"/>
      <c r="ORM3002" s="137"/>
      <c r="ORN3002" s="580"/>
      <c r="ORO3002" s="537"/>
      <c r="ORP3002" s="562"/>
      <c r="ORQ3002" s="357"/>
      <c r="ORR3002" s="81"/>
      <c r="ORS3002" s="173"/>
      <c r="ORT3002" s="740"/>
      <c r="ORU3002" s="137"/>
      <c r="ORV3002" s="580"/>
      <c r="ORW3002" s="537"/>
      <c r="ORX3002" s="562"/>
      <c r="ORY3002" s="357"/>
      <c r="ORZ3002" s="81"/>
      <c r="OSA3002" s="173"/>
      <c r="OSB3002" s="740"/>
      <c r="OSC3002" s="137"/>
      <c r="OSD3002" s="580"/>
      <c r="OSE3002" s="537"/>
      <c r="OSF3002" s="562"/>
      <c r="OSG3002" s="357"/>
      <c r="OSH3002" s="81"/>
      <c r="OSI3002" s="173"/>
      <c r="OSJ3002" s="740"/>
      <c r="OSK3002" s="137"/>
      <c r="OSL3002" s="580"/>
      <c r="OSM3002" s="537"/>
      <c r="OSN3002" s="562"/>
      <c r="OSO3002" s="357"/>
      <c r="OSP3002" s="81"/>
      <c r="OSQ3002" s="173"/>
      <c r="OSR3002" s="740"/>
      <c r="OSS3002" s="137"/>
      <c r="OST3002" s="580"/>
      <c r="OSU3002" s="537"/>
      <c r="OSV3002" s="562"/>
      <c r="OSW3002" s="357"/>
      <c r="OSX3002" s="81"/>
      <c r="OSY3002" s="173"/>
      <c r="OSZ3002" s="740"/>
      <c r="OTA3002" s="137"/>
      <c r="OTB3002" s="580"/>
      <c r="OTC3002" s="537"/>
      <c r="OTD3002" s="562"/>
      <c r="OTE3002" s="357"/>
      <c r="OTF3002" s="81"/>
      <c r="OTG3002" s="173"/>
      <c r="OTH3002" s="740"/>
      <c r="OTI3002" s="137"/>
      <c r="OTJ3002" s="580"/>
      <c r="OTK3002" s="537"/>
      <c r="OTL3002" s="562"/>
      <c r="OTM3002" s="357"/>
      <c r="OTN3002" s="81"/>
      <c r="OTO3002" s="173"/>
      <c r="OTP3002" s="740"/>
      <c r="OTQ3002" s="137"/>
      <c r="OTR3002" s="580"/>
      <c r="OTS3002" s="537"/>
      <c r="OTT3002" s="562"/>
      <c r="OTU3002" s="357"/>
      <c r="OTV3002" s="81"/>
      <c r="OTW3002" s="173"/>
      <c r="OTX3002" s="740"/>
      <c r="OTY3002" s="137"/>
      <c r="OTZ3002" s="580"/>
      <c r="OUA3002" s="537"/>
      <c r="OUB3002" s="562"/>
      <c r="OUC3002" s="357"/>
      <c r="OUD3002" s="81"/>
      <c r="OUE3002" s="173"/>
      <c r="OUF3002" s="740"/>
      <c r="OUG3002" s="137"/>
      <c r="OUH3002" s="580"/>
      <c r="OUI3002" s="537"/>
      <c r="OUJ3002" s="562"/>
      <c r="OUK3002" s="357"/>
      <c r="OUL3002" s="81"/>
      <c r="OUM3002" s="173"/>
      <c r="OUN3002" s="740"/>
      <c r="OUO3002" s="137"/>
      <c r="OUP3002" s="580"/>
      <c r="OUQ3002" s="537"/>
      <c r="OUR3002" s="562"/>
      <c r="OUS3002" s="357"/>
      <c r="OUT3002" s="81"/>
      <c r="OUU3002" s="173"/>
      <c r="OUV3002" s="740"/>
      <c r="OUW3002" s="137"/>
      <c r="OUX3002" s="580"/>
      <c r="OUY3002" s="537"/>
      <c r="OUZ3002" s="562"/>
      <c r="OVA3002" s="357"/>
      <c r="OVB3002" s="81"/>
      <c r="OVC3002" s="173"/>
      <c r="OVD3002" s="740"/>
      <c r="OVE3002" s="137"/>
      <c r="OVF3002" s="580"/>
      <c r="OVG3002" s="537"/>
      <c r="OVH3002" s="562"/>
      <c r="OVI3002" s="357"/>
      <c r="OVJ3002" s="81"/>
      <c r="OVK3002" s="173"/>
      <c r="OVL3002" s="740"/>
      <c r="OVM3002" s="137"/>
      <c r="OVN3002" s="580"/>
      <c r="OVO3002" s="537"/>
      <c r="OVP3002" s="562"/>
      <c r="OVQ3002" s="357"/>
      <c r="OVR3002" s="81"/>
      <c r="OVS3002" s="173"/>
      <c r="OVT3002" s="740"/>
      <c r="OVU3002" s="137"/>
      <c r="OVV3002" s="580"/>
      <c r="OVW3002" s="537"/>
      <c r="OVX3002" s="562"/>
      <c r="OVY3002" s="357"/>
      <c r="OVZ3002" s="81"/>
      <c r="OWA3002" s="173"/>
      <c r="OWB3002" s="740"/>
      <c r="OWC3002" s="137"/>
      <c r="OWD3002" s="580"/>
      <c r="OWE3002" s="537"/>
      <c r="OWF3002" s="562"/>
      <c r="OWG3002" s="357"/>
      <c r="OWH3002" s="81"/>
      <c r="OWI3002" s="173"/>
      <c r="OWJ3002" s="740"/>
      <c r="OWK3002" s="137"/>
      <c r="OWL3002" s="580"/>
      <c r="OWM3002" s="537"/>
      <c r="OWN3002" s="562"/>
      <c r="OWO3002" s="357"/>
      <c r="OWP3002" s="81"/>
      <c r="OWQ3002" s="173"/>
      <c r="OWR3002" s="740"/>
      <c r="OWS3002" s="137"/>
      <c r="OWT3002" s="580"/>
      <c r="OWU3002" s="537"/>
      <c r="OWV3002" s="562"/>
      <c r="OWW3002" s="357"/>
      <c r="OWX3002" s="81"/>
      <c r="OWY3002" s="173"/>
      <c r="OWZ3002" s="740"/>
      <c r="OXA3002" s="137"/>
      <c r="OXB3002" s="580"/>
      <c r="OXC3002" s="537"/>
      <c r="OXD3002" s="562"/>
      <c r="OXE3002" s="357"/>
      <c r="OXF3002" s="81"/>
      <c r="OXG3002" s="173"/>
      <c r="OXH3002" s="740"/>
      <c r="OXI3002" s="137"/>
      <c r="OXJ3002" s="580"/>
      <c r="OXK3002" s="537"/>
      <c r="OXL3002" s="562"/>
      <c r="OXM3002" s="357"/>
      <c r="OXN3002" s="81"/>
      <c r="OXO3002" s="173"/>
      <c r="OXP3002" s="740"/>
      <c r="OXQ3002" s="137"/>
      <c r="OXR3002" s="580"/>
      <c r="OXS3002" s="537"/>
      <c r="OXT3002" s="562"/>
      <c r="OXU3002" s="357"/>
      <c r="OXV3002" s="81"/>
      <c r="OXW3002" s="173"/>
      <c r="OXX3002" s="740"/>
      <c r="OXY3002" s="137"/>
      <c r="OXZ3002" s="580"/>
      <c r="OYA3002" s="537"/>
      <c r="OYB3002" s="562"/>
      <c r="OYC3002" s="357"/>
      <c r="OYD3002" s="81"/>
      <c r="OYE3002" s="173"/>
      <c r="OYF3002" s="740"/>
      <c r="OYG3002" s="137"/>
      <c r="OYH3002" s="580"/>
      <c r="OYI3002" s="537"/>
      <c r="OYJ3002" s="562"/>
      <c r="OYK3002" s="357"/>
      <c r="OYL3002" s="81"/>
      <c r="OYM3002" s="173"/>
      <c r="OYN3002" s="740"/>
      <c r="OYO3002" s="137"/>
      <c r="OYP3002" s="580"/>
      <c r="OYQ3002" s="537"/>
      <c r="OYR3002" s="562"/>
      <c r="OYS3002" s="357"/>
      <c r="OYT3002" s="81"/>
      <c r="OYU3002" s="173"/>
      <c r="OYV3002" s="740"/>
      <c r="OYW3002" s="137"/>
      <c r="OYX3002" s="580"/>
      <c r="OYY3002" s="537"/>
      <c r="OYZ3002" s="562"/>
      <c r="OZA3002" s="357"/>
      <c r="OZB3002" s="81"/>
      <c r="OZC3002" s="173"/>
      <c r="OZD3002" s="740"/>
      <c r="OZE3002" s="137"/>
      <c r="OZF3002" s="580"/>
      <c r="OZG3002" s="537"/>
      <c r="OZH3002" s="562"/>
      <c r="OZI3002" s="357"/>
      <c r="OZJ3002" s="81"/>
      <c r="OZK3002" s="173"/>
      <c r="OZL3002" s="740"/>
      <c r="OZM3002" s="137"/>
      <c r="OZN3002" s="580"/>
      <c r="OZO3002" s="537"/>
      <c r="OZP3002" s="562"/>
      <c r="OZQ3002" s="357"/>
      <c r="OZR3002" s="81"/>
      <c r="OZS3002" s="173"/>
      <c r="OZT3002" s="740"/>
      <c r="OZU3002" s="137"/>
      <c r="OZV3002" s="580"/>
      <c r="OZW3002" s="537"/>
      <c r="OZX3002" s="562"/>
      <c r="OZY3002" s="357"/>
      <c r="OZZ3002" s="81"/>
      <c r="PAA3002" s="173"/>
      <c r="PAB3002" s="740"/>
      <c r="PAC3002" s="137"/>
      <c r="PAD3002" s="580"/>
      <c r="PAE3002" s="537"/>
      <c r="PAF3002" s="562"/>
      <c r="PAG3002" s="357"/>
      <c r="PAH3002" s="81"/>
      <c r="PAI3002" s="173"/>
      <c r="PAJ3002" s="740"/>
      <c r="PAK3002" s="137"/>
      <c r="PAL3002" s="580"/>
      <c r="PAM3002" s="537"/>
      <c r="PAN3002" s="562"/>
      <c r="PAO3002" s="357"/>
      <c r="PAP3002" s="81"/>
      <c r="PAQ3002" s="173"/>
      <c r="PAR3002" s="740"/>
      <c r="PAS3002" s="137"/>
      <c r="PAT3002" s="580"/>
      <c r="PAU3002" s="537"/>
      <c r="PAV3002" s="562"/>
      <c r="PAW3002" s="357"/>
      <c r="PAX3002" s="81"/>
      <c r="PAY3002" s="173"/>
      <c r="PAZ3002" s="740"/>
      <c r="PBA3002" s="137"/>
      <c r="PBB3002" s="580"/>
      <c r="PBC3002" s="537"/>
      <c r="PBD3002" s="562"/>
      <c r="PBE3002" s="357"/>
      <c r="PBF3002" s="81"/>
      <c r="PBG3002" s="173"/>
      <c r="PBH3002" s="740"/>
      <c r="PBI3002" s="137"/>
      <c r="PBJ3002" s="580"/>
      <c r="PBK3002" s="537"/>
      <c r="PBL3002" s="562"/>
      <c r="PBM3002" s="357"/>
      <c r="PBN3002" s="81"/>
      <c r="PBO3002" s="173"/>
      <c r="PBP3002" s="740"/>
      <c r="PBQ3002" s="137"/>
      <c r="PBR3002" s="580"/>
      <c r="PBS3002" s="537"/>
      <c r="PBT3002" s="562"/>
      <c r="PBU3002" s="357"/>
      <c r="PBV3002" s="81"/>
      <c r="PBW3002" s="173"/>
      <c r="PBX3002" s="740"/>
      <c r="PBY3002" s="137"/>
      <c r="PBZ3002" s="580"/>
      <c r="PCA3002" s="537"/>
      <c r="PCB3002" s="562"/>
      <c r="PCC3002" s="357"/>
      <c r="PCD3002" s="81"/>
      <c r="PCE3002" s="173"/>
      <c r="PCF3002" s="740"/>
      <c r="PCG3002" s="137"/>
      <c r="PCH3002" s="580"/>
      <c r="PCI3002" s="537"/>
      <c r="PCJ3002" s="562"/>
      <c r="PCK3002" s="357"/>
      <c r="PCL3002" s="81"/>
      <c r="PCM3002" s="173"/>
      <c r="PCN3002" s="740"/>
      <c r="PCO3002" s="137"/>
      <c r="PCP3002" s="580"/>
      <c r="PCQ3002" s="537"/>
      <c r="PCR3002" s="562"/>
      <c r="PCS3002" s="357"/>
      <c r="PCT3002" s="81"/>
      <c r="PCU3002" s="173"/>
      <c r="PCV3002" s="740"/>
      <c r="PCW3002" s="137"/>
      <c r="PCX3002" s="580"/>
      <c r="PCY3002" s="537"/>
      <c r="PCZ3002" s="562"/>
      <c r="PDA3002" s="357"/>
      <c r="PDB3002" s="81"/>
      <c r="PDC3002" s="173"/>
      <c r="PDD3002" s="740"/>
      <c r="PDE3002" s="137"/>
      <c r="PDF3002" s="580"/>
      <c r="PDG3002" s="537"/>
      <c r="PDH3002" s="562"/>
      <c r="PDI3002" s="357"/>
      <c r="PDJ3002" s="81"/>
      <c r="PDK3002" s="173"/>
      <c r="PDL3002" s="740"/>
      <c r="PDM3002" s="137"/>
      <c r="PDN3002" s="580"/>
      <c r="PDO3002" s="537"/>
      <c r="PDP3002" s="562"/>
      <c r="PDQ3002" s="357"/>
      <c r="PDR3002" s="81"/>
      <c r="PDS3002" s="173"/>
      <c r="PDT3002" s="740"/>
      <c r="PDU3002" s="137"/>
      <c r="PDV3002" s="580"/>
      <c r="PDW3002" s="537"/>
      <c r="PDX3002" s="562"/>
      <c r="PDY3002" s="357"/>
      <c r="PDZ3002" s="81"/>
      <c r="PEA3002" s="173"/>
      <c r="PEB3002" s="740"/>
      <c r="PEC3002" s="137"/>
      <c r="PED3002" s="580"/>
      <c r="PEE3002" s="537"/>
      <c r="PEF3002" s="562"/>
      <c r="PEG3002" s="357"/>
      <c r="PEH3002" s="81"/>
      <c r="PEI3002" s="173"/>
      <c r="PEJ3002" s="740"/>
      <c r="PEK3002" s="137"/>
      <c r="PEL3002" s="580"/>
      <c r="PEM3002" s="537"/>
      <c r="PEN3002" s="562"/>
      <c r="PEO3002" s="357"/>
      <c r="PEP3002" s="81"/>
      <c r="PEQ3002" s="173"/>
      <c r="PER3002" s="740"/>
      <c r="PES3002" s="137"/>
      <c r="PET3002" s="580"/>
      <c r="PEU3002" s="537"/>
      <c r="PEV3002" s="562"/>
      <c r="PEW3002" s="357"/>
      <c r="PEX3002" s="81"/>
      <c r="PEY3002" s="173"/>
      <c r="PEZ3002" s="740"/>
      <c r="PFA3002" s="137"/>
      <c r="PFB3002" s="580"/>
      <c r="PFC3002" s="537"/>
      <c r="PFD3002" s="562"/>
      <c r="PFE3002" s="357"/>
      <c r="PFF3002" s="81"/>
      <c r="PFG3002" s="173"/>
      <c r="PFH3002" s="740"/>
      <c r="PFI3002" s="137"/>
      <c r="PFJ3002" s="580"/>
      <c r="PFK3002" s="537"/>
      <c r="PFL3002" s="562"/>
      <c r="PFM3002" s="357"/>
      <c r="PFN3002" s="81"/>
      <c r="PFO3002" s="173"/>
      <c r="PFP3002" s="740"/>
      <c r="PFQ3002" s="137"/>
      <c r="PFR3002" s="580"/>
      <c r="PFS3002" s="537"/>
      <c r="PFT3002" s="562"/>
      <c r="PFU3002" s="357"/>
      <c r="PFV3002" s="81"/>
      <c r="PFW3002" s="173"/>
      <c r="PFX3002" s="740"/>
      <c r="PFY3002" s="137"/>
      <c r="PFZ3002" s="580"/>
      <c r="PGA3002" s="537"/>
      <c r="PGB3002" s="562"/>
      <c r="PGC3002" s="357"/>
      <c r="PGD3002" s="81"/>
      <c r="PGE3002" s="173"/>
      <c r="PGF3002" s="740"/>
      <c r="PGG3002" s="137"/>
      <c r="PGH3002" s="580"/>
      <c r="PGI3002" s="537"/>
      <c r="PGJ3002" s="562"/>
      <c r="PGK3002" s="357"/>
      <c r="PGL3002" s="81"/>
      <c r="PGM3002" s="173"/>
      <c r="PGN3002" s="740"/>
      <c r="PGO3002" s="137"/>
      <c r="PGP3002" s="580"/>
      <c r="PGQ3002" s="537"/>
      <c r="PGR3002" s="562"/>
      <c r="PGS3002" s="357"/>
      <c r="PGT3002" s="81"/>
      <c r="PGU3002" s="173"/>
      <c r="PGV3002" s="740"/>
      <c r="PGW3002" s="137"/>
      <c r="PGX3002" s="580"/>
      <c r="PGY3002" s="537"/>
      <c r="PGZ3002" s="562"/>
      <c r="PHA3002" s="357"/>
      <c r="PHB3002" s="81"/>
      <c r="PHC3002" s="173"/>
      <c r="PHD3002" s="740"/>
      <c r="PHE3002" s="137"/>
      <c r="PHF3002" s="580"/>
      <c r="PHG3002" s="537"/>
      <c r="PHH3002" s="562"/>
      <c r="PHI3002" s="357"/>
      <c r="PHJ3002" s="81"/>
      <c r="PHK3002" s="173"/>
      <c r="PHL3002" s="740"/>
      <c r="PHM3002" s="137"/>
      <c r="PHN3002" s="580"/>
      <c r="PHO3002" s="537"/>
      <c r="PHP3002" s="562"/>
      <c r="PHQ3002" s="357"/>
      <c r="PHR3002" s="81"/>
      <c r="PHS3002" s="173"/>
      <c r="PHT3002" s="740"/>
      <c r="PHU3002" s="137"/>
      <c r="PHV3002" s="580"/>
      <c r="PHW3002" s="537"/>
      <c r="PHX3002" s="562"/>
      <c r="PHY3002" s="357"/>
      <c r="PHZ3002" s="81"/>
      <c r="PIA3002" s="173"/>
      <c r="PIB3002" s="740"/>
      <c r="PIC3002" s="137"/>
      <c r="PID3002" s="580"/>
      <c r="PIE3002" s="537"/>
      <c r="PIF3002" s="562"/>
      <c r="PIG3002" s="357"/>
      <c r="PIH3002" s="81"/>
      <c r="PII3002" s="173"/>
      <c r="PIJ3002" s="740"/>
      <c r="PIK3002" s="137"/>
      <c r="PIL3002" s="580"/>
      <c r="PIM3002" s="537"/>
      <c r="PIN3002" s="562"/>
      <c r="PIO3002" s="357"/>
      <c r="PIP3002" s="81"/>
      <c r="PIQ3002" s="173"/>
      <c r="PIR3002" s="740"/>
      <c r="PIS3002" s="137"/>
      <c r="PIT3002" s="580"/>
      <c r="PIU3002" s="537"/>
      <c r="PIV3002" s="562"/>
      <c r="PIW3002" s="357"/>
      <c r="PIX3002" s="81"/>
      <c r="PIY3002" s="173"/>
      <c r="PIZ3002" s="740"/>
      <c r="PJA3002" s="137"/>
      <c r="PJB3002" s="580"/>
      <c r="PJC3002" s="537"/>
      <c r="PJD3002" s="562"/>
      <c r="PJE3002" s="357"/>
      <c r="PJF3002" s="81"/>
      <c r="PJG3002" s="173"/>
      <c r="PJH3002" s="740"/>
      <c r="PJI3002" s="137"/>
      <c r="PJJ3002" s="580"/>
      <c r="PJK3002" s="537"/>
      <c r="PJL3002" s="562"/>
      <c r="PJM3002" s="357"/>
      <c r="PJN3002" s="81"/>
      <c r="PJO3002" s="173"/>
      <c r="PJP3002" s="740"/>
      <c r="PJQ3002" s="137"/>
      <c r="PJR3002" s="580"/>
      <c r="PJS3002" s="537"/>
      <c r="PJT3002" s="562"/>
      <c r="PJU3002" s="357"/>
      <c r="PJV3002" s="81"/>
      <c r="PJW3002" s="173"/>
      <c r="PJX3002" s="740"/>
      <c r="PJY3002" s="137"/>
      <c r="PJZ3002" s="580"/>
      <c r="PKA3002" s="537"/>
      <c r="PKB3002" s="562"/>
      <c r="PKC3002" s="357"/>
      <c r="PKD3002" s="81"/>
      <c r="PKE3002" s="173"/>
      <c r="PKF3002" s="740"/>
      <c r="PKG3002" s="137"/>
      <c r="PKH3002" s="580"/>
      <c r="PKI3002" s="537"/>
      <c r="PKJ3002" s="562"/>
      <c r="PKK3002" s="357"/>
      <c r="PKL3002" s="81"/>
      <c r="PKM3002" s="173"/>
      <c r="PKN3002" s="740"/>
      <c r="PKO3002" s="137"/>
      <c r="PKP3002" s="580"/>
      <c r="PKQ3002" s="537"/>
      <c r="PKR3002" s="562"/>
      <c r="PKS3002" s="357"/>
      <c r="PKT3002" s="81"/>
      <c r="PKU3002" s="173"/>
      <c r="PKV3002" s="740"/>
      <c r="PKW3002" s="137"/>
      <c r="PKX3002" s="580"/>
      <c r="PKY3002" s="537"/>
      <c r="PKZ3002" s="562"/>
      <c r="PLA3002" s="357"/>
      <c r="PLB3002" s="81"/>
      <c r="PLC3002" s="173"/>
      <c r="PLD3002" s="740"/>
      <c r="PLE3002" s="137"/>
      <c r="PLF3002" s="580"/>
      <c r="PLG3002" s="537"/>
      <c r="PLH3002" s="562"/>
      <c r="PLI3002" s="357"/>
      <c r="PLJ3002" s="81"/>
      <c r="PLK3002" s="173"/>
      <c r="PLL3002" s="740"/>
      <c r="PLM3002" s="137"/>
      <c r="PLN3002" s="580"/>
      <c r="PLO3002" s="537"/>
      <c r="PLP3002" s="562"/>
      <c r="PLQ3002" s="357"/>
      <c r="PLR3002" s="81"/>
      <c r="PLS3002" s="173"/>
      <c r="PLT3002" s="740"/>
      <c r="PLU3002" s="137"/>
      <c r="PLV3002" s="580"/>
      <c r="PLW3002" s="537"/>
      <c r="PLX3002" s="562"/>
      <c r="PLY3002" s="357"/>
      <c r="PLZ3002" s="81"/>
      <c r="PMA3002" s="173"/>
      <c r="PMB3002" s="740"/>
      <c r="PMC3002" s="137"/>
      <c r="PMD3002" s="580"/>
      <c r="PME3002" s="537"/>
      <c r="PMF3002" s="562"/>
      <c r="PMG3002" s="357"/>
      <c r="PMH3002" s="81"/>
      <c r="PMI3002" s="173"/>
      <c r="PMJ3002" s="740"/>
      <c r="PMK3002" s="137"/>
      <c r="PML3002" s="580"/>
      <c r="PMM3002" s="537"/>
      <c r="PMN3002" s="562"/>
      <c r="PMO3002" s="357"/>
      <c r="PMP3002" s="81"/>
      <c r="PMQ3002" s="173"/>
      <c r="PMR3002" s="740"/>
      <c r="PMS3002" s="137"/>
      <c r="PMT3002" s="580"/>
      <c r="PMU3002" s="537"/>
      <c r="PMV3002" s="562"/>
      <c r="PMW3002" s="357"/>
      <c r="PMX3002" s="81"/>
      <c r="PMY3002" s="173"/>
      <c r="PMZ3002" s="740"/>
      <c r="PNA3002" s="137"/>
      <c r="PNB3002" s="580"/>
      <c r="PNC3002" s="537"/>
      <c r="PND3002" s="562"/>
      <c r="PNE3002" s="357"/>
      <c r="PNF3002" s="81"/>
      <c r="PNG3002" s="173"/>
      <c r="PNH3002" s="740"/>
      <c r="PNI3002" s="137"/>
      <c r="PNJ3002" s="580"/>
      <c r="PNK3002" s="537"/>
      <c r="PNL3002" s="562"/>
      <c r="PNM3002" s="357"/>
      <c r="PNN3002" s="81"/>
      <c r="PNO3002" s="173"/>
      <c r="PNP3002" s="740"/>
      <c r="PNQ3002" s="137"/>
      <c r="PNR3002" s="580"/>
      <c r="PNS3002" s="537"/>
      <c r="PNT3002" s="562"/>
      <c r="PNU3002" s="357"/>
      <c r="PNV3002" s="81"/>
      <c r="PNW3002" s="173"/>
      <c r="PNX3002" s="740"/>
      <c r="PNY3002" s="137"/>
      <c r="PNZ3002" s="580"/>
      <c r="POA3002" s="537"/>
      <c r="POB3002" s="562"/>
      <c r="POC3002" s="357"/>
      <c r="POD3002" s="81"/>
      <c r="POE3002" s="173"/>
      <c r="POF3002" s="740"/>
      <c r="POG3002" s="137"/>
      <c r="POH3002" s="580"/>
      <c r="POI3002" s="537"/>
      <c r="POJ3002" s="562"/>
      <c r="POK3002" s="357"/>
      <c r="POL3002" s="81"/>
      <c r="POM3002" s="173"/>
      <c r="PON3002" s="740"/>
      <c r="POO3002" s="137"/>
      <c r="POP3002" s="580"/>
      <c r="POQ3002" s="537"/>
      <c r="POR3002" s="562"/>
      <c r="POS3002" s="357"/>
      <c r="POT3002" s="81"/>
      <c r="POU3002" s="173"/>
      <c r="POV3002" s="740"/>
      <c r="POW3002" s="137"/>
      <c r="POX3002" s="580"/>
      <c r="POY3002" s="537"/>
      <c r="POZ3002" s="562"/>
      <c r="PPA3002" s="357"/>
      <c r="PPB3002" s="81"/>
      <c r="PPC3002" s="173"/>
      <c r="PPD3002" s="740"/>
      <c r="PPE3002" s="137"/>
      <c r="PPF3002" s="580"/>
      <c r="PPG3002" s="537"/>
      <c r="PPH3002" s="562"/>
      <c r="PPI3002" s="357"/>
      <c r="PPJ3002" s="81"/>
      <c r="PPK3002" s="173"/>
      <c r="PPL3002" s="740"/>
      <c r="PPM3002" s="137"/>
      <c r="PPN3002" s="580"/>
      <c r="PPO3002" s="537"/>
      <c r="PPP3002" s="562"/>
      <c r="PPQ3002" s="357"/>
      <c r="PPR3002" s="81"/>
      <c r="PPS3002" s="173"/>
      <c r="PPT3002" s="740"/>
      <c r="PPU3002" s="137"/>
      <c r="PPV3002" s="580"/>
      <c r="PPW3002" s="537"/>
      <c r="PPX3002" s="562"/>
      <c r="PPY3002" s="357"/>
      <c r="PPZ3002" s="81"/>
      <c r="PQA3002" s="173"/>
      <c r="PQB3002" s="740"/>
      <c r="PQC3002" s="137"/>
      <c r="PQD3002" s="580"/>
      <c r="PQE3002" s="537"/>
      <c r="PQF3002" s="562"/>
      <c r="PQG3002" s="357"/>
      <c r="PQH3002" s="81"/>
      <c r="PQI3002" s="173"/>
      <c r="PQJ3002" s="740"/>
      <c r="PQK3002" s="137"/>
      <c r="PQL3002" s="580"/>
      <c r="PQM3002" s="537"/>
      <c r="PQN3002" s="562"/>
      <c r="PQO3002" s="357"/>
      <c r="PQP3002" s="81"/>
      <c r="PQQ3002" s="173"/>
      <c r="PQR3002" s="740"/>
      <c r="PQS3002" s="137"/>
      <c r="PQT3002" s="580"/>
      <c r="PQU3002" s="537"/>
      <c r="PQV3002" s="562"/>
      <c r="PQW3002" s="357"/>
      <c r="PQX3002" s="81"/>
      <c r="PQY3002" s="173"/>
      <c r="PQZ3002" s="740"/>
      <c r="PRA3002" s="137"/>
      <c r="PRB3002" s="580"/>
      <c r="PRC3002" s="537"/>
      <c r="PRD3002" s="562"/>
      <c r="PRE3002" s="357"/>
      <c r="PRF3002" s="81"/>
      <c r="PRG3002" s="173"/>
      <c r="PRH3002" s="740"/>
      <c r="PRI3002" s="137"/>
      <c r="PRJ3002" s="580"/>
      <c r="PRK3002" s="537"/>
      <c r="PRL3002" s="562"/>
      <c r="PRM3002" s="357"/>
      <c r="PRN3002" s="81"/>
      <c r="PRO3002" s="173"/>
      <c r="PRP3002" s="740"/>
      <c r="PRQ3002" s="137"/>
      <c r="PRR3002" s="580"/>
      <c r="PRS3002" s="537"/>
      <c r="PRT3002" s="562"/>
      <c r="PRU3002" s="357"/>
      <c r="PRV3002" s="81"/>
      <c r="PRW3002" s="173"/>
      <c r="PRX3002" s="740"/>
      <c r="PRY3002" s="137"/>
      <c r="PRZ3002" s="580"/>
      <c r="PSA3002" s="537"/>
      <c r="PSB3002" s="562"/>
      <c r="PSC3002" s="357"/>
      <c r="PSD3002" s="81"/>
      <c r="PSE3002" s="173"/>
      <c r="PSF3002" s="740"/>
      <c r="PSG3002" s="137"/>
      <c r="PSH3002" s="580"/>
      <c r="PSI3002" s="537"/>
      <c r="PSJ3002" s="562"/>
      <c r="PSK3002" s="357"/>
      <c r="PSL3002" s="81"/>
      <c r="PSM3002" s="173"/>
      <c r="PSN3002" s="740"/>
      <c r="PSO3002" s="137"/>
      <c r="PSP3002" s="580"/>
      <c r="PSQ3002" s="537"/>
      <c r="PSR3002" s="562"/>
      <c r="PSS3002" s="357"/>
      <c r="PST3002" s="81"/>
      <c r="PSU3002" s="173"/>
      <c r="PSV3002" s="740"/>
      <c r="PSW3002" s="137"/>
      <c r="PSX3002" s="580"/>
      <c r="PSY3002" s="537"/>
      <c r="PSZ3002" s="562"/>
      <c r="PTA3002" s="357"/>
      <c r="PTB3002" s="81"/>
      <c r="PTC3002" s="173"/>
      <c r="PTD3002" s="740"/>
      <c r="PTE3002" s="137"/>
      <c r="PTF3002" s="580"/>
      <c r="PTG3002" s="537"/>
      <c r="PTH3002" s="562"/>
      <c r="PTI3002" s="357"/>
      <c r="PTJ3002" s="81"/>
      <c r="PTK3002" s="173"/>
      <c r="PTL3002" s="740"/>
      <c r="PTM3002" s="137"/>
      <c r="PTN3002" s="580"/>
      <c r="PTO3002" s="537"/>
      <c r="PTP3002" s="562"/>
      <c r="PTQ3002" s="357"/>
      <c r="PTR3002" s="81"/>
      <c r="PTS3002" s="173"/>
      <c r="PTT3002" s="740"/>
      <c r="PTU3002" s="137"/>
      <c r="PTV3002" s="580"/>
      <c r="PTW3002" s="537"/>
      <c r="PTX3002" s="562"/>
      <c r="PTY3002" s="357"/>
      <c r="PTZ3002" s="81"/>
      <c r="PUA3002" s="173"/>
      <c r="PUB3002" s="740"/>
      <c r="PUC3002" s="137"/>
      <c r="PUD3002" s="580"/>
      <c r="PUE3002" s="537"/>
      <c r="PUF3002" s="562"/>
      <c r="PUG3002" s="357"/>
      <c r="PUH3002" s="81"/>
      <c r="PUI3002" s="173"/>
      <c r="PUJ3002" s="740"/>
      <c r="PUK3002" s="137"/>
      <c r="PUL3002" s="580"/>
      <c r="PUM3002" s="537"/>
      <c r="PUN3002" s="562"/>
      <c r="PUO3002" s="357"/>
      <c r="PUP3002" s="81"/>
      <c r="PUQ3002" s="173"/>
      <c r="PUR3002" s="740"/>
      <c r="PUS3002" s="137"/>
      <c r="PUT3002" s="580"/>
      <c r="PUU3002" s="537"/>
      <c r="PUV3002" s="562"/>
      <c r="PUW3002" s="357"/>
      <c r="PUX3002" s="81"/>
      <c r="PUY3002" s="173"/>
      <c r="PUZ3002" s="740"/>
      <c r="PVA3002" s="137"/>
      <c r="PVB3002" s="580"/>
      <c r="PVC3002" s="537"/>
      <c r="PVD3002" s="562"/>
      <c r="PVE3002" s="357"/>
      <c r="PVF3002" s="81"/>
      <c r="PVG3002" s="173"/>
      <c r="PVH3002" s="740"/>
      <c r="PVI3002" s="137"/>
      <c r="PVJ3002" s="580"/>
      <c r="PVK3002" s="537"/>
      <c r="PVL3002" s="562"/>
      <c r="PVM3002" s="357"/>
      <c r="PVN3002" s="81"/>
      <c r="PVO3002" s="173"/>
      <c r="PVP3002" s="740"/>
      <c r="PVQ3002" s="137"/>
      <c r="PVR3002" s="580"/>
      <c r="PVS3002" s="537"/>
      <c r="PVT3002" s="562"/>
      <c r="PVU3002" s="357"/>
      <c r="PVV3002" s="81"/>
      <c r="PVW3002" s="173"/>
      <c r="PVX3002" s="740"/>
      <c r="PVY3002" s="137"/>
      <c r="PVZ3002" s="580"/>
      <c r="PWA3002" s="537"/>
      <c r="PWB3002" s="562"/>
      <c r="PWC3002" s="357"/>
      <c r="PWD3002" s="81"/>
      <c r="PWE3002" s="173"/>
      <c r="PWF3002" s="740"/>
      <c r="PWG3002" s="137"/>
      <c r="PWH3002" s="580"/>
      <c r="PWI3002" s="537"/>
      <c r="PWJ3002" s="562"/>
      <c r="PWK3002" s="357"/>
      <c r="PWL3002" s="81"/>
      <c r="PWM3002" s="173"/>
      <c r="PWN3002" s="740"/>
      <c r="PWO3002" s="137"/>
      <c r="PWP3002" s="580"/>
      <c r="PWQ3002" s="537"/>
      <c r="PWR3002" s="562"/>
      <c r="PWS3002" s="357"/>
      <c r="PWT3002" s="81"/>
      <c r="PWU3002" s="173"/>
      <c r="PWV3002" s="740"/>
      <c r="PWW3002" s="137"/>
      <c r="PWX3002" s="580"/>
      <c r="PWY3002" s="537"/>
      <c r="PWZ3002" s="562"/>
      <c r="PXA3002" s="357"/>
      <c r="PXB3002" s="81"/>
      <c r="PXC3002" s="173"/>
      <c r="PXD3002" s="740"/>
      <c r="PXE3002" s="137"/>
      <c r="PXF3002" s="580"/>
      <c r="PXG3002" s="537"/>
      <c r="PXH3002" s="562"/>
      <c r="PXI3002" s="357"/>
      <c r="PXJ3002" s="81"/>
      <c r="PXK3002" s="173"/>
      <c r="PXL3002" s="740"/>
      <c r="PXM3002" s="137"/>
      <c r="PXN3002" s="580"/>
      <c r="PXO3002" s="537"/>
      <c r="PXP3002" s="562"/>
      <c r="PXQ3002" s="357"/>
      <c r="PXR3002" s="81"/>
      <c r="PXS3002" s="173"/>
      <c r="PXT3002" s="740"/>
      <c r="PXU3002" s="137"/>
      <c r="PXV3002" s="580"/>
      <c r="PXW3002" s="537"/>
      <c r="PXX3002" s="562"/>
      <c r="PXY3002" s="357"/>
      <c r="PXZ3002" s="81"/>
      <c r="PYA3002" s="173"/>
      <c r="PYB3002" s="740"/>
      <c r="PYC3002" s="137"/>
      <c r="PYD3002" s="580"/>
      <c r="PYE3002" s="537"/>
      <c r="PYF3002" s="562"/>
      <c r="PYG3002" s="357"/>
      <c r="PYH3002" s="81"/>
      <c r="PYI3002" s="173"/>
      <c r="PYJ3002" s="740"/>
      <c r="PYK3002" s="137"/>
      <c r="PYL3002" s="580"/>
      <c r="PYM3002" s="537"/>
      <c r="PYN3002" s="562"/>
      <c r="PYO3002" s="357"/>
      <c r="PYP3002" s="81"/>
      <c r="PYQ3002" s="173"/>
      <c r="PYR3002" s="740"/>
      <c r="PYS3002" s="137"/>
      <c r="PYT3002" s="580"/>
      <c r="PYU3002" s="537"/>
      <c r="PYV3002" s="562"/>
      <c r="PYW3002" s="357"/>
      <c r="PYX3002" s="81"/>
      <c r="PYY3002" s="173"/>
      <c r="PYZ3002" s="740"/>
      <c r="PZA3002" s="137"/>
      <c r="PZB3002" s="580"/>
      <c r="PZC3002" s="537"/>
      <c r="PZD3002" s="562"/>
      <c r="PZE3002" s="357"/>
      <c r="PZF3002" s="81"/>
      <c r="PZG3002" s="173"/>
      <c r="PZH3002" s="740"/>
      <c r="PZI3002" s="137"/>
      <c r="PZJ3002" s="580"/>
      <c r="PZK3002" s="537"/>
      <c r="PZL3002" s="562"/>
      <c r="PZM3002" s="357"/>
      <c r="PZN3002" s="81"/>
      <c r="PZO3002" s="173"/>
      <c r="PZP3002" s="740"/>
      <c r="PZQ3002" s="137"/>
      <c r="PZR3002" s="580"/>
      <c r="PZS3002" s="537"/>
      <c r="PZT3002" s="562"/>
      <c r="PZU3002" s="357"/>
      <c r="PZV3002" s="81"/>
      <c r="PZW3002" s="173"/>
      <c r="PZX3002" s="740"/>
      <c r="PZY3002" s="137"/>
      <c r="PZZ3002" s="580"/>
      <c r="QAA3002" s="537"/>
      <c r="QAB3002" s="562"/>
      <c r="QAC3002" s="357"/>
      <c r="QAD3002" s="81"/>
      <c r="QAE3002" s="173"/>
      <c r="QAF3002" s="740"/>
      <c r="QAG3002" s="137"/>
      <c r="QAH3002" s="580"/>
      <c r="QAI3002" s="537"/>
      <c r="QAJ3002" s="562"/>
      <c r="QAK3002" s="357"/>
      <c r="QAL3002" s="81"/>
      <c r="QAM3002" s="173"/>
      <c r="QAN3002" s="740"/>
      <c r="QAO3002" s="137"/>
      <c r="QAP3002" s="580"/>
      <c r="QAQ3002" s="537"/>
      <c r="QAR3002" s="562"/>
      <c r="QAS3002" s="357"/>
      <c r="QAT3002" s="81"/>
      <c r="QAU3002" s="173"/>
      <c r="QAV3002" s="740"/>
      <c r="QAW3002" s="137"/>
      <c r="QAX3002" s="580"/>
      <c r="QAY3002" s="537"/>
      <c r="QAZ3002" s="562"/>
      <c r="QBA3002" s="357"/>
      <c r="QBB3002" s="81"/>
      <c r="QBC3002" s="173"/>
      <c r="QBD3002" s="740"/>
      <c r="QBE3002" s="137"/>
      <c r="QBF3002" s="580"/>
      <c r="QBG3002" s="537"/>
      <c r="QBH3002" s="562"/>
      <c r="QBI3002" s="357"/>
      <c r="QBJ3002" s="81"/>
      <c r="QBK3002" s="173"/>
      <c r="QBL3002" s="740"/>
      <c r="QBM3002" s="137"/>
      <c r="QBN3002" s="580"/>
      <c r="QBO3002" s="537"/>
      <c r="QBP3002" s="562"/>
      <c r="QBQ3002" s="357"/>
      <c r="QBR3002" s="81"/>
      <c r="QBS3002" s="173"/>
      <c r="QBT3002" s="740"/>
      <c r="QBU3002" s="137"/>
      <c r="QBV3002" s="580"/>
      <c r="QBW3002" s="537"/>
      <c r="QBX3002" s="562"/>
      <c r="QBY3002" s="357"/>
      <c r="QBZ3002" s="81"/>
      <c r="QCA3002" s="173"/>
      <c r="QCB3002" s="740"/>
      <c r="QCC3002" s="137"/>
      <c r="QCD3002" s="580"/>
      <c r="QCE3002" s="537"/>
      <c r="QCF3002" s="562"/>
      <c r="QCG3002" s="357"/>
      <c r="QCH3002" s="81"/>
      <c r="QCI3002" s="173"/>
      <c r="QCJ3002" s="740"/>
      <c r="QCK3002" s="137"/>
      <c r="QCL3002" s="580"/>
      <c r="QCM3002" s="537"/>
      <c r="QCN3002" s="562"/>
      <c r="QCO3002" s="357"/>
      <c r="QCP3002" s="81"/>
      <c r="QCQ3002" s="173"/>
      <c r="QCR3002" s="740"/>
      <c r="QCS3002" s="137"/>
      <c r="QCT3002" s="580"/>
      <c r="QCU3002" s="537"/>
      <c r="QCV3002" s="562"/>
      <c r="QCW3002" s="357"/>
      <c r="QCX3002" s="81"/>
      <c r="QCY3002" s="173"/>
      <c r="QCZ3002" s="740"/>
      <c r="QDA3002" s="137"/>
      <c r="QDB3002" s="580"/>
      <c r="QDC3002" s="537"/>
      <c r="QDD3002" s="562"/>
      <c r="QDE3002" s="357"/>
      <c r="QDF3002" s="81"/>
      <c r="QDG3002" s="173"/>
      <c r="QDH3002" s="740"/>
      <c r="QDI3002" s="137"/>
      <c r="QDJ3002" s="580"/>
      <c r="QDK3002" s="537"/>
      <c r="QDL3002" s="562"/>
      <c r="QDM3002" s="357"/>
      <c r="QDN3002" s="81"/>
      <c r="QDO3002" s="173"/>
      <c r="QDP3002" s="740"/>
      <c r="QDQ3002" s="137"/>
      <c r="QDR3002" s="580"/>
      <c r="QDS3002" s="537"/>
      <c r="QDT3002" s="562"/>
      <c r="QDU3002" s="357"/>
      <c r="QDV3002" s="81"/>
      <c r="QDW3002" s="173"/>
      <c r="QDX3002" s="740"/>
      <c r="QDY3002" s="137"/>
      <c r="QDZ3002" s="580"/>
      <c r="QEA3002" s="537"/>
      <c r="QEB3002" s="562"/>
      <c r="QEC3002" s="357"/>
      <c r="QED3002" s="81"/>
      <c r="QEE3002" s="173"/>
      <c r="QEF3002" s="740"/>
      <c r="QEG3002" s="137"/>
      <c r="QEH3002" s="580"/>
      <c r="QEI3002" s="537"/>
      <c r="QEJ3002" s="562"/>
      <c r="QEK3002" s="357"/>
      <c r="QEL3002" s="81"/>
      <c r="QEM3002" s="173"/>
      <c r="QEN3002" s="740"/>
      <c r="QEO3002" s="137"/>
      <c r="QEP3002" s="580"/>
      <c r="QEQ3002" s="537"/>
      <c r="QER3002" s="562"/>
      <c r="QES3002" s="357"/>
      <c r="QET3002" s="81"/>
      <c r="QEU3002" s="173"/>
      <c r="QEV3002" s="740"/>
      <c r="QEW3002" s="137"/>
      <c r="QEX3002" s="580"/>
      <c r="QEY3002" s="537"/>
      <c r="QEZ3002" s="562"/>
      <c r="QFA3002" s="357"/>
      <c r="QFB3002" s="81"/>
      <c r="QFC3002" s="173"/>
      <c r="QFD3002" s="740"/>
      <c r="QFE3002" s="137"/>
      <c r="QFF3002" s="580"/>
      <c r="QFG3002" s="537"/>
      <c r="QFH3002" s="562"/>
      <c r="QFI3002" s="357"/>
      <c r="QFJ3002" s="81"/>
      <c r="QFK3002" s="173"/>
      <c r="QFL3002" s="740"/>
      <c r="QFM3002" s="137"/>
      <c r="QFN3002" s="580"/>
      <c r="QFO3002" s="537"/>
      <c r="QFP3002" s="562"/>
      <c r="QFQ3002" s="357"/>
      <c r="QFR3002" s="81"/>
      <c r="QFS3002" s="173"/>
      <c r="QFT3002" s="740"/>
      <c r="QFU3002" s="137"/>
      <c r="QFV3002" s="580"/>
      <c r="QFW3002" s="537"/>
      <c r="QFX3002" s="562"/>
      <c r="QFY3002" s="357"/>
      <c r="QFZ3002" s="81"/>
      <c r="QGA3002" s="173"/>
      <c r="QGB3002" s="740"/>
      <c r="QGC3002" s="137"/>
      <c r="QGD3002" s="580"/>
      <c r="QGE3002" s="537"/>
      <c r="QGF3002" s="562"/>
      <c r="QGG3002" s="357"/>
      <c r="QGH3002" s="81"/>
      <c r="QGI3002" s="173"/>
      <c r="QGJ3002" s="740"/>
      <c r="QGK3002" s="137"/>
      <c r="QGL3002" s="580"/>
      <c r="QGM3002" s="537"/>
      <c r="QGN3002" s="562"/>
      <c r="QGO3002" s="357"/>
      <c r="QGP3002" s="81"/>
      <c r="QGQ3002" s="173"/>
      <c r="QGR3002" s="740"/>
      <c r="QGS3002" s="137"/>
      <c r="QGT3002" s="580"/>
      <c r="QGU3002" s="537"/>
      <c r="QGV3002" s="562"/>
      <c r="QGW3002" s="357"/>
      <c r="QGX3002" s="81"/>
      <c r="QGY3002" s="173"/>
      <c r="QGZ3002" s="740"/>
      <c r="QHA3002" s="137"/>
      <c r="QHB3002" s="580"/>
      <c r="QHC3002" s="537"/>
      <c r="QHD3002" s="562"/>
      <c r="QHE3002" s="357"/>
      <c r="QHF3002" s="81"/>
      <c r="QHG3002" s="173"/>
      <c r="QHH3002" s="740"/>
      <c r="QHI3002" s="137"/>
      <c r="QHJ3002" s="580"/>
      <c r="QHK3002" s="537"/>
      <c r="QHL3002" s="562"/>
      <c r="QHM3002" s="357"/>
      <c r="QHN3002" s="81"/>
      <c r="QHO3002" s="173"/>
      <c r="QHP3002" s="740"/>
      <c r="QHQ3002" s="137"/>
      <c r="QHR3002" s="580"/>
      <c r="QHS3002" s="537"/>
      <c r="QHT3002" s="562"/>
      <c r="QHU3002" s="357"/>
      <c r="QHV3002" s="81"/>
      <c r="QHW3002" s="173"/>
      <c r="QHX3002" s="740"/>
      <c r="QHY3002" s="137"/>
      <c r="QHZ3002" s="580"/>
      <c r="QIA3002" s="537"/>
      <c r="QIB3002" s="562"/>
      <c r="QIC3002" s="357"/>
      <c r="QID3002" s="81"/>
      <c r="QIE3002" s="173"/>
      <c r="QIF3002" s="740"/>
      <c r="QIG3002" s="137"/>
      <c r="QIH3002" s="580"/>
      <c r="QII3002" s="537"/>
      <c r="QIJ3002" s="562"/>
      <c r="QIK3002" s="357"/>
      <c r="QIL3002" s="81"/>
      <c r="QIM3002" s="173"/>
      <c r="QIN3002" s="740"/>
      <c r="QIO3002" s="137"/>
      <c r="QIP3002" s="580"/>
      <c r="QIQ3002" s="537"/>
      <c r="QIR3002" s="562"/>
      <c r="QIS3002" s="357"/>
      <c r="QIT3002" s="81"/>
      <c r="QIU3002" s="173"/>
      <c r="QIV3002" s="740"/>
      <c r="QIW3002" s="137"/>
      <c r="QIX3002" s="580"/>
      <c r="QIY3002" s="537"/>
      <c r="QIZ3002" s="562"/>
      <c r="QJA3002" s="357"/>
      <c r="QJB3002" s="81"/>
      <c r="QJC3002" s="173"/>
      <c r="QJD3002" s="740"/>
      <c r="QJE3002" s="137"/>
      <c r="QJF3002" s="580"/>
      <c r="QJG3002" s="537"/>
      <c r="QJH3002" s="562"/>
      <c r="QJI3002" s="357"/>
      <c r="QJJ3002" s="81"/>
      <c r="QJK3002" s="173"/>
      <c r="QJL3002" s="740"/>
      <c r="QJM3002" s="137"/>
      <c r="QJN3002" s="580"/>
      <c r="QJO3002" s="537"/>
      <c r="QJP3002" s="562"/>
      <c r="QJQ3002" s="357"/>
      <c r="QJR3002" s="81"/>
      <c r="QJS3002" s="173"/>
      <c r="QJT3002" s="740"/>
      <c r="QJU3002" s="137"/>
      <c r="QJV3002" s="580"/>
      <c r="QJW3002" s="537"/>
      <c r="QJX3002" s="562"/>
      <c r="QJY3002" s="357"/>
      <c r="QJZ3002" s="81"/>
      <c r="QKA3002" s="173"/>
      <c r="QKB3002" s="740"/>
      <c r="QKC3002" s="137"/>
      <c r="QKD3002" s="580"/>
      <c r="QKE3002" s="537"/>
      <c r="QKF3002" s="562"/>
      <c r="QKG3002" s="357"/>
      <c r="QKH3002" s="81"/>
      <c r="QKI3002" s="173"/>
      <c r="QKJ3002" s="740"/>
      <c r="QKK3002" s="137"/>
      <c r="QKL3002" s="580"/>
      <c r="QKM3002" s="537"/>
      <c r="QKN3002" s="562"/>
      <c r="QKO3002" s="357"/>
      <c r="QKP3002" s="81"/>
      <c r="QKQ3002" s="173"/>
      <c r="QKR3002" s="740"/>
      <c r="QKS3002" s="137"/>
      <c r="QKT3002" s="580"/>
      <c r="QKU3002" s="537"/>
      <c r="QKV3002" s="562"/>
      <c r="QKW3002" s="357"/>
      <c r="QKX3002" s="81"/>
      <c r="QKY3002" s="173"/>
      <c r="QKZ3002" s="740"/>
      <c r="QLA3002" s="137"/>
      <c r="QLB3002" s="580"/>
      <c r="QLC3002" s="537"/>
      <c r="QLD3002" s="562"/>
      <c r="QLE3002" s="357"/>
      <c r="QLF3002" s="81"/>
      <c r="QLG3002" s="173"/>
      <c r="QLH3002" s="740"/>
      <c r="QLI3002" s="137"/>
      <c r="QLJ3002" s="580"/>
      <c r="QLK3002" s="537"/>
      <c r="QLL3002" s="562"/>
      <c r="QLM3002" s="357"/>
      <c r="QLN3002" s="81"/>
      <c r="QLO3002" s="173"/>
      <c r="QLP3002" s="740"/>
      <c r="QLQ3002" s="137"/>
      <c r="QLR3002" s="580"/>
      <c r="QLS3002" s="537"/>
      <c r="QLT3002" s="562"/>
      <c r="QLU3002" s="357"/>
      <c r="QLV3002" s="81"/>
      <c r="QLW3002" s="173"/>
      <c r="QLX3002" s="740"/>
      <c r="QLY3002" s="137"/>
      <c r="QLZ3002" s="580"/>
      <c r="QMA3002" s="537"/>
      <c r="QMB3002" s="562"/>
      <c r="QMC3002" s="357"/>
      <c r="QMD3002" s="81"/>
      <c r="QME3002" s="173"/>
      <c r="QMF3002" s="740"/>
      <c r="QMG3002" s="137"/>
      <c r="QMH3002" s="580"/>
      <c r="QMI3002" s="537"/>
      <c r="QMJ3002" s="562"/>
      <c r="QMK3002" s="357"/>
      <c r="QML3002" s="81"/>
      <c r="QMM3002" s="173"/>
      <c r="QMN3002" s="740"/>
      <c r="QMO3002" s="137"/>
      <c r="QMP3002" s="580"/>
      <c r="QMQ3002" s="537"/>
      <c r="QMR3002" s="562"/>
      <c r="QMS3002" s="357"/>
      <c r="QMT3002" s="81"/>
      <c r="QMU3002" s="173"/>
      <c r="QMV3002" s="740"/>
      <c r="QMW3002" s="137"/>
      <c r="QMX3002" s="580"/>
      <c r="QMY3002" s="537"/>
      <c r="QMZ3002" s="562"/>
      <c r="QNA3002" s="357"/>
      <c r="QNB3002" s="81"/>
      <c r="QNC3002" s="173"/>
      <c r="QND3002" s="740"/>
      <c r="QNE3002" s="137"/>
      <c r="QNF3002" s="580"/>
      <c r="QNG3002" s="537"/>
      <c r="QNH3002" s="562"/>
      <c r="QNI3002" s="357"/>
      <c r="QNJ3002" s="81"/>
      <c r="QNK3002" s="173"/>
      <c r="QNL3002" s="740"/>
      <c r="QNM3002" s="137"/>
      <c r="QNN3002" s="580"/>
      <c r="QNO3002" s="537"/>
      <c r="QNP3002" s="562"/>
      <c r="QNQ3002" s="357"/>
      <c r="QNR3002" s="81"/>
      <c r="QNS3002" s="173"/>
      <c r="QNT3002" s="740"/>
      <c r="QNU3002" s="137"/>
      <c r="QNV3002" s="580"/>
      <c r="QNW3002" s="537"/>
      <c r="QNX3002" s="562"/>
      <c r="QNY3002" s="357"/>
      <c r="QNZ3002" s="81"/>
      <c r="QOA3002" s="173"/>
      <c r="QOB3002" s="740"/>
      <c r="QOC3002" s="137"/>
      <c r="QOD3002" s="580"/>
      <c r="QOE3002" s="537"/>
      <c r="QOF3002" s="562"/>
      <c r="QOG3002" s="357"/>
      <c r="QOH3002" s="81"/>
      <c r="QOI3002" s="173"/>
      <c r="QOJ3002" s="740"/>
      <c r="QOK3002" s="137"/>
      <c r="QOL3002" s="580"/>
      <c r="QOM3002" s="537"/>
      <c r="QON3002" s="562"/>
      <c r="QOO3002" s="357"/>
      <c r="QOP3002" s="81"/>
      <c r="QOQ3002" s="173"/>
      <c r="QOR3002" s="740"/>
      <c r="QOS3002" s="137"/>
      <c r="QOT3002" s="580"/>
      <c r="QOU3002" s="537"/>
      <c r="QOV3002" s="562"/>
      <c r="QOW3002" s="357"/>
      <c r="QOX3002" s="81"/>
      <c r="QOY3002" s="173"/>
      <c r="QOZ3002" s="740"/>
      <c r="QPA3002" s="137"/>
      <c r="QPB3002" s="580"/>
      <c r="QPC3002" s="537"/>
      <c r="QPD3002" s="562"/>
      <c r="QPE3002" s="357"/>
      <c r="QPF3002" s="81"/>
      <c r="QPG3002" s="173"/>
      <c r="QPH3002" s="740"/>
      <c r="QPI3002" s="137"/>
      <c r="QPJ3002" s="580"/>
      <c r="QPK3002" s="537"/>
      <c r="QPL3002" s="562"/>
      <c r="QPM3002" s="357"/>
      <c r="QPN3002" s="81"/>
      <c r="QPO3002" s="173"/>
      <c r="QPP3002" s="740"/>
      <c r="QPQ3002" s="137"/>
      <c r="QPR3002" s="580"/>
      <c r="QPS3002" s="537"/>
      <c r="QPT3002" s="562"/>
      <c r="QPU3002" s="357"/>
      <c r="QPV3002" s="81"/>
      <c r="QPW3002" s="173"/>
      <c r="QPX3002" s="740"/>
      <c r="QPY3002" s="137"/>
      <c r="QPZ3002" s="580"/>
      <c r="QQA3002" s="537"/>
      <c r="QQB3002" s="562"/>
      <c r="QQC3002" s="357"/>
      <c r="QQD3002" s="81"/>
      <c r="QQE3002" s="173"/>
      <c r="QQF3002" s="740"/>
      <c r="QQG3002" s="137"/>
      <c r="QQH3002" s="580"/>
      <c r="QQI3002" s="537"/>
      <c r="QQJ3002" s="562"/>
      <c r="QQK3002" s="357"/>
      <c r="QQL3002" s="81"/>
      <c r="QQM3002" s="173"/>
      <c r="QQN3002" s="740"/>
      <c r="QQO3002" s="137"/>
      <c r="QQP3002" s="580"/>
      <c r="QQQ3002" s="537"/>
      <c r="QQR3002" s="562"/>
      <c r="QQS3002" s="357"/>
      <c r="QQT3002" s="81"/>
      <c r="QQU3002" s="173"/>
      <c r="QQV3002" s="740"/>
      <c r="QQW3002" s="137"/>
      <c r="QQX3002" s="580"/>
      <c r="QQY3002" s="537"/>
      <c r="QQZ3002" s="562"/>
      <c r="QRA3002" s="357"/>
      <c r="QRB3002" s="81"/>
      <c r="QRC3002" s="173"/>
      <c r="QRD3002" s="740"/>
      <c r="QRE3002" s="137"/>
      <c r="QRF3002" s="580"/>
      <c r="QRG3002" s="537"/>
      <c r="QRH3002" s="562"/>
      <c r="QRI3002" s="357"/>
      <c r="QRJ3002" s="81"/>
      <c r="QRK3002" s="173"/>
      <c r="QRL3002" s="740"/>
      <c r="QRM3002" s="137"/>
      <c r="QRN3002" s="580"/>
      <c r="QRO3002" s="537"/>
      <c r="QRP3002" s="562"/>
      <c r="QRQ3002" s="357"/>
      <c r="QRR3002" s="81"/>
      <c r="QRS3002" s="173"/>
      <c r="QRT3002" s="740"/>
      <c r="QRU3002" s="137"/>
      <c r="QRV3002" s="580"/>
      <c r="QRW3002" s="537"/>
      <c r="QRX3002" s="562"/>
      <c r="QRY3002" s="357"/>
      <c r="QRZ3002" s="81"/>
      <c r="QSA3002" s="173"/>
      <c r="QSB3002" s="740"/>
      <c r="QSC3002" s="137"/>
      <c r="QSD3002" s="580"/>
      <c r="QSE3002" s="537"/>
      <c r="QSF3002" s="562"/>
      <c r="QSG3002" s="357"/>
      <c r="QSH3002" s="81"/>
      <c r="QSI3002" s="173"/>
      <c r="QSJ3002" s="740"/>
      <c r="QSK3002" s="137"/>
      <c r="QSL3002" s="580"/>
      <c r="QSM3002" s="537"/>
      <c r="QSN3002" s="562"/>
      <c r="QSO3002" s="357"/>
      <c r="QSP3002" s="81"/>
      <c r="QSQ3002" s="173"/>
      <c r="QSR3002" s="740"/>
      <c r="QSS3002" s="137"/>
      <c r="QST3002" s="580"/>
      <c r="QSU3002" s="537"/>
      <c r="QSV3002" s="562"/>
      <c r="QSW3002" s="357"/>
      <c r="QSX3002" s="81"/>
      <c r="QSY3002" s="173"/>
      <c r="QSZ3002" s="740"/>
      <c r="QTA3002" s="137"/>
      <c r="QTB3002" s="580"/>
      <c r="QTC3002" s="537"/>
      <c r="QTD3002" s="562"/>
      <c r="QTE3002" s="357"/>
      <c r="QTF3002" s="81"/>
      <c r="QTG3002" s="173"/>
      <c r="QTH3002" s="740"/>
      <c r="QTI3002" s="137"/>
      <c r="QTJ3002" s="580"/>
      <c r="QTK3002" s="537"/>
      <c r="QTL3002" s="562"/>
      <c r="QTM3002" s="357"/>
      <c r="QTN3002" s="81"/>
      <c r="QTO3002" s="173"/>
      <c r="QTP3002" s="740"/>
      <c r="QTQ3002" s="137"/>
      <c r="QTR3002" s="580"/>
      <c r="QTS3002" s="537"/>
      <c r="QTT3002" s="562"/>
      <c r="QTU3002" s="357"/>
      <c r="QTV3002" s="81"/>
      <c r="QTW3002" s="173"/>
      <c r="QTX3002" s="740"/>
      <c r="QTY3002" s="137"/>
      <c r="QTZ3002" s="580"/>
      <c r="QUA3002" s="537"/>
      <c r="QUB3002" s="562"/>
      <c r="QUC3002" s="357"/>
      <c r="QUD3002" s="81"/>
      <c r="QUE3002" s="173"/>
      <c r="QUF3002" s="740"/>
      <c r="QUG3002" s="137"/>
      <c r="QUH3002" s="580"/>
      <c r="QUI3002" s="537"/>
      <c r="QUJ3002" s="562"/>
      <c r="QUK3002" s="357"/>
      <c r="QUL3002" s="81"/>
      <c r="QUM3002" s="173"/>
      <c r="QUN3002" s="740"/>
      <c r="QUO3002" s="137"/>
      <c r="QUP3002" s="580"/>
      <c r="QUQ3002" s="537"/>
      <c r="QUR3002" s="562"/>
      <c r="QUS3002" s="357"/>
      <c r="QUT3002" s="81"/>
      <c r="QUU3002" s="173"/>
      <c r="QUV3002" s="740"/>
      <c r="QUW3002" s="137"/>
      <c r="QUX3002" s="580"/>
      <c r="QUY3002" s="537"/>
      <c r="QUZ3002" s="562"/>
      <c r="QVA3002" s="357"/>
      <c r="QVB3002" s="81"/>
      <c r="QVC3002" s="173"/>
      <c r="QVD3002" s="740"/>
      <c r="QVE3002" s="137"/>
      <c r="QVF3002" s="580"/>
      <c r="QVG3002" s="537"/>
      <c r="QVH3002" s="562"/>
      <c r="QVI3002" s="357"/>
      <c r="QVJ3002" s="81"/>
      <c r="QVK3002" s="173"/>
      <c r="QVL3002" s="740"/>
      <c r="QVM3002" s="137"/>
      <c r="QVN3002" s="580"/>
      <c r="QVO3002" s="537"/>
      <c r="QVP3002" s="562"/>
      <c r="QVQ3002" s="357"/>
      <c r="QVR3002" s="81"/>
      <c r="QVS3002" s="173"/>
      <c r="QVT3002" s="740"/>
      <c r="QVU3002" s="137"/>
      <c r="QVV3002" s="580"/>
      <c r="QVW3002" s="537"/>
      <c r="QVX3002" s="562"/>
      <c r="QVY3002" s="357"/>
      <c r="QVZ3002" s="81"/>
      <c r="QWA3002" s="173"/>
      <c r="QWB3002" s="740"/>
      <c r="QWC3002" s="137"/>
      <c r="QWD3002" s="580"/>
      <c r="QWE3002" s="537"/>
      <c r="QWF3002" s="562"/>
      <c r="QWG3002" s="357"/>
      <c r="QWH3002" s="81"/>
      <c r="QWI3002" s="173"/>
      <c r="QWJ3002" s="740"/>
      <c r="QWK3002" s="137"/>
      <c r="QWL3002" s="580"/>
      <c r="QWM3002" s="537"/>
      <c r="QWN3002" s="562"/>
      <c r="QWO3002" s="357"/>
      <c r="QWP3002" s="81"/>
      <c r="QWQ3002" s="173"/>
      <c r="QWR3002" s="740"/>
      <c r="QWS3002" s="137"/>
      <c r="QWT3002" s="580"/>
      <c r="QWU3002" s="537"/>
      <c r="QWV3002" s="562"/>
      <c r="QWW3002" s="357"/>
      <c r="QWX3002" s="81"/>
      <c r="QWY3002" s="173"/>
      <c r="QWZ3002" s="740"/>
      <c r="QXA3002" s="137"/>
      <c r="QXB3002" s="580"/>
      <c r="QXC3002" s="537"/>
      <c r="QXD3002" s="562"/>
      <c r="QXE3002" s="357"/>
      <c r="QXF3002" s="81"/>
      <c r="QXG3002" s="173"/>
      <c r="QXH3002" s="740"/>
      <c r="QXI3002" s="137"/>
      <c r="QXJ3002" s="580"/>
      <c r="QXK3002" s="537"/>
      <c r="QXL3002" s="562"/>
      <c r="QXM3002" s="357"/>
      <c r="QXN3002" s="81"/>
      <c r="QXO3002" s="173"/>
      <c r="QXP3002" s="740"/>
      <c r="QXQ3002" s="137"/>
      <c r="QXR3002" s="580"/>
      <c r="QXS3002" s="537"/>
      <c r="QXT3002" s="562"/>
      <c r="QXU3002" s="357"/>
      <c r="QXV3002" s="81"/>
      <c r="QXW3002" s="173"/>
      <c r="QXX3002" s="740"/>
      <c r="QXY3002" s="137"/>
      <c r="QXZ3002" s="580"/>
      <c r="QYA3002" s="537"/>
      <c r="QYB3002" s="562"/>
      <c r="QYC3002" s="357"/>
      <c r="QYD3002" s="81"/>
      <c r="QYE3002" s="173"/>
      <c r="QYF3002" s="740"/>
      <c r="QYG3002" s="137"/>
      <c r="QYH3002" s="580"/>
      <c r="QYI3002" s="537"/>
      <c r="QYJ3002" s="562"/>
      <c r="QYK3002" s="357"/>
      <c r="QYL3002" s="81"/>
      <c r="QYM3002" s="173"/>
      <c r="QYN3002" s="740"/>
      <c r="QYO3002" s="137"/>
      <c r="QYP3002" s="580"/>
      <c r="QYQ3002" s="537"/>
      <c r="QYR3002" s="562"/>
      <c r="QYS3002" s="357"/>
      <c r="QYT3002" s="81"/>
      <c r="QYU3002" s="173"/>
      <c r="QYV3002" s="740"/>
      <c r="QYW3002" s="137"/>
      <c r="QYX3002" s="580"/>
      <c r="QYY3002" s="537"/>
      <c r="QYZ3002" s="562"/>
      <c r="QZA3002" s="357"/>
      <c r="QZB3002" s="81"/>
      <c r="QZC3002" s="173"/>
      <c r="QZD3002" s="740"/>
      <c r="QZE3002" s="137"/>
      <c r="QZF3002" s="580"/>
      <c r="QZG3002" s="537"/>
      <c r="QZH3002" s="562"/>
      <c r="QZI3002" s="357"/>
      <c r="QZJ3002" s="81"/>
      <c r="QZK3002" s="173"/>
      <c r="QZL3002" s="740"/>
      <c r="QZM3002" s="137"/>
      <c r="QZN3002" s="580"/>
      <c r="QZO3002" s="537"/>
      <c r="QZP3002" s="562"/>
      <c r="QZQ3002" s="357"/>
      <c r="QZR3002" s="81"/>
      <c r="QZS3002" s="173"/>
      <c r="QZT3002" s="740"/>
      <c r="QZU3002" s="137"/>
      <c r="QZV3002" s="580"/>
      <c r="QZW3002" s="537"/>
      <c r="QZX3002" s="562"/>
      <c r="QZY3002" s="357"/>
      <c r="QZZ3002" s="81"/>
      <c r="RAA3002" s="173"/>
      <c r="RAB3002" s="740"/>
      <c r="RAC3002" s="137"/>
      <c r="RAD3002" s="580"/>
      <c r="RAE3002" s="537"/>
      <c r="RAF3002" s="562"/>
      <c r="RAG3002" s="357"/>
      <c r="RAH3002" s="81"/>
      <c r="RAI3002" s="173"/>
      <c r="RAJ3002" s="740"/>
      <c r="RAK3002" s="137"/>
      <c r="RAL3002" s="580"/>
      <c r="RAM3002" s="537"/>
      <c r="RAN3002" s="562"/>
      <c r="RAO3002" s="357"/>
      <c r="RAP3002" s="81"/>
      <c r="RAQ3002" s="173"/>
      <c r="RAR3002" s="740"/>
      <c r="RAS3002" s="137"/>
      <c r="RAT3002" s="580"/>
      <c r="RAU3002" s="537"/>
      <c r="RAV3002" s="562"/>
      <c r="RAW3002" s="357"/>
      <c r="RAX3002" s="81"/>
      <c r="RAY3002" s="173"/>
      <c r="RAZ3002" s="740"/>
      <c r="RBA3002" s="137"/>
      <c r="RBB3002" s="580"/>
      <c r="RBC3002" s="537"/>
      <c r="RBD3002" s="562"/>
      <c r="RBE3002" s="357"/>
      <c r="RBF3002" s="81"/>
      <c r="RBG3002" s="173"/>
      <c r="RBH3002" s="740"/>
      <c r="RBI3002" s="137"/>
      <c r="RBJ3002" s="580"/>
      <c r="RBK3002" s="537"/>
      <c r="RBL3002" s="562"/>
      <c r="RBM3002" s="357"/>
      <c r="RBN3002" s="81"/>
      <c r="RBO3002" s="173"/>
      <c r="RBP3002" s="740"/>
      <c r="RBQ3002" s="137"/>
      <c r="RBR3002" s="580"/>
      <c r="RBS3002" s="537"/>
      <c r="RBT3002" s="562"/>
      <c r="RBU3002" s="357"/>
      <c r="RBV3002" s="81"/>
      <c r="RBW3002" s="173"/>
      <c r="RBX3002" s="740"/>
      <c r="RBY3002" s="137"/>
      <c r="RBZ3002" s="580"/>
      <c r="RCA3002" s="537"/>
      <c r="RCB3002" s="562"/>
      <c r="RCC3002" s="357"/>
      <c r="RCD3002" s="81"/>
      <c r="RCE3002" s="173"/>
      <c r="RCF3002" s="740"/>
      <c r="RCG3002" s="137"/>
      <c r="RCH3002" s="580"/>
      <c r="RCI3002" s="537"/>
      <c r="RCJ3002" s="562"/>
      <c r="RCK3002" s="357"/>
      <c r="RCL3002" s="81"/>
      <c r="RCM3002" s="173"/>
      <c r="RCN3002" s="740"/>
      <c r="RCO3002" s="137"/>
      <c r="RCP3002" s="580"/>
      <c r="RCQ3002" s="537"/>
      <c r="RCR3002" s="562"/>
      <c r="RCS3002" s="357"/>
      <c r="RCT3002" s="81"/>
      <c r="RCU3002" s="173"/>
      <c r="RCV3002" s="740"/>
      <c r="RCW3002" s="137"/>
      <c r="RCX3002" s="580"/>
      <c r="RCY3002" s="537"/>
      <c r="RCZ3002" s="562"/>
      <c r="RDA3002" s="357"/>
      <c r="RDB3002" s="81"/>
      <c r="RDC3002" s="173"/>
      <c r="RDD3002" s="740"/>
      <c r="RDE3002" s="137"/>
      <c r="RDF3002" s="580"/>
      <c r="RDG3002" s="537"/>
      <c r="RDH3002" s="562"/>
      <c r="RDI3002" s="357"/>
      <c r="RDJ3002" s="81"/>
      <c r="RDK3002" s="173"/>
      <c r="RDL3002" s="740"/>
      <c r="RDM3002" s="137"/>
      <c r="RDN3002" s="580"/>
      <c r="RDO3002" s="537"/>
      <c r="RDP3002" s="562"/>
      <c r="RDQ3002" s="357"/>
      <c r="RDR3002" s="81"/>
      <c r="RDS3002" s="173"/>
      <c r="RDT3002" s="740"/>
      <c r="RDU3002" s="137"/>
      <c r="RDV3002" s="580"/>
      <c r="RDW3002" s="537"/>
      <c r="RDX3002" s="562"/>
      <c r="RDY3002" s="357"/>
      <c r="RDZ3002" s="81"/>
      <c r="REA3002" s="173"/>
      <c r="REB3002" s="740"/>
      <c r="REC3002" s="137"/>
      <c r="RED3002" s="580"/>
      <c r="REE3002" s="537"/>
      <c r="REF3002" s="562"/>
      <c r="REG3002" s="357"/>
      <c r="REH3002" s="81"/>
      <c r="REI3002" s="173"/>
      <c r="REJ3002" s="740"/>
      <c r="REK3002" s="137"/>
      <c r="REL3002" s="580"/>
      <c r="REM3002" s="537"/>
      <c r="REN3002" s="562"/>
      <c r="REO3002" s="357"/>
      <c r="REP3002" s="81"/>
      <c r="REQ3002" s="173"/>
      <c r="RER3002" s="740"/>
      <c r="RES3002" s="137"/>
      <c r="RET3002" s="580"/>
      <c r="REU3002" s="537"/>
      <c r="REV3002" s="562"/>
      <c r="REW3002" s="357"/>
      <c r="REX3002" s="81"/>
      <c r="REY3002" s="173"/>
      <c r="REZ3002" s="740"/>
      <c r="RFA3002" s="137"/>
      <c r="RFB3002" s="580"/>
      <c r="RFC3002" s="537"/>
      <c r="RFD3002" s="562"/>
      <c r="RFE3002" s="357"/>
      <c r="RFF3002" s="81"/>
      <c r="RFG3002" s="173"/>
      <c r="RFH3002" s="740"/>
      <c r="RFI3002" s="137"/>
      <c r="RFJ3002" s="580"/>
      <c r="RFK3002" s="537"/>
      <c r="RFL3002" s="562"/>
      <c r="RFM3002" s="357"/>
      <c r="RFN3002" s="81"/>
      <c r="RFO3002" s="173"/>
      <c r="RFP3002" s="740"/>
      <c r="RFQ3002" s="137"/>
      <c r="RFR3002" s="580"/>
      <c r="RFS3002" s="537"/>
      <c r="RFT3002" s="562"/>
      <c r="RFU3002" s="357"/>
      <c r="RFV3002" s="81"/>
      <c r="RFW3002" s="173"/>
      <c r="RFX3002" s="740"/>
      <c r="RFY3002" s="137"/>
      <c r="RFZ3002" s="580"/>
      <c r="RGA3002" s="537"/>
      <c r="RGB3002" s="562"/>
      <c r="RGC3002" s="357"/>
      <c r="RGD3002" s="81"/>
      <c r="RGE3002" s="173"/>
      <c r="RGF3002" s="740"/>
      <c r="RGG3002" s="137"/>
      <c r="RGH3002" s="580"/>
      <c r="RGI3002" s="537"/>
      <c r="RGJ3002" s="562"/>
      <c r="RGK3002" s="357"/>
      <c r="RGL3002" s="81"/>
      <c r="RGM3002" s="173"/>
      <c r="RGN3002" s="740"/>
      <c r="RGO3002" s="137"/>
      <c r="RGP3002" s="580"/>
      <c r="RGQ3002" s="537"/>
      <c r="RGR3002" s="562"/>
      <c r="RGS3002" s="357"/>
      <c r="RGT3002" s="81"/>
      <c r="RGU3002" s="173"/>
      <c r="RGV3002" s="740"/>
      <c r="RGW3002" s="137"/>
      <c r="RGX3002" s="580"/>
      <c r="RGY3002" s="537"/>
      <c r="RGZ3002" s="562"/>
      <c r="RHA3002" s="357"/>
      <c r="RHB3002" s="81"/>
      <c r="RHC3002" s="173"/>
      <c r="RHD3002" s="740"/>
      <c r="RHE3002" s="137"/>
      <c r="RHF3002" s="580"/>
      <c r="RHG3002" s="537"/>
      <c r="RHH3002" s="562"/>
      <c r="RHI3002" s="357"/>
      <c r="RHJ3002" s="81"/>
      <c r="RHK3002" s="173"/>
      <c r="RHL3002" s="740"/>
      <c r="RHM3002" s="137"/>
      <c r="RHN3002" s="580"/>
      <c r="RHO3002" s="537"/>
      <c r="RHP3002" s="562"/>
      <c r="RHQ3002" s="357"/>
      <c r="RHR3002" s="81"/>
      <c r="RHS3002" s="173"/>
      <c r="RHT3002" s="740"/>
      <c r="RHU3002" s="137"/>
      <c r="RHV3002" s="580"/>
      <c r="RHW3002" s="537"/>
      <c r="RHX3002" s="562"/>
      <c r="RHY3002" s="357"/>
      <c r="RHZ3002" s="81"/>
      <c r="RIA3002" s="173"/>
      <c r="RIB3002" s="740"/>
      <c r="RIC3002" s="137"/>
      <c r="RID3002" s="580"/>
      <c r="RIE3002" s="537"/>
      <c r="RIF3002" s="562"/>
      <c r="RIG3002" s="357"/>
      <c r="RIH3002" s="81"/>
      <c r="RII3002" s="173"/>
      <c r="RIJ3002" s="740"/>
      <c r="RIK3002" s="137"/>
      <c r="RIL3002" s="580"/>
      <c r="RIM3002" s="537"/>
      <c r="RIN3002" s="562"/>
      <c r="RIO3002" s="357"/>
      <c r="RIP3002" s="81"/>
      <c r="RIQ3002" s="173"/>
      <c r="RIR3002" s="740"/>
      <c r="RIS3002" s="137"/>
      <c r="RIT3002" s="580"/>
      <c r="RIU3002" s="537"/>
      <c r="RIV3002" s="562"/>
      <c r="RIW3002" s="357"/>
      <c r="RIX3002" s="81"/>
      <c r="RIY3002" s="173"/>
      <c r="RIZ3002" s="740"/>
      <c r="RJA3002" s="137"/>
      <c r="RJB3002" s="580"/>
      <c r="RJC3002" s="537"/>
      <c r="RJD3002" s="562"/>
      <c r="RJE3002" s="357"/>
      <c r="RJF3002" s="81"/>
      <c r="RJG3002" s="173"/>
      <c r="RJH3002" s="740"/>
      <c r="RJI3002" s="137"/>
      <c r="RJJ3002" s="580"/>
      <c r="RJK3002" s="537"/>
      <c r="RJL3002" s="562"/>
      <c r="RJM3002" s="357"/>
      <c r="RJN3002" s="81"/>
      <c r="RJO3002" s="173"/>
      <c r="RJP3002" s="740"/>
      <c r="RJQ3002" s="137"/>
      <c r="RJR3002" s="580"/>
      <c r="RJS3002" s="537"/>
      <c r="RJT3002" s="562"/>
      <c r="RJU3002" s="357"/>
      <c r="RJV3002" s="81"/>
      <c r="RJW3002" s="173"/>
      <c r="RJX3002" s="740"/>
      <c r="RJY3002" s="137"/>
      <c r="RJZ3002" s="580"/>
      <c r="RKA3002" s="537"/>
      <c r="RKB3002" s="562"/>
      <c r="RKC3002" s="357"/>
      <c r="RKD3002" s="81"/>
      <c r="RKE3002" s="173"/>
      <c r="RKF3002" s="740"/>
      <c r="RKG3002" s="137"/>
      <c r="RKH3002" s="580"/>
      <c r="RKI3002" s="537"/>
      <c r="RKJ3002" s="562"/>
      <c r="RKK3002" s="357"/>
      <c r="RKL3002" s="81"/>
      <c r="RKM3002" s="173"/>
      <c r="RKN3002" s="740"/>
      <c r="RKO3002" s="137"/>
      <c r="RKP3002" s="580"/>
      <c r="RKQ3002" s="537"/>
      <c r="RKR3002" s="562"/>
      <c r="RKS3002" s="357"/>
      <c r="RKT3002" s="81"/>
      <c r="RKU3002" s="173"/>
      <c r="RKV3002" s="740"/>
      <c r="RKW3002" s="137"/>
      <c r="RKX3002" s="580"/>
      <c r="RKY3002" s="537"/>
      <c r="RKZ3002" s="562"/>
      <c r="RLA3002" s="357"/>
      <c r="RLB3002" s="81"/>
      <c r="RLC3002" s="173"/>
      <c r="RLD3002" s="740"/>
      <c r="RLE3002" s="137"/>
      <c r="RLF3002" s="580"/>
      <c r="RLG3002" s="537"/>
      <c r="RLH3002" s="562"/>
      <c r="RLI3002" s="357"/>
      <c r="RLJ3002" s="81"/>
      <c r="RLK3002" s="173"/>
      <c r="RLL3002" s="740"/>
      <c r="RLM3002" s="137"/>
      <c r="RLN3002" s="580"/>
      <c r="RLO3002" s="537"/>
      <c r="RLP3002" s="562"/>
      <c r="RLQ3002" s="357"/>
      <c r="RLR3002" s="81"/>
      <c r="RLS3002" s="173"/>
      <c r="RLT3002" s="740"/>
      <c r="RLU3002" s="137"/>
      <c r="RLV3002" s="580"/>
      <c r="RLW3002" s="537"/>
      <c r="RLX3002" s="562"/>
      <c r="RLY3002" s="357"/>
      <c r="RLZ3002" s="81"/>
      <c r="RMA3002" s="173"/>
      <c r="RMB3002" s="740"/>
      <c r="RMC3002" s="137"/>
      <c r="RMD3002" s="580"/>
      <c r="RME3002" s="537"/>
      <c r="RMF3002" s="562"/>
      <c r="RMG3002" s="357"/>
      <c r="RMH3002" s="81"/>
      <c r="RMI3002" s="173"/>
      <c r="RMJ3002" s="740"/>
      <c r="RMK3002" s="137"/>
      <c r="RML3002" s="580"/>
      <c r="RMM3002" s="537"/>
      <c r="RMN3002" s="562"/>
      <c r="RMO3002" s="357"/>
      <c r="RMP3002" s="81"/>
      <c r="RMQ3002" s="173"/>
      <c r="RMR3002" s="740"/>
      <c r="RMS3002" s="137"/>
      <c r="RMT3002" s="580"/>
      <c r="RMU3002" s="537"/>
      <c r="RMV3002" s="562"/>
      <c r="RMW3002" s="357"/>
      <c r="RMX3002" s="81"/>
      <c r="RMY3002" s="173"/>
      <c r="RMZ3002" s="740"/>
      <c r="RNA3002" s="137"/>
      <c r="RNB3002" s="580"/>
      <c r="RNC3002" s="537"/>
      <c r="RND3002" s="562"/>
      <c r="RNE3002" s="357"/>
      <c r="RNF3002" s="81"/>
      <c r="RNG3002" s="173"/>
      <c r="RNH3002" s="740"/>
      <c r="RNI3002" s="137"/>
      <c r="RNJ3002" s="580"/>
      <c r="RNK3002" s="537"/>
      <c r="RNL3002" s="562"/>
      <c r="RNM3002" s="357"/>
      <c r="RNN3002" s="81"/>
      <c r="RNO3002" s="173"/>
      <c r="RNP3002" s="740"/>
      <c r="RNQ3002" s="137"/>
      <c r="RNR3002" s="580"/>
      <c r="RNS3002" s="537"/>
      <c r="RNT3002" s="562"/>
      <c r="RNU3002" s="357"/>
      <c r="RNV3002" s="81"/>
      <c r="RNW3002" s="173"/>
      <c r="RNX3002" s="740"/>
      <c r="RNY3002" s="137"/>
      <c r="RNZ3002" s="580"/>
      <c r="ROA3002" s="537"/>
      <c r="ROB3002" s="562"/>
      <c r="ROC3002" s="357"/>
      <c r="ROD3002" s="81"/>
      <c r="ROE3002" s="173"/>
      <c r="ROF3002" s="740"/>
      <c r="ROG3002" s="137"/>
      <c r="ROH3002" s="580"/>
      <c r="ROI3002" s="537"/>
      <c r="ROJ3002" s="562"/>
      <c r="ROK3002" s="357"/>
      <c r="ROL3002" s="81"/>
      <c r="ROM3002" s="173"/>
      <c r="RON3002" s="740"/>
      <c r="ROO3002" s="137"/>
      <c r="ROP3002" s="580"/>
      <c r="ROQ3002" s="537"/>
      <c r="ROR3002" s="562"/>
      <c r="ROS3002" s="357"/>
      <c r="ROT3002" s="81"/>
      <c r="ROU3002" s="173"/>
      <c r="ROV3002" s="740"/>
      <c r="ROW3002" s="137"/>
      <c r="ROX3002" s="580"/>
      <c r="ROY3002" s="537"/>
      <c r="ROZ3002" s="562"/>
      <c r="RPA3002" s="357"/>
      <c r="RPB3002" s="81"/>
      <c r="RPC3002" s="173"/>
      <c r="RPD3002" s="740"/>
      <c r="RPE3002" s="137"/>
      <c r="RPF3002" s="580"/>
      <c r="RPG3002" s="537"/>
      <c r="RPH3002" s="562"/>
      <c r="RPI3002" s="357"/>
      <c r="RPJ3002" s="81"/>
      <c r="RPK3002" s="173"/>
      <c r="RPL3002" s="740"/>
      <c r="RPM3002" s="137"/>
      <c r="RPN3002" s="580"/>
      <c r="RPO3002" s="537"/>
      <c r="RPP3002" s="562"/>
      <c r="RPQ3002" s="357"/>
      <c r="RPR3002" s="81"/>
      <c r="RPS3002" s="173"/>
      <c r="RPT3002" s="740"/>
      <c r="RPU3002" s="137"/>
      <c r="RPV3002" s="580"/>
      <c r="RPW3002" s="537"/>
      <c r="RPX3002" s="562"/>
      <c r="RPY3002" s="357"/>
      <c r="RPZ3002" s="81"/>
      <c r="RQA3002" s="173"/>
      <c r="RQB3002" s="740"/>
      <c r="RQC3002" s="137"/>
      <c r="RQD3002" s="580"/>
      <c r="RQE3002" s="537"/>
      <c r="RQF3002" s="562"/>
      <c r="RQG3002" s="357"/>
      <c r="RQH3002" s="81"/>
      <c r="RQI3002" s="173"/>
      <c r="RQJ3002" s="740"/>
      <c r="RQK3002" s="137"/>
      <c r="RQL3002" s="580"/>
      <c r="RQM3002" s="537"/>
      <c r="RQN3002" s="562"/>
      <c r="RQO3002" s="357"/>
      <c r="RQP3002" s="81"/>
      <c r="RQQ3002" s="173"/>
      <c r="RQR3002" s="740"/>
      <c r="RQS3002" s="137"/>
      <c r="RQT3002" s="580"/>
      <c r="RQU3002" s="537"/>
      <c r="RQV3002" s="562"/>
      <c r="RQW3002" s="357"/>
      <c r="RQX3002" s="81"/>
      <c r="RQY3002" s="173"/>
      <c r="RQZ3002" s="740"/>
      <c r="RRA3002" s="137"/>
      <c r="RRB3002" s="580"/>
      <c r="RRC3002" s="537"/>
      <c r="RRD3002" s="562"/>
      <c r="RRE3002" s="357"/>
      <c r="RRF3002" s="81"/>
      <c r="RRG3002" s="173"/>
      <c r="RRH3002" s="740"/>
      <c r="RRI3002" s="137"/>
      <c r="RRJ3002" s="580"/>
      <c r="RRK3002" s="537"/>
      <c r="RRL3002" s="562"/>
      <c r="RRM3002" s="357"/>
      <c r="RRN3002" s="81"/>
      <c r="RRO3002" s="173"/>
      <c r="RRP3002" s="740"/>
      <c r="RRQ3002" s="137"/>
      <c r="RRR3002" s="580"/>
      <c r="RRS3002" s="537"/>
      <c r="RRT3002" s="562"/>
      <c r="RRU3002" s="357"/>
      <c r="RRV3002" s="81"/>
      <c r="RRW3002" s="173"/>
      <c r="RRX3002" s="740"/>
      <c r="RRY3002" s="137"/>
      <c r="RRZ3002" s="580"/>
      <c r="RSA3002" s="537"/>
      <c r="RSB3002" s="562"/>
      <c r="RSC3002" s="357"/>
      <c r="RSD3002" s="81"/>
      <c r="RSE3002" s="173"/>
      <c r="RSF3002" s="740"/>
      <c r="RSG3002" s="137"/>
      <c r="RSH3002" s="580"/>
      <c r="RSI3002" s="537"/>
      <c r="RSJ3002" s="562"/>
      <c r="RSK3002" s="357"/>
      <c r="RSL3002" s="81"/>
      <c r="RSM3002" s="173"/>
      <c r="RSN3002" s="740"/>
      <c r="RSO3002" s="137"/>
      <c r="RSP3002" s="580"/>
      <c r="RSQ3002" s="537"/>
      <c r="RSR3002" s="562"/>
      <c r="RSS3002" s="357"/>
      <c r="RST3002" s="81"/>
      <c r="RSU3002" s="173"/>
      <c r="RSV3002" s="740"/>
      <c r="RSW3002" s="137"/>
      <c r="RSX3002" s="580"/>
      <c r="RSY3002" s="537"/>
      <c r="RSZ3002" s="562"/>
      <c r="RTA3002" s="357"/>
      <c r="RTB3002" s="81"/>
      <c r="RTC3002" s="173"/>
      <c r="RTD3002" s="740"/>
      <c r="RTE3002" s="137"/>
      <c r="RTF3002" s="580"/>
      <c r="RTG3002" s="537"/>
      <c r="RTH3002" s="562"/>
      <c r="RTI3002" s="357"/>
      <c r="RTJ3002" s="81"/>
      <c r="RTK3002" s="173"/>
      <c r="RTL3002" s="740"/>
      <c r="RTM3002" s="137"/>
      <c r="RTN3002" s="580"/>
      <c r="RTO3002" s="537"/>
      <c r="RTP3002" s="562"/>
      <c r="RTQ3002" s="357"/>
      <c r="RTR3002" s="81"/>
      <c r="RTS3002" s="173"/>
      <c r="RTT3002" s="740"/>
      <c r="RTU3002" s="137"/>
      <c r="RTV3002" s="580"/>
      <c r="RTW3002" s="537"/>
      <c r="RTX3002" s="562"/>
      <c r="RTY3002" s="357"/>
      <c r="RTZ3002" s="81"/>
      <c r="RUA3002" s="173"/>
      <c r="RUB3002" s="740"/>
      <c r="RUC3002" s="137"/>
      <c r="RUD3002" s="580"/>
      <c r="RUE3002" s="537"/>
      <c r="RUF3002" s="562"/>
      <c r="RUG3002" s="357"/>
      <c r="RUH3002" s="81"/>
      <c r="RUI3002" s="173"/>
      <c r="RUJ3002" s="740"/>
      <c r="RUK3002" s="137"/>
      <c r="RUL3002" s="580"/>
      <c r="RUM3002" s="537"/>
      <c r="RUN3002" s="562"/>
      <c r="RUO3002" s="357"/>
      <c r="RUP3002" s="81"/>
      <c r="RUQ3002" s="173"/>
      <c r="RUR3002" s="740"/>
      <c r="RUS3002" s="137"/>
      <c r="RUT3002" s="580"/>
      <c r="RUU3002" s="537"/>
      <c r="RUV3002" s="562"/>
      <c r="RUW3002" s="357"/>
      <c r="RUX3002" s="81"/>
      <c r="RUY3002" s="173"/>
      <c r="RUZ3002" s="740"/>
      <c r="RVA3002" s="137"/>
      <c r="RVB3002" s="580"/>
      <c r="RVC3002" s="537"/>
      <c r="RVD3002" s="562"/>
      <c r="RVE3002" s="357"/>
      <c r="RVF3002" s="81"/>
      <c r="RVG3002" s="173"/>
      <c r="RVH3002" s="740"/>
      <c r="RVI3002" s="137"/>
      <c r="RVJ3002" s="580"/>
      <c r="RVK3002" s="537"/>
      <c r="RVL3002" s="562"/>
      <c r="RVM3002" s="357"/>
      <c r="RVN3002" s="81"/>
      <c r="RVO3002" s="173"/>
      <c r="RVP3002" s="740"/>
      <c r="RVQ3002" s="137"/>
      <c r="RVR3002" s="580"/>
      <c r="RVS3002" s="537"/>
      <c r="RVT3002" s="562"/>
      <c r="RVU3002" s="357"/>
      <c r="RVV3002" s="81"/>
      <c r="RVW3002" s="173"/>
      <c r="RVX3002" s="740"/>
      <c r="RVY3002" s="137"/>
      <c r="RVZ3002" s="580"/>
      <c r="RWA3002" s="537"/>
      <c r="RWB3002" s="562"/>
      <c r="RWC3002" s="357"/>
      <c r="RWD3002" s="81"/>
      <c r="RWE3002" s="173"/>
      <c r="RWF3002" s="740"/>
      <c r="RWG3002" s="137"/>
      <c r="RWH3002" s="580"/>
      <c r="RWI3002" s="537"/>
      <c r="RWJ3002" s="562"/>
      <c r="RWK3002" s="357"/>
      <c r="RWL3002" s="81"/>
      <c r="RWM3002" s="173"/>
      <c r="RWN3002" s="740"/>
      <c r="RWO3002" s="137"/>
      <c r="RWP3002" s="580"/>
      <c r="RWQ3002" s="537"/>
      <c r="RWR3002" s="562"/>
      <c r="RWS3002" s="357"/>
      <c r="RWT3002" s="81"/>
      <c r="RWU3002" s="173"/>
      <c r="RWV3002" s="740"/>
      <c r="RWW3002" s="137"/>
      <c r="RWX3002" s="580"/>
      <c r="RWY3002" s="537"/>
      <c r="RWZ3002" s="562"/>
      <c r="RXA3002" s="357"/>
      <c r="RXB3002" s="81"/>
      <c r="RXC3002" s="173"/>
      <c r="RXD3002" s="740"/>
      <c r="RXE3002" s="137"/>
      <c r="RXF3002" s="580"/>
      <c r="RXG3002" s="537"/>
      <c r="RXH3002" s="562"/>
      <c r="RXI3002" s="357"/>
      <c r="RXJ3002" s="81"/>
      <c r="RXK3002" s="173"/>
      <c r="RXL3002" s="740"/>
      <c r="RXM3002" s="137"/>
      <c r="RXN3002" s="580"/>
      <c r="RXO3002" s="537"/>
      <c r="RXP3002" s="562"/>
      <c r="RXQ3002" s="357"/>
      <c r="RXR3002" s="81"/>
      <c r="RXS3002" s="173"/>
      <c r="RXT3002" s="740"/>
      <c r="RXU3002" s="137"/>
      <c r="RXV3002" s="580"/>
      <c r="RXW3002" s="537"/>
      <c r="RXX3002" s="562"/>
      <c r="RXY3002" s="357"/>
      <c r="RXZ3002" s="81"/>
      <c r="RYA3002" s="173"/>
      <c r="RYB3002" s="740"/>
      <c r="RYC3002" s="137"/>
      <c r="RYD3002" s="580"/>
      <c r="RYE3002" s="537"/>
      <c r="RYF3002" s="562"/>
      <c r="RYG3002" s="357"/>
      <c r="RYH3002" s="81"/>
      <c r="RYI3002" s="173"/>
      <c r="RYJ3002" s="740"/>
      <c r="RYK3002" s="137"/>
      <c r="RYL3002" s="580"/>
      <c r="RYM3002" s="537"/>
      <c r="RYN3002" s="562"/>
      <c r="RYO3002" s="357"/>
      <c r="RYP3002" s="81"/>
      <c r="RYQ3002" s="173"/>
      <c r="RYR3002" s="740"/>
      <c r="RYS3002" s="137"/>
      <c r="RYT3002" s="580"/>
      <c r="RYU3002" s="537"/>
      <c r="RYV3002" s="562"/>
      <c r="RYW3002" s="357"/>
      <c r="RYX3002" s="81"/>
      <c r="RYY3002" s="173"/>
      <c r="RYZ3002" s="740"/>
      <c r="RZA3002" s="137"/>
      <c r="RZB3002" s="580"/>
      <c r="RZC3002" s="537"/>
      <c r="RZD3002" s="562"/>
      <c r="RZE3002" s="357"/>
      <c r="RZF3002" s="81"/>
      <c r="RZG3002" s="173"/>
      <c r="RZH3002" s="740"/>
      <c r="RZI3002" s="137"/>
      <c r="RZJ3002" s="580"/>
      <c r="RZK3002" s="537"/>
      <c r="RZL3002" s="562"/>
      <c r="RZM3002" s="357"/>
      <c r="RZN3002" s="81"/>
      <c r="RZO3002" s="173"/>
      <c r="RZP3002" s="740"/>
      <c r="RZQ3002" s="137"/>
      <c r="RZR3002" s="580"/>
      <c r="RZS3002" s="537"/>
      <c r="RZT3002" s="562"/>
      <c r="RZU3002" s="357"/>
      <c r="RZV3002" s="81"/>
      <c r="RZW3002" s="173"/>
      <c r="RZX3002" s="740"/>
      <c r="RZY3002" s="137"/>
      <c r="RZZ3002" s="580"/>
      <c r="SAA3002" s="537"/>
      <c r="SAB3002" s="562"/>
      <c r="SAC3002" s="357"/>
      <c r="SAD3002" s="81"/>
      <c r="SAE3002" s="173"/>
      <c r="SAF3002" s="740"/>
      <c r="SAG3002" s="137"/>
      <c r="SAH3002" s="580"/>
      <c r="SAI3002" s="537"/>
      <c r="SAJ3002" s="562"/>
      <c r="SAK3002" s="357"/>
      <c r="SAL3002" s="81"/>
      <c r="SAM3002" s="173"/>
      <c r="SAN3002" s="740"/>
      <c r="SAO3002" s="137"/>
      <c r="SAP3002" s="580"/>
      <c r="SAQ3002" s="537"/>
      <c r="SAR3002" s="562"/>
      <c r="SAS3002" s="357"/>
      <c r="SAT3002" s="81"/>
      <c r="SAU3002" s="173"/>
      <c r="SAV3002" s="740"/>
      <c r="SAW3002" s="137"/>
      <c r="SAX3002" s="580"/>
      <c r="SAY3002" s="537"/>
      <c r="SAZ3002" s="562"/>
      <c r="SBA3002" s="357"/>
      <c r="SBB3002" s="81"/>
      <c r="SBC3002" s="173"/>
      <c r="SBD3002" s="740"/>
      <c r="SBE3002" s="137"/>
      <c r="SBF3002" s="580"/>
      <c r="SBG3002" s="537"/>
      <c r="SBH3002" s="562"/>
      <c r="SBI3002" s="357"/>
      <c r="SBJ3002" s="81"/>
      <c r="SBK3002" s="173"/>
      <c r="SBL3002" s="740"/>
      <c r="SBM3002" s="137"/>
      <c r="SBN3002" s="580"/>
      <c r="SBO3002" s="537"/>
      <c r="SBP3002" s="562"/>
      <c r="SBQ3002" s="357"/>
      <c r="SBR3002" s="81"/>
      <c r="SBS3002" s="173"/>
      <c r="SBT3002" s="740"/>
      <c r="SBU3002" s="137"/>
      <c r="SBV3002" s="580"/>
      <c r="SBW3002" s="537"/>
      <c r="SBX3002" s="562"/>
      <c r="SBY3002" s="357"/>
      <c r="SBZ3002" s="81"/>
      <c r="SCA3002" s="173"/>
      <c r="SCB3002" s="740"/>
      <c r="SCC3002" s="137"/>
      <c r="SCD3002" s="580"/>
      <c r="SCE3002" s="537"/>
      <c r="SCF3002" s="562"/>
      <c r="SCG3002" s="357"/>
      <c r="SCH3002" s="81"/>
      <c r="SCI3002" s="173"/>
      <c r="SCJ3002" s="740"/>
      <c r="SCK3002" s="137"/>
      <c r="SCL3002" s="580"/>
      <c r="SCM3002" s="537"/>
      <c r="SCN3002" s="562"/>
      <c r="SCO3002" s="357"/>
      <c r="SCP3002" s="81"/>
      <c r="SCQ3002" s="173"/>
      <c r="SCR3002" s="740"/>
      <c r="SCS3002" s="137"/>
      <c r="SCT3002" s="580"/>
      <c r="SCU3002" s="537"/>
      <c r="SCV3002" s="562"/>
      <c r="SCW3002" s="357"/>
      <c r="SCX3002" s="81"/>
      <c r="SCY3002" s="173"/>
      <c r="SCZ3002" s="740"/>
      <c r="SDA3002" s="137"/>
      <c r="SDB3002" s="580"/>
      <c r="SDC3002" s="537"/>
      <c r="SDD3002" s="562"/>
      <c r="SDE3002" s="357"/>
      <c r="SDF3002" s="81"/>
      <c r="SDG3002" s="173"/>
      <c r="SDH3002" s="740"/>
      <c r="SDI3002" s="137"/>
      <c r="SDJ3002" s="580"/>
      <c r="SDK3002" s="537"/>
      <c r="SDL3002" s="562"/>
      <c r="SDM3002" s="357"/>
      <c r="SDN3002" s="81"/>
      <c r="SDO3002" s="173"/>
      <c r="SDP3002" s="740"/>
      <c r="SDQ3002" s="137"/>
      <c r="SDR3002" s="580"/>
      <c r="SDS3002" s="537"/>
      <c r="SDT3002" s="562"/>
      <c r="SDU3002" s="357"/>
      <c r="SDV3002" s="81"/>
      <c r="SDW3002" s="173"/>
      <c r="SDX3002" s="740"/>
      <c r="SDY3002" s="137"/>
      <c r="SDZ3002" s="580"/>
      <c r="SEA3002" s="537"/>
      <c r="SEB3002" s="562"/>
      <c r="SEC3002" s="357"/>
      <c r="SED3002" s="81"/>
      <c r="SEE3002" s="173"/>
      <c r="SEF3002" s="740"/>
      <c r="SEG3002" s="137"/>
      <c r="SEH3002" s="580"/>
      <c r="SEI3002" s="537"/>
      <c r="SEJ3002" s="562"/>
      <c r="SEK3002" s="357"/>
      <c r="SEL3002" s="81"/>
      <c r="SEM3002" s="173"/>
      <c r="SEN3002" s="740"/>
      <c r="SEO3002" s="137"/>
      <c r="SEP3002" s="580"/>
      <c r="SEQ3002" s="537"/>
      <c r="SER3002" s="562"/>
      <c r="SES3002" s="357"/>
      <c r="SET3002" s="81"/>
      <c r="SEU3002" s="173"/>
      <c r="SEV3002" s="740"/>
      <c r="SEW3002" s="137"/>
      <c r="SEX3002" s="580"/>
      <c r="SEY3002" s="537"/>
      <c r="SEZ3002" s="562"/>
      <c r="SFA3002" s="357"/>
      <c r="SFB3002" s="81"/>
      <c r="SFC3002" s="173"/>
      <c r="SFD3002" s="740"/>
      <c r="SFE3002" s="137"/>
      <c r="SFF3002" s="580"/>
      <c r="SFG3002" s="537"/>
      <c r="SFH3002" s="562"/>
      <c r="SFI3002" s="357"/>
      <c r="SFJ3002" s="81"/>
      <c r="SFK3002" s="173"/>
      <c r="SFL3002" s="740"/>
      <c r="SFM3002" s="137"/>
      <c r="SFN3002" s="580"/>
      <c r="SFO3002" s="537"/>
      <c r="SFP3002" s="562"/>
      <c r="SFQ3002" s="357"/>
      <c r="SFR3002" s="81"/>
      <c r="SFS3002" s="173"/>
      <c r="SFT3002" s="740"/>
      <c r="SFU3002" s="137"/>
      <c r="SFV3002" s="580"/>
      <c r="SFW3002" s="537"/>
      <c r="SFX3002" s="562"/>
      <c r="SFY3002" s="357"/>
      <c r="SFZ3002" s="81"/>
      <c r="SGA3002" s="173"/>
      <c r="SGB3002" s="740"/>
      <c r="SGC3002" s="137"/>
      <c r="SGD3002" s="580"/>
      <c r="SGE3002" s="537"/>
      <c r="SGF3002" s="562"/>
      <c r="SGG3002" s="357"/>
      <c r="SGH3002" s="81"/>
      <c r="SGI3002" s="173"/>
      <c r="SGJ3002" s="740"/>
      <c r="SGK3002" s="137"/>
      <c r="SGL3002" s="580"/>
      <c r="SGM3002" s="537"/>
      <c r="SGN3002" s="562"/>
      <c r="SGO3002" s="357"/>
      <c r="SGP3002" s="81"/>
      <c r="SGQ3002" s="173"/>
      <c r="SGR3002" s="740"/>
      <c r="SGS3002" s="137"/>
      <c r="SGT3002" s="580"/>
      <c r="SGU3002" s="537"/>
      <c r="SGV3002" s="562"/>
      <c r="SGW3002" s="357"/>
      <c r="SGX3002" s="81"/>
      <c r="SGY3002" s="173"/>
      <c r="SGZ3002" s="740"/>
      <c r="SHA3002" s="137"/>
      <c r="SHB3002" s="580"/>
      <c r="SHC3002" s="537"/>
      <c r="SHD3002" s="562"/>
      <c r="SHE3002" s="357"/>
      <c r="SHF3002" s="81"/>
      <c r="SHG3002" s="173"/>
      <c r="SHH3002" s="740"/>
      <c r="SHI3002" s="137"/>
      <c r="SHJ3002" s="580"/>
      <c r="SHK3002" s="537"/>
      <c r="SHL3002" s="562"/>
      <c r="SHM3002" s="357"/>
      <c r="SHN3002" s="81"/>
      <c r="SHO3002" s="173"/>
      <c r="SHP3002" s="740"/>
      <c r="SHQ3002" s="137"/>
      <c r="SHR3002" s="580"/>
      <c r="SHS3002" s="537"/>
      <c r="SHT3002" s="562"/>
      <c r="SHU3002" s="357"/>
      <c r="SHV3002" s="81"/>
      <c r="SHW3002" s="173"/>
      <c r="SHX3002" s="740"/>
      <c r="SHY3002" s="137"/>
      <c r="SHZ3002" s="580"/>
      <c r="SIA3002" s="537"/>
      <c r="SIB3002" s="562"/>
      <c r="SIC3002" s="357"/>
      <c r="SID3002" s="81"/>
      <c r="SIE3002" s="173"/>
      <c r="SIF3002" s="740"/>
      <c r="SIG3002" s="137"/>
      <c r="SIH3002" s="580"/>
      <c r="SII3002" s="537"/>
      <c r="SIJ3002" s="562"/>
      <c r="SIK3002" s="357"/>
      <c r="SIL3002" s="81"/>
      <c r="SIM3002" s="173"/>
      <c r="SIN3002" s="740"/>
      <c r="SIO3002" s="137"/>
      <c r="SIP3002" s="580"/>
      <c r="SIQ3002" s="537"/>
      <c r="SIR3002" s="562"/>
      <c r="SIS3002" s="357"/>
      <c r="SIT3002" s="81"/>
      <c r="SIU3002" s="173"/>
      <c r="SIV3002" s="740"/>
      <c r="SIW3002" s="137"/>
      <c r="SIX3002" s="580"/>
      <c r="SIY3002" s="537"/>
      <c r="SIZ3002" s="562"/>
      <c r="SJA3002" s="357"/>
      <c r="SJB3002" s="81"/>
      <c r="SJC3002" s="173"/>
      <c r="SJD3002" s="740"/>
      <c r="SJE3002" s="137"/>
      <c r="SJF3002" s="580"/>
      <c r="SJG3002" s="537"/>
      <c r="SJH3002" s="562"/>
      <c r="SJI3002" s="357"/>
      <c r="SJJ3002" s="81"/>
      <c r="SJK3002" s="173"/>
      <c r="SJL3002" s="740"/>
      <c r="SJM3002" s="137"/>
      <c r="SJN3002" s="580"/>
      <c r="SJO3002" s="537"/>
      <c r="SJP3002" s="562"/>
      <c r="SJQ3002" s="357"/>
      <c r="SJR3002" s="81"/>
      <c r="SJS3002" s="173"/>
      <c r="SJT3002" s="740"/>
      <c r="SJU3002" s="137"/>
      <c r="SJV3002" s="580"/>
      <c r="SJW3002" s="537"/>
      <c r="SJX3002" s="562"/>
      <c r="SJY3002" s="357"/>
      <c r="SJZ3002" s="81"/>
      <c r="SKA3002" s="173"/>
      <c r="SKB3002" s="740"/>
      <c r="SKC3002" s="137"/>
      <c r="SKD3002" s="580"/>
      <c r="SKE3002" s="537"/>
      <c r="SKF3002" s="562"/>
      <c r="SKG3002" s="357"/>
      <c r="SKH3002" s="81"/>
      <c r="SKI3002" s="173"/>
      <c r="SKJ3002" s="740"/>
      <c r="SKK3002" s="137"/>
      <c r="SKL3002" s="580"/>
      <c r="SKM3002" s="537"/>
      <c r="SKN3002" s="562"/>
      <c r="SKO3002" s="357"/>
      <c r="SKP3002" s="81"/>
      <c r="SKQ3002" s="173"/>
      <c r="SKR3002" s="740"/>
      <c r="SKS3002" s="137"/>
      <c r="SKT3002" s="580"/>
      <c r="SKU3002" s="537"/>
      <c r="SKV3002" s="562"/>
      <c r="SKW3002" s="357"/>
      <c r="SKX3002" s="81"/>
      <c r="SKY3002" s="173"/>
      <c r="SKZ3002" s="740"/>
      <c r="SLA3002" s="137"/>
      <c r="SLB3002" s="580"/>
      <c r="SLC3002" s="537"/>
      <c r="SLD3002" s="562"/>
      <c r="SLE3002" s="357"/>
      <c r="SLF3002" s="81"/>
      <c r="SLG3002" s="173"/>
      <c r="SLH3002" s="740"/>
      <c r="SLI3002" s="137"/>
      <c r="SLJ3002" s="580"/>
      <c r="SLK3002" s="537"/>
      <c r="SLL3002" s="562"/>
      <c r="SLM3002" s="357"/>
      <c r="SLN3002" s="81"/>
      <c r="SLO3002" s="173"/>
      <c r="SLP3002" s="740"/>
      <c r="SLQ3002" s="137"/>
      <c r="SLR3002" s="580"/>
      <c r="SLS3002" s="537"/>
      <c r="SLT3002" s="562"/>
      <c r="SLU3002" s="357"/>
      <c r="SLV3002" s="81"/>
      <c r="SLW3002" s="173"/>
      <c r="SLX3002" s="740"/>
      <c r="SLY3002" s="137"/>
      <c r="SLZ3002" s="580"/>
      <c r="SMA3002" s="537"/>
      <c r="SMB3002" s="562"/>
      <c r="SMC3002" s="357"/>
      <c r="SMD3002" s="81"/>
      <c r="SME3002" s="173"/>
      <c r="SMF3002" s="740"/>
      <c r="SMG3002" s="137"/>
      <c r="SMH3002" s="580"/>
      <c r="SMI3002" s="537"/>
      <c r="SMJ3002" s="562"/>
      <c r="SMK3002" s="357"/>
      <c r="SML3002" s="81"/>
      <c r="SMM3002" s="173"/>
      <c r="SMN3002" s="740"/>
      <c r="SMO3002" s="137"/>
      <c r="SMP3002" s="580"/>
      <c r="SMQ3002" s="537"/>
      <c r="SMR3002" s="562"/>
      <c r="SMS3002" s="357"/>
      <c r="SMT3002" s="81"/>
      <c r="SMU3002" s="173"/>
      <c r="SMV3002" s="740"/>
      <c r="SMW3002" s="137"/>
      <c r="SMX3002" s="580"/>
      <c r="SMY3002" s="537"/>
      <c r="SMZ3002" s="562"/>
      <c r="SNA3002" s="357"/>
      <c r="SNB3002" s="81"/>
      <c r="SNC3002" s="173"/>
      <c r="SND3002" s="740"/>
      <c r="SNE3002" s="137"/>
      <c r="SNF3002" s="580"/>
      <c r="SNG3002" s="537"/>
      <c r="SNH3002" s="562"/>
      <c r="SNI3002" s="357"/>
      <c r="SNJ3002" s="81"/>
      <c r="SNK3002" s="173"/>
      <c r="SNL3002" s="740"/>
      <c r="SNM3002" s="137"/>
      <c r="SNN3002" s="580"/>
      <c r="SNO3002" s="537"/>
      <c r="SNP3002" s="562"/>
      <c r="SNQ3002" s="357"/>
      <c r="SNR3002" s="81"/>
      <c r="SNS3002" s="173"/>
      <c r="SNT3002" s="740"/>
      <c r="SNU3002" s="137"/>
      <c r="SNV3002" s="580"/>
      <c r="SNW3002" s="537"/>
      <c r="SNX3002" s="562"/>
      <c r="SNY3002" s="357"/>
      <c r="SNZ3002" s="81"/>
      <c r="SOA3002" s="173"/>
      <c r="SOB3002" s="740"/>
      <c r="SOC3002" s="137"/>
      <c r="SOD3002" s="580"/>
      <c r="SOE3002" s="537"/>
      <c r="SOF3002" s="562"/>
      <c r="SOG3002" s="357"/>
      <c r="SOH3002" s="81"/>
      <c r="SOI3002" s="173"/>
      <c r="SOJ3002" s="740"/>
      <c r="SOK3002" s="137"/>
      <c r="SOL3002" s="580"/>
      <c r="SOM3002" s="537"/>
      <c r="SON3002" s="562"/>
      <c r="SOO3002" s="357"/>
      <c r="SOP3002" s="81"/>
      <c r="SOQ3002" s="173"/>
      <c r="SOR3002" s="740"/>
      <c r="SOS3002" s="137"/>
      <c r="SOT3002" s="580"/>
      <c r="SOU3002" s="537"/>
      <c r="SOV3002" s="562"/>
      <c r="SOW3002" s="357"/>
      <c r="SOX3002" s="81"/>
      <c r="SOY3002" s="173"/>
      <c r="SOZ3002" s="740"/>
      <c r="SPA3002" s="137"/>
      <c r="SPB3002" s="580"/>
      <c r="SPC3002" s="537"/>
      <c r="SPD3002" s="562"/>
      <c r="SPE3002" s="357"/>
      <c r="SPF3002" s="81"/>
      <c r="SPG3002" s="173"/>
      <c r="SPH3002" s="740"/>
      <c r="SPI3002" s="137"/>
      <c r="SPJ3002" s="580"/>
      <c r="SPK3002" s="537"/>
      <c r="SPL3002" s="562"/>
      <c r="SPM3002" s="357"/>
      <c r="SPN3002" s="81"/>
      <c r="SPO3002" s="173"/>
      <c r="SPP3002" s="740"/>
      <c r="SPQ3002" s="137"/>
      <c r="SPR3002" s="580"/>
      <c r="SPS3002" s="537"/>
      <c r="SPT3002" s="562"/>
      <c r="SPU3002" s="357"/>
      <c r="SPV3002" s="81"/>
      <c r="SPW3002" s="173"/>
      <c r="SPX3002" s="740"/>
      <c r="SPY3002" s="137"/>
      <c r="SPZ3002" s="580"/>
      <c r="SQA3002" s="537"/>
      <c r="SQB3002" s="562"/>
      <c r="SQC3002" s="357"/>
      <c r="SQD3002" s="81"/>
      <c r="SQE3002" s="173"/>
      <c r="SQF3002" s="740"/>
      <c r="SQG3002" s="137"/>
      <c r="SQH3002" s="580"/>
      <c r="SQI3002" s="537"/>
      <c r="SQJ3002" s="562"/>
      <c r="SQK3002" s="357"/>
      <c r="SQL3002" s="81"/>
      <c r="SQM3002" s="173"/>
      <c r="SQN3002" s="740"/>
      <c r="SQO3002" s="137"/>
      <c r="SQP3002" s="580"/>
      <c r="SQQ3002" s="537"/>
      <c r="SQR3002" s="562"/>
      <c r="SQS3002" s="357"/>
      <c r="SQT3002" s="81"/>
      <c r="SQU3002" s="173"/>
      <c r="SQV3002" s="740"/>
      <c r="SQW3002" s="137"/>
      <c r="SQX3002" s="580"/>
      <c r="SQY3002" s="537"/>
      <c r="SQZ3002" s="562"/>
      <c r="SRA3002" s="357"/>
      <c r="SRB3002" s="81"/>
      <c r="SRC3002" s="173"/>
      <c r="SRD3002" s="740"/>
      <c r="SRE3002" s="137"/>
      <c r="SRF3002" s="580"/>
      <c r="SRG3002" s="537"/>
      <c r="SRH3002" s="562"/>
      <c r="SRI3002" s="357"/>
      <c r="SRJ3002" s="81"/>
      <c r="SRK3002" s="173"/>
      <c r="SRL3002" s="740"/>
      <c r="SRM3002" s="137"/>
      <c r="SRN3002" s="580"/>
      <c r="SRO3002" s="537"/>
      <c r="SRP3002" s="562"/>
      <c r="SRQ3002" s="357"/>
      <c r="SRR3002" s="81"/>
      <c r="SRS3002" s="173"/>
      <c r="SRT3002" s="740"/>
      <c r="SRU3002" s="137"/>
      <c r="SRV3002" s="580"/>
      <c r="SRW3002" s="537"/>
      <c r="SRX3002" s="562"/>
      <c r="SRY3002" s="357"/>
      <c r="SRZ3002" s="81"/>
      <c r="SSA3002" s="173"/>
      <c r="SSB3002" s="740"/>
      <c r="SSC3002" s="137"/>
      <c r="SSD3002" s="580"/>
      <c r="SSE3002" s="537"/>
      <c r="SSF3002" s="562"/>
      <c r="SSG3002" s="357"/>
      <c r="SSH3002" s="81"/>
      <c r="SSI3002" s="173"/>
      <c r="SSJ3002" s="740"/>
      <c r="SSK3002" s="137"/>
      <c r="SSL3002" s="580"/>
      <c r="SSM3002" s="537"/>
      <c r="SSN3002" s="562"/>
      <c r="SSO3002" s="357"/>
      <c r="SSP3002" s="81"/>
      <c r="SSQ3002" s="173"/>
      <c r="SSR3002" s="740"/>
      <c r="SSS3002" s="137"/>
      <c r="SST3002" s="580"/>
      <c r="SSU3002" s="537"/>
      <c r="SSV3002" s="562"/>
      <c r="SSW3002" s="357"/>
      <c r="SSX3002" s="81"/>
      <c r="SSY3002" s="173"/>
      <c r="SSZ3002" s="740"/>
      <c r="STA3002" s="137"/>
      <c r="STB3002" s="580"/>
      <c r="STC3002" s="537"/>
      <c r="STD3002" s="562"/>
      <c r="STE3002" s="357"/>
      <c r="STF3002" s="81"/>
      <c r="STG3002" s="173"/>
      <c r="STH3002" s="740"/>
      <c r="STI3002" s="137"/>
      <c r="STJ3002" s="580"/>
      <c r="STK3002" s="537"/>
      <c r="STL3002" s="562"/>
      <c r="STM3002" s="357"/>
      <c r="STN3002" s="81"/>
      <c r="STO3002" s="173"/>
      <c r="STP3002" s="740"/>
      <c r="STQ3002" s="137"/>
      <c r="STR3002" s="580"/>
      <c r="STS3002" s="537"/>
      <c r="STT3002" s="562"/>
      <c r="STU3002" s="357"/>
      <c r="STV3002" s="81"/>
      <c r="STW3002" s="173"/>
      <c r="STX3002" s="740"/>
      <c r="STY3002" s="137"/>
      <c r="STZ3002" s="580"/>
      <c r="SUA3002" s="537"/>
      <c r="SUB3002" s="562"/>
      <c r="SUC3002" s="357"/>
      <c r="SUD3002" s="81"/>
      <c r="SUE3002" s="173"/>
      <c r="SUF3002" s="740"/>
      <c r="SUG3002" s="137"/>
      <c r="SUH3002" s="580"/>
      <c r="SUI3002" s="537"/>
      <c r="SUJ3002" s="562"/>
      <c r="SUK3002" s="357"/>
      <c r="SUL3002" s="81"/>
      <c r="SUM3002" s="173"/>
      <c r="SUN3002" s="740"/>
      <c r="SUO3002" s="137"/>
      <c r="SUP3002" s="580"/>
      <c r="SUQ3002" s="537"/>
      <c r="SUR3002" s="562"/>
      <c r="SUS3002" s="357"/>
      <c r="SUT3002" s="81"/>
      <c r="SUU3002" s="173"/>
      <c r="SUV3002" s="740"/>
      <c r="SUW3002" s="137"/>
      <c r="SUX3002" s="580"/>
      <c r="SUY3002" s="537"/>
      <c r="SUZ3002" s="562"/>
      <c r="SVA3002" s="357"/>
      <c r="SVB3002" s="81"/>
      <c r="SVC3002" s="173"/>
      <c r="SVD3002" s="740"/>
      <c r="SVE3002" s="137"/>
      <c r="SVF3002" s="580"/>
      <c r="SVG3002" s="537"/>
      <c r="SVH3002" s="562"/>
      <c r="SVI3002" s="357"/>
      <c r="SVJ3002" s="81"/>
      <c r="SVK3002" s="173"/>
      <c r="SVL3002" s="740"/>
      <c r="SVM3002" s="137"/>
      <c r="SVN3002" s="580"/>
      <c r="SVO3002" s="537"/>
      <c r="SVP3002" s="562"/>
      <c r="SVQ3002" s="357"/>
      <c r="SVR3002" s="81"/>
      <c r="SVS3002" s="173"/>
      <c r="SVT3002" s="740"/>
      <c r="SVU3002" s="137"/>
      <c r="SVV3002" s="580"/>
      <c r="SVW3002" s="537"/>
      <c r="SVX3002" s="562"/>
      <c r="SVY3002" s="357"/>
      <c r="SVZ3002" s="81"/>
      <c r="SWA3002" s="173"/>
      <c r="SWB3002" s="740"/>
      <c r="SWC3002" s="137"/>
      <c r="SWD3002" s="580"/>
      <c r="SWE3002" s="537"/>
      <c r="SWF3002" s="562"/>
      <c r="SWG3002" s="357"/>
      <c r="SWH3002" s="81"/>
      <c r="SWI3002" s="173"/>
      <c r="SWJ3002" s="740"/>
      <c r="SWK3002" s="137"/>
      <c r="SWL3002" s="580"/>
      <c r="SWM3002" s="537"/>
      <c r="SWN3002" s="562"/>
      <c r="SWO3002" s="357"/>
      <c r="SWP3002" s="81"/>
      <c r="SWQ3002" s="173"/>
      <c r="SWR3002" s="740"/>
      <c r="SWS3002" s="137"/>
      <c r="SWT3002" s="580"/>
      <c r="SWU3002" s="537"/>
      <c r="SWV3002" s="562"/>
      <c r="SWW3002" s="357"/>
      <c r="SWX3002" s="81"/>
      <c r="SWY3002" s="173"/>
      <c r="SWZ3002" s="740"/>
      <c r="SXA3002" s="137"/>
      <c r="SXB3002" s="580"/>
      <c r="SXC3002" s="537"/>
      <c r="SXD3002" s="562"/>
      <c r="SXE3002" s="357"/>
      <c r="SXF3002" s="81"/>
      <c r="SXG3002" s="173"/>
      <c r="SXH3002" s="740"/>
      <c r="SXI3002" s="137"/>
      <c r="SXJ3002" s="580"/>
      <c r="SXK3002" s="537"/>
      <c r="SXL3002" s="562"/>
      <c r="SXM3002" s="357"/>
      <c r="SXN3002" s="81"/>
      <c r="SXO3002" s="173"/>
      <c r="SXP3002" s="740"/>
      <c r="SXQ3002" s="137"/>
      <c r="SXR3002" s="580"/>
      <c r="SXS3002" s="537"/>
      <c r="SXT3002" s="562"/>
      <c r="SXU3002" s="357"/>
      <c r="SXV3002" s="81"/>
      <c r="SXW3002" s="173"/>
      <c r="SXX3002" s="740"/>
      <c r="SXY3002" s="137"/>
      <c r="SXZ3002" s="580"/>
      <c r="SYA3002" s="537"/>
      <c r="SYB3002" s="562"/>
      <c r="SYC3002" s="357"/>
      <c r="SYD3002" s="81"/>
      <c r="SYE3002" s="173"/>
      <c r="SYF3002" s="740"/>
      <c r="SYG3002" s="137"/>
      <c r="SYH3002" s="580"/>
      <c r="SYI3002" s="537"/>
      <c r="SYJ3002" s="562"/>
      <c r="SYK3002" s="357"/>
      <c r="SYL3002" s="81"/>
      <c r="SYM3002" s="173"/>
      <c r="SYN3002" s="740"/>
      <c r="SYO3002" s="137"/>
      <c r="SYP3002" s="580"/>
      <c r="SYQ3002" s="537"/>
      <c r="SYR3002" s="562"/>
      <c r="SYS3002" s="357"/>
      <c r="SYT3002" s="81"/>
      <c r="SYU3002" s="173"/>
      <c r="SYV3002" s="740"/>
      <c r="SYW3002" s="137"/>
      <c r="SYX3002" s="580"/>
      <c r="SYY3002" s="537"/>
      <c r="SYZ3002" s="562"/>
      <c r="SZA3002" s="357"/>
      <c r="SZB3002" s="81"/>
      <c r="SZC3002" s="173"/>
      <c r="SZD3002" s="740"/>
      <c r="SZE3002" s="137"/>
      <c r="SZF3002" s="580"/>
      <c r="SZG3002" s="537"/>
      <c r="SZH3002" s="562"/>
      <c r="SZI3002" s="357"/>
      <c r="SZJ3002" s="81"/>
      <c r="SZK3002" s="173"/>
      <c r="SZL3002" s="740"/>
      <c r="SZM3002" s="137"/>
      <c r="SZN3002" s="580"/>
      <c r="SZO3002" s="537"/>
      <c r="SZP3002" s="562"/>
      <c r="SZQ3002" s="357"/>
      <c r="SZR3002" s="81"/>
      <c r="SZS3002" s="173"/>
      <c r="SZT3002" s="740"/>
      <c r="SZU3002" s="137"/>
      <c r="SZV3002" s="580"/>
      <c r="SZW3002" s="537"/>
      <c r="SZX3002" s="562"/>
      <c r="SZY3002" s="357"/>
      <c r="SZZ3002" s="81"/>
      <c r="TAA3002" s="173"/>
      <c r="TAB3002" s="740"/>
      <c r="TAC3002" s="137"/>
      <c r="TAD3002" s="580"/>
      <c r="TAE3002" s="537"/>
      <c r="TAF3002" s="562"/>
      <c r="TAG3002" s="357"/>
      <c r="TAH3002" s="81"/>
      <c r="TAI3002" s="173"/>
      <c r="TAJ3002" s="740"/>
      <c r="TAK3002" s="137"/>
      <c r="TAL3002" s="580"/>
      <c r="TAM3002" s="537"/>
      <c r="TAN3002" s="562"/>
      <c r="TAO3002" s="357"/>
      <c r="TAP3002" s="81"/>
      <c r="TAQ3002" s="173"/>
      <c r="TAR3002" s="740"/>
      <c r="TAS3002" s="137"/>
      <c r="TAT3002" s="580"/>
      <c r="TAU3002" s="537"/>
      <c r="TAV3002" s="562"/>
      <c r="TAW3002" s="357"/>
      <c r="TAX3002" s="81"/>
      <c r="TAY3002" s="173"/>
      <c r="TAZ3002" s="740"/>
      <c r="TBA3002" s="137"/>
      <c r="TBB3002" s="580"/>
      <c r="TBC3002" s="537"/>
      <c r="TBD3002" s="562"/>
      <c r="TBE3002" s="357"/>
      <c r="TBF3002" s="81"/>
      <c r="TBG3002" s="173"/>
      <c r="TBH3002" s="740"/>
      <c r="TBI3002" s="137"/>
      <c r="TBJ3002" s="580"/>
      <c r="TBK3002" s="537"/>
      <c r="TBL3002" s="562"/>
      <c r="TBM3002" s="357"/>
      <c r="TBN3002" s="81"/>
      <c r="TBO3002" s="173"/>
      <c r="TBP3002" s="740"/>
      <c r="TBQ3002" s="137"/>
      <c r="TBR3002" s="580"/>
      <c r="TBS3002" s="537"/>
      <c r="TBT3002" s="562"/>
      <c r="TBU3002" s="357"/>
      <c r="TBV3002" s="81"/>
      <c r="TBW3002" s="173"/>
      <c r="TBX3002" s="740"/>
      <c r="TBY3002" s="137"/>
      <c r="TBZ3002" s="580"/>
      <c r="TCA3002" s="537"/>
      <c r="TCB3002" s="562"/>
      <c r="TCC3002" s="357"/>
      <c r="TCD3002" s="81"/>
      <c r="TCE3002" s="173"/>
      <c r="TCF3002" s="740"/>
      <c r="TCG3002" s="137"/>
      <c r="TCH3002" s="580"/>
      <c r="TCI3002" s="537"/>
      <c r="TCJ3002" s="562"/>
      <c r="TCK3002" s="357"/>
      <c r="TCL3002" s="81"/>
      <c r="TCM3002" s="173"/>
      <c r="TCN3002" s="740"/>
      <c r="TCO3002" s="137"/>
      <c r="TCP3002" s="580"/>
      <c r="TCQ3002" s="537"/>
      <c r="TCR3002" s="562"/>
      <c r="TCS3002" s="357"/>
      <c r="TCT3002" s="81"/>
      <c r="TCU3002" s="173"/>
      <c r="TCV3002" s="740"/>
      <c r="TCW3002" s="137"/>
      <c r="TCX3002" s="580"/>
      <c r="TCY3002" s="537"/>
      <c r="TCZ3002" s="562"/>
      <c r="TDA3002" s="357"/>
      <c r="TDB3002" s="81"/>
      <c r="TDC3002" s="173"/>
      <c r="TDD3002" s="740"/>
      <c r="TDE3002" s="137"/>
      <c r="TDF3002" s="580"/>
      <c r="TDG3002" s="537"/>
      <c r="TDH3002" s="562"/>
      <c r="TDI3002" s="357"/>
      <c r="TDJ3002" s="81"/>
      <c r="TDK3002" s="173"/>
      <c r="TDL3002" s="740"/>
      <c r="TDM3002" s="137"/>
      <c r="TDN3002" s="580"/>
      <c r="TDO3002" s="537"/>
      <c r="TDP3002" s="562"/>
      <c r="TDQ3002" s="357"/>
      <c r="TDR3002" s="81"/>
      <c r="TDS3002" s="173"/>
      <c r="TDT3002" s="740"/>
      <c r="TDU3002" s="137"/>
      <c r="TDV3002" s="580"/>
      <c r="TDW3002" s="537"/>
      <c r="TDX3002" s="562"/>
      <c r="TDY3002" s="357"/>
      <c r="TDZ3002" s="81"/>
      <c r="TEA3002" s="173"/>
      <c r="TEB3002" s="740"/>
      <c r="TEC3002" s="137"/>
      <c r="TED3002" s="580"/>
      <c r="TEE3002" s="537"/>
      <c r="TEF3002" s="562"/>
      <c r="TEG3002" s="357"/>
      <c r="TEH3002" s="81"/>
      <c r="TEI3002" s="173"/>
      <c r="TEJ3002" s="740"/>
      <c r="TEK3002" s="137"/>
      <c r="TEL3002" s="580"/>
      <c r="TEM3002" s="537"/>
      <c r="TEN3002" s="562"/>
      <c r="TEO3002" s="357"/>
      <c r="TEP3002" s="81"/>
      <c r="TEQ3002" s="173"/>
      <c r="TER3002" s="740"/>
      <c r="TES3002" s="137"/>
      <c r="TET3002" s="580"/>
      <c r="TEU3002" s="537"/>
      <c r="TEV3002" s="562"/>
      <c r="TEW3002" s="357"/>
      <c r="TEX3002" s="81"/>
      <c r="TEY3002" s="173"/>
      <c r="TEZ3002" s="740"/>
      <c r="TFA3002" s="137"/>
      <c r="TFB3002" s="580"/>
      <c r="TFC3002" s="537"/>
      <c r="TFD3002" s="562"/>
      <c r="TFE3002" s="357"/>
      <c r="TFF3002" s="81"/>
      <c r="TFG3002" s="173"/>
      <c r="TFH3002" s="740"/>
      <c r="TFI3002" s="137"/>
      <c r="TFJ3002" s="580"/>
      <c r="TFK3002" s="537"/>
      <c r="TFL3002" s="562"/>
      <c r="TFM3002" s="357"/>
      <c r="TFN3002" s="81"/>
      <c r="TFO3002" s="173"/>
      <c r="TFP3002" s="740"/>
      <c r="TFQ3002" s="137"/>
      <c r="TFR3002" s="580"/>
      <c r="TFS3002" s="537"/>
      <c r="TFT3002" s="562"/>
      <c r="TFU3002" s="357"/>
      <c r="TFV3002" s="81"/>
      <c r="TFW3002" s="173"/>
      <c r="TFX3002" s="740"/>
      <c r="TFY3002" s="137"/>
      <c r="TFZ3002" s="580"/>
      <c r="TGA3002" s="537"/>
      <c r="TGB3002" s="562"/>
      <c r="TGC3002" s="357"/>
      <c r="TGD3002" s="81"/>
      <c r="TGE3002" s="173"/>
      <c r="TGF3002" s="740"/>
      <c r="TGG3002" s="137"/>
      <c r="TGH3002" s="580"/>
      <c r="TGI3002" s="537"/>
      <c r="TGJ3002" s="562"/>
      <c r="TGK3002" s="357"/>
      <c r="TGL3002" s="81"/>
      <c r="TGM3002" s="173"/>
      <c r="TGN3002" s="740"/>
      <c r="TGO3002" s="137"/>
      <c r="TGP3002" s="580"/>
      <c r="TGQ3002" s="537"/>
      <c r="TGR3002" s="562"/>
      <c r="TGS3002" s="357"/>
      <c r="TGT3002" s="81"/>
      <c r="TGU3002" s="173"/>
      <c r="TGV3002" s="740"/>
      <c r="TGW3002" s="137"/>
      <c r="TGX3002" s="580"/>
      <c r="TGY3002" s="537"/>
      <c r="TGZ3002" s="562"/>
      <c r="THA3002" s="357"/>
      <c r="THB3002" s="81"/>
      <c r="THC3002" s="173"/>
      <c r="THD3002" s="740"/>
      <c r="THE3002" s="137"/>
      <c r="THF3002" s="580"/>
      <c r="THG3002" s="537"/>
      <c r="THH3002" s="562"/>
      <c r="THI3002" s="357"/>
      <c r="THJ3002" s="81"/>
      <c r="THK3002" s="173"/>
      <c r="THL3002" s="740"/>
      <c r="THM3002" s="137"/>
      <c r="THN3002" s="580"/>
      <c r="THO3002" s="537"/>
      <c r="THP3002" s="562"/>
      <c r="THQ3002" s="357"/>
      <c r="THR3002" s="81"/>
      <c r="THS3002" s="173"/>
      <c r="THT3002" s="740"/>
      <c r="THU3002" s="137"/>
      <c r="THV3002" s="580"/>
      <c r="THW3002" s="537"/>
      <c r="THX3002" s="562"/>
      <c r="THY3002" s="357"/>
      <c r="THZ3002" s="81"/>
      <c r="TIA3002" s="173"/>
      <c r="TIB3002" s="740"/>
      <c r="TIC3002" s="137"/>
      <c r="TID3002" s="580"/>
      <c r="TIE3002" s="537"/>
      <c r="TIF3002" s="562"/>
      <c r="TIG3002" s="357"/>
      <c r="TIH3002" s="81"/>
      <c r="TII3002" s="173"/>
      <c r="TIJ3002" s="740"/>
      <c r="TIK3002" s="137"/>
      <c r="TIL3002" s="580"/>
      <c r="TIM3002" s="537"/>
      <c r="TIN3002" s="562"/>
      <c r="TIO3002" s="357"/>
      <c r="TIP3002" s="81"/>
      <c r="TIQ3002" s="173"/>
      <c r="TIR3002" s="740"/>
      <c r="TIS3002" s="137"/>
      <c r="TIT3002" s="580"/>
      <c r="TIU3002" s="537"/>
      <c r="TIV3002" s="562"/>
      <c r="TIW3002" s="357"/>
      <c r="TIX3002" s="81"/>
      <c r="TIY3002" s="173"/>
      <c r="TIZ3002" s="740"/>
      <c r="TJA3002" s="137"/>
      <c r="TJB3002" s="580"/>
      <c r="TJC3002" s="537"/>
      <c r="TJD3002" s="562"/>
      <c r="TJE3002" s="357"/>
      <c r="TJF3002" s="81"/>
      <c r="TJG3002" s="173"/>
      <c r="TJH3002" s="740"/>
      <c r="TJI3002" s="137"/>
      <c r="TJJ3002" s="580"/>
      <c r="TJK3002" s="537"/>
      <c r="TJL3002" s="562"/>
      <c r="TJM3002" s="357"/>
      <c r="TJN3002" s="81"/>
      <c r="TJO3002" s="173"/>
      <c r="TJP3002" s="740"/>
      <c r="TJQ3002" s="137"/>
      <c r="TJR3002" s="580"/>
      <c r="TJS3002" s="537"/>
      <c r="TJT3002" s="562"/>
      <c r="TJU3002" s="357"/>
      <c r="TJV3002" s="81"/>
      <c r="TJW3002" s="173"/>
      <c r="TJX3002" s="740"/>
      <c r="TJY3002" s="137"/>
      <c r="TJZ3002" s="580"/>
      <c r="TKA3002" s="537"/>
      <c r="TKB3002" s="562"/>
      <c r="TKC3002" s="357"/>
      <c r="TKD3002" s="81"/>
      <c r="TKE3002" s="173"/>
      <c r="TKF3002" s="740"/>
      <c r="TKG3002" s="137"/>
      <c r="TKH3002" s="580"/>
      <c r="TKI3002" s="537"/>
      <c r="TKJ3002" s="562"/>
      <c r="TKK3002" s="357"/>
      <c r="TKL3002" s="81"/>
      <c r="TKM3002" s="173"/>
      <c r="TKN3002" s="740"/>
      <c r="TKO3002" s="137"/>
      <c r="TKP3002" s="580"/>
      <c r="TKQ3002" s="537"/>
      <c r="TKR3002" s="562"/>
      <c r="TKS3002" s="357"/>
      <c r="TKT3002" s="81"/>
      <c r="TKU3002" s="173"/>
      <c r="TKV3002" s="740"/>
      <c r="TKW3002" s="137"/>
      <c r="TKX3002" s="580"/>
      <c r="TKY3002" s="537"/>
      <c r="TKZ3002" s="562"/>
      <c r="TLA3002" s="357"/>
      <c r="TLB3002" s="81"/>
      <c r="TLC3002" s="173"/>
      <c r="TLD3002" s="740"/>
      <c r="TLE3002" s="137"/>
      <c r="TLF3002" s="580"/>
      <c r="TLG3002" s="537"/>
      <c r="TLH3002" s="562"/>
      <c r="TLI3002" s="357"/>
      <c r="TLJ3002" s="81"/>
      <c r="TLK3002" s="173"/>
      <c r="TLL3002" s="740"/>
      <c r="TLM3002" s="137"/>
      <c r="TLN3002" s="580"/>
      <c r="TLO3002" s="537"/>
      <c r="TLP3002" s="562"/>
      <c r="TLQ3002" s="357"/>
      <c r="TLR3002" s="81"/>
      <c r="TLS3002" s="173"/>
      <c r="TLT3002" s="740"/>
      <c r="TLU3002" s="137"/>
      <c r="TLV3002" s="580"/>
      <c r="TLW3002" s="537"/>
      <c r="TLX3002" s="562"/>
      <c r="TLY3002" s="357"/>
      <c r="TLZ3002" s="81"/>
      <c r="TMA3002" s="173"/>
      <c r="TMB3002" s="740"/>
      <c r="TMC3002" s="137"/>
      <c r="TMD3002" s="580"/>
      <c r="TME3002" s="537"/>
      <c r="TMF3002" s="562"/>
      <c r="TMG3002" s="357"/>
      <c r="TMH3002" s="81"/>
      <c r="TMI3002" s="173"/>
      <c r="TMJ3002" s="740"/>
      <c r="TMK3002" s="137"/>
      <c r="TML3002" s="580"/>
      <c r="TMM3002" s="537"/>
      <c r="TMN3002" s="562"/>
      <c r="TMO3002" s="357"/>
      <c r="TMP3002" s="81"/>
      <c r="TMQ3002" s="173"/>
      <c r="TMR3002" s="740"/>
      <c r="TMS3002" s="137"/>
      <c r="TMT3002" s="580"/>
      <c r="TMU3002" s="537"/>
      <c r="TMV3002" s="562"/>
      <c r="TMW3002" s="357"/>
      <c r="TMX3002" s="81"/>
      <c r="TMY3002" s="173"/>
      <c r="TMZ3002" s="740"/>
      <c r="TNA3002" s="137"/>
      <c r="TNB3002" s="580"/>
      <c r="TNC3002" s="537"/>
      <c r="TND3002" s="562"/>
      <c r="TNE3002" s="357"/>
      <c r="TNF3002" s="81"/>
      <c r="TNG3002" s="173"/>
      <c r="TNH3002" s="740"/>
      <c r="TNI3002" s="137"/>
      <c r="TNJ3002" s="580"/>
      <c r="TNK3002" s="537"/>
      <c r="TNL3002" s="562"/>
      <c r="TNM3002" s="357"/>
      <c r="TNN3002" s="81"/>
      <c r="TNO3002" s="173"/>
      <c r="TNP3002" s="740"/>
      <c r="TNQ3002" s="137"/>
      <c r="TNR3002" s="580"/>
      <c r="TNS3002" s="537"/>
      <c r="TNT3002" s="562"/>
      <c r="TNU3002" s="357"/>
      <c r="TNV3002" s="81"/>
      <c r="TNW3002" s="173"/>
      <c r="TNX3002" s="740"/>
      <c r="TNY3002" s="137"/>
      <c r="TNZ3002" s="580"/>
      <c r="TOA3002" s="537"/>
      <c r="TOB3002" s="562"/>
      <c r="TOC3002" s="357"/>
      <c r="TOD3002" s="81"/>
      <c r="TOE3002" s="173"/>
      <c r="TOF3002" s="740"/>
      <c r="TOG3002" s="137"/>
      <c r="TOH3002" s="580"/>
      <c r="TOI3002" s="537"/>
      <c r="TOJ3002" s="562"/>
      <c r="TOK3002" s="357"/>
      <c r="TOL3002" s="81"/>
      <c r="TOM3002" s="173"/>
      <c r="TON3002" s="740"/>
      <c r="TOO3002" s="137"/>
      <c r="TOP3002" s="580"/>
      <c r="TOQ3002" s="537"/>
      <c r="TOR3002" s="562"/>
      <c r="TOS3002" s="357"/>
      <c r="TOT3002" s="81"/>
      <c r="TOU3002" s="173"/>
      <c r="TOV3002" s="740"/>
      <c r="TOW3002" s="137"/>
      <c r="TOX3002" s="580"/>
      <c r="TOY3002" s="537"/>
      <c r="TOZ3002" s="562"/>
      <c r="TPA3002" s="357"/>
      <c r="TPB3002" s="81"/>
      <c r="TPC3002" s="173"/>
      <c r="TPD3002" s="740"/>
      <c r="TPE3002" s="137"/>
      <c r="TPF3002" s="580"/>
      <c r="TPG3002" s="537"/>
      <c r="TPH3002" s="562"/>
      <c r="TPI3002" s="357"/>
      <c r="TPJ3002" s="81"/>
      <c r="TPK3002" s="173"/>
      <c r="TPL3002" s="740"/>
      <c r="TPM3002" s="137"/>
      <c r="TPN3002" s="580"/>
      <c r="TPO3002" s="537"/>
      <c r="TPP3002" s="562"/>
      <c r="TPQ3002" s="357"/>
      <c r="TPR3002" s="81"/>
      <c r="TPS3002" s="173"/>
      <c r="TPT3002" s="740"/>
      <c r="TPU3002" s="137"/>
      <c r="TPV3002" s="580"/>
      <c r="TPW3002" s="537"/>
      <c r="TPX3002" s="562"/>
      <c r="TPY3002" s="357"/>
      <c r="TPZ3002" s="81"/>
      <c r="TQA3002" s="173"/>
      <c r="TQB3002" s="740"/>
      <c r="TQC3002" s="137"/>
      <c r="TQD3002" s="580"/>
      <c r="TQE3002" s="537"/>
      <c r="TQF3002" s="562"/>
      <c r="TQG3002" s="357"/>
      <c r="TQH3002" s="81"/>
      <c r="TQI3002" s="173"/>
      <c r="TQJ3002" s="740"/>
      <c r="TQK3002" s="137"/>
      <c r="TQL3002" s="580"/>
      <c r="TQM3002" s="537"/>
      <c r="TQN3002" s="562"/>
      <c r="TQO3002" s="357"/>
      <c r="TQP3002" s="81"/>
      <c r="TQQ3002" s="173"/>
      <c r="TQR3002" s="740"/>
      <c r="TQS3002" s="137"/>
      <c r="TQT3002" s="580"/>
      <c r="TQU3002" s="537"/>
      <c r="TQV3002" s="562"/>
      <c r="TQW3002" s="357"/>
      <c r="TQX3002" s="81"/>
      <c r="TQY3002" s="173"/>
      <c r="TQZ3002" s="740"/>
      <c r="TRA3002" s="137"/>
      <c r="TRB3002" s="580"/>
      <c r="TRC3002" s="537"/>
      <c r="TRD3002" s="562"/>
      <c r="TRE3002" s="357"/>
      <c r="TRF3002" s="81"/>
      <c r="TRG3002" s="173"/>
      <c r="TRH3002" s="740"/>
      <c r="TRI3002" s="137"/>
      <c r="TRJ3002" s="580"/>
      <c r="TRK3002" s="537"/>
      <c r="TRL3002" s="562"/>
      <c r="TRM3002" s="357"/>
      <c r="TRN3002" s="81"/>
      <c r="TRO3002" s="173"/>
      <c r="TRP3002" s="740"/>
      <c r="TRQ3002" s="137"/>
      <c r="TRR3002" s="580"/>
      <c r="TRS3002" s="537"/>
      <c r="TRT3002" s="562"/>
      <c r="TRU3002" s="357"/>
      <c r="TRV3002" s="81"/>
      <c r="TRW3002" s="173"/>
      <c r="TRX3002" s="740"/>
      <c r="TRY3002" s="137"/>
      <c r="TRZ3002" s="580"/>
      <c r="TSA3002" s="537"/>
      <c r="TSB3002" s="562"/>
      <c r="TSC3002" s="357"/>
      <c r="TSD3002" s="81"/>
      <c r="TSE3002" s="173"/>
      <c r="TSF3002" s="740"/>
      <c r="TSG3002" s="137"/>
      <c r="TSH3002" s="580"/>
      <c r="TSI3002" s="537"/>
      <c r="TSJ3002" s="562"/>
      <c r="TSK3002" s="357"/>
      <c r="TSL3002" s="81"/>
      <c r="TSM3002" s="173"/>
      <c r="TSN3002" s="740"/>
      <c r="TSO3002" s="137"/>
      <c r="TSP3002" s="580"/>
      <c r="TSQ3002" s="537"/>
      <c r="TSR3002" s="562"/>
      <c r="TSS3002" s="357"/>
      <c r="TST3002" s="81"/>
      <c r="TSU3002" s="173"/>
      <c r="TSV3002" s="740"/>
      <c r="TSW3002" s="137"/>
      <c r="TSX3002" s="580"/>
      <c r="TSY3002" s="537"/>
      <c r="TSZ3002" s="562"/>
      <c r="TTA3002" s="357"/>
      <c r="TTB3002" s="81"/>
      <c r="TTC3002" s="173"/>
      <c r="TTD3002" s="740"/>
      <c r="TTE3002" s="137"/>
      <c r="TTF3002" s="580"/>
      <c r="TTG3002" s="537"/>
      <c r="TTH3002" s="562"/>
      <c r="TTI3002" s="357"/>
      <c r="TTJ3002" s="81"/>
      <c r="TTK3002" s="173"/>
      <c r="TTL3002" s="740"/>
      <c r="TTM3002" s="137"/>
      <c r="TTN3002" s="580"/>
      <c r="TTO3002" s="537"/>
      <c r="TTP3002" s="562"/>
      <c r="TTQ3002" s="357"/>
      <c r="TTR3002" s="81"/>
      <c r="TTS3002" s="173"/>
      <c r="TTT3002" s="740"/>
      <c r="TTU3002" s="137"/>
      <c r="TTV3002" s="580"/>
      <c r="TTW3002" s="537"/>
      <c r="TTX3002" s="562"/>
      <c r="TTY3002" s="357"/>
      <c r="TTZ3002" s="81"/>
      <c r="TUA3002" s="173"/>
      <c r="TUB3002" s="740"/>
      <c r="TUC3002" s="137"/>
      <c r="TUD3002" s="580"/>
      <c r="TUE3002" s="537"/>
      <c r="TUF3002" s="562"/>
      <c r="TUG3002" s="357"/>
      <c r="TUH3002" s="81"/>
      <c r="TUI3002" s="173"/>
      <c r="TUJ3002" s="740"/>
      <c r="TUK3002" s="137"/>
      <c r="TUL3002" s="580"/>
      <c r="TUM3002" s="537"/>
      <c r="TUN3002" s="562"/>
      <c r="TUO3002" s="357"/>
      <c r="TUP3002" s="81"/>
      <c r="TUQ3002" s="173"/>
      <c r="TUR3002" s="740"/>
      <c r="TUS3002" s="137"/>
      <c r="TUT3002" s="580"/>
      <c r="TUU3002" s="537"/>
      <c r="TUV3002" s="562"/>
      <c r="TUW3002" s="357"/>
      <c r="TUX3002" s="81"/>
      <c r="TUY3002" s="173"/>
      <c r="TUZ3002" s="740"/>
      <c r="TVA3002" s="137"/>
      <c r="TVB3002" s="580"/>
      <c r="TVC3002" s="537"/>
      <c r="TVD3002" s="562"/>
      <c r="TVE3002" s="357"/>
      <c r="TVF3002" s="81"/>
      <c r="TVG3002" s="173"/>
      <c r="TVH3002" s="740"/>
      <c r="TVI3002" s="137"/>
      <c r="TVJ3002" s="580"/>
      <c r="TVK3002" s="537"/>
      <c r="TVL3002" s="562"/>
      <c r="TVM3002" s="357"/>
      <c r="TVN3002" s="81"/>
      <c r="TVO3002" s="173"/>
      <c r="TVP3002" s="740"/>
      <c r="TVQ3002" s="137"/>
      <c r="TVR3002" s="580"/>
      <c r="TVS3002" s="537"/>
      <c r="TVT3002" s="562"/>
      <c r="TVU3002" s="357"/>
      <c r="TVV3002" s="81"/>
      <c r="TVW3002" s="173"/>
      <c r="TVX3002" s="740"/>
      <c r="TVY3002" s="137"/>
      <c r="TVZ3002" s="580"/>
      <c r="TWA3002" s="537"/>
      <c r="TWB3002" s="562"/>
      <c r="TWC3002" s="357"/>
      <c r="TWD3002" s="81"/>
      <c r="TWE3002" s="173"/>
      <c r="TWF3002" s="740"/>
      <c r="TWG3002" s="137"/>
      <c r="TWH3002" s="580"/>
      <c r="TWI3002" s="537"/>
      <c r="TWJ3002" s="562"/>
      <c r="TWK3002" s="357"/>
      <c r="TWL3002" s="81"/>
      <c r="TWM3002" s="173"/>
      <c r="TWN3002" s="740"/>
      <c r="TWO3002" s="137"/>
      <c r="TWP3002" s="580"/>
      <c r="TWQ3002" s="537"/>
      <c r="TWR3002" s="562"/>
      <c r="TWS3002" s="357"/>
      <c r="TWT3002" s="81"/>
      <c r="TWU3002" s="173"/>
      <c r="TWV3002" s="740"/>
      <c r="TWW3002" s="137"/>
      <c r="TWX3002" s="580"/>
      <c r="TWY3002" s="537"/>
      <c r="TWZ3002" s="562"/>
      <c r="TXA3002" s="357"/>
      <c r="TXB3002" s="81"/>
      <c r="TXC3002" s="173"/>
      <c r="TXD3002" s="740"/>
      <c r="TXE3002" s="137"/>
      <c r="TXF3002" s="580"/>
      <c r="TXG3002" s="537"/>
      <c r="TXH3002" s="562"/>
      <c r="TXI3002" s="357"/>
      <c r="TXJ3002" s="81"/>
      <c r="TXK3002" s="173"/>
      <c r="TXL3002" s="740"/>
      <c r="TXM3002" s="137"/>
      <c r="TXN3002" s="580"/>
      <c r="TXO3002" s="537"/>
      <c r="TXP3002" s="562"/>
      <c r="TXQ3002" s="357"/>
      <c r="TXR3002" s="81"/>
      <c r="TXS3002" s="173"/>
      <c r="TXT3002" s="740"/>
      <c r="TXU3002" s="137"/>
      <c r="TXV3002" s="580"/>
      <c r="TXW3002" s="537"/>
      <c r="TXX3002" s="562"/>
      <c r="TXY3002" s="357"/>
      <c r="TXZ3002" s="81"/>
      <c r="TYA3002" s="173"/>
      <c r="TYB3002" s="740"/>
      <c r="TYC3002" s="137"/>
      <c r="TYD3002" s="580"/>
      <c r="TYE3002" s="537"/>
      <c r="TYF3002" s="562"/>
      <c r="TYG3002" s="357"/>
      <c r="TYH3002" s="81"/>
      <c r="TYI3002" s="173"/>
      <c r="TYJ3002" s="740"/>
      <c r="TYK3002" s="137"/>
      <c r="TYL3002" s="580"/>
      <c r="TYM3002" s="537"/>
      <c r="TYN3002" s="562"/>
      <c r="TYO3002" s="357"/>
      <c r="TYP3002" s="81"/>
      <c r="TYQ3002" s="173"/>
      <c r="TYR3002" s="740"/>
      <c r="TYS3002" s="137"/>
      <c r="TYT3002" s="580"/>
      <c r="TYU3002" s="537"/>
      <c r="TYV3002" s="562"/>
      <c r="TYW3002" s="357"/>
      <c r="TYX3002" s="81"/>
      <c r="TYY3002" s="173"/>
      <c r="TYZ3002" s="740"/>
      <c r="TZA3002" s="137"/>
      <c r="TZB3002" s="580"/>
      <c r="TZC3002" s="537"/>
      <c r="TZD3002" s="562"/>
      <c r="TZE3002" s="357"/>
      <c r="TZF3002" s="81"/>
      <c r="TZG3002" s="173"/>
      <c r="TZH3002" s="740"/>
      <c r="TZI3002" s="137"/>
      <c r="TZJ3002" s="580"/>
      <c r="TZK3002" s="537"/>
      <c r="TZL3002" s="562"/>
      <c r="TZM3002" s="357"/>
      <c r="TZN3002" s="81"/>
      <c r="TZO3002" s="173"/>
      <c r="TZP3002" s="740"/>
      <c r="TZQ3002" s="137"/>
      <c r="TZR3002" s="580"/>
      <c r="TZS3002" s="537"/>
      <c r="TZT3002" s="562"/>
      <c r="TZU3002" s="357"/>
      <c r="TZV3002" s="81"/>
      <c r="TZW3002" s="173"/>
      <c r="TZX3002" s="740"/>
      <c r="TZY3002" s="137"/>
      <c r="TZZ3002" s="580"/>
      <c r="UAA3002" s="537"/>
      <c r="UAB3002" s="562"/>
      <c r="UAC3002" s="357"/>
      <c r="UAD3002" s="81"/>
      <c r="UAE3002" s="173"/>
      <c r="UAF3002" s="740"/>
      <c r="UAG3002" s="137"/>
      <c r="UAH3002" s="580"/>
      <c r="UAI3002" s="537"/>
      <c r="UAJ3002" s="562"/>
      <c r="UAK3002" s="357"/>
      <c r="UAL3002" s="81"/>
      <c r="UAM3002" s="173"/>
      <c r="UAN3002" s="740"/>
      <c r="UAO3002" s="137"/>
      <c r="UAP3002" s="580"/>
      <c r="UAQ3002" s="537"/>
      <c r="UAR3002" s="562"/>
      <c r="UAS3002" s="357"/>
      <c r="UAT3002" s="81"/>
      <c r="UAU3002" s="173"/>
      <c r="UAV3002" s="740"/>
      <c r="UAW3002" s="137"/>
      <c r="UAX3002" s="580"/>
      <c r="UAY3002" s="537"/>
      <c r="UAZ3002" s="562"/>
      <c r="UBA3002" s="357"/>
      <c r="UBB3002" s="81"/>
      <c r="UBC3002" s="173"/>
      <c r="UBD3002" s="740"/>
      <c r="UBE3002" s="137"/>
      <c r="UBF3002" s="580"/>
      <c r="UBG3002" s="537"/>
      <c r="UBH3002" s="562"/>
      <c r="UBI3002" s="357"/>
      <c r="UBJ3002" s="81"/>
      <c r="UBK3002" s="173"/>
      <c r="UBL3002" s="740"/>
      <c r="UBM3002" s="137"/>
      <c r="UBN3002" s="580"/>
      <c r="UBO3002" s="537"/>
      <c r="UBP3002" s="562"/>
      <c r="UBQ3002" s="357"/>
      <c r="UBR3002" s="81"/>
      <c r="UBS3002" s="173"/>
      <c r="UBT3002" s="740"/>
      <c r="UBU3002" s="137"/>
      <c r="UBV3002" s="580"/>
      <c r="UBW3002" s="537"/>
      <c r="UBX3002" s="562"/>
      <c r="UBY3002" s="357"/>
      <c r="UBZ3002" s="81"/>
      <c r="UCA3002" s="173"/>
      <c r="UCB3002" s="740"/>
      <c r="UCC3002" s="137"/>
      <c r="UCD3002" s="580"/>
      <c r="UCE3002" s="537"/>
      <c r="UCF3002" s="562"/>
      <c r="UCG3002" s="357"/>
      <c r="UCH3002" s="81"/>
      <c r="UCI3002" s="173"/>
      <c r="UCJ3002" s="740"/>
      <c r="UCK3002" s="137"/>
      <c r="UCL3002" s="580"/>
      <c r="UCM3002" s="537"/>
      <c r="UCN3002" s="562"/>
      <c r="UCO3002" s="357"/>
      <c r="UCP3002" s="81"/>
      <c r="UCQ3002" s="173"/>
      <c r="UCR3002" s="740"/>
      <c r="UCS3002" s="137"/>
      <c r="UCT3002" s="580"/>
      <c r="UCU3002" s="537"/>
      <c r="UCV3002" s="562"/>
      <c r="UCW3002" s="357"/>
      <c r="UCX3002" s="81"/>
      <c r="UCY3002" s="173"/>
      <c r="UCZ3002" s="740"/>
      <c r="UDA3002" s="137"/>
      <c r="UDB3002" s="580"/>
      <c r="UDC3002" s="537"/>
      <c r="UDD3002" s="562"/>
      <c r="UDE3002" s="357"/>
      <c r="UDF3002" s="81"/>
      <c r="UDG3002" s="173"/>
      <c r="UDH3002" s="740"/>
      <c r="UDI3002" s="137"/>
      <c r="UDJ3002" s="580"/>
      <c r="UDK3002" s="537"/>
      <c r="UDL3002" s="562"/>
      <c r="UDM3002" s="357"/>
      <c r="UDN3002" s="81"/>
      <c r="UDO3002" s="173"/>
      <c r="UDP3002" s="740"/>
      <c r="UDQ3002" s="137"/>
      <c r="UDR3002" s="580"/>
      <c r="UDS3002" s="537"/>
      <c r="UDT3002" s="562"/>
      <c r="UDU3002" s="357"/>
      <c r="UDV3002" s="81"/>
      <c r="UDW3002" s="173"/>
      <c r="UDX3002" s="740"/>
      <c r="UDY3002" s="137"/>
      <c r="UDZ3002" s="580"/>
      <c r="UEA3002" s="537"/>
      <c r="UEB3002" s="562"/>
      <c r="UEC3002" s="357"/>
      <c r="UED3002" s="81"/>
      <c r="UEE3002" s="173"/>
      <c r="UEF3002" s="740"/>
      <c r="UEG3002" s="137"/>
      <c r="UEH3002" s="580"/>
      <c r="UEI3002" s="537"/>
      <c r="UEJ3002" s="562"/>
      <c r="UEK3002" s="357"/>
      <c r="UEL3002" s="81"/>
      <c r="UEM3002" s="173"/>
      <c r="UEN3002" s="740"/>
      <c r="UEO3002" s="137"/>
      <c r="UEP3002" s="580"/>
      <c r="UEQ3002" s="537"/>
      <c r="UER3002" s="562"/>
      <c r="UES3002" s="357"/>
      <c r="UET3002" s="81"/>
      <c r="UEU3002" s="173"/>
      <c r="UEV3002" s="740"/>
      <c r="UEW3002" s="137"/>
      <c r="UEX3002" s="580"/>
      <c r="UEY3002" s="537"/>
      <c r="UEZ3002" s="562"/>
      <c r="UFA3002" s="357"/>
      <c r="UFB3002" s="81"/>
      <c r="UFC3002" s="173"/>
      <c r="UFD3002" s="740"/>
      <c r="UFE3002" s="137"/>
      <c r="UFF3002" s="580"/>
      <c r="UFG3002" s="537"/>
      <c r="UFH3002" s="562"/>
      <c r="UFI3002" s="357"/>
      <c r="UFJ3002" s="81"/>
      <c r="UFK3002" s="173"/>
      <c r="UFL3002" s="740"/>
      <c r="UFM3002" s="137"/>
      <c r="UFN3002" s="580"/>
      <c r="UFO3002" s="537"/>
      <c r="UFP3002" s="562"/>
      <c r="UFQ3002" s="357"/>
      <c r="UFR3002" s="81"/>
      <c r="UFS3002" s="173"/>
      <c r="UFT3002" s="740"/>
      <c r="UFU3002" s="137"/>
      <c r="UFV3002" s="580"/>
      <c r="UFW3002" s="537"/>
      <c r="UFX3002" s="562"/>
      <c r="UFY3002" s="357"/>
      <c r="UFZ3002" s="81"/>
      <c r="UGA3002" s="173"/>
      <c r="UGB3002" s="740"/>
      <c r="UGC3002" s="137"/>
      <c r="UGD3002" s="580"/>
      <c r="UGE3002" s="537"/>
      <c r="UGF3002" s="562"/>
      <c r="UGG3002" s="357"/>
      <c r="UGH3002" s="81"/>
      <c r="UGI3002" s="173"/>
      <c r="UGJ3002" s="740"/>
      <c r="UGK3002" s="137"/>
      <c r="UGL3002" s="580"/>
      <c r="UGM3002" s="537"/>
      <c r="UGN3002" s="562"/>
      <c r="UGO3002" s="357"/>
      <c r="UGP3002" s="81"/>
      <c r="UGQ3002" s="173"/>
      <c r="UGR3002" s="740"/>
      <c r="UGS3002" s="137"/>
      <c r="UGT3002" s="580"/>
      <c r="UGU3002" s="537"/>
      <c r="UGV3002" s="562"/>
      <c r="UGW3002" s="357"/>
      <c r="UGX3002" s="81"/>
      <c r="UGY3002" s="173"/>
      <c r="UGZ3002" s="740"/>
      <c r="UHA3002" s="137"/>
      <c r="UHB3002" s="580"/>
      <c r="UHC3002" s="537"/>
      <c r="UHD3002" s="562"/>
      <c r="UHE3002" s="357"/>
      <c r="UHF3002" s="81"/>
      <c r="UHG3002" s="173"/>
      <c r="UHH3002" s="740"/>
      <c r="UHI3002" s="137"/>
      <c r="UHJ3002" s="580"/>
      <c r="UHK3002" s="537"/>
      <c r="UHL3002" s="562"/>
      <c r="UHM3002" s="357"/>
      <c r="UHN3002" s="81"/>
      <c r="UHO3002" s="173"/>
      <c r="UHP3002" s="740"/>
      <c r="UHQ3002" s="137"/>
      <c r="UHR3002" s="580"/>
      <c r="UHS3002" s="537"/>
      <c r="UHT3002" s="562"/>
      <c r="UHU3002" s="357"/>
      <c r="UHV3002" s="81"/>
      <c r="UHW3002" s="173"/>
      <c r="UHX3002" s="740"/>
      <c r="UHY3002" s="137"/>
      <c r="UHZ3002" s="580"/>
      <c r="UIA3002" s="537"/>
      <c r="UIB3002" s="562"/>
      <c r="UIC3002" s="357"/>
      <c r="UID3002" s="81"/>
      <c r="UIE3002" s="173"/>
      <c r="UIF3002" s="740"/>
      <c r="UIG3002" s="137"/>
      <c r="UIH3002" s="580"/>
      <c r="UII3002" s="537"/>
      <c r="UIJ3002" s="562"/>
      <c r="UIK3002" s="357"/>
      <c r="UIL3002" s="81"/>
      <c r="UIM3002" s="173"/>
      <c r="UIN3002" s="740"/>
      <c r="UIO3002" s="137"/>
      <c r="UIP3002" s="580"/>
      <c r="UIQ3002" s="537"/>
      <c r="UIR3002" s="562"/>
      <c r="UIS3002" s="357"/>
      <c r="UIT3002" s="81"/>
      <c r="UIU3002" s="173"/>
      <c r="UIV3002" s="740"/>
      <c r="UIW3002" s="137"/>
      <c r="UIX3002" s="580"/>
      <c r="UIY3002" s="537"/>
      <c r="UIZ3002" s="562"/>
      <c r="UJA3002" s="357"/>
      <c r="UJB3002" s="81"/>
      <c r="UJC3002" s="173"/>
      <c r="UJD3002" s="740"/>
      <c r="UJE3002" s="137"/>
      <c r="UJF3002" s="580"/>
      <c r="UJG3002" s="537"/>
      <c r="UJH3002" s="562"/>
      <c r="UJI3002" s="357"/>
      <c r="UJJ3002" s="81"/>
      <c r="UJK3002" s="173"/>
      <c r="UJL3002" s="740"/>
      <c r="UJM3002" s="137"/>
      <c r="UJN3002" s="580"/>
      <c r="UJO3002" s="537"/>
      <c r="UJP3002" s="562"/>
      <c r="UJQ3002" s="357"/>
      <c r="UJR3002" s="81"/>
      <c r="UJS3002" s="173"/>
      <c r="UJT3002" s="740"/>
      <c r="UJU3002" s="137"/>
      <c r="UJV3002" s="580"/>
      <c r="UJW3002" s="537"/>
      <c r="UJX3002" s="562"/>
      <c r="UJY3002" s="357"/>
      <c r="UJZ3002" s="81"/>
      <c r="UKA3002" s="173"/>
      <c r="UKB3002" s="740"/>
      <c r="UKC3002" s="137"/>
      <c r="UKD3002" s="580"/>
      <c r="UKE3002" s="537"/>
      <c r="UKF3002" s="562"/>
      <c r="UKG3002" s="357"/>
      <c r="UKH3002" s="81"/>
      <c r="UKI3002" s="173"/>
      <c r="UKJ3002" s="740"/>
      <c r="UKK3002" s="137"/>
      <c r="UKL3002" s="580"/>
      <c r="UKM3002" s="537"/>
      <c r="UKN3002" s="562"/>
      <c r="UKO3002" s="357"/>
      <c r="UKP3002" s="81"/>
      <c r="UKQ3002" s="173"/>
      <c r="UKR3002" s="740"/>
      <c r="UKS3002" s="137"/>
      <c r="UKT3002" s="580"/>
      <c r="UKU3002" s="537"/>
      <c r="UKV3002" s="562"/>
      <c r="UKW3002" s="357"/>
      <c r="UKX3002" s="81"/>
      <c r="UKY3002" s="173"/>
      <c r="UKZ3002" s="740"/>
      <c r="ULA3002" s="137"/>
      <c r="ULB3002" s="580"/>
      <c r="ULC3002" s="537"/>
      <c r="ULD3002" s="562"/>
      <c r="ULE3002" s="357"/>
      <c r="ULF3002" s="81"/>
      <c r="ULG3002" s="173"/>
      <c r="ULH3002" s="740"/>
      <c r="ULI3002" s="137"/>
      <c r="ULJ3002" s="580"/>
      <c r="ULK3002" s="537"/>
      <c r="ULL3002" s="562"/>
      <c r="ULM3002" s="357"/>
      <c r="ULN3002" s="81"/>
      <c r="ULO3002" s="173"/>
      <c r="ULP3002" s="740"/>
      <c r="ULQ3002" s="137"/>
      <c r="ULR3002" s="580"/>
      <c r="ULS3002" s="537"/>
      <c r="ULT3002" s="562"/>
      <c r="ULU3002" s="357"/>
      <c r="ULV3002" s="81"/>
      <c r="ULW3002" s="173"/>
      <c r="ULX3002" s="740"/>
      <c r="ULY3002" s="137"/>
      <c r="ULZ3002" s="580"/>
      <c r="UMA3002" s="537"/>
      <c r="UMB3002" s="562"/>
      <c r="UMC3002" s="357"/>
      <c r="UMD3002" s="81"/>
      <c r="UME3002" s="173"/>
      <c r="UMF3002" s="740"/>
      <c r="UMG3002" s="137"/>
      <c r="UMH3002" s="580"/>
      <c r="UMI3002" s="537"/>
      <c r="UMJ3002" s="562"/>
      <c r="UMK3002" s="357"/>
      <c r="UML3002" s="81"/>
      <c r="UMM3002" s="173"/>
      <c r="UMN3002" s="740"/>
      <c r="UMO3002" s="137"/>
      <c r="UMP3002" s="580"/>
      <c r="UMQ3002" s="537"/>
      <c r="UMR3002" s="562"/>
      <c r="UMS3002" s="357"/>
      <c r="UMT3002" s="81"/>
      <c r="UMU3002" s="173"/>
      <c r="UMV3002" s="740"/>
      <c r="UMW3002" s="137"/>
      <c r="UMX3002" s="580"/>
      <c r="UMY3002" s="537"/>
      <c r="UMZ3002" s="562"/>
      <c r="UNA3002" s="357"/>
      <c r="UNB3002" s="81"/>
      <c r="UNC3002" s="173"/>
      <c r="UND3002" s="740"/>
      <c r="UNE3002" s="137"/>
      <c r="UNF3002" s="580"/>
      <c r="UNG3002" s="537"/>
      <c r="UNH3002" s="562"/>
      <c r="UNI3002" s="357"/>
      <c r="UNJ3002" s="81"/>
      <c r="UNK3002" s="173"/>
      <c r="UNL3002" s="740"/>
      <c r="UNM3002" s="137"/>
      <c r="UNN3002" s="580"/>
      <c r="UNO3002" s="537"/>
      <c r="UNP3002" s="562"/>
      <c r="UNQ3002" s="357"/>
      <c r="UNR3002" s="81"/>
      <c r="UNS3002" s="173"/>
      <c r="UNT3002" s="740"/>
      <c r="UNU3002" s="137"/>
      <c r="UNV3002" s="580"/>
      <c r="UNW3002" s="537"/>
      <c r="UNX3002" s="562"/>
      <c r="UNY3002" s="357"/>
      <c r="UNZ3002" s="81"/>
      <c r="UOA3002" s="173"/>
      <c r="UOB3002" s="740"/>
      <c r="UOC3002" s="137"/>
      <c r="UOD3002" s="580"/>
      <c r="UOE3002" s="537"/>
      <c r="UOF3002" s="562"/>
      <c r="UOG3002" s="357"/>
      <c r="UOH3002" s="81"/>
      <c r="UOI3002" s="173"/>
      <c r="UOJ3002" s="740"/>
      <c r="UOK3002" s="137"/>
      <c r="UOL3002" s="580"/>
      <c r="UOM3002" s="537"/>
      <c r="UON3002" s="562"/>
      <c r="UOO3002" s="357"/>
      <c r="UOP3002" s="81"/>
      <c r="UOQ3002" s="173"/>
      <c r="UOR3002" s="740"/>
      <c r="UOS3002" s="137"/>
      <c r="UOT3002" s="580"/>
      <c r="UOU3002" s="537"/>
      <c r="UOV3002" s="562"/>
      <c r="UOW3002" s="357"/>
      <c r="UOX3002" s="81"/>
      <c r="UOY3002" s="173"/>
      <c r="UOZ3002" s="740"/>
      <c r="UPA3002" s="137"/>
      <c r="UPB3002" s="580"/>
      <c r="UPC3002" s="537"/>
      <c r="UPD3002" s="562"/>
      <c r="UPE3002" s="357"/>
      <c r="UPF3002" s="81"/>
      <c r="UPG3002" s="173"/>
      <c r="UPH3002" s="740"/>
      <c r="UPI3002" s="137"/>
      <c r="UPJ3002" s="580"/>
      <c r="UPK3002" s="537"/>
      <c r="UPL3002" s="562"/>
      <c r="UPM3002" s="357"/>
      <c r="UPN3002" s="81"/>
      <c r="UPO3002" s="173"/>
      <c r="UPP3002" s="740"/>
      <c r="UPQ3002" s="137"/>
      <c r="UPR3002" s="580"/>
      <c r="UPS3002" s="537"/>
      <c r="UPT3002" s="562"/>
      <c r="UPU3002" s="357"/>
      <c r="UPV3002" s="81"/>
      <c r="UPW3002" s="173"/>
      <c r="UPX3002" s="740"/>
      <c r="UPY3002" s="137"/>
      <c r="UPZ3002" s="580"/>
      <c r="UQA3002" s="537"/>
      <c r="UQB3002" s="562"/>
      <c r="UQC3002" s="357"/>
      <c r="UQD3002" s="81"/>
      <c r="UQE3002" s="173"/>
      <c r="UQF3002" s="740"/>
      <c r="UQG3002" s="137"/>
      <c r="UQH3002" s="580"/>
      <c r="UQI3002" s="537"/>
      <c r="UQJ3002" s="562"/>
      <c r="UQK3002" s="357"/>
      <c r="UQL3002" s="81"/>
      <c r="UQM3002" s="173"/>
      <c r="UQN3002" s="740"/>
      <c r="UQO3002" s="137"/>
      <c r="UQP3002" s="580"/>
      <c r="UQQ3002" s="537"/>
      <c r="UQR3002" s="562"/>
      <c r="UQS3002" s="357"/>
      <c r="UQT3002" s="81"/>
      <c r="UQU3002" s="173"/>
      <c r="UQV3002" s="740"/>
      <c r="UQW3002" s="137"/>
      <c r="UQX3002" s="580"/>
      <c r="UQY3002" s="537"/>
      <c r="UQZ3002" s="562"/>
      <c r="URA3002" s="357"/>
      <c r="URB3002" s="81"/>
      <c r="URC3002" s="173"/>
      <c r="URD3002" s="740"/>
      <c r="URE3002" s="137"/>
      <c r="URF3002" s="580"/>
      <c r="URG3002" s="537"/>
      <c r="URH3002" s="562"/>
      <c r="URI3002" s="357"/>
      <c r="URJ3002" s="81"/>
      <c r="URK3002" s="173"/>
      <c r="URL3002" s="740"/>
      <c r="URM3002" s="137"/>
      <c r="URN3002" s="580"/>
      <c r="URO3002" s="537"/>
      <c r="URP3002" s="562"/>
      <c r="URQ3002" s="357"/>
      <c r="URR3002" s="81"/>
      <c r="URS3002" s="173"/>
      <c r="URT3002" s="740"/>
      <c r="URU3002" s="137"/>
      <c r="URV3002" s="580"/>
      <c r="URW3002" s="537"/>
      <c r="URX3002" s="562"/>
      <c r="URY3002" s="357"/>
      <c r="URZ3002" s="81"/>
      <c r="USA3002" s="173"/>
      <c r="USB3002" s="740"/>
      <c r="USC3002" s="137"/>
      <c r="USD3002" s="580"/>
      <c r="USE3002" s="537"/>
      <c r="USF3002" s="562"/>
      <c r="USG3002" s="357"/>
      <c r="USH3002" s="81"/>
      <c r="USI3002" s="173"/>
      <c r="USJ3002" s="740"/>
      <c r="USK3002" s="137"/>
      <c r="USL3002" s="580"/>
      <c r="USM3002" s="537"/>
      <c r="USN3002" s="562"/>
      <c r="USO3002" s="357"/>
      <c r="USP3002" s="81"/>
      <c r="USQ3002" s="173"/>
      <c r="USR3002" s="740"/>
      <c r="USS3002" s="137"/>
      <c r="UST3002" s="580"/>
      <c r="USU3002" s="537"/>
      <c r="USV3002" s="562"/>
      <c r="USW3002" s="357"/>
      <c r="USX3002" s="81"/>
      <c r="USY3002" s="173"/>
      <c r="USZ3002" s="740"/>
      <c r="UTA3002" s="137"/>
      <c r="UTB3002" s="580"/>
      <c r="UTC3002" s="537"/>
      <c r="UTD3002" s="562"/>
      <c r="UTE3002" s="357"/>
      <c r="UTF3002" s="81"/>
      <c r="UTG3002" s="173"/>
      <c r="UTH3002" s="740"/>
      <c r="UTI3002" s="137"/>
      <c r="UTJ3002" s="580"/>
      <c r="UTK3002" s="537"/>
      <c r="UTL3002" s="562"/>
      <c r="UTM3002" s="357"/>
      <c r="UTN3002" s="81"/>
      <c r="UTO3002" s="173"/>
      <c r="UTP3002" s="740"/>
      <c r="UTQ3002" s="137"/>
      <c r="UTR3002" s="580"/>
      <c r="UTS3002" s="537"/>
      <c r="UTT3002" s="562"/>
      <c r="UTU3002" s="357"/>
      <c r="UTV3002" s="81"/>
      <c r="UTW3002" s="173"/>
      <c r="UTX3002" s="740"/>
      <c r="UTY3002" s="137"/>
      <c r="UTZ3002" s="580"/>
      <c r="UUA3002" s="537"/>
      <c r="UUB3002" s="562"/>
      <c r="UUC3002" s="357"/>
      <c r="UUD3002" s="81"/>
      <c r="UUE3002" s="173"/>
      <c r="UUF3002" s="740"/>
      <c r="UUG3002" s="137"/>
      <c r="UUH3002" s="580"/>
      <c r="UUI3002" s="537"/>
      <c r="UUJ3002" s="562"/>
      <c r="UUK3002" s="357"/>
      <c r="UUL3002" s="81"/>
      <c r="UUM3002" s="173"/>
      <c r="UUN3002" s="740"/>
      <c r="UUO3002" s="137"/>
      <c r="UUP3002" s="580"/>
      <c r="UUQ3002" s="537"/>
      <c r="UUR3002" s="562"/>
      <c r="UUS3002" s="357"/>
      <c r="UUT3002" s="81"/>
      <c r="UUU3002" s="173"/>
      <c r="UUV3002" s="740"/>
      <c r="UUW3002" s="137"/>
      <c r="UUX3002" s="580"/>
      <c r="UUY3002" s="537"/>
      <c r="UUZ3002" s="562"/>
      <c r="UVA3002" s="357"/>
      <c r="UVB3002" s="81"/>
      <c r="UVC3002" s="173"/>
      <c r="UVD3002" s="740"/>
      <c r="UVE3002" s="137"/>
      <c r="UVF3002" s="580"/>
      <c r="UVG3002" s="537"/>
      <c r="UVH3002" s="562"/>
      <c r="UVI3002" s="357"/>
      <c r="UVJ3002" s="81"/>
      <c r="UVK3002" s="173"/>
      <c r="UVL3002" s="740"/>
      <c r="UVM3002" s="137"/>
      <c r="UVN3002" s="580"/>
      <c r="UVO3002" s="537"/>
      <c r="UVP3002" s="562"/>
      <c r="UVQ3002" s="357"/>
      <c r="UVR3002" s="81"/>
      <c r="UVS3002" s="173"/>
      <c r="UVT3002" s="740"/>
      <c r="UVU3002" s="137"/>
      <c r="UVV3002" s="580"/>
      <c r="UVW3002" s="537"/>
      <c r="UVX3002" s="562"/>
      <c r="UVY3002" s="357"/>
      <c r="UVZ3002" s="81"/>
      <c r="UWA3002" s="173"/>
      <c r="UWB3002" s="740"/>
      <c r="UWC3002" s="137"/>
      <c r="UWD3002" s="580"/>
      <c r="UWE3002" s="537"/>
      <c r="UWF3002" s="562"/>
      <c r="UWG3002" s="357"/>
      <c r="UWH3002" s="81"/>
      <c r="UWI3002" s="173"/>
      <c r="UWJ3002" s="740"/>
      <c r="UWK3002" s="137"/>
      <c r="UWL3002" s="580"/>
      <c r="UWM3002" s="537"/>
      <c r="UWN3002" s="562"/>
      <c r="UWO3002" s="357"/>
      <c r="UWP3002" s="81"/>
      <c r="UWQ3002" s="173"/>
      <c r="UWR3002" s="740"/>
      <c r="UWS3002" s="137"/>
      <c r="UWT3002" s="580"/>
      <c r="UWU3002" s="537"/>
      <c r="UWV3002" s="562"/>
      <c r="UWW3002" s="357"/>
      <c r="UWX3002" s="81"/>
      <c r="UWY3002" s="173"/>
      <c r="UWZ3002" s="740"/>
      <c r="UXA3002" s="137"/>
      <c r="UXB3002" s="580"/>
      <c r="UXC3002" s="537"/>
      <c r="UXD3002" s="562"/>
      <c r="UXE3002" s="357"/>
      <c r="UXF3002" s="81"/>
      <c r="UXG3002" s="173"/>
      <c r="UXH3002" s="740"/>
      <c r="UXI3002" s="137"/>
      <c r="UXJ3002" s="580"/>
      <c r="UXK3002" s="537"/>
      <c r="UXL3002" s="562"/>
      <c r="UXM3002" s="357"/>
      <c r="UXN3002" s="81"/>
      <c r="UXO3002" s="173"/>
      <c r="UXP3002" s="740"/>
      <c r="UXQ3002" s="137"/>
      <c r="UXR3002" s="580"/>
      <c r="UXS3002" s="537"/>
      <c r="UXT3002" s="562"/>
      <c r="UXU3002" s="357"/>
      <c r="UXV3002" s="81"/>
      <c r="UXW3002" s="173"/>
      <c r="UXX3002" s="740"/>
      <c r="UXY3002" s="137"/>
      <c r="UXZ3002" s="580"/>
      <c r="UYA3002" s="537"/>
      <c r="UYB3002" s="562"/>
      <c r="UYC3002" s="357"/>
      <c r="UYD3002" s="81"/>
      <c r="UYE3002" s="173"/>
      <c r="UYF3002" s="740"/>
      <c r="UYG3002" s="137"/>
      <c r="UYH3002" s="580"/>
      <c r="UYI3002" s="537"/>
      <c r="UYJ3002" s="562"/>
      <c r="UYK3002" s="357"/>
      <c r="UYL3002" s="81"/>
      <c r="UYM3002" s="173"/>
      <c r="UYN3002" s="740"/>
      <c r="UYO3002" s="137"/>
      <c r="UYP3002" s="580"/>
      <c r="UYQ3002" s="537"/>
      <c r="UYR3002" s="562"/>
      <c r="UYS3002" s="357"/>
      <c r="UYT3002" s="81"/>
      <c r="UYU3002" s="173"/>
      <c r="UYV3002" s="740"/>
      <c r="UYW3002" s="137"/>
      <c r="UYX3002" s="580"/>
      <c r="UYY3002" s="537"/>
      <c r="UYZ3002" s="562"/>
      <c r="UZA3002" s="357"/>
      <c r="UZB3002" s="81"/>
      <c r="UZC3002" s="173"/>
      <c r="UZD3002" s="740"/>
      <c r="UZE3002" s="137"/>
      <c r="UZF3002" s="580"/>
      <c r="UZG3002" s="537"/>
      <c r="UZH3002" s="562"/>
      <c r="UZI3002" s="357"/>
      <c r="UZJ3002" s="81"/>
      <c r="UZK3002" s="173"/>
      <c r="UZL3002" s="740"/>
      <c r="UZM3002" s="137"/>
      <c r="UZN3002" s="580"/>
      <c r="UZO3002" s="537"/>
      <c r="UZP3002" s="562"/>
      <c r="UZQ3002" s="357"/>
      <c r="UZR3002" s="81"/>
      <c r="UZS3002" s="173"/>
      <c r="UZT3002" s="740"/>
      <c r="UZU3002" s="137"/>
      <c r="UZV3002" s="580"/>
      <c r="UZW3002" s="537"/>
      <c r="UZX3002" s="562"/>
      <c r="UZY3002" s="357"/>
      <c r="UZZ3002" s="81"/>
      <c r="VAA3002" s="173"/>
      <c r="VAB3002" s="740"/>
      <c r="VAC3002" s="137"/>
      <c r="VAD3002" s="580"/>
      <c r="VAE3002" s="537"/>
      <c r="VAF3002" s="562"/>
      <c r="VAG3002" s="357"/>
      <c r="VAH3002" s="81"/>
      <c r="VAI3002" s="173"/>
      <c r="VAJ3002" s="740"/>
      <c r="VAK3002" s="137"/>
      <c r="VAL3002" s="580"/>
      <c r="VAM3002" s="537"/>
      <c r="VAN3002" s="562"/>
      <c r="VAO3002" s="357"/>
      <c r="VAP3002" s="81"/>
      <c r="VAQ3002" s="173"/>
      <c r="VAR3002" s="740"/>
      <c r="VAS3002" s="137"/>
      <c r="VAT3002" s="580"/>
      <c r="VAU3002" s="537"/>
      <c r="VAV3002" s="562"/>
      <c r="VAW3002" s="357"/>
      <c r="VAX3002" s="81"/>
      <c r="VAY3002" s="173"/>
      <c r="VAZ3002" s="740"/>
      <c r="VBA3002" s="137"/>
      <c r="VBB3002" s="580"/>
      <c r="VBC3002" s="537"/>
      <c r="VBD3002" s="562"/>
      <c r="VBE3002" s="357"/>
      <c r="VBF3002" s="81"/>
      <c r="VBG3002" s="173"/>
      <c r="VBH3002" s="740"/>
      <c r="VBI3002" s="137"/>
      <c r="VBJ3002" s="580"/>
      <c r="VBK3002" s="537"/>
      <c r="VBL3002" s="562"/>
      <c r="VBM3002" s="357"/>
      <c r="VBN3002" s="81"/>
      <c r="VBO3002" s="173"/>
      <c r="VBP3002" s="740"/>
      <c r="VBQ3002" s="137"/>
      <c r="VBR3002" s="580"/>
      <c r="VBS3002" s="537"/>
      <c r="VBT3002" s="562"/>
      <c r="VBU3002" s="357"/>
      <c r="VBV3002" s="81"/>
      <c r="VBW3002" s="173"/>
      <c r="VBX3002" s="740"/>
      <c r="VBY3002" s="137"/>
      <c r="VBZ3002" s="580"/>
      <c r="VCA3002" s="537"/>
      <c r="VCB3002" s="562"/>
      <c r="VCC3002" s="357"/>
      <c r="VCD3002" s="81"/>
      <c r="VCE3002" s="173"/>
      <c r="VCF3002" s="740"/>
      <c r="VCG3002" s="137"/>
      <c r="VCH3002" s="580"/>
      <c r="VCI3002" s="537"/>
      <c r="VCJ3002" s="562"/>
      <c r="VCK3002" s="357"/>
      <c r="VCL3002" s="81"/>
      <c r="VCM3002" s="173"/>
      <c r="VCN3002" s="740"/>
      <c r="VCO3002" s="137"/>
      <c r="VCP3002" s="580"/>
      <c r="VCQ3002" s="537"/>
      <c r="VCR3002" s="562"/>
      <c r="VCS3002" s="357"/>
      <c r="VCT3002" s="81"/>
      <c r="VCU3002" s="173"/>
      <c r="VCV3002" s="740"/>
      <c r="VCW3002" s="137"/>
      <c r="VCX3002" s="580"/>
      <c r="VCY3002" s="537"/>
      <c r="VCZ3002" s="562"/>
      <c r="VDA3002" s="357"/>
      <c r="VDB3002" s="81"/>
      <c r="VDC3002" s="173"/>
      <c r="VDD3002" s="740"/>
      <c r="VDE3002" s="137"/>
      <c r="VDF3002" s="580"/>
      <c r="VDG3002" s="537"/>
      <c r="VDH3002" s="562"/>
      <c r="VDI3002" s="357"/>
      <c r="VDJ3002" s="81"/>
      <c r="VDK3002" s="173"/>
      <c r="VDL3002" s="740"/>
      <c r="VDM3002" s="137"/>
      <c r="VDN3002" s="580"/>
      <c r="VDO3002" s="537"/>
      <c r="VDP3002" s="562"/>
      <c r="VDQ3002" s="357"/>
      <c r="VDR3002" s="81"/>
      <c r="VDS3002" s="173"/>
      <c r="VDT3002" s="740"/>
      <c r="VDU3002" s="137"/>
      <c r="VDV3002" s="580"/>
      <c r="VDW3002" s="537"/>
      <c r="VDX3002" s="562"/>
      <c r="VDY3002" s="357"/>
      <c r="VDZ3002" s="81"/>
      <c r="VEA3002" s="173"/>
      <c r="VEB3002" s="740"/>
      <c r="VEC3002" s="137"/>
      <c r="VED3002" s="580"/>
      <c r="VEE3002" s="537"/>
      <c r="VEF3002" s="562"/>
      <c r="VEG3002" s="357"/>
      <c r="VEH3002" s="81"/>
      <c r="VEI3002" s="173"/>
      <c r="VEJ3002" s="740"/>
      <c r="VEK3002" s="137"/>
      <c r="VEL3002" s="580"/>
      <c r="VEM3002" s="537"/>
      <c r="VEN3002" s="562"/>
      <c r="VEO3002" s="357"/>
      <c r="VEP3002" s="81"/>
      <c r="VEQ3002" s="173"/>
      <c r="VER3002" s="740"/>
      <c r="VES3002" s="137"/>
      <c r="VET3002" s="580"/>
      <c r="VEU3002" s="537"/>
      <c r="VEV3002" s="562"/>
      <c r="VEW3002" s="357"/>
      <c r="VEX3002" s="81"/>
      <c r="VEY3002" s="173"/>
      <c r="VEZ3002" s="740"/>
      <c r="VFA3002" s="137"/>
      <c r="VFB3002" s="580"/>
      <c r="VFC3002" s="537"/>
      <c r="VFD3002" s="562"/>
      <c r="VFE3002" s="357"/>
      <c r="VFF3002" s="81"/>
      <c r="VFG3002" s="173"/>
      <c r="VFH3002" s="740"/>
      <c r="VFI3002" s="137"/>
      <c r="VFJ3002" s="580"/>
      <c r="VFK3002" s="537"/>
      <c r="VFL3002" s="562"/>
      <c r="VFM3002" s="357"/>
      <c r="VFN3002" s="81"/>
      <c r="VFO3002" s="173"/>
      <c r="VFP3002" s="740"/>
      <c r="VFQ3002" s="137"/>
      <c r="VFR3002" s="580"/>
      <c r="VFS3002" s="537"/>
      <c r="VFT3002" s="562"/>
      <c r="VFU3002" s="357"/>
      <c r="VFV3002" s="81"/>
      <c r="VFW3002" s="173"/>
      <c r="VFX3002" s="740"/>
      <c r="VFY3002" s="137"/>
      <c r="VFZ3002" s="580"/>
      <c r="VGA3002" s="537"/>
      <c r="VGB3002" s="562"/>
      <c r="VGC3002" s="357"/>
      <c r="VGD3002" s="81"/>
      <c r="VGE3002" s="173"/>
      <c r="VGF3002" s="740"/>
      <c r="VGG3002" s="137"/>
      <c r="VGH3002" s="580"/>
      <c r="VGI3002" s="537"/>
      <c r="VGJ3002" s="562"/>
      <c r="VGK3002" s="357"/>
      <c r="VGL3002" s="81"/>
      <c r="VGM3002" s="173"/>
      <c r="VGN3002" s="740"/>
      <c r="VGO3002" s="137"/>
      <c r="VGP3002" s="580"/>
      <c r="VGQ3002" s="537"/>
      <c r="VGR3002" s="562"/>
      <c r="VGS3002" s="357"/>
      <c r="VGT3002" s="81"/>
      <c r="VGU3002" s="173"/>
      <c r="VGV3002" s="740"/>
      <c r="VGW3002" s="137"/>
      <c r="VGX3002" s="580"/>
      <c r="VGY3002" s="537"/>
      <c r="VGZ3002" s="562"/>
      <c r="VHA3002" s="357"/>
      <c r="VHB3002" s="81"/>
      <c r="VHC3002" s="173"/>
      <c r="VHD3002" s="740"/>
      <c r="VHE3002" s="137"/>
      <c r="VHF3002" s="580"/>
      <c r="VHG3002" s="537"/>
      <c r="VHH3002" s="562"/>
      <c r="VHI3002" s="357"/>
      <c r="VHJ3002" s="81"/>
      <c r="VHK3002" s="173"/>
      <c r="VHL3002" s="740"/>
      <c r="VHM3002" s="137"/>
      <c r="VHN3002" s="580"/>
      <c r="VHO3002" s="537"/>
      <c r="VHP3002" s="562"/>
      <c r="VHQ3002" s="357"/>
      <c r="VHR3002" s="81"/>
      <c r="VHS3002" s="173"/>
      <c r="VHT3002" s="740"/>
      <c r="VHU3002" s="137"/>
      <c r="VHV3002" s="580"/>
      <c r="VHW3002" s="537"/>
      <c r="VHX3002" s="562"/>
      <c r="VHY3002" s="357"/>
      <c r="VHZ3002" s="81"/>
      <c r="VIA3002" s="173"/>
      <c r="VIB3002" s="740"/>
      <c r="VIC3002" s="137"/>
      <c r="VID3002" s="580"/>
      <c r="VIE3002" s="537"/>
      <c r="VIF3002" s="562"/>
      <c r="VIG3002" s="357"/>
      <c r="VIH3002" s="81"/>
      <c r="VII3002" s="173"/>
      <c r="VIJ3002" s="740"/>
      <c r="VIK3002" s="137"/>
      <c r="VIL3002" s="580"/>
      <c r="VIM3002" s="537"/>
      <c r="VIN3002" s="562"/>
      <c r="VIO3002" s="357"/>
      <c r="VIP3002" s="81"/>
      <c r="VIQ3002" s="173"/>
      <c r="VIR3002" s="740"/>
      <c r="VIS3002" s="137"/>
      <c r="VIT3002" s="580"/>
      <c r="VIU3002" s="537"/>
      <c r="VIV3002" s="562"/>
      <c r="VIW3002" s="357"/>
      <c r="VIX3002" s="81"/>
      <c r="VIY3002" s="173"/>
      <c r="VIZ3002" s="740"/>
      <c r="VJA3002" s="137"/>
      <c r="VJB3002" s="580"/>
      <c r="VJC3002" s="537"/>
      <c r="VJD3002" s="562"/>
      <c r="VJE3002" s="357"/>
      <c r="VJF3002" s="81"/>
      <c r="VJG3002" s="173"/>
      <c r="VJH3002" s="740"/>
      <c r="VJI3002" s="137"/>
      <c r="VJJ3002" s="580"/>
      <c r="VJK3002" s="537"/>
      <c r="VJL3002" s="562"/>
      <c r="VJM3002" s="357"/>
      <c r="VJN3002" s="81"/>
      <c r="VJO3002" s="173"/>
      <c r="VJP3002" s="740"/>
      <c r="VJQ3002" s="137"/>
      <c r="VJR3002" s="580"/>
      <c r="VJS3002" s="537"/>
      <c r="VJT3002" s="562"/>
      <c r="VJU3002" s="357"/>
      <c r="VJV3002" s="81"/>
      <c r="VJW3002" s="173"/>
      <c r="VJX3002" s="740"/>
      <c r="VJY3002" s="137"/>
      <c r="VJZ3002" s="580"/>
      <c r="VKA3002" s="537"/>
      <c r="VKB3002" s="562"/>
      <c r="VKC3002" s="357"/>
      <c r="VKD3002" s="81"/>
      <c r="VKE3002" s="173"/>
      <c r="VKF3002" s="740"/>
      <c r="VKG3002" s="137"/>
      <c r="VKH3002" s="580"/>
      <c r="VKI3002" s="537"/>
      <c r="VKJ3002" s="562"/>
      <c r="VKK3002" s="357"/>
      <c r="VKL3002" s="81"/>
      <c r="VKM3002" s="173"/>
      <c r="VKN3002" s="740"/>
      <c r="VKO3002" s="137"/>
      <c r="VKP3002" s="580"/>
      <c r="VKQ3002" s="537"/>
      <c r="VKR3002" s="562"/>
      <c r="VKS3002" s="357"/>
      <c r="VKT3002" s="81"/>
      <c r="VKU3002" s="173"/>
      <c r="VKV3002" s="740"/>
      <c r="VKW3002" s="137"/>
      <c r="VKX3002" s="580"/>
      <c r="VKY3002" s="537"/>
      <c r="VKZ3002" s="562"/>
      <c r="VLA3002" s="357"/>
      <c r="VLB3002" s="81"/>
      <c r="VLC3002" s="173"/>
      <c r="VLD3002" s="740"/>
      <c r="VLE3002" s="137"/>
      <c r="VLF3002" s="580"/>
      <c r="VLG3002" s="537"/>
      <c r="VLH3002" s="562"/>
      <c r="VLI3002" s="357"/>
      <c r="VLJ3002" s="81"/>
      <c r="VLK3002" s="173"/>
      <c r="VLL3002" s="740"/>
      <c r="VLM3002" s="137"/>
      <c r="VLN3002" s="580"/>
      <c r="VLO3002" s="537"/>
      <c r="VLP3002" s="562"/>
      <c r="VLQ3002" s="357"/>
      <c r="VLR3002" s="81"/>
      <c r="VLS3002" s="173"/>
      <c r="VLT3002" s="740"/>
      <c r="VLU3002" s="137"/>
      <c r="VLV3002" s="580"/>
      <c r="VLW3002" s="537"/>
      <c r="VLX3002" s="562"/>
      <c r="VLY3002" s="357"/>
      <c r="VLZ3002" s="81"/>
      <c r="VMA3002" s="173"/>
      <c r="VMB3002" s="740"/>
      <c r="VMC3002" s="137"/>
      <c r="VMD3002" s="580"/>
      <c r="VME3002" s="537"/>
      <c r="VMF3002" s="562"/>
      <c r="VMG3002" s="357"/>
      <c r="VMH3002" s="81"/>
      <c r="VMI3002" s="173"/>
      <c r="VMJ3002" s="740"/>
      <c r="VMK3002" s="137"/>
      <c r="VML3002" s="580"/>
      <c r="VMM3002" s="537"/>
      <c r="VMN3002" s="562"/>
      <c r="VMO3002" s="357"/>
      <c r="VMP3002" s="81"/>
      <c r="VMQ3002" s="173"/>
      <c r="VMR3002" s="740"/>
      <c r="VMS3002" s="137"/>
      <c r="VMT3002" s="580"/>
      <c r="VMU3002" s="537"/>
      <c r="VMV3002" s="562"/>
      <c r="VMW3002" s="357"/>
      <c r="VMX3002" s="81"/>
      <c r="VMY3002" s="173"/>
      <c r="VMZ3002" s="740"/>
      <c r="VNA3002" s="137"/>
      <c r="VNB3002" s="580"/>
      <c r="VNC3002" s="537"/>
      <c r="VND3002" s="562"/>
      <c r="VNE3002" s="357"/>
      <c r="VNF3002" s="81"/>
      <c r="VNG3002" s="173"/>
      <c r="VNH3002" s="740"/>
      <c r="VNI3002" s="137"/>
      <c r="VNJ3002" s="580"/>
      <c r="VNK3002" s="537"/>
      <c r="VNL3002" s="562"/>
      <c r="VNM3002" s="357"/>
      <c r="VNN3002" s="81"/>
      <c r="VNO3002" s="173"/>
      <c r="VNP3002" s="740"/>
      <c r="VNQ3002" s="137"/>
      <c r="VNR3002" s="580"/>
      <c r="VNS3002" s="537"/>
      <c r="VNT3002" s="562"/>
      <c r="VNU3002" s="357"/>
      <c r="VNV3002" s="81"/>
      <c r="VNW3002" s="173"/>
      <c r="VNX3002" s="740"/>
      <c r="VNY3002" s="137"/>
      <c r="VNZ3002" s="580"/>
      <c r="VOA3002" s="537"/>
      <c r="VOB3002" s="562"/>
      <c r="VOC3002" s="357"/>
      <c r="VOD3002" s="81"/>
      <c r="VOE3002" s="173"/>
      <c r="VOF3002" s="740"/>
      <c r="VOG3002" s="137"/>
      <c r="VOH3002" s="580"/>
      <c r="VOI3002" s="537"/>
      <c r="VOJ3002" s="562"/>
      <c r="VOK3002" s="357"/>
      <c r="VOL3002" s="81"/>
      <c r="VOM3002" s="173"/>
      <c r="VON3002" s="740"/>
      <c r="VOO3002" s="137"/>
      <c r="VOP3002" s="580"/>
      <c r="VOQ3002" s="537"/>
      <c r="VOR3002" s="562"/>
      <c r="VOS3002" s="357"/>
      <c r="VOT3002" s="81"/>
      <c r="VOU3002" s="173"/>
      <c r="VOV3002" s="740"/>
      <c r="VOW3002" s="137"/>
      <c r="VOX3002" s="580"/>
      <c r="VOY3002" s="537"/>
      <c r="VOZ3002" s="562"/>
      <c r="VPA3002" s="357"/>
      <c r="VPB3002" s="81"/>
      <c r="VPC3002" s="173"/>
      <c r="VPD3002" s="740"/>
      <c r="VPE3002" s="137"/>
      <c r="VPF3002" s="580"/>
      <c r="VPG3002" s="537"/>
      <c r="VPH3002" s="562"/>
      <c r="VPI3002" s="357"/>
      <c r="VPJ3002" s="81"/>
      <c r="VPK3002" s="173"/>
      <c r="VPL3002" s="740"/>
      <c r="VPM3002" s="137"/>
      <c r="VPN3002" s="580"/>
      <c r="VPO3002" s="537"/>
      <c r="VPP3002" s="562"/>
      <c r="VPQ3002" s="357"/>
      <c r="VPR3002" s="81"/>
      <c r="VPS3002" s="173"/>
      <c r="VPT3002" s="740"/>
      <c r="VPU3002" s="137"/>
      <c r="VPV3002" s="580"/>
      <c r="VPW3002" s="537"/>
      <c r="VPX3002" s="562"/>
      <c r="VPY3002" s="357"/>
      <c r="VPZ3002" s="81"/>
      <c r="VQA3002" s="173"/>
      <c r="VQB3002" s="740"/>
      <c r="VQC3002" s="137"/>
      <c r="VQD3002" s="580"/>
      <c r="VQE3002" s="537"/>
      <c r="VQF3002" s="562"/>
      <c r="VQG3002" s="357"/>
      <c r="VQH3002" s="81"/>
      <c r="VQI3002" s="173"/>
      <c r="VQJ3002" s="740"/>
      <c r="VQK3002" s="137"/>
      <c r="VQL3002" s="580"/>
      <c r="VQM3002" s="537"/>
      <c r="VQN3002" s="562"/>
      <c r="VQO3002" s="357"/>
      <c r="VQP3002" s="81"/>
      <c r="VQQ3002" s="173"/>
      <c r="VQR3002" s="740"/>
      <c r="VQS3002" s="137"/>
      <c r="VQT3002" s="580"/>
      <c r="VQU3002" s="537"/>
      <c r="VQV3002" s="562"/>
      <c r="VQW3002" s="357"/>
      <c r="VQX3002" s="81"/>
      <c r="VQY3002" s="173"/>
      <c r="VQZ3002" s="740"/>
      <c r="VRA3002" s="137"/>
      <c r="VRB3002" s="580"/>
      <c r="VRC3002" s="537"/>
      <c r="VRD3002" s="562"/>
      <c r="VRE3002" s="357"/>
      <c r="VRF3002" s="81"/>
      <c r="VRG3002" s="173"/>
      <c r="VRH3002" s="740"/>
      <c r="VRI3002" s="137"/>
      <c r="VRJ3002" s="580"/>
      <c r="VRK3002" s="537"/>
      <c r="VRL3002" s="562"/>
      <c r="VRM3002" s="357"/>
      <c r="VRN3002" s="81"/>
      <c r="VRO3002" s="173"/>
      <c r="VRP3002" s="740"/>
      <c r="VRQ3002" s="137"/>
      <c r="VRR3002" s="580"/>
      <c r="VRS3002" s="537"/>
      <c r="VRT3002" s="562"/>
      <c r="VRU3002" s="357"/>
      <c r="VRV3002" s="81"/>
      <c r="VRW3002" s="173"/>
      <c r="VRX3002" s="740"/>
      <c r="VRY3002" s="137"/>
      <c r="VRZ3002" s="580"/>
      <c r="VSA3002" s="537"/>
      <c r="VSB3002" s="562"/>
      <c r="VSC3002" s="357"/>
      <c r="VSD3002" s="81"/>
      <c r="VSE3002" s="173"/>
      <c r="VSF3002" s="740"/>
      <c r="VSG3002" s="137"/>
      <c r="VSH3002" s="580"/>
      <c r="VSI3002" s="537"/>
      <c r="VSJ3002" s="562"/>
      <c r="VSK3002" s="357"/>
      <c r="VSL3002" s="81"/>
      <c r="VSM3002" s="173"/>
      <c r="VSN3002" s="740"/>
      <c r="VSO3002" s="137"/>
      <c r="VSP3002" s="580"/>
      <c r="VSQ3002" s="537"/>
      <c r="VSR3002" s="562"/>
      <c r="VSS3002" s="357"/>
      <c r="VST3002" s="81"/>
      <c r="VSU3002" s="173"/>
      <c r="VSV3002" s="740"/>
      <c r="VSW3002" s="137"/>
      <c r="VSX3002" s="580"/>
      <c r="VSY3002" s="537"/>
      <c r="VSZ3002" s="562"/>
      <c r="VTA3002" s="357"/>
      <c r="VTB3002" s="81"/>
      <c r="VTC3002" s="173"/>
      <c r="VTD3002" s="740"/>
      <c r="VTE3002" s="137"/>
      <c r="VTF3002" s="580"/>
      <c r="VTG3002" s="537"/>
      <c r="VTH3002" s="562"/>
      <c r="VTI3002" s="357"/>
      <c r="VTJ3002" s="81"/>
      <c r="VTK3002" s="173"/>
      <c r="VTL3002" s="740"/>
      <c r="VTM3002" s="137"/>
      <c r="VTN3002" s="580"/>
      <c r="VTO3002" s="537"/>
      <c r="VTP3002" s="562"/>
      <c r="VTQ3002" s="357"/>
      <c r="VTR3002" s="81"/>
      <c r="VTS3002" s="173"/>
      <c r="VTT3002" s="740"/>
      <c r="VTU3002" s="137"/>
      <c r="VTV3002" s="580"/>
      <c r="VTW3002" s="537"/>
      <c r="VTX3002" s="562"/>
      <c r="VTY3002" s="357"/>
      <c r="VTZ3002" s="81"/>
      <c r="VUA3002" s="173"/>
      <c r="VUB3002" s="740"/>
      <c r="VUC3002" s="137"/>
      <c r="VUD3002" s="580"/>
      <c r="VUE3002" s="537"/>
      <c r="VUF3002" s="562"/>
      <c r="VUG3002" s="357"/>
      <c r="VUH3002" s="81"/>
      <c r="VUI3002" s="173"/>
      <c r="VUJ3002" s="740"/>
      <c r="VUK3002" s="137"/>
      <c r="VUL3002" s="580"/>
      <c r="VUM3002" s="537"/>
      <c r="VUN3002" s="562"/>
      <c r="VUO3002" s="357"/>
      <c r="VUP3002" s="81"/>
      <c r="VUQ3002" s="173"/>
      <c r="VUR3002" s="740"/>
      <c r="VUS3002" s="137"/>
      <c r="VUT3002" s="580"/>
      <c r="VUU3002" s="537"/>
      <c r="VUV3002" s="562"/>
      <c r="VUW3002" s="357"/>
      <c r="VUX3002" s="81"/>
      <c r="VUY3002" s="173"/>
      <c r="VUZ3002" s="740"/>
      <c r="VVA3002" s="137"/>
      <c r="VVB3002" s="580"/>
      <c r="VVC3002" s="537"/>
      <c r="VVD3002" s="562"/>
      <c r="VVE3002" s="357"/>
      <c r="VVF3002" s="81"/>
      <c r="VVG3002" s="173"/>
      <c r="VVH3002" s="740"/>
      <c r="VVI3002" s="137"/>
      <c r="VVJ3002" s="580"/>
      <c r="VVK3002" s="537"/>
      <c r="VVL3002" s="562"/>
      <c r="VVM3002" s="357"/>
      <c r="VVN3002" s="81"/>
      <c r="VVO3002" s="173"/>
      <c r="VVP3002" s="740"/>
      <c r="VVQ3002" s="137"/>
      <c r="VVR3002" s="580"/>
      <c r="VVS3002" s="537"/>
      <c r="VVT3002" s="562"/>
      <c r="VVU3002" s="357"/>
      <c r="VVV3002" s="81"/>
      <c r="VVW3002" s="173"/>
      <c r="VVX3002" s="740"/>
      <c r="VVY3002" s="137"/>
      <c r="VVZ3002" s="580"/>
      <c r="VWA3002" s="537"/>
      <c r="VWB3002" s="562"/>
      <c r="VWC3002" s="357"/>
      <c r="VWD3002" s="81"/>
      <c r="VWE3002" s="173"/>
      <c r="VWF3002" s="740"/>
      <c r="VWG3002" s="137"/>
      <c r="VWH3002" s="580"/>
      <c r="VWI3002" s="537"/>
      <c r="VWJ3002" s="562"/>
      <c r="VWK3002" s="357"/>
      <c r="VWL3002" s="81"/>
      <c r="VWM3002" s="173"/>
      <c r="VWN3002" s="740"/>
      <c r="VWO3002" s="137"/>
      <c r="VWP3002" s="580"/>
      <c r="VWQ3002" s="537"/>
      <c r="VWR3002" s="562"/>
      <c r="VWS3002" s="357"/>
      <c r="VWT3002" s="81"/>
      <c r="VWU3002" s="173"/>
      <c r="VWV3002" s="740"/>
      <c r="VWW3002" s="137"/>
      <c r="VWX3002" s="580"/>
      <c r="VWY3002" s="537"/>
      <c r="VWZ3002" s="562"/>
      <c r="VXA3002" s="357"/>
      <c r="VXB3002" s="81"/>
      <c r="VXC3002" s="173"/>
      <c r="VXD3002" s="740"/>
      <c r="VXE3002" s="137"/>
      <c r="VXF3002" s="580"/>
      <c r="VXG3002" s="537"/>
      <c r="VXH3002" s="562"/>
      <c r="VXI3002" s="357"/>
      <c r="VXJ3002" s="81"/>
      <c r="VXK3002" s="173"/>
      <c r="VXL3002" s="740"/>
      <c r="VXM3002" s="137"/>
      <c r="VXN3002" s="580"/>
      <c r="VXO3002" s="537"/>
      <c r="VXP3002" s="562"/>
      <c r="VXQ3002" s="357"/>
      <c r="VXR3002" s="81"/>
      <c r="VXS3002" s="173"/>
      <c r="VXT3002" s="740"/>
      <c r="VXU3002" s="137"/>
      <c r="VXV3002" s="580"/>
      <c r="VXW3002" s="537"/>
      <c r="VXX3002" s="562"/>
      <c r="VXY3002" s="357"/>
      <c r="VXZ3002" s="81"/>
      <c r="VYA3002" s="173"/>
      <c r="VYB3002" s="740"/>
      <c r="VYC3002" s="137"/>
      <c r="VYD3002" s="580"/>
      <c r="VYE3002" s="537"/>
      <c r="VYF3002" s="562"/>
      <c r="VYG3002" s="357"/>
      <c r="VYH3002" s="81"/>
      <c r="VYI3002" s="173"/>
      <c r="VYJ3002" s="740"/>
      <c r="VYK3002" s="137"/>
      <c r="VYL3002" s="580"/>
      <c r="VYM3002" s="537"/>
      <c r="VYN3002" s="562"/>
      <c r="VYO3002" s="357"/>
      <c r="VYP3002" s="81"/>
      <c r="VYQ3002" s="173"/>
      <c r="VYR3002" s="740"/>
      <c r="VYS3002" s="137"/>
      <c r="VYT3002" s="580"/>
      <c r="VYU3002" s="537"/>
      <c r="VYV3002" s="562"/>
      <c r="VYW3002" s="357"/>
      <c r="VYX3002" s="81"/>
      <c r="VYY3002" s="173"/>
      <c r="VYZ3002" s="740"/>
      <c r="VZA3002" s="137"/>
      <c r="VZB3002" s="580"/>
      <c r="VZC3002" s="537"/>
      <c r="VZD3002" s="562"/>
      <c r="VZE3002" s="357"/>
      <c r="VZF3002" s="81"/>
      <c r="VZG3002" s="173"/>
      <c r="VZH3002" s="740"/>
      <c r="VZI3002" s="137"/>
      <c r="VZJ3002" s="580"/>
      <c r="VZK3002" s="537"/>
      <c r="VZL3002" s="562"/>
      <c r="VZM3002" s="357"/>
      <c r="VZN3002" s="81"/>
      <c r="VZO3002" s="173"/>
      <c r="VZP3002" s="740"/>
      <c r="VZQ3002" s="137"/>
      <c r="VZR3002" s="580"/>
      <c r="VZS3002" s="537"/>
      <c r="VZT3002" s="562"/>
      <c r="VZU3002" s="357"/>
      <c r="VZV3002" s="81"/>
      <c r="VZW3002" s="173"/>
      <c r="VZX3002" s="740"/>
      <c r="VZY3002" s="137"/>
      <c r="VZZ3002" s="580"/>
      <c r="WAA3002" s="537"/>
      <c r="WAB3002" s="562"/>
      <c r="WAC3002" s="357"/>
      <c r="WAD3002" s="81"/>
      <c r="WAE3002" s="173"/>
      <c r="WAF3002" s="740"/>
      <c r="WAG3002" s="137"/>
      <c r="WAH3002" s="580"/>
      <c r="WAI3002" s="537"/>
      <c r="WAJ3002" s="562"/>
      <c r="WAK3002" s="357"/>
      <c r="WAL3002" s="81"/>
      <c r="WAM3002" s="173"/>
      <c r="WAN3002" s="740"/>
      <c r="WAO3002" s="137"/>
      <c r="WAP3002" s="580"/>
      <c r="WAQ3002" s="537"/>
      <c r="WAR3002" s="562"/>
      <c r="WAS3002" s="357"/>
      <c r="WAT3002" s="81"/>
      <c r="WAU3002" s="173"/>
      <c r="WAV3002" s="740"/>
      <c r="WAW3002" s="137"/>
      <c r="WAX3002" s="580"/>
      <c r="WAY3002" s="537"/>
      <c r="WAZ3002" s="562"/>
      <c r="WBA3002" s="357"/>
      <c r="WBB3002" s="81"/>
      <c r="WBC3002" s="173"/>
      <c r="WBD3002" s="740"/>
      <c r="WBE3002" s="137"/>
      <c r="WBF3002" s="580"/>
      <c r="WBG3002" s="537"/>
      <c r="WBH3002" s="562"/>
      <c r="WBI3002" s="357"/>
      <c r="WBJ3002" s="81"/>
      <c r="WBK3002" s="173"/>
      <c r="WBL3002" s="740"/>
      <c r="WBM3002" s="137"/>
      <c r="WBN3002" s="580"/>
      <c r="WBO3002" s="537"/>
      <c r="WBP3002" s="562"/>
      <c r="WBQ3002" s="357"/>
      <c r="WBR3002" s="81"/>
      <c r="WBS3002" s="173"/>
      <c r="WBT3002" s="740"/>
      <c r="WBU3002" s="137"/>
      <c r="WBV3002" s="580"/>
      <c r="WBW3002" s="537"/>
      <c r="WBX3002" s="562"/>
      <c r="WBY3002" s="357"/>
      <c r="WBZ3002" s="81"/>
      <c r="WCA3002" s="173"/>
      <c r="WCB3002" s="740"/>
      <c r="WCC3002" s="137"/>
      <c r="WCD3002" s="580"/>
      <c r="WCE3002" s="537"/>
      <c r="WCF3002" s="562"/>
      <c r="WCG3002" s="357"/>
      <c r="WCH3002" s="81"/>
      <c r="WCI3002" s="173"/>
      <c r="WCJ3002" s="740"/>
      <c r="WCK3002" s="137"/>
      <c r="WCL3002" s="580"/>
      <c r="WCM3002" s="537"/>
      <c r="WCN3002" s="562"/>
      <c r="WCO3002" s="357"/>
      <c r="WCP3002" s="81"/>
      <c r="WCQ3002" s="173"/>
      <c r="WCR3002" s="740"/>
      <c r="WCS3002" s="137"/>
      <c r="WCT3002" s="580"/>
      <c r="WCU3002" s="537"/>
      <c r="WCV3002" s="562"/>
      <c r="WCW3002" s="357"/>
      <c r="WCX3002" s="81"/>
      <c r="WCY3002" s="173"/>
      <c r="WCZ3002" s="740"/>
      <c r="WDA3002" s="137"/>
      <c r="WDB3002" s="580"/>
      <c r="WDC3002" s="537"/>
      <c r="WDD3002" s="562"/>
      <c r="WDE3002" s="357"/>
      <c r="WDF3002" s="81"/>
      <c r="WDG3002" s="173"/>
      <c r="WDH3002" s="740"/>
      <c r="WDI3002" s="137"/>
      <c r="WDJ3002" s="580"/>
      <c r="WDK3002" s="537"/>
      <c r="WDL3002" s="562"/>
      <c r="WDM3002" s="357"/>
      <c r="WDN3002" s="81"/>
      <c r="WDO3002" s="173"/>
      <c r="WDP3002" s="740"/>
      <c r="WDQ3002" s="137"/>
      <c r="WDR3002" s="580"/>
      <c r="WDS3002" s="537"/>
      <c r="WDT3002" s="562"/>
      <c r="WDU3002" s="357"/>
      <c r="WDV3002" s="81"/>
      <c r="WDW3002" s="173"/>
      <c r="WDX3002" s="740"/>
      <c r="WDY3002" s="137"/>
      <c r="WDZ3002" s="580"/>
      <c r="WEA3002" s="537"/>
      <c r="WEB3002" s="562"/>
      <c r="WEC3002" s="357"/>
      <c r="WED3002" s="81"/>
      <c r="WEE3002" s="173"/>
      <c r="WEF3002" s="740"/>
      <c r="WEG3002" s="137"/>
      <c r="WEH3002" s="580"/>
      <c r="WEI3002" s="537"/>
      <c r="WEJ3002" s="562"/>
      <c r="WEK3002" s="357"/>
      <c r="WEL3002" s="81"/>
      <c r="WEM3002" s="173"/>
      <c r="WEN3002" s="740"/>
      <c r="WEO3002" s="137"/>
      <c r="WEP3002" s="580"/>
      <c r="WEQ3002" s="537"/>
      <c r="WER3002" s="562"/>
      <c r="WES3002" s="357"/>
      <c r="WET3002" s="81"/>
      <c r="WEU3002" s="173"/>
      <c r="WEV3002" s="740"/>
      <c r="WEW3002" s="137"/>
      <c r="WEX3002" s="580"/>
      <c r="WEY3002" s="537"/>
      <c r="WEZ3002" s="562"/>
      <c r="WFA3002" s="357"/>
      <c r="WFB3002" s="81"/>
      <c r="WFC3002" s="173"/>
      <c r="WFD3002" s="740"/>
      <c r="WFE3002" s="137"/>
      <c r="WFF3002" s="580"/>
      <c r="WFG3002" s="537"/>
      <c r="WFH3002" s="562"/>
      <c r="WFI3002" s="357"/>
      <c r="WFJ3002" s="81"/>
      <c r="WFK3002" s="173"/>
      <c r="WFL3002" s="740"/>
      <c r="WFM3002" s="137"/>
      <c r="WFN3002" s="580"/>
      <c r="WFO3002" s="537"/>
      <c r="WFP3002" s="562"/>
      <c r="WFQ3002" s="357"/>
      <c r="WFR3002" s="81"/>
      <c r="WFS3002" s="173"/>
      <c r="WFT3002" s="740"/>
      <c r="WFU3002" s="137"/>
      <c r="WFV3002" s="580"/>
      <c r="WFW3002" s="537"/>
      <c r="WFX3002" s="562"/>
      <c r="WFY3002" s="357"/>
      <c r="WFZ3002" s="81"/>
      <c r="WGA3002" s="173"/>
      <c r="WGB3002" s="740"/>
      <c r="WGC3002" s="137"/>
      <c r="WGD3002" s="580"/>
      <c r="WGE3002" s="537"/>
      <c r="WGF3002" s="562"/>
      <c r="WGG3002" s="357"/>
      <c r="WGH3002" s="81"/>
      <c r="WGI3002" s="173"/>
      <c r="WGJ3002" s="740"/>
      <c r="WGK3002" s="137"/>
      <c r="WGL3002" s="580"/>
      <c r="WGM3002" s="537"/>
      <c r="WGN3002" s="562"/>
      <c r="WGO3002" s="357"/>
      <c r="WGP3002" s="81"/>
      <c r="WGQ3002" s="173"/>
      <c r="WGR3002" s="740"/>
      <c r="WGS3002" s="137"/>
      <c r="WGT3002" s="580"/>
      <c r="WGU3002" s="537"/>
      <c r="WGV3002" s="562"/>
      <c r="WGW3002" s="357"/>
      <c r="WGX3002" s="81"/>
      <c r="WGY3002" s="173"/>
      <c r="WGZ3002" s="740"/>
      <c r="WHA3002" s="137"/>
      <c r="WHB3002" s="580"/>
      <c r="WHC3002" s="537"/>
      <c r="WHD3002" s="562"/>
      <c r="WHE3002" s="357"/>
      <c r="WHF3002" s="81"/>
      <c r="WHG3002" s="173"/>
      <c r="WHH3002" s="740"/>
      <c r="WHI3002" s="137"/>
      <c r="WHJ3002" s="580"/>
      <c r="WHK3002" s="537"/>
      <c r="WHL3002" s="562"/>
      <c r="WHM3002" s="357"/>
      <c r="WHN3002" s="81"/>
      <c r="WHO3002" s="173"/>
      <c r="WHP3002" s="740"/>
      <c r="WHQ3002" s="137"/>
      <c r="WHR3002" s="580"/>
      <c r="WHS3002" s="537"/>
      <c r="WHT3002" s="562"/>
      <c r="WHU3002" s="357"/>
      <c r="WHV3002" s="81"/>
      <c r="WHW3002" s="173"/>
      <c r="WHX3002" s="740"/>
      <c r="WHY3002" s="137"/>
      <c r="WHZ3002" s="580"/>
      <c r="WIA3002" s="537"/>
      <c r="WIB3002" s="562"/>
      <c r="WIC3002" s="357"/>
      <c r="WID3002" s="81"/>
      <c r="WIE3002" s="173"/>
      <c r="WIF3002" s="740"/>
      <c r="WIG3002" s="137"/>
      <c r="WIH3002" s="580"/>
      <c r="WII3002" s="537"/>
      <c r="WIJ3002" s="562"/>
      <c r="WIK3002" s="357"/>
      <c r="WIL3002" s="81"/>
      <c r="WIM3002" s="173"/>
      <c r="WIN3002" s="740"/>
      <c r="WIO3002" s="137"/>
      <c r="WIP3002" s="580"/>
      <c r="WIQ3002" s="537"/>
      <c r="WIR3002" s="562"/>
      <c r="WIS3002" s="357"/>
      <c r="WIT3002" s="81"/>
      <c r="WIU3002" s="173"/>
      <c r="WIV3002" s="740"/>
      <c r="WIW3002" s="137"/>
      <c r="WIX3002" s="580"/>
      <c r="WIY3002" s="537"/>
      <c r="WIZ3002" s="562"/>
      <c r="WJA3002" s="357"/>
      <c r="WJB3002" s="81"/>
      <c r="WJC3002" s="173"/>
      <c r="WJD3002" s="740"/>
      <c r="WJE3002" s="137"/>
      <c r="WJF3002" s="580"/>
      <c r="WJG3002" s="537"/>
      <c r="WJH3002" s="562"/>
      <c r="WJI3002" s="357"/>
      <c r="WJJ3002" s="81"/>
      <c r="WJK3002" s="173"/>
      <c r="WJL3002" s="740"/>
      <c r="WJM3002" s="137"/>
      <c r="WJN3002" s="580"/>
      <c r="WJO3002" s="537"/>
      <c r="WJP3002" s="562"/>
      <c r="WJQ3002" s="357"/>
      <c r="WJR3002" s="81"/>
      <c r="WJS3002" s="173"/>
      <c r="WJT3002" s="740"/>
      <c r="WJU3002" s="137"/>
      <c r="WJV3002" s="580"/>
      <c r="WJW3002" s="537"/>
      <c r="WJX3002" s="562"/>
      <c r="WJY3002" s="357"/>
      <c r="WJZ3002" s="81"/>
      <c r="WKA3002" s="173"/>
      <c r="WKB3002" s="740"/>
      <c r="WKC3002" s="137"/>
      <c r="WKD3002" s="580"/>
      <c r="WKE3002" s="537"/>
      <c r="WKF3002" s="562"/>
      <c r="WKG3002" s="357"/>
      <c r="WKH3002" s="81"/>
      <c r="WKI3002" s="173"/>
      <c r="WKJ3002" s="740"/>
      <c r="WKK3002" s="137"/>
      <c r="WKL3002" s="580"/>
      <c r="WKM3002" s="537"/>
      <c r="WKN3002" s="562"/>
      <c r="WKO3002" s="357"/>
      <c r="WKP3002" s="81"/>
      <c r="WKQ3002" s="173"/>
      <c r="WKR3002" s="740"/>
      <c r="WKS3002" s="137"/>
      <c r="WKT3002" s="580"/>
      <c r="WKU3002" s="537"/>
      <c r="WKV3002" s="562"/>
      <c r="WKW3002" s="357"/>
      <c r="WKX3002" s="81"/>
      <c r="WKY3002" s="173"/>
      <c r="WKZ3002" s="740"/>
      <c r="WLA3002" s="137"/>
      <c r="WLB3002" s="580"/>
      <c r="WLC3002" s="537"/>
      <c r="WLD3002" s="562"/>
      <c r="WLE3002" s="357"/>
      <c r="WLF3002" s="81"/>
      <c r="WLG3002" s="173"/>
      <c r="WLH3002" s="740"/>
      <c r="WLI3002" s="137"/>
      <c r="WLJ3002" s="580"/>
      <c r="WLK3002" s="537"/>
      <c r="WLL3002" s="562"/>
      <c r="WLM3002" s="357"/>
      <c r="WLN3002" s="81"/>
      <c r="WLO3002" s="173"/>
      <c r="WLP3002" s="740"/>
      <c r="WLQ3002" s="137"/>
      <c r="WLR3002" s="580"/>
      <c r="WLS3002" s="537"/>
      <c r="WLT3002" s="562"/>
      <c r="WLU3002" s="357"/>
      <c r="WLV3002" s="81"/>
      <c r="WLW3002" s="173"/>
      <c r="WLX3002" s="740"/>
      <c r="WLY3002" s="137"/>
      <c r="WLZ3002" s="580"/>
      <c r="WMA3002" s="537"/>
      <c r="WMB3002" s="562"/>
      <c r="WMC3002" s="357"/>
      <c r="WMD3002" s="81"/>
      <c r="WME3002" s="173"/>
      <c r="WMF3002" s="740"/>
      <c r="WMG3002" s="137"/>
      <c r="WMH3002" s="580"/>
      <c r="WMI3002" s="537"/>
      <c r="WMJ3002" s="562"/>
      <c r="WMK3002" s="357"/>
      <c r="WML3002" s="81"/>
      <c r="WMM3002" s="173"/>
      <c r="WMN3002" s="740"/>
      <c r="WMO3002" s="137"/>
      <c r="WMP3002" s="580"/>
      <c r="WMQ3002" s="537"/>
      <c r="WMR3002" s="562"/>
      <c r="WMS3002" s="357"/>
      <c r="WMT3002" s="81"/>
      <c r="WMU3002" s="173"/>
      <c r="WMV3002" s="740"/>
      <c r="WMW3002" s="137"/>
      <c r="WMX3002" s="580"/>
      <c r="WMY3002" s="537"/>
      <c r="WMZ3002" s="562"/>
      <c r="WNA3002" s="357"/>
      <c r="WNB3002" s="81"/>
      <c r="WNC3002" s="173"/>
      <c r="WND3002" s="740"/>
      <c r="WNE3002" s="137"/>
      <c r="WNF3002" s="580"/>
      <c r="WNG3002" s="537"/>
      <c r="WNH3002" s="562"/>
      <c r="WNI3002" s="357"/>
      <c r="WNJ3002" s="81"/>
      <c r="WNK3002" s="173"/>
      <c r="WNL3002" s="740"/>
      <c r="WNM3002" s="137"/>
      <c r="WNN3002" s="580"/>
      <c r="WNO3002" s="537"/>
      <c r="WNP3002" s="562"/>
      <c r="WNQ3002" s="357"/>
      <c r="WNR3002" s="81"/>
      <c r="WNS3002" s="173"/>
      <c r="WNT3002" s="740"/>
      <c r="WNU3002" s="137"/>
      <c r="WNV3002" s="580"/>
      <c r="WNW3002" s="537"/>
      <c r="WNX3002" s="562"/>
      <c r="WNY3002" s="357"/>
      <c r="WNZ3002" s="81"/>
      <c r="WOA3002" s="173"/>
      <c r="WOB3002" s="740"/>
      <c r="WOC3002" s="137"/>
      <c r="WOD3002" s="580"/>
      <c r="WOE3002" s="537"/>
      <c r="WOF3002" s="562"/>
      <c r="WOG3002" s="357"/>
      <c r="WOH3002" s="81"/>
      <c r="WOI3002" s="173"/>
      <c r="WOJ3002" s="740"/>
      <c r="WOK3002" s="137"/>
      <c r="WOL3002" s="580"/>
      <c r="WOM3002" s="537"/>
      <c r="WON3002" s="562"/>
      <c r="WOO3002" s="357"/>
      <c r="WOP3002" s="81"/>
      <c r="WOQ3002" s="173"/>
      <c r="WOR3002" s="740"/>
      <c r="WOS3002" s="137"/>
      <c r="WOT3002" s="580"/>
      <c r="WOU3002" s="537"/>
      <c r="WOV3002" s="562"/>
      <c r="WOW3002" s="357"/>
      <c r="WOX3002" s="81"/>
      <c r="WOY3002" s="173"/>
      <c r="WOZ3002" s="740"/>
      <c r="WPA3002" s="137"/>
      <c r="WPB3002" s="580"/>
      <c r="WPC3002" s="537"/>
      <c r="WPD3002" s="562"/>
      <c r="WPE3002" s="357"/>
      <c r="WPF3002" s="81"/>
      <c r="WPG3002" s="173"/>
      <c r="WPH3002" s="740"/>
      <c r="WPI3002" s="137"/>
      <c r="WPJ3002" s="580"/>
      <c r="WPK3002" s="537"/>
      <c r="WPL3002" s="562"/>
      <c r="WPM3002" s="357"/>
      <c r="WPN3002" s="81"/>
      <c r="WPO3002" s="173"/>
      <c r="WPP3002" s="740"/>
      <c r="WPQ3002" s="137"/>
      <c r="WPR3002" s="580"/>
      <c r="WPS3002" s="537"/>
      <c r="WPT3002" s="562"/>
      <c r="WPU3002" s="357"/>
      <c r="WPV3002" s="81"/>
      <c r="WPW3002" s="173"/>
      <c r="WPX3002" s="740"/>
      <c r="WPY3002" s="137"/>
      <c r="WPZ3002" s="580"/>
      <c r="WQA3002" s="537"/>
      <c r="WQB3002" s="562"/>
      <c r="WQC3002" s="357"/>
      <c r="WQD3002" s="81"/>
      <c r="WQE3002" s="173"/>
      <c r="WQF3002" s="740"/>
      <c r="WQG3002" s="137"/>
      <c r="WQH3002" s="580"/>
      <c r="WQI3002" s="537"/>
      <c r="WQJ3002" s="562"/>
      <c r="WQK3002" s="357"/>
      <c r="WQL3002" s="81"/>
      <c r="WQM3002" s="173"/>
      <c r="WQN3002" s="740"/>
      <c r="WQO3002" s="137"/>
      <c r="WQP3002" s="580"/>
      <c r="WQQ3002" s="537"/>
      <c r="WQR3002" s="562"/>
      <c r="WQS3002" s="357"/>
      <c r="WQT3002" s="81"/>
      <c r="WQU3002" s="173"/>
      <c r="WQV3002" s="740"/>
      <c r="WQW3002" s="137"/>
      <c r="WQX3002" s="580"/>
      <c r="WQY3002" s="537"/>
      <c r="WQZ3002" s="562"/>
      <c r="WRA3002" s="357"/>
      <c r="WRB3002" s="81"/>
      <c r="WRC3002" s="173"/>
      <c r="WRD3002" s="740"/>
      <c r="WRE3002" s="137"/>
      <c r="WRF3002" s="580"/>
      <c r="WRG3002" s="537"/>
      <c r="WRH3002" s="562"/>
      <c r="WRI3002" s="357"/>
      <c r="WRJ3002" s="81"/>
      <c r="WRK3002" s="173"/>
      <c r="WRL3002" s="740"/>
      <c r="WRM3002" s="137"/>
      <c r="WRN3002" s="580"/>
      <c r="WRO3002" s="537"/>
      <c r="WRP3002" s="562"/>
      <c r="WRQ3002" s="357"/>
      <c r="WRR3002" s="81"/>
      <c r="WRS3002" s="173"/>
      <c r="WRT3002" s="740"/>
      <c r="WRU3002" s="137"/>
      <c r="WRV3002" s="580"/>
      <c r="WRW3002" s="537"/>
      <c r="WRX3002" s="562"/>
      <c r="WRY3002" s="357"/>
      <c r="WRZ3002" s="81"/>
      <c r="WSA3002" s="173"/>
      <c r="WSB3002" s="740"/>
      <c r="WSC3002" s="137"/>
      <c r="WSD3002" s="580"/>
      <c r="WSE3002" s="537"/>
      <c r="WSF3002" s="562"/>
      <c r="WSG3002" s="357"/>
      <c r="WSH3002" s="81"/>
      <c r="WSI3002" s="173"/>
      <c r="WSJ3002" s="740"/>
      <c r="WSK3002" s="137"/>
      <c r="WSL3002" s="580"/>
      <c r="WSM3002" s="537"/>
      <c r="WSN3002" s="562"/>
      <c r="WSO3002" s="357"/>
      <c r="WSP3002" s="81"/>
      <c r="WSQ3002" s="173"/>
      <c r="WSR3002" s="740"/>
      <c r="WSS3002" s="137"/>
      <c r="WST3002" s="580"/>
      <c r="WSU3002" s="537"/>
      <c r="WSV3002" s="562"/>
      <c r="WSW3002" s="357"/>
      <c r="WSX3002" s="81"/>
      <c r="WSY3002" s="173"/>
      <c r="WSZ3002" s="740"/>
      <c r="WTA3002" s="137"/>
      <c r="WTB3002" s="580"/>
      <c r="WTC3002" s="537"/>
      <c r="WTD3002" s="562"/>
      <c r="WTE3002" s="357"/>
      <c r="WTF3002" s="81"/>
      <c r="WTG3002" s="173"/>
      <c r="WTH3002" s="740"/>
      <c r="WTI3002" s="137"/>
      <c r="WTJ3002" s="580"/>
      <c r="WTK3002" s="537"/>
      <c r="WTL3002" s="562"/>
      <c r="WTM3002" s="357"/>
      <c r="WTN3002" s="81"/>
      <c r="WTO3002" s="173"/>
      <c r="WTP3002" s="740"/>
      <c r="WTQ3002" s="137"/>
      <c r="WTR3002" s="580"/>
      <c r="WTS3002" s="537"/>
      <c r="WTT3002" s="562"/>
      <c r="WTU3002" s="357"/>
      <c r="WTV3002" s="81"/>
      <c r="WTW3002" s="173"/>
      <c r="WTX3002" s="740"/>
      <c r="WTY3002" s="137"/>
      <c r="WTZ3002" s="580"/>
      <c r="WUA3002" s="537"/>
      <c r="WUB3002" s="562"/>
      <c r="WUC3002" s="357"/>
      <c r="WUD3002" s="81"/>
      <c r="WUE3002" s="173"/>
      <c r="WUF3002" s="740"/>
      <c r="WUG3002" s="137"/>
      <c r="WUH3002" s="580"/>
      <c r="WUI3002" s="537"/>
      <c r="WUJ3002" s="562"/>
      <c r="WUK3002" s="357"/>
      <c r="WUL3002" s="81"/>
      <c r="WUM3002" s="173"/>
      <c r="WUN3002" s="740"/>
      <c r="WUO3002" s="137"/>
      <c r="WUP3002" s="580"/>
      <c r="WUQ3002" s="537"/>
      <c r="WUR3002" s="562"/>
      <c r="WUS3002" s="357"/>
      <c r="WUT3002" s="81"/>
      <c r="WUU3002" s="173"/>
      <c r="WUV3002" s="740"/>
      <c r="WUW3002" s="137"/>
      <c r="WUX3002" s="580"/>
      <c r="WUY3002" s="537"/>
      <c r="WUZ3002" s="562"/>
      <c r="WVA3002" s="357"/>
      <c r="WVB3002" s="81"/>
      <c r="WVC3002" s="173"/>
      <c r="WVD3002" s="740"/>
      <c r="WVE3002" s="137"/>
      <c r="WVF3002" s="580"/>
      <c r="WVG3002" s="537"/>
      <c r="WVH3002" s="562"/>
      <c r="WVI3002" s="357"/>
      <c r="WVJ3002" s="81"/>
      <c r="WVK3002" s="173"/>
      <c r="WVL3002" s="740"/>
      <c r="WVM3002" s="137"/>
      <c r="WVN3002" s="580"/>
      <c r="WVO3002" s="537"/>
      <c r="WVP3002" s="562"/>
      <c r="WVQ3002" s="357"/>
      <c r="WVR3002" s="81"/>
      <c r="WVS3002" s="173"/>
      <c r="WVT3002" s="740"/>
      <c r="WVU3002" s="137"/>
      <c r="WVV3002" s="580"/>
      <c r="WVW3002" s="537"/>
      <c r="WVX3002" s="562"/>
      <c r="WVY3002" s="357"/>
      <c r="WVZ3002" s="81"/>
      <c r="WWA3002" s="173"/>
      <c r="WWB3002" s="740"/>
      <c r="WWC3002" s="137"/>
      <c r="WWD3002" s="580"/>
      <c r="WWE3002" s="537"/>
      <c r="WWF3002" s="562"/>
      <c r="WWG3002" s="357"/>
      <c r="WWH3002" s="81"/>
      <c r="WWI3002" s="173"/>
      <c r="WWJ3002" s="740"/>
      <c r="WWK3002" s="137"/>
      <c r="WWL3002" s="580"/>
      <c r="WWM3002" s="537"/>
      <c r="WWN3002" s="562"/>
      <c r="WWO3002" s="357"/>
      <c r="WWP3002" s="81"/>
      <c r="WWQ3002" s="173"/>
      <c r="WWR3002" s="740"/>
      <c r="WWS3002" s="137"/>
      <c r="WWT3002" s="580"/>
      <c r="WWU3002" s="537"/>
      <c r="WWV3002" s="562"/>
      <c r="WWW3002" s="357"/>
      <c r="WWX3002" s="81"/>
      <c r="WWY3002" s="173"/>
      <c r="WWZ3002" s="740"/>
      <c r="WXA3002" s="137"/>
      <c r="WXB3002" s="580"/>
      <c r="WXC3002" s="537"/>
      <c r="WXD3002" s="562"/>
      <c r="WXE3002" s="357"/>
      <c r="WXF3002" s="81"/>
      <c r="WXG3002" s="173"/>
      <c r="WXH3002" s="740"/>
      <c r="WXI3002" s="137"/>
      <c r="WXJ3002" s="580"/>
      <c r="WXK3002" s="537"/>
      <c r="WXL3002" s="562"/>
      <c r="WXM3002" s="357"/>
      <c r="WXN3002" s="81"/>
      <c r="WXO3002" s="173"/>
      <c r="WXP3002" s="740"/>
      <c r="WXQ3002" s="137"/>
      <c r="WXR3002" s="580"/>
      <c r="WXS3002" s="537"/>
      <c r="WXT3002" s="562"/>
      <c r="WXU3002" s="357"/>
      <c r="WXV3002" s="81"/>
      <c r="WXW3002" s="173"/>
      <c r="WXX3002" s="740"/>
      <c r="WXY3002" s="137"/>
      <c r="WXZ3002" s="580"/>
      <c r="WYA3002" s="537"/>
      <c r="WYB3002" s="562"/>
      <c r="WYC3002" s="357"/>
      <c r="WYD3002" s="81"/>
      <c r="WYE3002" s="173"/>
      <c r="WYF3002" s="740"/>
      <c r="WYG3002" s="137"/>
      <c r="WYH3002" s="580"/>
      <c r="WYI3002" s="537"/>
      <c r="WYJ3002" s="562"/>
      <c r="WYK3002" s="357"/>
      <c r="WYL3002" s="81"/>
      <c r="WYM3002" s="173"/>
      <c r="WYN3002" s="740"/>
      <c r="WYO3002" s="137"/>
      <c r="WYP3002" s="580"/>
      <c r="WYQ3002" s="537"/>
      <c r="WYR3002" s="562"/>
      <c r="WYS3002" s="357"/>
      <c r="WYT3002" s="81"/>
      <c r="WYU3002" s="173"/>
      <c r="WYV3002" s="740"/>
      <c r="WYW3002" s="137"/>
      <c r="WYX3002" s="580"/>
      <c r="WYY3002" s="537"/>
      <c r="WYZ3002" s="562"/>
      <c r="WZA3002" s="357"/>
      <c r="WZB3002" s="81"/>
      <c r="WZC3002" s="173"/>
      <c r="WZD3002" s="740"/>
      <c r="WZE3002" s="137"/>
      <c r="WZF3002" s="580"/>
      <c r="WZG3002" s="537"/>
      <c r="WZH3002" s="562"/>
      <c r="WZI3002" s="357"/>
      <c r="WZJ3002" s="81"/>
      <c r="WZK3002" s="173"/>
      <c r="WZL3002" s="740"/>
      <c r="WZM3002" s="137"/>
      <c r="WZN3002" s="580"/>
      <c r="WZO3002" s="537"/>
      <c r="WZP3002" s="562"/>
      <c r="WZQ3002" s="357"/>
      <c r="WZR3002" s="81"/>
      <c r="WZS3002" s="173"/>
      <c r="WZT3002" s="740"/>
      <c r="WZU3002" s="137"/>
      <c r="WZV3002" s="580"/>
      <c r="WZW3002" s="537"/>
      <c r="WZX3002" s="562"/>
      <c r="WZY3002" s="357"/>
      <c r="WZZ3002" s="81"/>
      <c r="XAA3002" s="173"/>
      <c r="XAB3002" s="740"/>
      <c r="XAC3002" s="137"/>
      <c r="XAD3002" s="580"/>
      <c r="XAE3002" s="537"/>
      <c r="XAF3002" s="562"/>
      <c r="XAG3002" s="357"/>
      <c r="XAH3002" s="81"/>
      <c r="XAI3002" s="173"/>
      <c r="XAJ3002" s="740"/>
      <c r="XAK3002" s="137"/>
      <c r="XAL3002" s="580"/>
      <c r="XAM3002" s="537"/>
      <c r="XAN3002" s="562"/>
      <c r="XAO3002" s="357"/>
      <c r="XAP3002" s="81"/>
      <c r="XAQ3002" s="173"/>
      <c r="XAR3002" s="740"/>
      <c r="XAS3002" s="137"/>
      <c r="XAT3002" s="580"/>
      <c r="XAU3002" s="537"/>
      <c r="XAV3002" s="562"/>
      <c r="XAW3002" s="357"/>
      <c r="XAX3002" s="81"/>
      <c r="XAY3002" s="173"/>
      <c r="XAZ3002" s="740"/>
      <c r="XBA3002" s="137"/>
      <c r="XBB3002" s="580"/>
      <c r="XBC3002" s="537"/>
      <c r="XBD3002" s="562"/>
      <c r="XBE3002" s="357"/>
      <c r="XBF3002" s="81"/>
      <c r="XBG3002" s="173"/>
      <c r="XBH3002" s="740"/>
      <c r="XBI3002" s="137"/>
      <c r="XBJ3002" s="580"/>
      <c r="XBK3002" s="537"/>
      <c r="XBL3002" s="562"/>
      <c r="XBM3002" s="357"/>
      <c r="XBN3002" s="81"/>
      <c r="XBO3002" s="173"/>
      <c r="XBP3002" s="740"/>
      <c r="XBQ3002" s="137"/>
      <c r="XBR3002" s="580"/>
      <c r="XBS3002" s="537"/>
      <c r="XBT3002" s="562"/>
      <c r="XBU3002" s="357"/>
      <c r="XBV3002" s="81"/>
      <c r="XBW3002" s="173"/>
      <c r="XBX3002" s="740"/>
      <c r="XBY3002" s="137"/>
      <c r="XBZ3002" s="580"/>
      <c r="XCA3002" s="537"/>
      <c r="XCB3002" s="562"/>
      <c r="XCC3002" s="357"/>
      <c r="XCD3002" s="81"/>
      <c r="XCE3002" s="173"/>
      <c r="XCF3002" s="740"/>
      <c r="XCG3002" s="137"/>
      <c r="XCH3002" s="580"/>
      <c r="XCI3002" s="537"/>
      <c r="XCJ3002" s="562"/>
      <c r="XCK3002" s="357"/>
      <c r="XCL3002" s="81"/>
      <c r="XCM3002" s="173"/>
      <c r="XCN3002" s="740"/>
      <c r="XCO3002" s="137"/>
      <c r="XCP3002" s="580"/>
      <c r="XCQ3002" s="537"/>
      <c r="XCR3002" s="562"/>
      <c r="XCS3002" s="357"/>
      <c r="XCT3002" s="81"/>
      <c r="XCU3002" s="173"/>
      <c r="XCV3002" s="740"/>
      <c r="XCW3002" s="137"/>
      <c r="XCX3002" s="580"/>
      <c r="XCY3002" s="537"/>
      <c r="XCZ3002" s="562"/>
      <c r="XDA3002" s="357"/>
      <c r="XDB3002" s="81"/>
      <c r="XDC3002" s="173"/>
      <c r="XDD3002" s="740"/>
      <c r="XDE3002" s="137"/>
      <c r="XDF3002" s="580"/>
      <c r="XDG3002" s="537"/>
      <c r="XDH3002" s="562"/>
      <c r="XDI3002" s="357"/>
      <c r="XDJ3002" s="81"/>
      <c r="XDK3002" s="173"/>
      <c r="XDL3002" s="740"/>
      <c r="XDM3002" s="137"/>
      <c r="XDN3002" s="580"/>
      <c r="XDO3002" s="537"/>
      <c r="XDP3002" s="562"/>
      <c r="XDQ3002" s="357"/>
      <c r="XDR3002" s="81"/>
      <c r="XDS3002" s="173"/>
      <c r="XDT3002" s="740"/>
      <c r="XDU3002" s="137"/>
      <c r="XDV3002" s="580"/>
      <c r="XDW3002" s="537"/>
      <c r="XDX3002" s="562"/>
      <c r="XDY3002" s="357"/>
      <c r="XDZ3002" s="81"/>
      <c r="XEA3002" s="173"/>
      <c r="XEB3002" s="740"/>
      <c r="XEC3002" s="137"/>
      <c r="XED3002" s="580"/>
      <c r="XEE3002" s="537"/>
      <c r="XEF3002" s="562"/>
      <c r="XEG3002" s="357"/>
      <c r="XEH3002" s="81"/>
      <c r="XEI3002" s="173"/>
      <c r="XEJ3002" s="740"/>
      <c r="XEK3002" s="137"/>
      <c r="XEL3002" s="580"/>
      <c r="XEM3002" s="537"/>
      <c r="XEN3002" s="562"/>
      <c r="XEO3002" s="357"/>
      <c r="XEP3002" s="81"/>
      <c r="XEQ3002" s="173"/>
      <c r="XER3002" s="740"/>
      <c r="XES3002" s="137"/>
      <c r="XET3002" s="580"/>
      <c r="XEU3002" s="537"/>
      <c r="XEV3002" s="562"/>
      <c r="XEW3002" s="357"/>
      <c r="XEX3002" s="81"/>
      <c r="XEY3002" s="173"/>
      <c r="XEZ3002" s="740"/>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4">
        <v>28225</v>
      </c>
      <c r="E3009" s="137">
        <f t="shared" ref="E3009" si="1150">D3009-C3009</f>
        <v>-25</v>
      </c>
      <c r="F3009" s="580">
        <f t="shared" ref="F3009" si="1151">C3009-C3008</f>
        <v>-650</v>
      </c>
      <c r="I3009" s="755">
        <v>232750</v>
      </c>
    </row>
    <row r="3010" spans="1:9" ht="15" customHeight="1">
      <c r="A3010" s="357">
        <v>45132</v>
      </c>
      <c r="B3010" s="81">
        <v>5030</v>
      </c>
      <c r="C3010" s="173">
        <v>28875</v>
      </c>
      <c r="D3010" s="759">
        <v>28725</v>
      </c>
      <c r="E3010" s="137">
        <f t="shared" ref="E3010" si="1152">D3010-C3010</f>
        <v>-150</v>
      </c>
      <c r="F3010" s="580">
        <f t="shared" ref="F3010" si="1153">C3010-C3009</f>
        <v>625</v>
      </c>
      <c r="I3010" s="758">
        <v>233000</v>
      </c>
    </row>
    <row r="3011" spans="1:9" ht="15" customHeight="1">
      <c r="A3011" s="357">
        <v>45133</v>
      </c>
      <c r="B3011" s="81">
        <v>5050</v>
      </c>
      <c r="C3011" s="173">
        <v>28800</v>
      </c>
      <c r="D3011" s="762">
        <v>28735</v>
      </c>
      <c r="E3011" s="137">
        <f t="shared" ref="E3011" si="1154">D3011-C3011</f>
        <v>-65</v>
      </c>
      <c r="F3011" s="580">
        <f t="shared" ref="F3011" si="1155">C3011-C3010</f>
        <v>-75</v>
      </c>
      <c r="I3011" s="763">
        <v>232500</v>
      </c>
    </row>
    <row r="3012" spans="1:9" ht="15" customHeight="1">
      <c r="A3012" s="357">
        <v>45134</v>
      </c>
      <c r="B3012" s="81">
        <v>5130</v>
      </c>
      <c r="C3012" s="173">
        <v>29450</v>
      </c>
      <c r="D3012" s="766">
        <v>29450</v>
      </c>
      <c r="E3012" s="137">
        <f t="shared" ref="E3012" si="1156">D3012-C3012</f>
        <v>0</v>
      </c>
      <c r="F3012" s="580">
        <f t="shared" ref="F3012" si="1157">C3012-C3011</f>
        <v>650</v>
      </c>
      <c r="G3012" s="537"/>
      <c r="H3012" s="562"/>
      <c r="I3012" s="767">
        <v>242250</v>
      </c>
    </row>
    <row r="3013" spans="1:9" ht="15" customHeight="1">
      <c r="A3013" s="357">
        <v>45135</v>
      </c>
      <c r="B3013" s="81">
        <v>5215</v>
      </c>
      <c r="C3013" s="173">
        <v>28755</v>
      </c>
      <c r="D3013" s="771">
        <v>28750</v>
      </c>
      <c r="E3013" s="137">
        <f t="shared" ref="E3013" si="1158">D3013-C3013</f>
        <v>-5</v>
      </c>
      <c r="F3013" s="580">
        <f t="shared" ref="F3013" si="1159">C3013-C3012</f>
        <v>-695</v>
      </c>
      <c r="G3013" s="537"/>
      <c r="H3013" s="562"/>
      <c r="I3013" s="770">
        <v>232250</v>
      </c>
    </row>
    <row r="3014" spans="1:9" ht="15" customHeight="1" thickBot="1">
      <c r="A3014" s="357">
        <v>45138</v>
      </c>
      <c r="B3014" s="81">
        <v>5275</v>
      </c>
      <c r="C3014" s="173">
        <v>28900</v>
      </c>
      <c r="D3014" s="774">
        <v>28825</v>
      </c>
      <c r="E3014" s="137">
        <f t="shared" ref="E3014" si="1160">D3014-C3014</f>
        <v>-75</v>
      </c>
      <c r="F3014" s="580">
        <f t="shared" ref="F3014" si="1161">C3014-C3013</f>
        <v>145</v>
      </c>
      <c r="G3014" s="546">
        <f>AVERAGE($C$2994:C3014)</f>
        <v>28751.428571428572</v>
      </c>
      <c r="H3014" s="713">
        <f>AVERAGE($C$2865:C3014)</f>
        <v>26656</v>
      </c>
      <c r="I3014" s="775">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2"/>
      <c r="I3015" s="779">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2">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5">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7">
        <v>25550</v>
      </c>
      <c r="E3024" s="137">
        <f t="shared" ref="E3024" si="1168">D3024-C3024</f>
        <v>575</v>
      </c>
      <c r="F3024" s="580">
        <f t="shared" ref="F3024" si="1169">C3024-C3023</f>
        <v>-800</v>
      </c>
      <c r="I3024" s="798">
        <f>213750+3750</f>
        <v>217500</v>
      </c>
    </row>
    <row r="3025" spans="1:9" ht="15" customHeight="1">
      <c r="A3025" s="357">
        <v>45153</v>
      </c>
      <c r="B3025" s="81">
        <v>6000</v>
      </c>
      <c r="C3025" s="173">
        <v>24600</v>
      </c>
      <c r="D3025" s="797">
        <v>24860</v>
      </c>
      <c r="E3025" s="137">
        <f t="shared" ref="E3025" si="1170">D3025-C3025</f>
        <v>260</v>
      </c>
      <c r="F3025" s="580">
        <f t="shared" ref="F3025" si="1171">C3025-C3024</f>
        <v>-375</v>
      </c>
      <c r="I3025" s="798">
        <v>213750</v>
      </c>
    </row>
    <row r="3026" spans="1:9" ht="15" customHeight="1">
      <c r="A3026" s="357">
        <v>45154</v>
      </c>
      <c r="B3026" s="81">
        <v>6035</v>
      </c>
      <c r="C3026" s="173">
        <v>24730</v>
      </c>
      <c r="D3026" s="802">
        <v>25100</v>
      </c>
      <c r="E3026" s="137">
        <f t="shared" ref="E3026" si="1172">D3026-C3026</f>
        <v>370</v>
      </c>
      <c r="F3026" s="580">
        <f t="shared" ref="F3026" si="1173">C3026-C3025</f>
        <v>130</v>
      </c>
      <c r="I3026" s="801">
        <v>212250</v>
      </c>
    </row>
    <row r="3027" spans="1:9" ht="15" customHeight="1">
      <c r="A3027" s="357">
        <v>45155</v>
      </c>
      <c r="B3027" s="81">
        <v>6035</v>
      </c>
      <c r="C3027" s="173">
        <v>25000</v>
      </c>
      <c r="D3027" s="805">
        <v>25300</v>
      </c>
      <c r="E3027" s="137">
        <f t="shared" ref="E3027" si="1174">D3027-C3027</f>
        <v>300</v>
      </c>
      <c r="F3027" s="580">
        <f t="shared" ref="F3027" si="1175">C3027-C3026</f>
        <v>270</v>
      </c>
      <c r="G3027" s="537"/>
      <c r="H3027" s="562"/>
      <c r="I3027" s="806">
        <v>211000</v>
      </c>
    </row>
    <row r="3028" spans="1:9" ht="15" customHeight="1">
      <c r="A3028" s="357">
        <v>45156</v>
      </c>
      <c r="B3028" s="81">
        <v>6090</v>
      </c>
      <c r="C3028" s="173">
        <v>25050</v>
      </c>
      <c r="D3028" s="810">
        <v>25250</v>
      </c>
      <c r="E3028" s="137">
        <f t="shared" ref="E3028" si="1176">D3028-C3028</f>
        <v>200</v>
      </c>
      <c r="F3028" s="580">
        <f t="shared" ref="F3028" si="1177">C3028-C3027</f>
        <v>50</v>
      </c>
      <c r="G3028" s="537"/>
      <c r="H3028" s="562"/>
      <c r="I3028" s="809">
        <v>213500</v>
      </c>
    </row>
    <row r="3029" spans="1:9" ht="15" customHeight="1">
      <c r="A3029" s="357">
        <v>45159</v>
      </c>
      <c r="B3029" s="81">
        <v>6090</v>
      </c>
      <c r="C3029" s="173">
        <v>24925</v>
      </c>
      <c r="D3029" s="813">
        <v>25200</v>
      </c>
      <c r="E3029" s="137">
        <f t="shared" ref="E3029" si="1178">D3029-C3029</f>
        <v>275</v>
      </c>
      <c r="F3029" s="580">
        <f t="shared" ref="F3029" si="1179">C3029-C3028</f>
        <v>-125</v>
      </c>
      <c r="G3029" s="537"/>
      <c r="H3029" s="562"/>
      <c r="I3029" s="814">
        <v>215250</v>
      </c>
    </row>
    <row r="3030" spans="1:9" ht="15" customHeight="1">
      <c r="A3030" s="357">
        <v>45160</v>
      </c>
      <c r="B3030" s="81">
        <v>6090</v>
      </c>
      <c r="C3030" s="173">
        <v>25900</v>
      </c>
      <c r="D3030" s="818">
        <v>26250</v>
      </c>
      <c r="E3030" s="137">
        <f t="shared" ref="E3030" si="1180">D3030-C3030</f>
        <v>350</v>
      </c>
      <c r="F3030" s="580">
        <f t="shared" ref="F3030" si="1181">C3030-C3029</f>
        <v>975</v>
      </c>
      <c r="G3030" s="537"/>
      <c r="H3030" s="562"/>
      <c r="I3030" s="817">
        <v>219750</v>
      </c>
    </row>
    <row r="3031" spans="1:9" ht="15" customHeight="1">
      <c r="A3031" s="357">
        <v>45161</v>
      </c>
      <c r="B3031" s="81">
        <v>6115</v>
      </c>
      <c r="C3031" s="173">
        <v>25635</v>
      </c>
      <c r="D3031" s="822">
        <v>25825</v>
      </c>
      <c r="E3031" s="137">
        <f t="shared" ref="E3031" si="1182">D3031-C3031</f>
        <v>190</v>
      </c>
      <c r="F3031" s="580">
        <f t="shared" ref="F3031" si="1183">C3031-C3030</f>
        <v>-265</v>
      </c>
      <c r="G3031" s="537"/>
      <c r="H3031" s="562"/>
      <c r="I3031" s="821">
        <v>219000</v>
      </c>
    </row>
    <row r="3032" spans="1:9" ht="15" customHeight="1">
      <c r="A3032" s="357">
        <v>45162</v>
      </c>
      <c r="B3032" s="81">
        <v>6150</v>
      </c>
      <c r="C3032" s="173">
        <v>25750</v>
      </c>
      <c r="D3032" s="825">
        <v>25875</v>
      </c>
      <c r="E3032" s="137">
        <f t="shared" ref="E3032:E3033" si="1184">D3032-C3032</f>
        <v>125</v>
      </c>
      <c r="F3032" s="580">
        <f t="shared" ref="F3032:F3033" si="1185">C3032-C3031</f>
        <v>115</v>
      </c>
      <c r="I3032" s="826">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28"/>
      <c r="C3034" s="1228"/>
      <c r="D3034" s="1228"/>
      <c r="E3034" s="1228"/>
      <c r="F3034" s="1228"/>
      <c r="G3034" s="1228"/>
      <c r="H3034" s="1229"/>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6">
        <v>25110</v>
      </c>
      <c r="E3037" s="138">
        <f t="shared" si="1186"/>
        <v>110</v>
      </c>
      <c r="F3037" s="176">
        <f t="shared" si="1187"/>
        <v>50</v>
      </c>
      <c r="G3037" s="551">
        <f>AVERAGE($C$3015:C3037)</f>
        <v>25995.227272727272</v>
      </c>
      <c r="H3037" s="274">
        <f>AVERAGE($C$2865:C3037)</f>
        <v>26568.952095808385</v>
      </c>
      <c r="I3037" s="835">
        <v>215750</v>
      </c>
    </row>
    <row r="3038" spans="1:9" ht="15" customHeight="1">
      <c r="A3038" s="354">
        <v>45170</v>
      </c>
      <c r="B3038" s="86">
        <v>6370</v>
      </c>
      <c r="C3038" s="175">
        <v>25600</v>
      </c>
      <c r="D3038" s="355">
        <v>25800</v>
      </c>
      <c r="E3038" s="139">
        <f t="shared" ref="E3038" si="1188">D3038-C3038</f>
        <v>200</v>
      </c>
      <c r="F3038" s="177">
        <f t="shared" si="1187"/>
        <v>600</v>
      </c>
      <c r="I3038" s="839">
        <v>217250</v>
      </c>
    </row>
    <row r="3039" spans="1:9" ht="15" customHeight="1">
      <c r="A3039" s="357">
        <v>45173</v>
      </c>
      <c r="B3039" s="81">
        <v>6390</v>
      </c>
      <c r="C3039" s="173">
        <v>25560</v>
      </c>
      <c r="D3039" s="855">
        <v>25900</v>
      </c>
      <c r="E3039" s="137">
        <f t="shared" ref="E3039" si="1189">D3039-C3039</f>
        <v>340</v>
      </c>
      <c r="F3039" s="580">
        <f t="shared" si="1187"/>
        <v>-40</v>
      </c>
      <c r="G3039" s="537"/>
      <c r="H3039" s="562"/>
      <c r="I3039" s="854">
        <v>217500</v>
      </c>
    </row>
    <row r="3040" spans="1:9" ht="15" customHeight="1">
      <c r="A3040" s="357">
        <v>45174</v>
      </c>
      <c r="B3040" s="81">
        <v>6385</v>
      </c>
      <c r="C3040" s="173">
        <v>26400</v>
      </c>
      <c r="D3040" s="858">
        <v>26420</v>
      </c>
      <c r="E3040" s="137">
        <f t="shared" ref="E3040" si="1190">D3040-C3040</f>
        <v>20</v>
      </c>
      <c r="F3040" s="580">
        <f t="shared" si="1187"/>
        <v>840</v>
      </c>
      <c r="G3040" s="537"/>
      <c r="H3040" s="562"/>
      <c r="I3040" s="859">
        <v>221750</v>
      </c>
    </row>
    <row r="3041" spans="1:9" ht="15" customHeight="1">
      <c r="A3041" s="357">
        <v>45175</v>
      </c>
      <c r="B3041" s="81">
        <v>6410</v>
      </c>
      <c r="C3041" s="173">
        <v>26100</v>
      </c>
      <c r="D3041" s="863">
        <v>26250</v>
      </c>
      <c r="E3041" s="137">
        <f t="shared" ref="E3041" si="1191">D3041-C3041</f>
        <v>150</v>
      </c>
      <c r="F3041" s="580">
        <f t="shared" si="1187"/>
        <v>-300</v>
      </c>
      <c r="G3041" s="537"/>
      <c r="H3041" s="562"/>
      <c r="I3041" s="862">
        <v>222750</v>
      </c>
    </row>
    <row r="3042" spans="1:9" ht="15" customHeight="1">
      <c r="A3042" s="357">
        <v>45176</v>
      </c>
      <c r="B3042" s="81">
        <v>6695</v>
      </c>
      <c r="C3042" s="173">
        <v>25725</v>
      </c>
      <c r="D3042" s="867">
        <v>25775</v>
      </c>
      <c r="E3042" s="137">
        <f t="shared" ref="E3042" si="1192">D3042-C3042</f>
        <v>50</v>
      </c>
      <c r="F3042" s="580">
        <f t="shared" ref="F3042" si="1193">C3042-C3041</f>
        <v>-375</v>
      </c>
      <c r="I3042" s="866">
        <v>222000</v>
      </c>
    </row>
    <row r="3043" spans="1:9" ht="15" customHeight="1">
      <c r="A3043" s="357">
        <v>45177</v>
      </c>
      <c r="B3043" s="81">
        <v>6815</v>
      </c>
      <c r="C3043" s="173">
        <v>25335</v>
      </c>
      <c r="D3043" s="871">
        <v>25650</v>
      </c>
      <c r="E3043" s="137">
        <f t="shared" ref="E3043" si="1194">D3043-C3043</f>
        <v>315</v>
      </c>
      <c r="F3043" s="580">
        <f t="shared" ref="F3043" si="1195">C3043-C3042</f>
        <v>-390</v>
      </c>
      <c r="I3043" s="872">
        <v>222000</v>
      </c>
    </row>
    <row r="3044" spans="1:9" ht="15" customHeight="1">
      <c r="A3044" s="357">
        <v>45180</v>
      </c>
      <c r="B3044" s="81">
        <v>6885</v>
      </c>
      <c r="C3044" s="173">
        <v>25550</v>
      </c>
      <c r="D3044" s="876">
        <v>25775</v>
      </c>
      <c r="E3044" s="137">
        <f t="shared" ref="E3044:E3046" si="1196">D3044-C3044</f>
        <v>225</v>
      </c>
      <c r="F3044" s="580">
        <f t="shared" ref="F3044:F3046" si="1197">C3044-C3043</f>
        <v>215</v>
      </c>
      <c r="I3044" s="875">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1">
        <v>25850</v>
      </c>
      <c r="E3047" s="137">
        <f t="shared" ref="E3047:E3049" si="1198">D3047-C3047</f>
        <v>200</v>
      </c>
      <c r="F3047" s="580">
        <f t="shared" ref="F3047" si="1199">C3047-C3046</f>
        <v>450</v>
      </c>
      <c r="I3047" s="882">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8">
        <v>25850</v>
      </c>
      <c r="E3050" s="137">
        <f t="shared" ref="E3050:E3052" si="1201">D3050-C3050</f>
        <v>200</v>
      </c>
      <c r="F3050" s="580">
        <f t="shared" si="1200"/>
        <v>100</v>
      </c>
      <c r="I3050" s="889">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6">
        <v>25700</v>
      </c>
      <c r="E3053" s="137">
        <f t="shared" ref="E3053" si="1202">D3053-C3053</f>
        <v>375</v>
      </c>
      <c r="F3053" s="580">
        <f t="shared" si="1200"/>
        <v>-325</v>
      </c>
      <c r="I3053" s="897">
        <v>218000</v>
      </c>
    </row>
    <row r="3054" spans="1:9" ht="15" customHeight="1">
      <c r="A3054" s="357">
        <v>45194</v>
      </c>
      <c r="B3054" s="81">
        <v>6960</v>
      </c>
      <c r="C3054" s="173">
        <v>26100</v>
      </c>
      <c r="D3054" s="901">
        <v>26160</v>
      </c>
      <c r="E3054" s="137">
        <f t="shared" ref="E3054" si="1203">D3054-C3054</f>
        <v>60</v>
      </c>
      <c r="F3054" s="580">
        <f t="shared" ref="F3054" si="1204">C3054-C3053</f>
        <v>775</v>
      </c>
      <c r="I3054" s="900">
        <v>222750</v>
      </c>
    </row>
    <row r="3055" spans="1:9" ht="15" customHeight="1">
      <c r="A3055" s="357">
        <v>45195</v>
      </c>
      <c r="B3055" s="81">
        <v>7035</v>
      </c>
      <c r="C3055" s="173">
        <v>25625</v>
      </c>
      <c r="D3055" s="905">
        <v>25900</v>
      </c>
      <c r="E3055" s="137">
        <f t="shared" ref="E3055" si="1205">D3055-C3055</f>
        <v>275</v>
      </c>
      <c r="F3055" s="580">
        <f t="shared" ref="F3055" si="1206">C3055-C3054</f>
        <v>-475</v>
      </c>
      <c r="G3055" s="537"/>
      <c r="H3055" s="562"/>
      <c r="I3055" s="904">
        <v>221500</v>
      </c>
    </row>
    <row r="3056" spans="1:9" ht="15" customHeight="1">
      <c r="A3056" s="357">
        <v>45196</v>
      </c>
      <c r="B3056" s="81">
        <v>6975</v>
      </c>
      <c r="C3056" s="173">
        <v>25550</v>
      </c>
      <c r="D3056" s="908">
        <v>25650</v>
      </c>
      <c r="E3056" s="137">
        <f t="shared" ref="E3056" si="1207">D3056-C3056</f>
        <v>100</v>
      </c>
      <c r="F3056" s="580">
        <f t="shared" ref="F3056" si="1208">C3056-C3055</f>
        <v>-75</v>
      </c>
      <c r="G3056" s="537"/>
      <c r="H3056" s="562"/>
      <c r="I3056" s="909">
        <v>219250</v>
      </c>
    </row>
    <row r="3057" spans="1:9" ht="15" customHeight="1">
      <c r="A3057" s="357">
        <v>45197</v>
      </c>
      <c r="B3057" s="81">
        <v>7080</v>
      </c>
      <c r="C3057" s="173">
        <v>25355</v>
      </c>
      <c r="D3057" s="913">
        <v>25600</v>
      </c>
      <c r="E3057" s="137">
        <f t="shared" ref="E3057" si="1209">D3057-C3057</f>
        <v>245</v>
      </c>
      <c r="F3057" s="580">
        <f t="shared" ref="F3057" si="1210">C3057-C3056</f>
        <v>-195</v>
      </c>
      <c r="G3057" s="537"/>
      <c r="H3057" s="562"/>
      <c r="I3057" s="912">
        <v>218500</v>
      </c>
    </row>
    <row r="3058" spans="1:9" ht="15" customHeight="1" thickBot="1">
      <c r="A3058" s="357">
        <v>2</v>
      </c>
      <c r="B3058" s="81">
        <v>7350</v>
      </c>
      <c r="C3058" s="173">
        <v>24200</v>
      </c>
      <c r="D3058" s="917">
        <v>24450</v>
      </c>
      <c r="E3058" s="137">
        <f t="shared" ref="E3058" si="1211">D3058-C3058</f>
        <v>250</v>
      </c>
      <c r="F3058" s="580">
        <f t="shared" ref="F3058" si="1212">C3058-C3057</f>
        <v>-1155</v>
      </c>
      <c r="G3058" s="546">
        <f>AVERAGE($C$3038:C3058)</f>
        <v>25558.571428571428</v>
      </c>
      <c r="H3058" s="713">
        <f>AVERAGE($C$2865:C3058)</f>
        <v>26456.090425531915</v>
      </c>
      <c r="I3058" s="918"/>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2"/>
      <c r="I3059" s="921"/>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4"/>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7"/>
    </row>
    <row r="3062" spans="1:9" ht="15" customHeight="1">
      <c r="A3062" s="357">
        <v>45204</v>
      </c>
      <c r="B3062" s="81">
        <v>7425</v>
      </c>
      <c r="C3062" s="591">
        <v>24050</v>
      </c>
      <c r="D3062" s="592">
        <v>24350</v>
      </c>
      <c r="E3062" s="579">
        <f t="shared" ref="E3062:E3067" si="1219">D3062-C3062</f>
        <v>300</v>
      </c>
      <c r="F3062" s="580">
        <f t="shared" ref="F3062:F3064" si="1220">C3062-C3061</f>
        <v>50</v>
      </c>
      <c r="I3062" s="930"/>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1">
        <v>25150</v>
      </c>
      <c r="E3068" s="137">
        <f t="shared" ref="E3068:E3069" si="1222">D3068-C3068</f>
        <v>125</v>
      </c>
      <c r="F3068" s="580">
        <f t="shared" si="1221"/>
        <v>125</v>
      </c>
      <c r="I3068" s="940">
        <v>214000</v>
      </c>
    </row>
    <row r="3069" spans="1:9" ht="15" customHeight="1">
      <c r="A3069" s="357">
        <v>45215</v>
      </c>
      <c r="B3069" s="81">
        <v>7390</v>
      </c>
      <c r="C3069" s="173">
        <v>24725</v>
      </c>
      <c r="D3069" s="945">
        <v>25200</v>
      </c>
      <c r="E3069" s="137">
        <f t="shared" si="1222"/>
        <v>475</v>
      </c>
      <c r="F3069" s="580">
        <f t="shared" si="1221"/>
        <v>-300</v>
      </c>
      <c r="I3069" s="944">
        <v>218500</v>
      </c>
    </row>
    <row r="3070" spans="1:9" ht="15" customHeight="1">
      <c r="A3070" s="357">
        <v>45216</v>
      </c>
      <c r="B3070" s="81">
        <v>7410</v>
      </c>
      <c r="C3070" s="173">
        <v>24880</v>
      </c>
      <c r="D3070" s="948">
        <v>25300</v>
      </c>
      <c r="E3070" s="137">
        <f t="shared" ref="E3070" si="1223">D3070-C3070</f>
        <v>420</v>
      </c>
      <c r="F3070" s="580">
        <f t="shared" si="1221"/>
        <v>155</v>
      </c>
      <c r="I3070" s="949">
        <v>218000</v>
      </c>
    </row>
    <row r="3071" spans="1:9" ht="15" customHeight="1">
      <c r="A3071" s="357">
        <v>45217</v>
      </c>
      <c r="B3071" s="81">
        <v>7465</v>
      </c>
      <c r="C3071" s="173">
        <v>25450</v>
      </c>
      <c r="D3071" s="953">
        <v>25675</v>
      </c>
      <c r="E3071" s="137">
        <f t="shared" ref="E3071" si="1224">D3071-C3071</f>
        <v>225</v>
      </c>
      <c r="F3071" s="580">
        <f t="shared" ref="F3071" si="1225">C3071-C3070</f>
        <v>570</v>
      </c>
      <c r="G3071" s="537"/>
      <c r="H3071" s="562"/>
      <c r="I3071" s="952">
        <v>219250</v>
      </c>
    </row>
    <row r="3072" spans="1:9" ht="15" customHeight="1">
      <c r="A3072" s="357">
        <v>45218</v>
      </c>
      <c r="B3072" s="81">
        <v>7395</v>
      </c>
      <c r="C3072" s="173">
        <v>25075</v>
      </c>
      <c r="D3072" s="956">
        <v>25175</v>
      </c>
      <c r="E3072" s="137">
        <f t="shared" ref="E3072" si="1226">D3072-C3072</f>
        <v>100</v>
      </c>
      <c r="F3072" s="580">
        <f t="shared" ref="F3072" si="1227">C3072-C3071</f>
        <v>-375</v>
      </c>
      <c r="G3072" s="537"/>
      <c r="H3072" s="562"/>
      <c r="I3072" s="957">
        <v>218500</v>
      </c>
    </row>
    <row r="3073" spans="1:9" ht="15" customHeight="1">
      <c r="A3073" s="357">
        <v>45219</v>
      </c>
      <c r="B3073" s="81">
        <v>7345</v>
      </c>
      <c r="C3073" s="173">
        <v>24405</v>
      </c>
      <c r="D3073" s="961">
        <v>24700</v>
      </c>
      <c r="E3073" s="137">
        <f t="shared" ref="E3073" si="1228">D3073-C3073</f>
        <v>295</v>
      </c>
      <c r="F3073" s="580">
        <f t="shared" ref="F3073" si="1229">C3073-C3072</f>
        <v>-670</v>
      </c>
      <c r="G3073" s="537"/>
      <c r="H3073" s="562"/>
      <c r="I3073" s="960">
        <v>217750</v>
      </c>
    </row>
    <row r="3074" spans="1:9" ht="15" customHeight="1">
      <c r="A3074" s="357">
        <v>45222</v>
      </c>
      <c r="B3074" s="81">
        <v>7335</v>
      </c>
      <c r="C3074" s="173">
        <v>24555</v>
      </c>
      <c r="D3074" s="965">
        <v>24850</v>
      </c>
      <c r="E3074" s="137">
        <f t="shared" ref="E3074" si="1230">D3074-C3074</f>
        <v>295</v>
      </c>
      <c r="F3074" s="580">
        <f t="shared" ref="F3074" si="1231">C3074-C3073</f>
        <v>150</v>
      </c>
      <c r="G3074" s="537"/>
      <c r="H3074" s="562"/>
      <c r="I3074" s="966">
        <v>214750</v>
      </c>
    </row>
    <row r="3075" spans="1:9" ht="15" customHeight="1">
      <c r="A3075" s="357">
        <v>45223</v>
      </c>
      <c r="B3075" s="81">
        <v>7210</v>
      </c>
      <c r="C3075" s="173">
        <v>24835</v>
      </c>
      <c r="D3075" s="969">
        <v>25025</v>
      </c>
      <c r="E3075" s="137">
        <f t="shared" ref="E3075" si="1232">D3075-C3075</f>
        <v>190</v>
      </c>
      <c r="F3075" s="580">
        <f t="shared" ref="F3075" si="1233">C3075-C3074</f>
        <v>280</v>
      </c>
      <c r="G3075" s="537"/>
      <c r="H3075" s="562"/>
      <c r="I3075" s="970">
        <v>213750</v>
      </c>
    </row>
    <row r="3076" spans="1:9" ht="15" customHeight="1">
      <c r="A3076" s="357">
        <v>45224</v>
      </c>
      <c r="B3076" s="81">
        <v>7285</v>
      </c>
      <c r="C3076" s="173">
        <v>24925</v>
      </c>
      <c r="D3076" s="974">
        <v>25200</v>
      </c>
      <c r="E3076" s="137">
        <f t="shared" ref="E3076" si="1234">D3076-C3076</f>
        <v>275</v>
      </c>
      <c r="F3076" s="580">
        <f t="shared" ref="F3076" si="1235">C3076-C3075</f>
        <v>90</v>
      </c>
      <c r="G3076" s="537"/>
      <c r="H3076" s="562"/>
      <c r="I3076" s="975">
        <v>216500</v>
      </c>
    </row>
    <row r="3077" spans="1:9" ht="15" customHeight="1">
      <c r="A3077" s="357">
        <v>45225</v>
      </c>
      <c r="B3077" s="81">
        <v>7345</v>
      </c>
      <c r="C3077" s="173">
        <v>24750</v>
      </c>
      <c r="D3077" s="978">
        <v>25050</v>
      </c>
      <c r="E3077" s="137">
        <f t="shared" ref="E3077:E3082" si="1236">D3077-C3077</f>
        <v>300</v>
      </c>
      <c r="F3077" s="580">
        <f t="shared" ref="F3077:F3082" si="1237">C3077-C3076</f>
        <v>-175</v>
      </c>
      <c r="I3077" s="979">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7">
        <v>24725</v>
      </c>
      <c r="E3080" s="137">
        <f t="shared" si="1236"/>
        <v>175</v>
      </c>
      <c r="F3080" s="580">
        <f t="shared" si="1237"/>
        <v>-275</v>
      </c>
      <c r="G3080" s="551">
        <f>AVERAGE($C$3059:C3080)</f>
        <v>24617.727272727272</v>
      </c>
      <c r="H3080" s="359">
        <f>AVERAGE($C$2865:C3080)</f>
        <v>26263.5</v>
      </c>
      <c r="I3080" s="988">
        <v>213250</v>
      </c>
    </row>
    <row r="3081" spans="1:9" ht="15" customHeight="1">
      <c r="A3081" s="354">
        <v>45231</v>
      </c>
      <c r="B3081" s="86">
        <v>7245</v>
      </c>
      <c r="C3081" s="175">
        <v>23550</v>
      </c>
      <c r="D3081" s="355">
        <v>23900</v>
      </c>
      <c r="E3081" s="139">
        <f t="shared" si="1236"/>
        <v>350</v>
      </c>
      <c r="F3081" s="177">
        <f t="shared" si="1237"/>
        <v>-1000</v>
      </c>
      <c r="I3081" s="989">
        <v>205750</v>
      </c>
    </row>
    <row r="3082" spans="1:9" ht="15" customHeight="1">
      <c r="A3082" s="357">
        <v>45232</v>
      </c>
      <c r="B3082" s="81">
        <v>7345</v>
      </c>
      <c r="C3082" s="173">
        <v>23795</v>
      </c>
      <c r="D3082" s="991">
        <v>24000</v>
      </c>
      <c r="E3082" s="137">
        <f t="shared" si="1236"/>
        <v>205</v>
      </c>
      <c r="F3082" s="580">
        <f t="shared" si="1237"/>
        <v>245</v>
      </c>
      <c r="I3082" s="316">
        <v>206750</v>
      </c>
    </row>
    <row r="3083" spans="1:9" ht="15" customHeight="1">
      <c r="A3083" s="357">
        <v>45233</v>
      </c>
      <c r="B3083" s="81">
        <v>7435</v>
      </c>
      <c r="C3083" s="173">
        <v>24150</v>
      </c>
      <c r="D3083" s="995">
        <v>24350</v>
      </c>
      <c r="E3083" s="137">
        <f t="shared" ref="E3083" si="1238">D3083-C3083</f>
        <v>200</v>
      </c>
      <c r="F3083" s="580">
        <f t="shared" ref="F3083" si="1239">C3083-C3082</f>
        <v>355</v>
      </c>
      <c r="I3083" s="994">
        <v>207500</v>
      </c>
    </row>
    <row r="3084" spans="1:9" ht="15" customHeight="1">
      <c r="A3084" s="357">
        <v>45236</v>
      </c>
      <c r="B3084" s="81">
        <v>7430</v>
      </c>
      <c r="C3084" s="173">
        <v>24300</v>
      </c>
      <c r="D3084" s="998">
        <v>24550</v>
      </c>
      <c r="E3084" s="137">
        <f t="shared" ref="E3084" si="1240">D3084-C3084</f>
        <v>250</v>
      </c>
      <c r="F3084" s="580">
        <f t="shared" ref="F3084" si="1241">C3084-C3083</f>
        <v>150</v>
      </c>
      <c r="I3084" s="999">
        <v>208000</v>
      </c>
    </row>
    <row r="3085" spans="1:9" ht="15" customHeight="1">
      <c r="A3085" s="357">
        <v>45237</v>
      </c>
      <c r="B3085" s="81">
        <v>7385</v>
      </c>
      <c r="C3085" s="173">
        <v>24275</v>
      </c>
      <c r="D3085" s="1003">
        <v>24500</v>
      </c>
      <c r="E3085" s="137">
        <f t="shared" ref="E3085" si="1242">D3085-C3085</f>
        <v>225</v>
      </c>
      <c r="F3085" s="580">
        <f t="shared" ref="F3085" si="1243">C3085-C3084</f>
        <v>-25</v>
      </c>
      <c r="I3085" s="1002">
        <v>209500</v>
      </c>
    </row>
    <row r="3086" spans="1:9" ht="15" customHeight="1">
      <c r="A3086" s="357">
        <v>45238</v>
      </c>
      <c r="B3086" s="81">
        <v>7380</v>
      </c>
      <c r="C3086" s="173">
        <v>24550</v>
      </c>
      <c r="D3086" s="1006">
        <v>24825</v>
      </c>
      <c r="E3086" s="137">
        <f t="shared" ref="E3086" si="1244">D3086-C3086</f>
        <v>275</v>
      </c>
      <c r="F3086" s="580">
        <f t="shared" ref="F3086" si="1245">C3086-C3085</f>
        <v>275</v>
      </c>
      <c r="I3086" s="1007">
        <v>211000</v>
      </c>
    </row>
    <row r="3087" spans="1:9" ht="15" customHeight="1">
      <c r="A3087" s="357">
        <v>45239</v>
      </c>
      <c r="B3087" s="81">
        <v>7500</v>
      </c>
      <c r="C3087" s="173">
        <v>24640</v>
      </c>
      <c r="D3087" s="1011">
        <v>24675</v>
      </c>
      <c r="E3087" s="137">
        <f t="shared" ref="E3087" si="1246">D3087-C3087</f>
        <v>35</v>
      </c>
      <c r="F3087" s="580">
        <f t="shared" ref="F3087" si="1247">C3087-C3086</f>
        <v>90</v>
      </c>
      <c r="G3087" s="537"/>
      <c r="H3087" s="562"/>
      <c r="I3087" s="1010">
        <v>210250</v>
      </c>
    </row>
    <row r="3088" spans="1:9" ht="15" customHeight="1">
      <c r="A3088" s="357">
        <v>45240</v>
      </c>
      <c r="B3088" s="81">
        <v>7485</v>
      </c>
      <c r="C3088" s="173">
        <v>24275</v>
      </c>
      <c r="D3088" s="1014">
        <v>24600</v>
      </c>
      <c r="E3088" s="137">
        <f t="shared" ref="E3088" si="1248">D3088-C3088</f>
        <v>325</v>
      </c>
      <c r="F3088" s="580">
        <f t="shared" ref="F3088" si="1249">C3088-C3087</f>
        <v>-365</v>
      </c>
      <c r="G3088" s="537"/>
      <c r="H3088" s="562"/>
      <c r="I3088" s="1015">
        <v>211000</v>
      </c>
    </row>
    <row r="3089" spans="1:9" ht="15" customHeight="1">
      <c r="A3089" s="357">
        <v>45243</v>
      </c>
      <c r="B3089" s="81">
        <v>7495</v>
      </c>
      <c r="C3089" s="173">
        <v>24750</v>
      </c>
      <c r="D3089" s="1018">
        <v>24975</v>
      </c>
      <c r="E3089" s="137">
        <f t="shared" ref="E3089" si="1250">D3089-C3089</f>
        <v>225</v>
      </c>
      <c r="F3089" s="580">
        <f t="shared" ref="F3089" si="1251">C3089-C3088</f>
        <v>475</v>
      </c>
      <c r="G3089" s="537"/>
      <c r="H3089" s="562"/>
      <c r="I3089" s="1019">
        <v>215500</v>
      </c>
    </row>
    <row r="3090" spans="1:9" ht="15" customHeight="1">
      <c r="A3090" s="357">
        <v>45244</v>
      </c>
      <c r="B3090" s="81">
        <v>7395</v>
      </c>
      <c r="C3090" s="173">
        <v>24600</v>
      </c>
      <c r="D3090" s="1023">
        <v>25000</v>
      </c>
      <c r="E3090" s="137">
        <f t="shared" ref="E3090:E3091" si="1252">D3090-C3090</f>
        <v>400</v>
      </c>
      <c r="F3090" s="580">
        <f t="shared" ref="F3090:F3091" si="1253">C3090-C3089</f>
        <v>-150</v>
      </c>
      <c r="I3090" s="1022">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7">
        <v>25300</v>
      </c>
      <c r="E3092" s="137">
        <f t="shared" ref="E3092" si="1254">D3092-C3092</f>
        <v>250</v>
      </c>
      <c r="F3092" s="580">
        <f t="shared" ref="F3092" si="1255">C3092-C3091</f>
        <v>-50</v>
      </c>
      <c r="G3092" s="537"/>
      <c r="H3092" s="562"/>
      <c r="I3092" s="1028">
        <v>213750</v>
      </c>
    </row>
    <row r="3093" spans="1:9" ht="15" customHeight="1">
      <c r="A3093" s="357">
        <v>45247</v>
      </c>
      <c r="B3093" s="81">
        <v>7785</v>
      </c>
      <c r="C3093" s="173">
        <v>25000</v>
      </c>
      <c r="D3093" s="1031">
        <v>25250</v>
      </c>
      <c r="E3093" s="137">
        <f t="shared" ref="E3093" si="1256">D3093-C3093</f>
        <v>250</v>
      </c>
      <c r="F3093" s="580">
        <f t="shared" ref="F3093" si="1257">C3093-C3092</f>
        <v>-50</v>
      </c>
      <c r="G3093" s="537"/>
      <c r="H3093" s="562"/>
      <c r="I3093" s="1032">
        <v>212750</v>
      </c>
    </row>
    <row r="3094" spans="1:9" ht="15" customHeight="1">
      <c r="A3094" s="357">
        <v>45250</v>
      </c>
      <c r="B3094" s="81">
        <v>7840</v>
      </c>
      <c r="C3094" s="173">
        <v>24700</v>
      </c>
      <c r="D3094" s="1036">
        <v>24850</v>
      </c>
      <c r="E3094" s="137">
        <f t="shared" ref="E3094:E3097" si="1258">D3094-C3094</f>
        <v>150</v>
      </c>
      <c r="F3094" s="580">
        <f t="shared" ref="F3094:F3097" si="1259">C3094-C3093</f>
        <v>-300</v>
      </c>
      <c r="I3094" s="1035">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5">
        <v>24300</v>
      </c>
      <c r="E3098" s="137">
        <f t="shared" ref="E3098" si="1260">D3098-C3098</f>
        <v>250</v>
      </c>
      <c r="F3098" s="580">
        <f t="shared" ref="F3098" si="1261">C3098-C3097</f>
        <v>-150</v>
      </c>
      <c r="G3098" s="537"/>
      <c r="H3098" s="562"/>
      <c r="I3098" s="1044">
        <v>201750</v>
      </c>
    </row>
    <row r="3099" spans="1:9" ht="15" customHeight="1">
      <c r="A3099" s="357">
        <v>45257</v>
      </c>
      <c r="B3099" s="81">
        <v>7810</v>
      </c>
      <c r="C3099" s="173">
        <v>23550</v>
      </c>
      <c r="D3099" s="1048">
        <v>23775</v>
      </c>
      <c r="E3099" s="137">
        <f t="shared" ref="E3099" si="1262">D3099-C3099</f>
        <v>225</v>
      </c>
      <c r="F3099" s="580">
        <f t="shared" ref="F3099" si="1263">C3099-C3098</f>
        <v>-500</v>
      </c>
      <c r="I3099" s="1049">
        <v>201000</v>
      </c>
    </row>
    <row r="3100" spans="1:9" ht="15" customHeight="1">
      <c r="A3100" s="357">
        <v>45258</v>
      </c>
      <c r="B3100" s="81">
        <v>7810</v>
      </c>
      <c r="C3100" s="173">
        <v>22975</v>
      </c>
      <c r="D3100" s="1053">
        <v>23300</v>
      </c>
      <c r="E3100" s="137">
        <f t="shared" ref="E3100" si="1264">D3100-C3100</f>
        <v>325</v>
      </c>
      <c r="F3100" s="580">
        <f t="shared" ref="F3100" si="1265">C3100-C3099</f>
        <v>-575</v>
      </c>
      <c r="G3100" s="537"/>
      <c r="H3100" s="562"/>
      <c r="I3100" s="1054">
        <v>194000</v>
      </c>
    </row>
    <row r="3101" spans="1:9" ht="15" customHeight="1">
      <c r="A3101" s="357">
        <v>45259</v>
      </c>
      <c r="B3101" s="81">
        <v>8095</v>
      </c>
      <c r="C3101" s="173">
        <v>23120</v>
      </c>
      <c r="D3101" s="1058">
        <v>23385</v>
      </c>
      <c r="E3101" s="137">
        <f t="shared" ref="E3101" si="1266">D3101-C3101</f>
        <v>265</v>
      </c>
      <c r="F3101" s="580">
        <f t="shared" ref="F3101" si="1267">C3101-C3100</f>
        <v>145</v>
      </c>
      <c r="G3101" s="537"/>
      <c r="H3101" s="562"/>
      <c r="I3101" s="1057">
        <v>196250</v>
      </c>
    </row>
    <row r="3102" spans="1:9" ht="15" customHeight="1" thickBot="1">
      <c r="A3102" s="357">
        <v>45260</v>
      </c>
      <c r="B3102" s="81">
        <v>8110</v>
      </c>
      <c r="C3102" s="173">
        <v>22910</v>
      </c>
      <c r="D3102" s="1062">
        <v>23275</v>
      </c>
      <c r="E3102" s="137">
        <f t="shared" ref="E3102:E3104" si="1268">D3102-C3102</f>
        <v>365</v>
      </c>
      <c r="F3102" s="580">
        <f t="shared" ref="F3102:F3104" si="1269">C3102-C3101</f>
        <v>-210</v>
      </c>
      <c r="G3102" s="551">
        <f>AVERAGE($C$3081:C3102)</f>
        <v>24221.136363636364</v>
      </c>
      <c r="H3102" s="359">
        <f>AVERAGE($C$2865:C3102)</f>
        <v>26069.827586206895</v>
      </c>
      <c r="I3102" s="1063">
        <v>196250</v>
      </c>
    </row>
    <row r="3103" spans="1:9" ht="15" customHeight="1">
      <c r="A3103" s="354">
        <v>45261</v>
      </c>
      <c r="B3103" s="86">
        <v>8065</v>
      </c>
      <c r="C3103" s="175">
        <v>23250</v>
      </c>
      <c r="D3103" s="355">
        <v>23600</v>
      </c>
      <c r="E3103" s="139">
        <f t="shared" si="1268"/>
        <v>350</v>
      </c>
      <c r="F3103" s="177">
        <f t="shared" si="1269"/>
        <v>340</v>
      </c>
      <c r="H3103" s="362"/>
      <c r="I3103" s="1066">
        <v>196500</v>
      </c>
    </row>
    <row r="3104" spans="1:9" ht="15" customHeight="1">
      <c r="A3104" s="357">
        <v>45264</v>
      </c>
      <c r="B3104" s="81">
        <v>7985</v>
      </c>
      <c r="C3104" s="173">
        <v>23625</v>
      </c>
      <c r="D3104" s="1069">
        <v>23900</v>
      </c>
      <c r="E3104" s="137">
        <f t="shared" si="1268"/>
        <v>275</v>
      </c>
      <c r="F3104" s="580">
        <f t="shared" si="1269"/>
        <v>375</v>
      </c>
      <c r="I3104" s="1070">
        <v>200500</v>
      </c>
    </row>
    <row r="3105" spans="1:9" ht="15" customHeight="1">
      <c r="A3105" s="357">
        <v>45265</v>
      </c>
      <c r="B3105" s="81">
        <v>7995</v>
      </c>
      <c r="C3105" s="173">
        <v>23750</v>
      </c>
      <c r="D3105" s="1073">
        <v>23975</v>
      </c>
      <c r="E3105" s="137">
        <f t="shared" ref="E3105" si="1270">D3105-C3105</f>
        <v>225</v>
      </c>
      <c r="F3105" s="580">
        <f t="shared" ref="F3105" si="1271">C3105-C3104</f>
        <v>125</v>
      </c>
      <c r="I3105" s="1074">
        <v>200500</v>
      </c>
    </row>
    <row r="3106" spans="1:9" ht="15" customHeight="1">
      <c r="A3106" s="357">
        <v>45266</v>
      </c>
      <c r="B3106" s="81">
        <v>7970</v>
      </c>
      <c r="C3106" s="173">
        <v>24450</v>
      </c>
      <c r="D3106" s="1078">
        <v>24475</v>
      </c>
      <c r="E3106" s="137">
        <f t="shared" ref="E3106" si="1272">D3106-C3106</f>
        <v>25</v>
      </c>
      <c r="F3106" s="580">
        <f t="shared" ref="F3106" si="1273">C3106-C3105</f>
        <v>700</v>
      </c>
      <c r="I3106" s="1077">
        <v>205500</v>
      </c>
    </row>
    <row r="3107" spans="1:9" ht="15" customHeight="1">
      <c r="A3107" s="357">
        <v>45267</v>
      </c>
      <c r="B3107" s="81">
        <v>8050</v>
      </c>
      <c r="C3107" s="173">
        <v>24400</v>
      </c>
      <c r="D3107" s="1081">
        <v>24675</v>
      </c>
      <c r="E3107" s="137">
        <f t="shared" ref="E3107:E3116" si="1274">D3107-C3107</f>
        <v>275</v>
      </c>
      <c r="F3107" s="580">
        <f t="shared" ref="F3107:F3113" si="1275">C3107-C3106</f>
        <v>-50</v>
      </c>
      <c r="I3107" s="1082">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100"/>
      <c r="I3113" s="316">
        <v>209000</v>
      </c>
    </row>
    <row r="3114" spans="1:9" ht="15" customHeight="1">
      <c r="A3114" s="357">
        <v>45278</v>
      </c>
      <c r="B3114" s="81">
        <v>8205</v>
      </c>
      <c r="C3114" s="173">
        <v>24800</v>
      </c>
      <c r="D3114" s="248">
        <v>25030</v>
      </c>
      <c r="E3114" s="137">
        <f t="shared" si="1274"/>
        <v>230</v>
      </c>
      <c r="F3114" s="580">
        <f t="shared" ref="F3114:F3120" si="1276">C3114-C3113</f>
        <v>-425</v>
      </c>
      <c r="G3114" s="537"/>
      <c r="H3114" s="1100"/>
      <c r="I3114" s="316">
        <v>207500</v>
      </c>
    </row>
    <row r="3115" spans="1:9" ht="15" customHeight="1">
      <c r="A3115" s="357">
        <v>45279</v>
      </c>
      <c r="B3115" s="81">
        <v>8190</v>
      </c>
      <c r="C3115" s="173">
        <v>24750</v>
      </c>
      <c r="D3115" s="248">
        <v>25050</v>
      </c>
      <c r="E3115" s="137">
        <f t="shared" si="1274"/>
        <v>300</v>
      </c>
      <c r="F3115" s="580">
        <f t="shared" si="1276"/>
        <v>-50</v>
      </c>
      <c r="G3115" s="537"/>
      <c r="H3115" s="1100"/>
      <c r="I3115" s="316">
        <v>208000</v>
      </c>
    </row>
    <row r="3116" spans="1:9" ht="15" customHeight="1">
      <c r="A3116" s="357">
        <v>45280</v>
      </c>
      <c r="B3116" s="81">
        <v>8040</v>
      </c>
      <c r="C3116" s="173">
        <v>24875</v>
      </c>
      <c r="D3116" s="248">
        <v>25055</v>
      </c>
      <c r="E3116" s="137">
        <f t="shared" si="1274"/>
        <v>180</v>
      </c>
      <c r="F3116" s="580">
        <f t="shared" si="1276"/>
        <v>125</v>
      </c>
      <c r="G3116" s="537"/>
      <c r="H3116" s="1100"/>
      <c r="I3116" s="316">
        <v>208500</v>
      </c>
    </row>
    <row r="3117" spans="1:9" ht="15" customHeight="1">
      <c r="A3117" s="357">
        <v>45281</v>
      </c>
      <c r="B3117" s="81">
        <v>7730</v>
      </c>
      <c r="C3117" s="173">
        <v>24775</v>
      </c>
      <c r="D3117" s="248">
        <v>25050</v>
      </c>
      <c r="E3117" s="137">
        <f>D3117-C3117</f>
        <v>275</v>
      </c>
      <c r="F3117" s="580">
        <f t="shared" si="1276"/>
        <v>-100</v>
      </c>
      <c r="G3117" s="537"/>
      <c r="H3117" s="1100"/>
      <c r="I3117" s="316">
        <v>208500</v>
      </c>
    </row>
    <row r="3118" spans="1:9" ht="15" customHeight="1">
      <c r="A3118" s="357">
        <v>45282</v>
      </c>
      <c r="B3118" s="81">
        <v>7755</v>
      </c>
      <c r="C3118" s="173">
        <v>25035</v>
      </c>
      <c r="D3118" s="248">
        <v>25350</v>
      </c>
      <c r="E3118" s="137">
        <f>D3118-C3118</f>
        <v>315</v>
      </c>
      <c r="F3118" s="580">
        <f t="shared" si="1276"/>
        <v>260</v>
      </c>
      <c r="G3118" s="537"/>
      <c r="H3118" s="1100"/>
      <c r="I3118" s="316">
        <v>208500</v>
      </c>
    </row>
    <row r="3119" spans="1:9" ht="15" customHeight="1">
      <c r="A3119" s="1115">
        <v>45287</v>
      </c>
      <c r="B3119" s="81">
        <v>7745</v>
      </c>
      <c r="C3119" s="173">
        <v>25075</v>
      </c>
      <c r="D3119" s="248">
        <v>25300</v>
      </c>
      <c r="E3119" s="137">
        <f>D3119-C3119</f>
        <v>225</v>
      </c>
      <c r="F3119" s="580">
        <f t="shared" si="1276"/>
        <v>40</v>
      </c>
      <c r="G3119" s="537"/>
      <c r="H3119" s="1100"/>
      <c r="I3119" s="316">
        <v>214000</v>
      </c>
    </row>
    <row r="3120" spans="1:9" ht="15" customHeight="1">
      <c r="A3120" s="1117">
        <v>45288</v>
      </c>
      <c r="B3120" s="81">
        <v>7705</v>
      </c>
      <c r="C3120" s="173">
        <v>25360</v>
      </c>
      <c r="D3120" s="248">
        <v>25650</v>
      </c>
      <c r="E3120" s="137">
        <f>D3120-C3120</f>
        <v>290</v>
      </c>
      <c r="F3120" s="580">
        <f t="shared" si="1276"/>
        <v>285</v>
      </c>
      <c r="G3120" s="546">
        <f>AVERAGE($C$3103:C3120)</f>
        <v>24574.722222222223</v>
      </c>
      <c r="H3120" s="506">
        <f>AVERAGE($C$2865:C3120)</f>
        <v>25962.18</v>
      </c>
      <c r="I3120" s="1118">
        <v>214000</v>
      </c>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74" priority="997" operator="lessThan">
      <formula>0</formula>
    </cfRule>
  </conditionalFormatting>
  <conditionalFormatting sqref="F2430:F2448">
    <cfRule type="cellIs" dxfId="173" priority="977" operator="lessThan">
      <formula>0</formula>
    </cfRule>
  </conditionalFormatting>
  <conditionalFormatting sqref="F2450:F2688">
    <cfRule type="cellIs" dxfId="172" priority="933" operator="lessThan">
      <formula>0</formula>
    </cfRule>
  </conditionalFormatting>
  <conditionalFormatting sqref="F2690:F2711">
    <cfRule type="cellIs" dxfId="171" priority="878" operator="lessThan">
      <formula>0</formula>
    </cfRule>
  </conditionalFormatting>
  <conditionalFormatting sqref="F2714:F2773">
    <cfRule type="cellIs" dxfId="170" priority="698" operator="lessThan">
      <formula>0</formula>
    </cfRule>
  </conditionalFormatting>
  <conditionalFormatting sqref="F2775:F2858">
    <cfRule type="cellIs" dxfId="169" priority="455" operator="lessThan">
      <formula>0</formula>
    </cfRule>
  </conditionalFormatting>
  <conditionalFormatting sqref="F2861:F2863">
    <cfRule type="cellIs" dxfId="168" priority="443" operator="lessThan">
      <formula>0</formula>
    </cfRule>
  </conditionalFormatting>
  <conditionalFormatting sqref="F2865:F2932">
    <cfRule type="cellIs" dxfId="167" priority="215" operator="lessThan">
      <formula>0</formula>
    </cfRule>
  </conditionalFormatting>
  <conditionalFormatting sqref="F2935:F2944 F3121:F1048576">
    <cfRule type="cellIs" dxfId="166" priority="182" operator="lessThan">
      <formula>0</formula>
    </cfRule>
  </conditionalFormatting>
  <conditionalFormatting sqref="F2945">
    <cfRule type="cellIs" dxfId="165" priority="181" operator="lessThan">
      <formula>0</formula>
    </cfRule>
  </conditionalFormatting>
  <conditionalFormatting sqref="F2946">
    <cfRule type="cellIs" dxfId="164" priority="180" operator="lessThan">
      <formula>0</formula>
    </cfRule>
  </conditionalFormatting>
  <conditionalFormatting sqref="F2947">
    <cfRule type="cellIs" dxfId="163" priority="179" operator="lessThan">
      <formula>0</formula>
    </cfRule>
  </conditionalFormatting>
  <conditionalFormatting sqref="F2948">
    <cfRule type="cellIs" dxfId="162" priority="177" operator="lessThan">
      <formula>0</formula>
    </cfRule>
  </conditionalFormatting>
  <conditionalFormatting sqref="F2950">
    <cfRule type="cellIs" dxfId="161" priority="176" operator="lessThan">
      <formula>0</formula>
    </cfRule>
  </conditionalFormatting>
  <conditionalFormatting sqref="F2951">
    <cfRule type="cellIs" dxfId="160" priority="175" operator="lessThan">
      <formula>0</formula>
    </cfRule>
  </conditionalFormatting>
  <conditionalFormatting sqref="F2952">
    <cfRule type="cellIs" dxfId="159" priority="174" operator="lessThan">
      <formula>0</formula>
    </cfRule>
  </conditionalFormatting>
  <conditionalFormatting sqref="F2953">
    <cfRule type="cellIs" dxfId="158" priority="173" operator="lessThan">
      <formula>0</formula>
    </cfRule>
  </conditionalFormatting>
  <conditionalFormatting sqref="F2955">
    <cfRule type="cellIs" dxfId="157" priority="171" operator="lessThan">
      <formula>0</formula>
    </cfRule>
  </conditionalFormatting>
  <conditionalFormatting sqref="F2956">
    <cfRule type="cellIs" dxfId="156" priority="170" operator="lessThan">
      <formula>0</formula>
    </cfRule>
  </conditionalFormatting>
  <conditionalFormatting sqref="F2957">
    <cfRule type="cellIs" dxfId="155" priority="169" operator="lessThan">
      <formula>0</formula>
    </cfRule>
  </conditionalFormatting>
  <conditionalFormatting sqref="F2958">
    <cfRule type="cellIs" dxfId="154" priority="168" operator="lessThan">
      <formula>0</formula>
    </cfRule>
  </conditionalFormatting>
  <conditionalFormatting sqref="F2959">
    <cfRule type="cellIs" dxfId="153" priority="167" operator="lessThan">
      <formula>0</formula>
    </cfRule>
  </conditionalFormatting>
  <conditionalFormatting sqref="F2960">
    <cfRule type="cellIs" dxfId="152" priority="165" operator="lessThan">
      <formula>0</formula>
    </cfRule>
  </conditionalFormatting>
  <conditionalFormatting sqref="F2961">
    <cfRule type="cellIs" dxfId="151" priority="164" operator="lessThan">
      <formula>0</formula>
    </cfRule>
  </conditionalFormatting>
  <conditionalFormatting sqref="F2962">
    <cfRule type="cellIs" dxfId="150" priority="163" operator="lessThan">
      <formula>0</formula>
    </cfRule>
  </conditionalFormatting>
  <conditionalFormatting sqref="F2963">
    <cfRule type="cellIs" dxfId="149" priority="162" operator="lessThan">
      <formula>0</formula>
    </cfRule>
  </conditionalFormatting>
  <conditionalFormatting sqref="F2964">
    <cfRule type="cellIs" dxfId="148" priority="161" operator="lessThan">
      <formula>0</formula>
    </cfRule>
  </conditionalFormatting>
  <conditionalFormatting sqref="F2965">
    <cfRule type="cellIs" dxfId="147" priority="160" operator="lessThan">
      <formula>0</formula>
    </cfRule>
  </conditionalFormatting>
  <conditionalFormatting sqref="F2966">
    <cfRule type="cellIs" dxfId="146" priority="159" operator="lessThan">
      <formula>0</formula>
    </cfRule>
  </conditionalFormatting>
  <conditionalFormatting sqref="F2967">
    <cfRule type="cellIs" dxfId="145" priority="158" operator="lessThan">
      <formula>0</formula>
    </cfRule>
  </conditionalFormatting>
  <conditionalFormatting sqref="F2968">
    <cfRule type="cellIs" dxfId="144" priority="157" operator="lessThan">
      <formula>0</formula>
    </cfRule>
  </conditionalFormatting>
  <conditionalFormatting sqref="F2970">
    <cfRule type="cellIs" dxfId="143" priority="156" operator="lessThan">
      <formula>0</formula>
    </cfRule>
  </conditionalFormatting>
  <conditionalFormatting sqref="F2971">
    <cfRule type="cellIs" dxfId="142" priority="155" operator="lessThan">
      <formula>0</formula>
    </cfRule>
  </conditionalFormatting>
  <conditionalFormatting sqref="F2972">
    <cfRule type="cellIs" dxfId="141" priority="154" operator="lessThan">
      <formula>0</formula>
    </cfRule>
  </conditionalFormatting>
  <conditionalFormatting sqref="F2973">
    <cfRule type="cellIs" dxfId="140" priority="153" operator="lessThan">
      <formula>0</formula>
    </cfRule>
  </conditionalFormatting>
  <conditionalFormatting sqref="F2974">
    <cfRule type="cellIs" dxfId="139" priority="152" operator="lessThan">
      <formula>0</formula>
    </cfRule>
  </conditionalFormatting>
  <conditionalFormatting sqref="F2975">
    <cfRule type="cellIs" dxfId="138" priority="151" operator="lessThan">
      <formula>0</formula>
    </cfRule>
  </conditionalFormatting>
  <conditionalFormatting sqref="F2976">
    <cfRule type="cellIs" dxfId="137" priority="150" operator="lessThan">
      <formula>0</formula>
    </cfRule>
  </conditionalFormatting>
  <conditionalFormatting sqref="F2977">
    <cfRule type="cellIs" dxfId="136" priority="148" operator="lessThan">
      <formula>0</formula>
    </cfRule>
  </conditionalFormatting>
  <conditionalFormatting sqref="F2978">
    <cfRule type="cellIs" dxfId="135" priority="147" operator="lessThan">
      <formula>0</formula>
    </cfRule>
  </conditionalFormatting>
  <conditionalFormatting sqref="F2979">
    <cfRule type="cellIs" dxfId="134" priority="146" operator="lessThan">
      <formula>0</formula>
    </cfRule>
  </conditionalFormatting>
  <conditionalFormatting sqref="F2980">
    <cfRule type="cellIs" dxfId="133" priority="145" operator="lessThan">
      <formula>0</formula>
    </cfRule>
  </conditionalFormatting>
  <conditionalFormatting sqref="F2981">
    <cfRule type="cellIs" dxfId="132" priority="144" operator="lessThan">
      <formula>0</formula>
    </cfRule>
  </conditionalFormatting>
  <conditionalFormatting sqref="F2982">
    <cfRule type="cellIs" dxfId="131" priority="143" operator="lessThan">
      <formula>0</formula>
    </cfRule>
  </conditionalFormatting>
  <conditionalFormatting sqref="F2983">
    <cfRule type="cellIs" dxfId="130" priority="142" operator="lessThan">
      <formula>0</formula>
    </cfRule>
  </conditionalFormatting>
  <conditionalFormatting sqref="F2984">
    <cfRule type="cellIs" dxfId="129" priority="141" operator="lessThan">
      <formula>0</formula>
    </cfRule>
  </conditionalFormatting>
  <conditionalFormatting sqref="F2985">
    <cfRule type="cellIs" dxfId="128" priority="140" operator="lessThan">
      <formula>0</formula>
    </cfRule>
  </conditionalFormatting>
  <conditionalFormatting sqref="F2986">
    <cfRule type="cellIs" dxfId="127" priority="139" operator="lessThan">
      <formula>0</formula>
    </cfRule>
  </conditionalFormatting>
  <conditionalFormatting sqref="F2987">
    <cfRule type="cellIs" dxfId="126" priority="138" operator="lessThan">
      <formula>0</formula>
    </cfRule>
  </conditionalFormatting>
  <conditionalFormatting sqref="F2988">
    <cfRule type="cellIs" dxfId="125" priority="137" operator="lessThan">
      <formula>0</formula>
    </cfRule>
  </conditionalFormatting>
  <conditionalFormatting sqref="F2989">
    <cfRule type="cellIs" dxfId="124" priority="136" operator="lessThan">
      <formula>0</formula>
    </cfRule>
  </conditionalFormatting>
  <conditionalFormatting sqref="F2990">
    <cfRule type="cellIs" dxfId="123" priority="135" operator="lessThan">
      <formula>0</formula>
    </cfRule>
  </conditionalFormatting>
  <conditionalFormatting sqref="F2991">
    <cfRule type="cellIs" dxfId="122" priority="134" operator="lessThan">
      <formula>0</formula>
    </cfRule>
  </conditionalFormatting>
  <conditionalFormatting sqref="F2992">
    <cfRule type="cellIs" dxfId="121" priority="133" operator="lessThan">
      <formula>0</formula>
    </cfRule>
  </conditionalFormatting>
  <conditionalFormatting sqref="F2993">
    <cfRule type="cellIs" dxfId="120" priority="132" operator="lessThan">
      <formula>0</formula>
    </cfRule>
  </conditionalFormatting>
  <conditionalFormatting sqref="F2994">
    <cfRule type="cellIs" dxfId="119" priority="13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8" priority="12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7" priority="12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6" priority="12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5" priority="12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4" priority="12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3" priority="12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2" priority="12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1" priority="122" operator="lessThan">
      <formula>0</formula>
    </cfRule>
  </conditionalFormatting>
  <conditionalFormatting sqref="F3003">
    <cfRule type="cellIs" dxfId="110" priority="121" operator="lessThan">
      <formula>0</formula>
    </cfRule>
  </conditionalFormatting>
  <conditionalFormatting sqref="F3004">
    <cfRule type="cellIs" dxfId="109" priority="120" operator="lessThan">
      <formula>0</formula>
    </cfRule>
  </conditionalFormatting>
  <conditionalFormatting sqref="F3005">
    <cfRule type="cellIs" dxfId="108" priority="119" operator="lessThan">
      <formula>0</formula>
    </cfRule>
  </conditionalFormatting>
  <conditionalFormatting sqref="F3006">
    <cfRule type="cellIs" dxfId="107" priority="118" operator="lessThan">
      <formula>0</formula>
    </cfRule>
  </conditionalFormatting>
  <conditionalFormatting sqref="F3007">
    <cfRule type="cellIs" dxfId="106" priority="117" operator="lessThan">
      <formula>0</formula>
    </cfRule>
  </conditionalFormatting>
  <conditionalFormatting sqref="F3008">
    <cfRule type="cellIs" dxfId="105" priority="116" operator="lessThan">
      <formula>0</formula>
    </cfRule>
  </conditionalFormatting>
  <conditionalFormatting sqref="F3009">
    <cfRule type="cellIs" dxfId="104" priority="115" operator="lessThan">
      <formula>0</formula>
    </cfRule>
  </conditionalFormatting>
  <conditionalFormatting sqref="F3010">
    <cfRule type="cellIs" dxfId="103" priority="114" operator="lessThan">
      <formula>0</formula>
    </cfRule>
  </conditionalFormatting>
  <conditionalFormatting sqref="F3011">
    <cfRule type="cellIs" dxfId="102" priority="113" operator="lessThan">
      <formula>0</formula>
    </cfRule>
  </conditionalFormatting>
  <conditionalFormatting sqref="F3012">
    <cfRule type="cellIs" dxfId="101" priority="112" operator="lessThan">
      <formula>0</formula>
    </cfRule>
  </conditionalFormatting>
  <conditionalFormatting sqref="F3013">
    <cfRule type="cellIs" dxfId="100" priority="111" operator="lessThan">
      <formula>0</formula>
    </cfRule>
  </conditionalFormatting>
  <conditionalFormatting sqref="F3014">
    <cfRule type="cellIs" dxfId="99" priority="110" operator="lessThan">
      <formula>0</formula>
    </cfRule>
  </conditionalFormatting>
  <conditionalFormatting sqref="F3015">
    <cfRule type="cellIs" dxfId="98" priority="109" operator="lessThan">
      <formula>0</formula>
    </cfRule>
  </conditionalFormatting>
  <conditionalFormatting sqref="F3016">
    <cfRule type="cellIs" dxfId="97" priority="108" operator="lessThan">
      <formula>0</formula>
    </cfRule>
  </conditionalFormatting>
  <conditionalFormatting sqref="F3017">
    <cfRule type="cellIs" dxfId="96" priority="107" operator="lessThan">
      <formula>0</formula>
    </cfRule>
  </conditionalFormatting>
  <conditionalFormatting sqref="F3018">
    <cfRule type="cellIs" dxfId="95" priority="106" operator="lessThan">
      <formula>0</formula>
    </cfRule>
  </conditionalFormatting>
  <conditionalFormatting sqref="F3019">
    <cfRule type="cellIs" dxfId="94" priority="103" operator="lessThan">
      <formula>0</formula>
    </cfRule>
  </conditionalFormatting>
  <conditionalFormatting sqref="F3020">
    <cfRule type="cellIs" dxfId="93" priority="102" operator="lessThan">
      <formula>0</formula>
    </cfRule>
  </conditionalFormatting>
  <conditionalFormatting sqref="F3021">
    <cfRule type="cellIs" dxfId="92" priority="101" operator="lessThan">
      <formula>0</formula>
    </cfRule>
  </conditionalFormatting>
  <conditionalFormatting sqref="F3022">
    <cfRule type="cellIs" dxfId="91" priority="100" operator="lessThan">
      <formula>0</formula>
    </cfRule>
  </conditionalFormatting>
  <conditionalFormatting sqref="F3023">
    <cfRule type="cellIs" dxfId="90" priority="99" operator="lessThan">
      <formula>0</formula>
    </cfRule>
  </conditionalFormatting>
  <conditionalFormatting sqref="F3024">
    <cfRule type="cellIs" dxfId="89" priority="98" operator="lessThan">
      <formula>0</formula>
    </cfRule>
  </conditionalFormatting>
  <conditionalFormatting sqref="F3025">
    <cfRule type="cellIs" dxfId="88" priority="97" operator="lessThan">
      <formula>0</formula>
    </cfRule>
  </conditionalFormatting>
  <conditionalFormatting sqref="F3026">
    <cfRule type="cellIs" dxfId="87" priority="96" operator="lessThan">
      <formula>0</formula>
    </cfRule>
  </conditionalFormatting>
  <conditionalFormatting sqref="F3027">
    <cfRule type="cellIs" dxfId="86" priority="95" operator="lessThan">
      <formula>0</formula>
    </cfRule>
  </conditionalFormatting>
  <conditionalFormatting sqref="F3028">
    <cfRule type="cellIs" dxfId="85" priority="94" operator="lessThan">
      <formula>0</formula>
    </cfRule>
  </conditionalFormatting>
  <conditionalFormatting sqref="F3029">
    <cfRule type="cellIs" dxfId="84" priority="93" operator="lessThan">
      <formula>0</formula>
    </cfRule>
  </conditionalFormatting>
  <conditionalFormatting sqref="F3030">
    <cfRule type="cellIs" dxfId="83" priority="92" operator="lessThan">
      <formula>0</formula>
    </cfRule>
  </conditionalFormatting>
  <conditionalFormatting sqref="F3031">
    <cfRule type="cellIs" dxfId="82" priority="91" operator="lessThan">
      <formula>0</formula>
    </cfRule>
  </conditionalFormatting>
  <conditionalFormatting sqref="F3032">
    <cfRule type="cellIs" dxfId="81" priority="90" operator="lessThan">
      <formula>0</formula>
    </cfRule>
  </conditionalFormatting>
  <conditionalFormatting sqref="F3033">
    <cfRule type="cellIs" dxfId="80" priority="89" operator="lessThan">
      <formula>0</formula>
    </cfRule>
  </conditionalFormatting>
  <conditionalFormatting sqref="F3035">
    <cfRule type="cellIs" dxfId="79" priority="87" operator="lessThan">
      <formula>0</formula>
    </cfRule>
  </conditionalFormatting>
  <conditionalFormatting sqref="F3036">
    <cfRule type="cellIs" dxfId="78" priority="86" operator="lessThan">
      <formula>0</formula>
    </cfRule>
  </conditionalFormatting>
  <conditionalFormatting sqref="F3037">
    <cfRule type="cellIs" dxfId="77" priority="85" operator="lessThan">
      <formula>0</formula>
    </cfRule>
  </conditionalFormatting>
  <conditionalFormatting sqref="F3038">
    <cfRule type="cellIs" dxfId="76" priority="84" operator="lessThan">
      <formula>0</formula>
    </cfRule>
  </conditionalFormatting>
  <conditionalFormatting sqref="F3039">
    <cfRule type="cellIs" dxfId="75" priority="82" operator="lessThan">
      <formula>0</formula>
    </cfRule>
  </conditionalFormatting>
  <conditionalFormatting sqref="F3040">
    <cfRule type="cellIs" dxfId="74" priority="81" operator="lessThan">
      <formula>0</formula>
    </cfRule>
  </conditionalFormatting>
  <conditionalFormatting sqref="F3041">
    <cfRule type="cellIs" dxfId="73" priority="80" operator="lessThan">
      <formula>0</formula>
    </cfRule>
  </conditionalFormatting>
  <conditionalFormatting sqref="F3042">
    <cfRule type="cellIs" dxfId="72" priority="79" operator="lessThan">
      <formula>0</formula>
    </cfRule>
  </conditionalFormatting>
  <conditionalFormatting sqref="F3043">
    <cfRule type="cellIs" dxfId="71" priority="78" operator="lessThan">
      <formula>0</formula>
    </cfRule>
  </conditionalFormatting>
  <conditionalFormatting sqref="F3044">
    <cfRule type="cellIs" dxfId="70" priority="77" operator="lessThan">
      <formula>0</formula>
    </cfRule>
  </conditionalFormatting>
  <conditionalFormatting sqref="F3045">
    <cfRule type="cellIs" dxfId="69" priority="76" operator="lessThan">
      <formula>0</formula>
    </cfRule>
  </conditionalFormatting>
  <conditionalFormatting sqref="F3046">
    <cfRule type="cellIs" dxfId="68" priority="75" operator="lessThan">
      <formula>0</formula>
    </cfRule>
  </conditionalFormatting>
  <conditionalFormatting sqref="F3047">
    <cfRule type="cellIs" dxfId="67" priority="74" operator="lessThan">
      <formula>0</formula>
    </cfRule>
  </conditionalFormatting>
  <conditionalFormatting sqref="F3048">
    <cfRule type="cellIs" dxfId="66" priority="73" operator="lessThan">
      <formula>0</formula>
    </cfRule>
  </conditionalFormatting>
  <conditionalFormatting sqref="F3049">
    <cfRule type="cellIs" dxfId="65" priority="72" operator="lessThan">
      <formula>0</formula>
    </cfRule>
  </conditionalFormatting>
  <conditionalFormatting sqref="F3050">
    <cfRule type="cellIs" dxfId="64" priority="71" operator="lessThan">
      <formula>0</formula>
    </cfRule>
  </conditionalFormatting>
  <conditionalFormatting sqref="F3051">
    <cfRule type="cellIs" dxfId="63" priority="70" operator="lessThan">
      <formula>0</formula>
    </cfRule>
  </conditionalFormatting>
  <conditionalFormatting sqref="F3052">
    <cfRule type="cellIs" dxfId="62" priority="69" operator="lessThan">
      <formula>0</formula>
    </cfRule>
  </conditionalFormatting>
  <conditionalFormatting sqref="F3053">
    <cfRule type="cellIs" dxfId="61" priority="68" operator="lessThan">
      <formula>0</formula>
    </cfRule>
  </conditionalFormatting>
  <conditionalFormatting sqref="F3054">
    <cfRule type="cellIs" dxfId="60" priority="67" operator="lessThan">
      <formula>0</formula>
    </cfRule>
  </conditionalFormatting>
  <conditionalFormatting sqref="F3055">
    <cfRule type="cellIs" dxfId="59" priority="66" operator="lessThan">
      <formula>0</formula>
    </cfRule>
  </conditionalFormatting>
  <conditionalFormatting sqref="F3056">
    <cfRule type="cellIs" dxfId="58" priority="65" operator="lessThan">
      <formula>0</formula>
    </cfRule>
  </conditionalFormatting>
  <conditionalFormatting sqref="F3057">
    <cfRule type="cellIs" dxfId="57" priority="64" operator="lessThan">
      <formula>0</formula>
    </cfRule>
  </conditionalFormatting>
  <conditionalFormatting sqref="F3058">
    <cfRule type="cellIs" dxfId="56" priority="63" operator="lessThan">
      <formula>0</formula>
    </cfRule>
  </conditionalFormatting>
  <conditionalFormatting sqref="F3059">
    <cfRule type="cellIs" dxfId="55" priority="62" operator="lessThan">
      <formula>0</formula>
    </cfRule>
  </conditionalFormatting>
  <conditionalFormatting sqref="F3060">
    <cfRule type="cellIs" dxfId="54" priority="61" operator="lessThan">
      <formula>0</formula>
    </cfRule>
  </conditionalFormatting>
  <conditionalFormatting sqref="F3061">
    <cfRule type="cellIs" dxfId="53" priority="60" operator="lessThan">
      <formula>0</formula>
    </cfRule>
  </conditionalFormatting>
  <conditionalFormatting sqref="F3062">
    <cfRule type="cellIs" dxfId="52" priority="59" operator="lessThan">
      <formula>0</formula>
    </cfRule>
  </conditionalFormatting>
  <conditionalFormatting sqref="F3063">
    <cfRule type="cellIs" dxfId="51" priority="58" operator="lessThan">
      <formula>0</formula>
    </cfRule>
  </conditionalFormatting>
  <conditionalFormatting sqref="F3064">
    <cfRule type="cellIs" dxfId="50" priority="57" operator="lessThan">
      <formula>0</formula>
    </cfRule>
  </conditionalFormatting>
  <conditionalFormatting sqref="F3065">
    <cfRule type="cellIs" dxfId="49" priority="56" operator="lessThan">
      <formula>0</formula>
    </cfRule>
  </conditionalFormatting>
  <conditionalFormatting sqref="F3066">
    <cfRule type="cellIs" dxfId="48" priority="55" operator="lessThan">
      <formula>0</formula>
    </cfRule>
  </conditionalFormatting>
  <conditionalFormatting sqref="F3067">
    <cfRule type="cellIs" dxfId="47" priority="54" operator="lessThan">
      <formula>0</formula>
    </cfRule>
  </conditionalFormatting>
  <conditionalFormatting sqref="F3068">
    <cfRule type="cellIs" dxfId="46" priority="53" operator="lessThan">
      <formula>0</formula>
    </cfRule>
  </conditionalFormatting>
  <conditionalFormatting sqref="F3069">
    <cfRule type="cellIs" dxfId="45" priority="52" operator="lessThan">
      <formula>0</formula>
    </cfRule>
  </conditionalFormatting>
  <conditionalFormatting sqref="F3070">
    <cfRule type="cellIs" dxfId="44" priority="51" operator="lessThan">
      <formula>0</formula>
    </cfRule>
  </conditionalFormatting>
  <conditionalFormatting sqref="F3071">
    <cfRule type="cellIs" dxfId="43" priority="50" operator="lessThan">
      <formula>0</formula>
    </cfRule>
  </conditionalFormatting>
  <conditionalFormatting sqref="F3072">
    <cfRule type="cellIs" dxfId="42" priority="49" operator="lessThan">
      <formula>0</formula>
    </cfRule>
  </conditionalFormatting>
  <conditionalFormatting sqref="F3073">
    <cfRule type="cellIs" dxfId="41" priority="48" operator="lessThan">
      <formula>0</formula>
    </cfRule>
  </conditionalFormatting>
  <conditionalFormatting sqref="F3074">
    <cfRule type="cellIs" dxfId="40" priority="47" operator="lessThan">
      <formula>0</formula>
    </cfRule>
  </conditionalFormatting>
  <conditionalFormatting sqref="F3075">
    <cfRule type="cellIs" dxfId="39" priority="46" operator="lessThan">
      <formula>0</formula>
    </cfRule>
  </conditionalFormatting>
  <conditionalFormatting sqref="F3076">
    <cfRule type="cellIs" dxfId="38" priority="45" operator="lessThan">
      <formula>0</formula>
    </cfRule>
  </conditionalFormatting>
  <conditionalFormatting sqref="F3077">
    <cfRule type="cellIs" dxfId="37" priority="44" operator="lessThan">
      <formula>0</formula>
    </cfRule>
  </conditionalFormatting>
  <conditionalFormatting sqref="F3078">
    <cfRule type="cellIs" dxfId="36" priority="42" operator="lessThan">
      <formula>0</formula>
    </cfRule>
  </conditionalFormatting>
  <conditionalFormatting sqref="F3079">
    <cfRule type="cellIs" dxfId="35" priority="41" operator="lessThan">
      <formula>0</formula>
    </cfRule>
  </conditionalFormatting>
  <conditionalFormatting sqref="F3080">
    <cfRule type="cellIs" dxfId="34" priority="36" operator="lessThan">
      <formula>0</formula>
    </cfRule>
  </conditionalFormatting>
  <conditionalFormatting sqref="F3081">
    <cfRule type="cellIs" dxfId="33" priority="35" operator="lessThan">
      <formula>0</formula>
    </cfRule>
  </conditionalFormatting>
  <conditionalFormatting sqref="F3082">
    <cfRule type="cellIs" dxfId="32" priority="33" operator="lessThan">
      <formula>0</formula>
    </cfRule>
  </conditionalFormatting>
  <conditionalFormatting sqref="F3083">
    <cfRule type="cellIs" dxfId="31" priority="32" operator="lessThan">
      <formula>0</formula>
    </cfRule>
  </conditionalFormatting>
  <conditionalFormatting sqref="F3084">
    <cfRule type="cellIs" dxfId="30" priority="31" operator="lessThan">
      <formula>0</formula>
    </cfRule>
  </conditionalFormatting>
  <conditionalFormatting sqref="F3085">
    <cfRule type="cellIs" dxfId="29" priority="30" operator="lessThan">
      <formula>0</formula>
    </cfRule>
  </conditionalFormatting>
  <conditionalFormatting sqref="F3086">
    <cfRule type="cellIs" dxfId="28" priority="29" operator="lessThan">
      <formula>0</formula>
    </cfRule>
  </conditionalFormatting>
  <conditionalFormatting sqref="F3087">
    <cfRule type="cellIs" dxfId="27" priority="28" operator="lessThan">
      <formula>0</formula>
    </cfRule>
  </conditionalFormatting>
  <conditionalFormatting sqref="F3088">
    <cfRule type="cellIs" dxfId="26" priority="27" operator="lessThan">
      <formula>0</formula>
    </cfRule>
  </conditionalFormatting>
  <conditionalFormatting sqref="F3089">
    <cfRule type="cellIs" dxfId="25" priority="26" operator="lessThan">
      <formula>0</formula>
    </cfRule>
  </conditionalFormatting>
  <conditionalFormatting sqref="F3090">
    <cfRule type="cellIs" dxfId="24" priority="25" operator="lessThan">
      <formula>0</formula>
    </cfRule>
  </conditionalFormatting>
  <conditionalFormatting sqref="F3091">
    <cfRule type="cellIs" dxfId="23" priority="24" operator="lessThan">
      <formula>0</formula>
    </cfRule>
  </conditionalFormatting>
  <conditionalFormatting sqref="F3092">
    <cfRule type="cellIs" dxfId="22" priority="23" operator="lessThan">
      <formula>0</formula>
    </cfRule>
  </conditionalFormatting>
  <conditionalFormatting sqref="F3093">
    <cfRule type="cellIs" dxfId="21" priority="22" operator="lessThan">
      <formula>0</formula>
    </cfRule>
  </conditionalFormatting>
  <conditionalFormatting sqref="F3094">
    <cfRule type="cellIs" dxfId="20" priority="21" operator="lessThan">
      <formula>0</formula>
    </cfRule>
  </conditionalFormatting>
  <conditionalFormatting sqref="F3095">
    <cfRule type="cellIs" dxfId="19" priority="20" operator="lessThan">
      <formula>0</formula>
    </cfRule>
  </conditionalFormatting>
  <conditionalFormatting sqref="F3096">
    <cfRule type="cellIs" dxfId="18" priority="19" operator="lessThan">
      <formula>0</formula>
    </cfRule>
  </conditionalFormatting>
  <conditionalFormatting sqref="F3097">
    <cfRule type="cellIs" dxfId="17" priority="18" operator="lessThan">
      <formula>0</formula>
    </cfRule>
  </conditionalFormatting>
  <conditionalFormatting sqref="F3098">
    <cfRule type="cellIs" dxfId="16" priority="17" operator="lessThan">
      <formula>0</formula>
    </cfRule>
  </conditionalFormatting>
  <conditionalFormatting sqref="F3099">
    <cfRule type="cellIs" dxfId="15" priority="16" operator="lessThan">
      <formula>0</formula>
    </cfRule>
  </conditionalFormatting>
  <conditionalFormatting sqref="F3100">
    <cfRule type="cellIs" dxfId="14" priority="15" operator="lessThan">
      <formula>0</formula>
    </cfRule>
  </conditionalFormatting>
  <conditionalFormatting sqref="F3101">
    <cfRule type="cellIs" dxfId="13" priority="14" operator="lessThan">
      <formula>0</formula>
    </cfRule>
  </conditionalFormatting>
  <conditionalFormatting sqref="F3102">
    <cfRule type="cellIs" dxfId="12" priority="13" operator="lessThan">
      <formula>0</formula>
    </cfRule>
  </conditionalFormatting>
  <conditionalFormatting sqref="F3103">
    <cfRule type="cellIs" dxfId="11" priority="12" operator="lessThan">
      <formula>0</formula>
    </cfRule>
  </conditionalFormatting>
  <conditionalFormatting sqref="F3104">
    <cfRule type="cellIs" dxfId="10" priority="11" operator="lessThan">
      <formula>0</formula>
    </cfRule>
  </conditionalFormatting>
  <conditionalFormatting sqref="F3105">
    <cfRule type="cellIs" dxfId="9" priority="10" operator="lessThan">
      <formula>0</formula>
    </cfRule>
  </conditionalFormatting>
  <conditionalFormatting sqref="F3106">
    <cfRule type="cellIs" dxfId="8" priority="9" operator="lessThan">
      <formula>0</formula>
    </cfRule>
  </conditionalFormatting>
  <conditionalFormatting sqref="F3107">
    <cfRule type="cellIs" dxfId="7" priority="8" operator="lessThan">
      <formula>0</formula>
    </cfRule>
  </conditionalFormatting>
  <conditionalFormatting sqref="F3108">
    <cfRule type="cellIs" dxfId="6" priority="7" operator="lessThan">
      <formula>0</formula>
    </cfRule>
  </conditionalFormatting>
  <conditionalFormatting sqref="F3109">
    <cfRule type="cellIs" dxfId="5" priority="6" operator="lessThan">
      <formula>0</formula>
    </cfRule>
  </conditionalFormatting>
  <conditionalFormatting sqref="F3110">
    <cfRule type="cellIs" dxfId="4" priority="5" operator="lessThan">
      <formula>0</formula>
    </cfRule>
  </conditionalFormatting>
  <conditionalFormatting sqref="F3111">
    <cfRule type="cellIs" dxfId="3" priority="4" operator="lessThan">
      <formula>0</formula>
    </cfRule>
  </conditionalFormatting>
  <conditionalFormatting sqref="F3112">
    <cfRule type="cellIs" dxfId="2" priority="3" operator="lessThan">
      <formula>0</formula>
    </cfRule>
  </conditionalFormatting>
  <conditionalFormatting sqref="F3113:F3114">
    <cfRule type="cellIs" dxfId="1" priority="2" operator="lessThan">
      <formula>0</formula>
    </cfRule>
  </conditionalFormatting>
  <conditionalFormatting sqref="F3115:F312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P85" sqref="P85"/>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5" customWidth="1"/>
    <col min="10" max="14" width="8.796875" style="44" customWidth="1"/>
    <col min="15" max="15" width="9.09765625" style="44" bestFit="1" customWidth="1"/>
    <col min="16" max="16384" width="8.8984375" style="44"/>
  </cols>
  <sheetData>
    <row r="1" spans="1:14" ht="18.75" customHeight="1">
      <c r="A1" s="54" t="s">
        <v>120</v>
      </c>
      <c r="G1" s="689"/>
      <c r="K1" s="1112"/>
      <c r="L1" s="1113">
        <f ca="1">TODAY()</f>
        <v>45289</v>
      </c>
      <c r="M1" s="1276" t="s">
        <v>208</v>
      </c>
      <c r="N1" s="1277"/>
    </row>
    <row r="2" spans="1:14" s="57" customFormat="1" ht="15" customHeight="1">
      <c r="A2" s="55" t="s">
        <v>121</v>
      </c>
      <c r="B2" s="56" t="s">
        <v>122</v>
      </c>
      <c r="C2" s="56" t="s">
        <v>123</v>
      </c>
      <c r="D2" s="56" t="s">
        <v>124</v>
      </c>
      <c r="E2" s="56" t="s">
        <v>125</v>
      </c>
      <c r="F2" s="56" t="s">
        <v>126</v>
      </c>
      <c r="G2" s="56" t="s">
        <v>127</v>
      </c>
      <c r="H2" s="56" t="s">
        <v>128</v>
      </c>
      <c r="I2" s="840" t="s">
        <v>129</v>
      </c>
      <c r="J2" s="56" t="s">
        <v>130</v>
      </c>
      <c r="K2" s="840"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8">
        <v>774</v>
      </c>
      <c r="J3" s="98">
        <v>624.19000000000005</v>
      </c>
      <c r="K3" s="84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1">
        <v>874.07</v>
      </c>
      <c r="J4" s="94">
        <v>838.05</v>
      </c>
      <c r="K4" s="841">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1">
        <v>539.78</v>
      </c>
      <c r="J5" s="94">
        <v>538.97</v>
      </c>
      <c r="K5" s="841">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1">
        <v>652.46</v>
      </c>
      <c r="J6" s="94">
        <v>623.74</v>
      </c>
      <c r="K6" s="841">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1">
        <v>388.38</v>
      </c>
      <c r="J7" s="94">
        <v>375.73</v>
      </c>
      <c r="K7" s="841">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1">
        <v>570.75</v>
      </c>
      <c r="J8" s="94">
        <v>613.45000000000005</v>
      </c>
      <c r="K8" s="841">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1">
        <v>623.64</v>
      </c>
      <c r="J9" s="94">
        <v>592.71</v>
      </c>
      <c r="K9" s="841">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1">
        <v>815.67</v>
      </c>
      <c r="J10" s="94">
        <v>796.57</v>
      </c>
      <c r="K10" s="841">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1">
        <v>608.1</v>
      </c>
      <c r="J11" s="94">
        <v>634.42999999999995</v>
      </c>
      <c r="K11" s="841">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1">
        <v>536.70000000000005</v>
      </c>
      <c r="J12" s="94">
        <v>520.16</v>
      </c>
      <c r="K12" s="841">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1">
        <v>503.07</v>
      </c>
      <c r="J13" s="94">
        <v>507.32</v>
      </c>
      <c r="K13" s="841">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1">
        <v>473.09</v>
      </c>
      <c r="J14" s="94">
        <v>487.05</v>
      </c>
      <c r="K14" s="841">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1">
        <v>482.95</v>
      </c>
      <c r="J15" s="48">
        <v>464.8</v>
      </c>
      <c r="K15" s="841">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1">
        <v>423.24</v>
      </c>
      <c r="J16" s="48">
        <v>421.26</v>
      </c>
      <c r="K16" s="841">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2">
        <v>496.53</v>
      </c>
      <c r="J17" s="50">
        <v>521.27</v>
      </c>
      <c r="K17" s="842">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2">
        <v>921.81</v>
      </c>
      <c r="J18" s="50">
        <v>935.45</v>
      </c>
      <c r="K18" s="842">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2">
        <v>887.02</v>
      </c>
      <c r="J19" s="50">
        <v>933.07</v>
      </c>
      <c r="K19" s="842">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2">
        <v>1174.1400000000001</v>
      </c>
      <c r="J20" s="50">
        <v>1342.38</v>
      </c>
      <c r="K20" s="842">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1">
        <v>3119.45</v>
      </c>
      <c r="J21" s="48">
        <v>3226.55</v>
      </c>
      <c r="K21" s="841">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3">
        <v>1923.58</v>
      </c>
      <c r="J22" s="46">
        <v>1868.36</v>
      </c>
      <c r="K22" s="843">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1">
        <v>1900.1</v>
      </c>
      <c r="J23" s="48">
        <v>2204.5500000000002</v>
      </c>
      <c r="K23" s="841">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4">
        <v>2075.2380952380954</v>
      </c>
      <c r="J24" s="351">
        <v>2184.2272727272725</v>
      </c>
      <c r="K24" s="844">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1">
        <v>2404.7045454545455</v>
      </c>
      <c r="J25" s="79">
        <v>2298.7954545454545</v>
      </c>
      <c r="K25" s="841">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1">
        <v>1895.75</v>
      </c>
      <c r="J26" s="79">
        <v>2169.2750000000001</v>
      </c>
      <c r="K26" s="841">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1">
        <v>2173.4499999999998</v>
      </c>
      <c r="J27" s="252">
        <v>2088.4</v>
      </c>
      <c r="K27" s="841">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1">
        <v>2236.58</v>
      </c>
      <c r="J28" s="79">
        <v>2122.25</v>
      </c>
      <c r="K28" s="841">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1">
        <v>1692.9</v>
      </c>
      <c r="J29" s="388">
        <v>1682.05</v>
      </c>
      <c r="K29" s="841">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1">
        <v>1838.8863636363637</v>
      </c>
      <c r="J30" s="388">
        <v>1942.02</v>
      </c>
      <c r="K30" s="841">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1">
        <v>2357.318181818182</v>
      </c>
      <c r="J31" s="388">
        <v>2377.2857142857142</v>
      </c>
      <c r="K31" s="841">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1">
        <v>2064.86</v>
      </c>
      <c r="J32" s="388">
        <v>2028.23</v>
      </c>
      <c r="K32" s="841">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2">
        <v>2043.1904761904761</v>
      </c>
      <c r="J33" s="492">
        <v>2070.8571428571427</v>
      </c>
      <c r="K33" s="842">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2">
        <v>1935.2</v>
      </c>
      <c r="J34" s="492">
        <v>1881.3636363636363</v>
      </c>
      <c r="K34" s="842">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1">
        <v>2428.52</v>
      </c>
      <c r="J35" s="79">
        <v>2257.25</v>
      </c>
      <c r="K35" s="841">
        <f>'Pb 가격및재고'!N6246</f>
        <v>2339.4523809523807</v>
      </c>
      <c r="L35" s="523">
        <f>'Pb 가격및재고'!N6269</f>
        <v>2347.568181818182</v>
      </c>
      <c r="M35" s="523">
        <f>'Pb 가격및재고'!N6293</f>
        <v>2304.7857142857142</v>
      </c>
      <c r="N35" s="550">
        <f t="shared" si="1"/>
        <v>2204.7679559983617</v>
      </c>
    </row>
    <row r="36" spans="1:256" ht="15" customHeight="1">
      <c r="A36" s="49" t="s">
        <v>168</v>
      </c>
      <c r="B36" s="549">
        <v>2342.6999999999998</v>
      </c>
      <c r="C36" s="549">
        <f>'Pb 가격및재고'!N6336</f>
        <v>2299.9</v>
      </c>
      <c r="D36" s="549">
        <f>'Pb 가격및재고'!N6360</f>
        <v>2359.478260869565</v>
      </c>
      <c r="E36" s="549">
        <v>2396.7399999999998</v>
      </c>
      <c r="F36" s="549">
        <v>2145.17</v>
      </c>
      <c r="G36" s="52">
        <v>2067.38</v>
      </c>
      <c r="H36" s="52">
        <v>1976.26</v>
      </c>
      <c r="I36" s="842">
        <v>2077.91</v>
      </c>
      <c r="J36" s="52">
        <v>1874.45</v>
      </c>
      <c r="K36" s="842">
        <v>1988.1</v>
      </c>
      <c r="L36" s="502">
        <v>2099.3863636363635</v>
      </c>
      <c r="M36" s="549">
        <v>2212.4749999999999</v>
      </c>
      <c r="N36" s="550">
        <f>AVERAGE(B36:M36)</f>
        <v>2153.3291353754939</v>
      </c>
    </row>
    <row r="37" spans="1:256" ht="15" customHeight="1">
      <c r="A37" s="58" t="s">
        <v>169</v>
      </c>
      <c r="B37" s="553">
        <v>2208.1666666666702</v>
      </c>
      <c r="C37" s="516">
        <v>2098.9</v>
      </c>
      <c r="D37" s="516">
        <v>2114.782608695652</v>
      </c>
      <c r="E37" s="640">
        <v>2149.1388888888901</v>
      </c>
      <c r="F37" s="640">
        <v>2087.5</v>
      </c>
      <c r="G37" s="640">
        <v>2118.36</v>
      </c>
      <c r="H37" s="640">
        <v>2106.8809523809523</v>
      </c>
      <c r="I37" s="849">
        <v>2151.7272727272725</v>
      </c>
      <c r="J37" s="640">
        <f>'Pb 가격및재고'!N6769</f>
        <v>2252.8571428571427</v>
      </c>
      <c r="K37" s="640">
        <f>'Pb 가격및재고'!N6792</f>
        <v>2136.3863636363635</v>
      </c>
      <c r="L37" s="477">
        <v>2185.068181818182</v>
      </c>
      <c r="M37" s="1087">
        <f>'Pb 가격및재고'!N6834</f>
        <v>2036.6944444444443</v>
      </c>
      <c r="N37" s="389">
        <f>AVERAGE(B37:M37)</f>
        <v>2137.2052101762979</v>
      </c>
    </row>
    <row r="38" spans="1:256" s="57" customFormat="1" ht="15" customHeight="1">
      <c r="A38" s="61" t="s">
        <v>170</v>
      </c>
      <c r="B38" s="552">
        <f>B37-M36</f>
        <v>-4.308333333329756</v>
      </c>
      <c r="C38" s="552">
        <f t="shared" ref="C38:G38" si="2">C37-B37</f>
        <v>-109.26666666667006</v>
      </c>
      <c r="D38" s="552">
        <f t="shared" si="2"/>
        <v>15.882608695651925</v>
      </c>
      <c r="E38" s="552">
        <f t="shared" si="2"/>
        <v>34.356280193238035</v>
      </c>
      <c r="F38" s="552">
        <f t="shared" si="2"/>
        <v>-61.638888888890051</v>
      </c>
      <c r="G38" s="641">
        <f t="shared" si="2"/>
        <v>30.860000000000127</v>
      </c>
      <c r="H38" s="641">
        <f t="shared" ref="H38:M38" si="3">H37-G37</f>
        <v>-11.479047619047833</v>
      </c>
      <c r="I38" s="850">
        <f t="shared" si="3"/>
        <v>44.846320346320226</v>
      </c>
      <c r="J38" s="850">
        <f t="shared" si="3"/>
        <v>101.12987012987014</v>
      </c>
      <c r="K38" s="641">
        <f t="shared" si="3"/>
        <v>-116.47077922077915</v>
      </c>
      <c r="L38" s="934">
        <f t="shared" si="3"/>
        <v>48.681818181818471</v>
      </c>
      <c r="M38" s="641">
        <f t="shared" si="3"/>
        <v>-148.37373737373764</v>
      </c>
      <c r="N38" s="59"/>
      <c r="O38" s="44"/>
    </row>
    <row r="39" spans="1:256" s="57" customFormat="1" ht="18.75" customHeight="1">
      <c r="A39" s="61"/>
      <c r="B39" s="200"/>
      <c r="C39" s="200"/>
      <c r="D39" s="200"/>
      <c r="E39" s="200"/>
      <c r="F39" s="200"/>
      <c r="G39" s="200"/>
      <c r="H39" s="200"/>
      <c r="I39" s="850"/>
      <c r="J39" s="200"/>
      <c r="K39" s="850"/>
      <c r="L39" s="200"/>
      <c r="M39" s="200"/>
      <c r="N39" s="59"/>
      <c r="O39" s="44"/>
    </row>
    <row r="40" spans="1:256" ht="18.75" customHeight="1">
      <c r="A40" s="54" t="s">
        <v>206</v>
      </c>
      <c r="H40" s="60"/>
      <c r="K40" s="845"/>
    </row>
    <row r="41" spans="1:256" ht="15" customHeight="1">
      <c r="A41" s="55" t="s">
        <v>121</v>
      </c>
      <c r="B41" s="56" t="s">
        <v>122</v>
      </c>
      <c r="C41" s="56" t="s">
        <v>123</v>
      </c>
      <c r="D41" s="56" t="s">
        <v>124</v>
      </c>
      <c r="E41" s="56" t="s">
        <v>125</v>
      </c>
      <c r="F41" s="56" t="s">
        <v>126</v>
      </c>
      <c r="G41" s="56" t="s">
        <v>127</v>
      </c>
      <c r="H41" s="56" t="s">
        <v>128</v>
      </c>
      <c r="I41" s="840" t="s">
        <v>129</v>
      </c>
      <c r="J41" s="56" t="s">
        <v>130</v>
      </c>
      <c r="K41" s="840"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2">
        <v>1031.1300000000001</v>
      </c>
      <c r="J42" s="50">
        <v>1039.3599999999999</v>
      </c>
      <c r="K42" s="842">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2">
        <v>970.09</v>
      </c>
      <c r="J43" s="50">
        <v>962.96</v>
      </c>
      <c r="K43" s="842">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2">
        <v>942.91</v>
      </c>
      <c r="J44" s="52">
        <v>941.49</v>
      </c>
      <c r="K44" s="842">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1">
        <v>1051.71</v>
      </c>
      <c r="J45" s="48">
        <v>1141.43</v>
      </c>
      <c r="K45" s="841">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1">
        <v>1250.49</v>
      </c>
      <c r="J46" s="48">
        <v>1231.06</v>
      </c>
      <c r="K46" s="841">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1">
        <v>1141.82</v>
      </c>
      <c r="J54" s="388">
        <v>1142.6300000000001</v>
      </c>
      <c r="K54" s="841">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1">
        <v>1132.08</v>
      </c>
      <c r="J55" s="388">
        <v>1131.54</v>
      </c>
      <c r="K55" s="841">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2">
        <v>1220.77</v>
      </c>
      <c r="J56" s="492">
        <v>1209.23</v>
      </c>
      <c r="K56" s="84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2">
        <v>1198.44</v>
      </c>
      <c r="J57" s="492">
        <v>1190.31</v>
      </c>
      <c r="K57" s="84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1">
        <v>1171.67</v>
      </c>
      <c r="J58" s="79">
        <v>1180.95</v>
      </c>
      <c r="K58" s="841">
        <v>1194.3599999999999</v>
      </c>
      <c r="L58" s="388">
        <v>1194.45</v>
      </c>
      <c r="M58" s="523">
        <v>1195.26</v>
      </c>
      <c r="N58" s="388">
        <v>1155.58</v>
      </c>
      <c r="O58" s="515"/>
    </row>
    <row r="59" spans="1:15" ht="15" customHeight="1">
      <c r="A59" s="49" t="s">
        <v>168</v>
      </c>
      <c r="B59" s="549">
        <v>1205.6600000000001</v>
      </c>
      <c r="C59" s="549">
        <v>1210.04</v>
      </c>
      <c r="D59" s="549">
        <v>1232.94</v>
      </c>
      <c r="E59" s="549">
        <v>1244.3699999999999</v>
      </c>
      <c r="F59" s="549">
        <v>1282.29</v>
      </c>
      <c r="G59" s="52">
        <v>1289.82</v>
      </c>
      <c r="H59" s="52">
        <v>1320.16</v>
      </c>
      <c r="I59" s="842">
        <v>1331.33</v>
      </c>
      <c r="J59" s="52">
        <v>1405.18</v>
      </c>
      <c r="K59" s="842">
        <v>1440.59</v>
      </c>
      <c r="L59" s="502">
        <v>1377.42</v>
      </c>
      <c r="M59" s="549">
        <v>1308.8900000000001</v>
      </c>
      <c r="N59" s="555">
        <f>AVERAGE(B59:M59)</f>
        <v>1304.0575000000001</v>
      </c>
    </row>
    <row r="60" spans="1:15" ht="15" customHeight="1">
      <c r="A60" s="58" t="s">
        <v>169</v>
      </c>
      <c r="B60" s="553">
        <v>1259.42</v>
      </c>
      <c r="C60" s="516">
        <v>1283.1400000000001</v>
      </c>
      <c r="D60" s="516">
        <v>1318.48</v>
      </c>
      <c r="E60" s="640">
        <v>1332.9</v>
      </c>
      <c r="F60" s="640">
        <v>1341.17</v>
      </c>
      <c r="G60" s="640">
        <v>1309.3699999999999</v>
      </c>
      <c r="H60" s="640">
        <v>1298.8699999999999</v>
      </c>
      <c r="I60" s="849">
        <v>1331.35</v>
      </c>
      <c r="J60" s="640">
        <v>1342.45</v>
      </c>
      <c r="K60" s="640">
        <v>1363.89</v>
      </c>
      <c r="L60" s="477">
        <v>1323.17</v>
      </c>
      <c r="M60" s="1087">
        <v>1316.71</v>
      </c>
      <c r="N60" s="389">
        <f>AVERAGE(B60:M60)</f>
        <v>1318.41</v>
      </c>
    </row>
    <row r="61" spans="1:15" ht="15" customHeight="1">
      <c r="A61" s="503" t="s">
        <v>179</v>
      </c>
      <c r="B61" s="552">
        <f>B60-M59</f>
        <v>-49.470000000000027</v>
      </c>
      <c r="C61" s="556">
        <f t="shared" ref="C61:H61" si="4">C60-B60</f>
        <v>23.720000000000027</v>
      </c>
      <c r="D61" s="552">
        <f t="shared" si="4"/>
        <v>35.339999999999918</v>
      </c>
      <c r="E61" s="641">
        <f t="shared" si="4"/>
        <v>14.420000000000073</v>
      </c>
      <c r="F61" s="552">
        <f t="shared" si="4"/>
        <v>8.2699999999999818</v>
      </c>
      <c r="G61" s="641">
        <f t="shared" si="4"/>
        <v>-31.800000000000182</v>
      </c>
      <c r="H61" s="641">
        <f t="shared" si="4"/>
        <v>-10.5</v>
      </c>
      <c r="I61" s="850">
        <f>I60-H60</f>
        <v>32.480000000000018</v>
      </c>
      <c r="J61" s="850">
        <f>J60-I60</f>
        <v>11.100000000000136</v>
      </c>
      <c r="K61" s="641">
        <f>K60-J60</f>
        <v>21.440000000000055</v>
      </c>
      <c r="L61" s="934">
        <f>L60-K60</f>
        <v>-40.720000000000027</v>
      </c>
      <c r="M61" s="641">
        <f>M60-L60</f>
        <v>-6.4600000000000364</v>
      </c>
      <c r="N61" s="51"/>
    </row>
    <row r="62" spans="1:15" s="57" customFormat="1" ht="18.75" customHeight="1">
      <c r="A62" s="61"/>
      <c r="B62" s="200"/>
      <c r="C62" s="200"/>
      <c r="D62" s="200"/>
      <c r="E62" s="200"/>
      <c r="F62" s="200"/>
      <c r="G62" s="200"/>
      <c r="H62" s="200"/>
      <c r="I62" s="850"/>
      <c r="J62" s="200"/>
      <c r="K62" s="850"/>
      <c r="L62" s="200"/>
      <c r="M62" s="200"/>
      <c r="N62" s="59"/>
      <c r="O62" s="44"/>
    </row>
    <row r="63" spans="1:15" ht="15" customHeight="1">
      <c r="A63" s="54" t="s">
        <v>180</v>
      </c>
      <c r="E63" s="75"/>
      <c r="F63" s="75"/>
      <c r="G63" s="54"/>
      <c r="H63" s="60"/>
      <c r="I63" s="851"/>
      <c r="J63" s="54"/>
      <c r="K63" s="851"/>
      <c r="L63" s="75"/>
      <c r="M63" s="104"/>
    </row>
    <row r="64" spans="1:15" s="51" customFormat="1" ht="15" customHeight="1">
      <c r="A64" s="55" t="s">
        <v>121</v>
      </c>
      <c r="B64" s="56" t="s">
        <v>122</v>
      </c>
      <c r="C64" s="56" t="s">
        <v>181</v>
      </c>
      <c r="D64" s="56" t="s">
        <v>182</v>
      </c>
      <c r="E64" s="76" t="s">
        <v>125</v>
      </c>
      <c r="F64" s="76" t="s">
        <v>126</v>
      </c>
      <c r="G64" s="56" t="s">
        <v>127</v>
      </c>
      <c r="H64" s="56" t="s">
        <v>128</v>
      </c>
      <c r="I64" s="840" t="s">
        <v>129</v>
      </c>
      <c r="J64" s="56" t="s">
        <v>183</v>
      </c>
      <c r="K64" s="840"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6">
        <v>933.8</v>
      </c>
      <c r="J67" s="43">
        <v>932.41</v>
      </c>
      <c r="K67" s="846">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6">
        <v>1041.54</v>
      </c>
      <c r="J68" s="41">
        <v>1130.4000000000001</v>
      </c>
      <c r="K68" s="846">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7">
        <v>1238.4000000000001</v>
      </c>
      <c r="J69" s="40">
        <v>1219.1500000000001</v>
      </c>
      <c r="K69" s="84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7">
        <v>1179.92</v>
      </c>
      <c r="J70" s="77">
        <v>1167.01</v>
      </c>
      <c r="K70" s="84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7">
        <v>1073.17</v>
      </c>
      <c r="J71" s="77">
        <v>1118.6099999999999</v>
      </c>
      <c r="K71" s="84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7">
        <v>1131.69</v>
      </c>
      <c r="J72" s="77">
        <v>1124.78</v>
      </c>
      <c r="K72" s="84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7">
        <v>1116.98</v>
      </c>
      <c r="J73" s="253">
        <v>1087.3499999999999</v>
      </c>
      <c r="K73" s="847">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7">
        <v>1025.3599999999999</v>
      </c>
      <c r="J74" s="77">
        <v>1033.24</v>
      </c>
      <c r="K74" s="847">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7">
        <v>1179.0999999999999</v>
      </c>
      <c r="J75" s="391">
        <v>1184.76</v>
      </c>
      <c r="K75" s="847">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7">
        <v>1111.68</v>
      </c>
      <c r="J76" s="391">
        <v>1107.49</v>
      </c>
      <c r="K76" s="847">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1">
        <v>1130.79</v>
      </c>
      <c r="J77" s="388">
        <v>1131.5899999999999</v>
      </c>
      <c r="K77" s="841">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1">
        <v>1121.1500000000001</v>
      </c>
      <c r="J78" s="388">
        <v>1120.5999999999999</v>
      </c>
      <c r="K78" s="841">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2">
        <v>1208.98</v>
      </c>
      <c r="J79" s="492">
        <v>1197.55</v>
      </c>
      <c r="K79" s="84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2">
        <v>1186.8499999999999</v>
      </c>
      <c r="J80" s="492">
        <v>1178.8</v>
      </c>
      <c r="K80" s="84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2">
        <v>1160.3399999999999</v>
      </c>
      <c r="J81" s="52">
        <v>1169.54</v>
      </c>
      <c r="K81" s="842">
        <v>1182.82</v>
      </c>
      <c r="L81" s="492">
        <v>1182.9100000000001</v>
      </c>
      <c r="M81" s="549">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1">
        <v>1318.44</v>
      </c>
      <c r="J82" s="79">
        <v>1391.59</v>
      </c>
      <c r="K82" s="841">
        <v>1426.66</v>
      </c>
      <c r="L82" s="252">
        <v>1364.1</v>
      </c>
      <c r="M82" s="523">
        <v>1296.22</v>
      </c>
      <c r="N82" s="650">
        <v>1291.95</v>
      </c>
    </row>
    <row r="83" spans="1:18" ht="15" customHeight="1">
      <c r="A83" s="58" t="s">
        <v>169</v>
      </c>
      <c r="B83" s="553">
        <v>1247.25</v>
      </c>
      <c r="C83" s="516">
        <v>1270.74</v>
      </c>
      <c r="D83" s="516">
        <v>1305.73</v>
      </c>
      <c r="E83" s="640">
        <v>1320.01</v>
      </c>
      <c r="F83" s="640">
        <v>1328.21</v>
      </c>
      <c r="G83" s="640">
        <v>1296.71</v>
      </c>
      <c r="H83" s="640">
        <v>1286.3</v>
      </c>
      <c r="I83" s="849">
        <v>1318.47</v>
      </c>
      <c r="J83" s="640">
        <v>1329.47</v>
      </c>
      <c r="K83" s="640">
        <v>1350.69</v>
      </c>
      <c r="L83" s="477">
        <v>1310.3900000000001</v>
      </c>
      <c r="M83" s="1087">
        <v>1303.98</v>
      </c>
      <c r="N83" s="389">
        <f>AVERAGE(B83:M83)</f>
        <v>1305.6624999999997</v>
      </c>
    </row>
    <row r="84" spans="1:18" ht="15" customHeight="1">
      <c r="A84" s="370" t="s">
        <v>170</v>
      </c>
      <c r="B84" s="552">
        <f>B83-M82</f>
        <v>-48.970000000000027</v>
      </c>
      <c r="C84" s="556">
        <f t="shared" ref="C84:H84" si="5">C83-B83</f>
        <v>23.490000000000009</v>
      </c>
      <c r="D84" s="552">
        <f t="shared" si="5"/>
        <v>34.990000000000009</v>
      </c>
      <c r="E84" s="641">
        <f t="shared" si="5"/>
        <v>14.279999999999973</v>
      </c>
      <c r="F84" s="641">
        <f t="shared" si="5"/>
        <v>8.2000000000000455</v>
      </c>
      <c r="G84" s="641">
        <f t="shared" si="5"/>
        <v>-31.5</v>
      </c>
      <c r="H84" s="641">
        <f t="shared" si="5"/>
        <v>-10.410000000000082</v>
      </c>
      <c r="I84" s="850">
        <f>I83-H83</f>
        <v>32.170000000000073</v>
      </c>
      <c r="J84" s="850">
        <f>J83-I83</f>
        <v>11</v>
      </c>
      <c r="K84" s="641">
        <f>K83-J83</f>
        <v>21.220000000000027</v>
      </c>
      <c r="L84" s="934">
        <f>L83-K83</f>
        <v>-40.299999999999955</v>
      </c>
      <c r="M84" s="641">
        <f>M83-L83</f>
        <v>-6.4100000000000819</v>
      </c>
      <c r="N84" s="60"/>
    </row>
    <row r="85" spans="1:18" ht="18.75" customHeight="1">
      <c r="K85" s="845"/>
    </row>
    <row r="86" spans="1:18" ht="15" customHeight="1">
      <c r="A86" s="54" t="s">
        <v>185</v>
      </c>
      <c r="E86" s="75"/>
      <c r="F86" s="75"/>
      <c r="G86" s="54"/>
      <c r="H86" s="60"/>
      <c r="I86" s="851"/>
      <c r="J86" s="54"/>
      <c r="K86" s="851"/>
      <c r="L86" s="75"/>
      <c r="M86" s="104"/>
    </row>
    <row r="87" spans="1:18" s="51" customFormat="1" ht="15" customHeight="1">
      <c r="A87" s="55" t="s">
        <v>121</v>
      </c>
      <c r="B87" s="56" t="s">
        <v>122</v>
      </c>
      <c r="C87" s="56" t="s">
        <v>181</v>
      </c>
      <c r="D87" s="56" t="s">
        <v>182</v>
      </c>
      <c r="E87" s="76" t="s">
        <v>125</v>
      </c>
      <c r="F87" s="76" t="s">
        <v>126</v>
      </c>
      <c r="G87" s="56" t="s">
        <v>127</v>
      </c>
      <c r="H87" s="56" t="s">
        <v>128</v>
      </c>
      <c r="I87" s="840" t="s">
        <v>129</v>
      </c>
      <c r="J87" s="56" t="s">
        <v>183</v>
      </c>
      <c r="K87" s="840"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1">
        <v>1282.56</v>
      </c>
      <c r="J88" s="388">
        <v>1304.74</v>
      </c>
      <c r="K88" s="841">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2">
        <v>1345.55</v>
      </c>
      <c r="J89" s="492">
        <v>1318.51</v>
      </c>
      <c r="K89" s="84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2">
        <v>1403.36</v>
      </c>
      <c r="J90" s="492">
        <v>1391.02</v>
      </c>
      <c r="K90" s="84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2">
        <v>1365.63</v>
      </c>
      <c r="J91" s="52">
        <v>1378.19</v>
      </c>
      <c r="K91" s="842">
        <v>1372.24</v>
      </c>
      <c r="L91" s="492">
        <v>1350.43</v>
      </c>
      <c r="M91" s="549">
        <v>1338.19</v>
      </c>
      <c r="N91" s="492">
        <v>1352.79</v>
      </c>
      <c r="O91" s="515"/>
    </row>
    <row r="92" spans="1:18" ht="15" customHeight="1">
      <c r="A92" s="47" t="s">
        <v>168</v>
      </c>
      <c r="B92" s="523">
        <v>1353.2</v>
      </c>
      <c r="C92" s="523">
        <v>1359.89</v>
      </c>
      <c r="D92" s="523">
        <v>1345.33</v>
      </c>
      <c r="E92" s="523">
        <v>1334.08</v>
      </c>
      <c r="F92" s="523">
        <v>1342.43</v>
      </c>
      <c r="G92" s="79">
        <v>1348.96</v>
      </c>
      <c r="H92" s="79">
        <v>1332.91</v>
      </c>
      <c r="I92" s="841">
        <v>1334.53</v>
      </c>
      <c r="J92" s="79">
        <v>1377.09</v>
      </c>
      <c r="K92" s="841">
        <v>1404.83</v>
      </c>
      <c r="L92" s="252">
        <v>1388.29</v>
      </c>
      <c r="M92" s="523">
        <v>1371.13</v>
      </c>
      <c r="N92" s="555">
        <f>AVERAGE(B92:M92)</f>
        <v>1357.7225000000001</v>
      </c>
    </row>
    <row r="93" spans="1:18" ht="15" customHeight="1">
      <c r="A93" s="58" t="s">
        <v>169</v>
      </c>
      <c r="B93" s="553">
        <v>1342.37</v>
      </c>
      <c r="C93" s="516">
        <v>1361.65</v>
      </c>
      <c r="D93" s="516">
        <v>1398.5</v>
      </c>
      <c r="E93" s="640">
        <v>1446.41</v>
      </c>
      <c r="F93" s="640">
        <v>1444.2</v>
      </c>
      <c r="G93" s="640">
        <v>1405.98</v>
      </c>
      <c r="H93" s="640">
        <v>1421.87</v>
      </c>
      <c r="I93" s="849">
        <v>1439.04</v>
      </c>
      <c r="J93" s="640">
        <v>1422.61</v>
      </c>
      <c r="K93" s="640">
        <v>1427.31</v>
      </c>
      <c r="L93" s="477">
        <v>1415.59</v>
      </c>
      <c r="M93" s="1087">
        <v>1422.28</v>
      </c>
      <c r="N93" s="389">
        <f>AVERAGE(B93:M93)</f>
        <v>1412.3175000000001</v>
      </c>
    </row>
    <row r="94" spans="1:18" ht="15" customHeight="1">
      <c r="A94" s="370" t="s">
        <v>170</v>
      </c>
      <c r="B94" s="552">
        <f>B93-M92</f>
        <v>-28.760000000000218</v>
      </c>
      <c r="C94" s="556">
        <f t="shared" ref="C94:H94" si="6">C93-B93</f>
        <v>19.2800000000002</v>
      </c>
      <c r="D94" s="552">
        <f t="shared" si="6"/>
        <v>36.849999999999909</v>
      </c>
      <c r="E94" s="641">
        <f t="shared" si="6"/>
        <v>47.910000000000082</v>
      </c>
      <c r="F94" s="641">
        <f t="shared" si="6"/>
        <v>-2.2100000000000364</v>
      </c>
      <c r="G94" s="641">
        <f t="shared" si="6"/>
        <v>-38.220000000000027</v>
      </c>
      <c r="H94" s="641">
        <f t="shared" si="6"/>
        <v>15.889999999999873</v>
      </c>
      <c r="I94" s="850">
        <f>I93-H93</f>
        <v>17.170000000000073</v>
      </c>
      <c r="J94" s="850">
        <f>J93-I93</f>
        <v>-16.430000000000064</v>
      </c>
      <c r="K94" s="641">
        <f>K93-J93</f>
        <v>4.7000000000000455</v>
      </c>
      <c r="L94" s="934">
        <f>L93-K93</f>
        <v>-11.720000000000027</v>
      </c>
      <c r="M94" s="641">
        <f>M93-L93</f>
        <v>6.6900000000000546</v>
      </c>
      <c r="N94" s="60"/>
    </row>
    <row r="95" spans="1:18" ht="18.75" customHeight="1">
      <c r="K95" s="845"/>
    </row>
    <row r="96" spans="1:18" ht="15" customHeight="1">
      <c r="A96" s="54" t="s">
        <v>186</v>
      </c>
      <c r="K96" s="845"/>
    </row>
    <row r="97" spans="1:17" ht="15" customHeight="1">
      <c r="A97" s="55" t="s">
        <v>121</v>
      </c>
      <c r="B97" s="56" t="s">
        <v>122</v>
      </c>
      <c r="C97" s="56" t="s">
        <v>123</v>
      </c>
      <c r="D97" s="56" t="s">
        <v>124</v>
      </c>
      <c r="E97" s="56" t="s">
        <v>125</v>
      </c>
      <c r="F97" s="56" t="s">
        <v>126</v>
      </c>
      <c r="G97" s="56" t="s">
        <v>127</v>
      </c>
      <c r="H97" s="56" t="s">
        <v>128</v>
      </c>
      <c r="I97" s="840" t="s">
        <v>129</v>
      </c>
      <c r="J97" s="56" t="s">
        <v>130</v>
      </c>
      <c r="K97" s="840"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5">
        <v>20754.759999999998</v>
      </c>
      <c r="J98" s="504">
        <v>22701.14</v>
      </c>
      <c r="K98" s="84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1">
        <v>24418.639999999999</v>
      </c>
      <c r="J99" s="79">
        <v>22655.23</v>
      </c>
      <c r="K99" s="841">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5">
        <v>18645.227272727301</v>
      </c>
      <c r="J100" s="75">
        <v>20696.75</v>
      </c>
      <c r="K100" s="84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1">
        <v>21628.81</v>
      </c>
      <c r="J101" s="79">
        <v>22746.9</v>
      </c>
      <c r="K101" s="841">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1">
        <v>22294</v>
      </c>
      <c r="J102" s="79">
        <v>21124.55</v>
      </c>
      <c r="K102" s="841">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1">
        <v>15228.5</v>
      </c>
      <c r="J103" s="388">
        <v>15481.36</v>
      </c>
      <c r="K103" s="841">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1">
        <v>18413.409090909092</v>
      </c>
      <c r="J104" s="388">
        <v>19589.77</v>
      </c>
      <c r="K104" s="841">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1">
        <v>20570</v>
      </c>
      <c r="J105" s="388">
        <v>20855.476190476191</v>
      </c>
      <c r="K105" s="841">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1">
        <v>19278.41</v>
      </c>
      <c r="J106" s="388">
        <v>18998.75</v>
      </c>
      <c r="K106" s="841">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2">
        <v>16577.142857142859</v>
      </c>
      <c r="J107" s="492">
        <v>16839.761904761905</v>
      </c>
      <c r="K107" s="84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2">
        <v>17671.900000000001</v>
      </c>
      <c r="J108" s="492">
        <v>17945.954545454544</v>
      </c>
      <c r="K108" s="84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1">
        <v>35252.620000000003</v>
      </c>
      <c r="J109" s="79">
        <v>35048.230000000003</v>
      </c>
      <c r="K109" s="841">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1">
        <v>24511.360000000001</v>
      </c>
      <c r="J110" s="79">
        <v>21257.95</v>
      </c>
      <c r="K110" s="841">
        <v>19406.189999999999</v>
      </c>
      <c r="L110" s="252">
        <v>21136.363636363636</v>
      </c>
      <c r="M110" s="523">
        <v>24099</v>
      </c>
      <c r="N110" s="555">
        <f>AVERAGE(B110:M110)</f>
        <v>31383.393056653495</v>
      </c>
    </row>
    <row r="111" spans="1:17" ht="15" customHeight="1">
      <c r="A111" s="58" t="s">
        <v>169</v>
      </c>
      <c r="B111" s="553">
        <v>28080.714285714301</v>
      </c>
      <c r="C111" s="516">
        <v>27069.5</v>
      </c>
      <c r="D111" s="516">
        <f>'Sn 가격및재고'!G2928</f>
        <v>24014.347826086956</v>
      </c>
      <c r="E111" s="640">
        <v>25886.111111111109</v>
      </c>
      <c r="F111" s="640">
        <v>25609.75</v>
      </c>
      <c r="G111" s="707">
        <v>27262.73</v>
      </c>
      <c r="H111" s="707">
        <v>28751.428571428572</v>
      </c>
      <c r="I111" s="849">
        <v>25995.227272727301</v>
      </c>
      <c r="J111" s="640">
        <f>'Sn 가격및재고'!G3058</f>
        <v>25558.571428571428</v>
      </c>
      <c r="K111" s="640">
        <f>'Sn 가격및재고'!G3080</f>
        <v>24617.727272727272</v>
      </c>
      <c r="L111" s="477">
        <v>24221.136363636364</v>
      </c>
      <c r="M111" s="1087">
        <f>'Sn 가격및재고'!G3120</f>
        <v>24574.722222222223</v>
      </c>
      <c r="N111" s="389">
        <f>AVERAGE(B111:M111)</f>
        <v>25970.163862852129</v>
      </c>
    </row>
    <row r="112" spans="1:17" ht="15" customHeight="1">
      <c r="A112" s="61" t="s">
        <v>170</v>
      </c>
      <c r="B112" s="552">
        <f>B111-M110</f>
        <v>3981.7142857143008</v>
      </c>
      <c r="C112" s="552">
        <f t="shared" ref="C112:G112" si="7">C111-B111</f>
        <v>-1011.2142857143008</v>
      </c>
      <c r="D112" s="552">
        <f t="shared" si="7"/>
        <v>-3055.152173913044</v>
      </c>
      <c r="E112" s="552">
        <f t="shared" si="7"/>
        <v>1871.7632850241534</v>
      </c>
      <c r="F112" s="552">
        <f t="shared" si="7"/>
        <v>-276.36111111110949</v>
      </c>
      <c r="G112" s="641">
        <f t="shared" si="7"/>
        <v>1652.9799999999996</v>
      </c>
      <c r="H112" s="641">
        <f t="shared" ref="H112:M112" si="8">H111-G111</f>
        <v>1488.6985714285729</v>
      </c>
      <c r="I112" s="850">
        <f t="shared" si="8"/>
        <v>-2756.2012987012713</v>
      </c>
      <c r="J112" s="850">
        <f t="shared" si="8"/>
        <v>-436.65584415587364</v>
      </c>
      <c r="K112" s="641">
        <f t="shared" si="8"/>
        <v>-940.84415584415547</v>
      </c>
      <c r="L112" s="934">
        <f t="shared" si="8"/>
        <v>-396.5909090909081</v>
      </c>
      <c r="M112" s="641">
        <f t="shared" si="8"/>
        <v>353.58585858585866</v>
      </c>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0"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5">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1">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5">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1">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1">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1">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1">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1">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1">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2">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2">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2">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1">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2">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477">
        <v>11436.111111111111</v>
      </c>
      <c r="M132" s="1087"/>
      <c r="N132" s="389">
        <f>AVERAGE(B132:M132)</f>
        <v>12091.346594516595</v>
      </c>
    </row>
    <row r="133" spans="1:14" ht="15" customHeight="1">
      <c r="A133" s="61" t="s">
        <v>170</v>
      </c>
      <c r="B133" s="552">
        <f>B132-M131</f>
        <v>1617.1180555555547</v>
      </c>
      <c r="C133" s="552">
        <f t="shared" ref="C133:H133" si="9">C132-B132</f>
        <v>644.6875</v>
      </c>
      <c r="D133" s="552">
        <f t="shared" si="9"/>
        <v>-546.25</v>
      </c>
      <c r="E133" s="552">
        <f t="shared" si="9"/>
        <v>-706.42857142857065</v>
      </c>
      <c r="F133" s="641">
        <f t="shared" si="9"/>
        <v>321.42857142857065</v>
      </c>
      <c r="G133" s="641">
        <f t="shared" si="9"/>
        <v>53.8799999999992</v>
      </c>
      <c r="H133" s="641">
        <f t="shared" si="9"/>
        <v>-566.3799999999992</v>
      </c>
      <c r="I133" s="850">
        <f>I132-H132</f>
        <v>162.5</v>
      </c>
      <c r="J133" s="850">
        <f>J132-I132</f>
        <v>325</v>
      </c>
      <c r="K133" s="641">
        <f>K132-J132</f>
        <v>-354.0625</v>
      </c>
      <c r="L133" s="934">
        <f>L132-K132</f>
        <v>-334.82638888888869</v>
      </c>
      <c r="M133" s="641"/>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278" t="s">
        <v>200</v>
      </c>
      <c r="B3" s="1278"/>
      <c r="C3" s="1278"/>
      <c r="D3" s="1278"/>
      <c r="E3" s="1278"/>
      <c r="F3" s="1278"/>
      <c r="G3" s="1278"/>
      <c r="H3" s="1278"/>
      <c r="I3" s="1278"/>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2023-12-28T23:34:28Z</dcterms:modified>
  <cp:category/>
  <cp:contentStatus/>
</cp:coreProperties>
</file>