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7월 2주차\"/>
    </mc:Choice>
  </mc:AlternateContent>
  <bookViews>
    <workbookView xWindow="0" yWindow="0" windowWidth="16512" windowHeight="1008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09" i="6" l="1"/>
  <c r="N6709" i="6"/>
  <c r="G3000" i="17" l="1"/>
  <c r="H3000" i="17"/>
  <c r="F3000" i="17"/>
  <c r="E3000" i="17"/>
  <c r="X6709" i="6"/>
  <c r="W6709" i="6"/>
  <c r="O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F2994" i="17"/>
  <c r="E2994" i="17"/>
  <c r="I6703" i="6"/>
  <c r="X6703" i="6"/>
  <c r="W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W6696" i="6" l="1"/>
  <c r="Q6696" i="6"/>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s="1"/>
  <c r="F2820" i="17" l="1"/>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E3742" i="13" s="1"/>
  <c r="M6114" i="6"/>
  <c r="I6114" i="6"/>
  <c r="X6113" i="6"/>
  <c r="W6113" i="6"/>
  <c r="X6114" i="6"/>
  <c r="Q6114" i="6"/>
  <c r="W6114" i="6" s="1"/>
  <c r="M6113" i="6"/>
  <c r="I6113" i="6"/>
  <c r="D3704" i="13" l="1"/>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S4002" i="6"/>
  <c r="T4002" i="6" s="1"/>
  <c r="W4034" i="6"/>
  <c r="W4062" i="6"/>
  <c r="R4107" i="6"/>
  <c r="W4107" i="6"/>
  <c r="R3969" i="6"/>
  <c r="S3969" i="6" s="1"/>
  <c r="T3969" i="6" s="1"/>
  <c r="R3995" i="6"/>
  <c r="S3995" i="6" s="1"/>
  <c r="T3995" i="6" s="1"/>
  <c r="W4021" i="6"/>
  <c r="R4058" i="6"/>
  <c r="S4058" i="6" s="1"/>
  <c r="W4058" i="6"/>
  <c r="R4066" i="6"/>
  <c r="S4066" i="6" s="1"/>
  <c r="T4066" i="6" s="1"/>
  <c r="W4066" i="6"/>
  <c r="T4076" i="6"/>
  <c r="R4090" i="6"/>
  <c r="S4090" i="6" s="1"/>
  <c r="T4090" i="6" s="1"/>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75" i="6" l="1"/>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<sst xmlns="http://schemas.openxmlformats.org/spreadsheetml/2006/main" count="704" uniqueCount="208">
  <si>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</si>
  <si>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</si>
  <si>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</si>
  <si>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</si>
  <si>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</si>
  <si>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</si>
  <si>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</si>
  <si>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</si>
  <si>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</si>
  <si>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</si>
  <si>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</si>
  <si>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</si>
  <si>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</si>
  <si>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</si>
  <si>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</si>
  <si>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</si>
  <si>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</si>
  <si>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</si>
  <si>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</si>
  <si>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</si>
  <si>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</si>
  <si>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</si>
  <si>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</si>
  <si>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</si>
  <si>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</si>
  <si>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</si>
  <si>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</si>
  <si>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</si>
  <si>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</si>
  <si>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</si>
  <si>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</si>
  <si>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</si>
  <si>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</si>
  <si>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</si>
  <si>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</si>
  <si>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</si>
  <si>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</si>
  <si>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</si>
  <si>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</si>
  <si>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</si>
  <si>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</si>
  <si>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</si>
  <si>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</si>
  <si>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</si>
  <si>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</si>
  <si>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</si>
  <si>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</si>
  <si>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</si>
  <si>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</si>
  <si>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</si>
  <si>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</si>
  <si>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</si>
  <si>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</si>
  <si>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</si>
  <si>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</si>
  <si>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</si>
  <si>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</si>
  <si>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</si>
  <si>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</si>
  <si>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</si>
  <si>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</si>
  <si>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</si>
  <si>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</si>
  <si>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</si>
  <si>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</si>
  <si>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</si>
  <si>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</si>
  <si>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</si>
  <si>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</si>
  <si>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</si>
  <si>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</si>
  <si>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</si>
  <si>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</si>
  <si>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</si>
  <si>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</si>
  <si>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</si>
  <si>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</si>
  <si>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</si>
  <si>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</si>
  <si>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</si>
  <si>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</si>
  <si>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</si>
  <si>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</si>
  <si>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</si>
  <si>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</si>
  <si>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</si>
  <si>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</si>
  <si>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</si>
  <si>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</si>
  <si>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</si>
  <si>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</si>
  <si>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</si>
  <si>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</si>
  <si>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</si>
  <si>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</si>
  <si>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</si>
  <si>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</si>
  <si>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</si>
  <si>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</si>
  <si>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</si>
  <si>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</si>
  <si>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</si>
  <si>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</si>
  <si>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</si>
  <si>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</si>
  <si>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</si>
  <si>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</si>
  <si>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</si>
  <si>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</si>
  <si>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</si>
  <si>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</si>
  <si>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</si>
  <si>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</si>
  <si>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</si>
  <si>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</si>
  <si>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</si>
  <si>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</si>
  <si>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</si>
  <si>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</si>
  <si>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</si>
  <si>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</si>
  <si>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</si>
  <si>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</si>
  <si>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</si>
  <si>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</si>
  <si>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</si>
  <si>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</si>
  <si>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</si>
  <si>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</si>
  <si>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</si>
  <si>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</si>
  <si>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</si>
  <si>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</si>
  <si>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</si>
  <si>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</si>
  <si>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</si>
  <si>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</si>
  <si>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</si>
  <si>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</si>
  <si>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</si>
  <si>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</si>
  <si>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</si>
  <si>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</si>
  <si>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</si>
  <si>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</si>
  <si>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</si>
  <si>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</si>
  <si>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</si>
  <si>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</si>
  <si>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</si>
  <si>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</si>
  <si>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</si>
  <si>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</si>
  <si>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</si>
  <si>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</si>
  <si>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</si>
  <si>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</si>
  <si>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</si>
  <si>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</si>
  <si>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</si>
  <si>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</si>
  <si>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</si>
  <si>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</si>
  <si>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</si>
  <si>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</si>
  <si>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</si>
  <si>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</si>
  <si>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</si>
  <si>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</si>
  <si>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</si>
  <si>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</si>
  <si>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</si>
  <si>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</si>
  <si>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</si>
  <si>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</si>
  <si>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</si>
  <si>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</si>
  <si>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</si>
  <si>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</si>
  <si>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</si>
  <si>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</si>
  <si>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</si>
  <si>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</si>
  <si>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</si>
  <si>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</si>
  <si>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</si>
  <si>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</si>
  <si>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</si>
  <si>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</si>
  <si>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</si>
  <si>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</si>
  <si>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</si>
  <si>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</si>
  <si>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</si>
  <si>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</si>
  <si>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</si>
  <si>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</si>
  <si>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</si>
  <si>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</si>
  <si>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</si>
  <si>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</si>
  <si>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</si>
  <si>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</si>
  <si>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</si>
  <si>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</si>
  <si>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</si>
  <si>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</si>
  <si>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LME 7/11</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</si>
</sst>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89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6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679" activePane="bottomLeft" state="frozen"/>
      <selection pane="bottomLeft" activeCell="N6709" sqref="N670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8" customWidth="1"/>
    <col min="22" max="22" width="8.59765625" style="36" bestFit="1" customWidth="1"/>
    <col min="23" max="23" width="10.296875" style="340" customWidth="1"/>
    <col min="24" max="24" width="9.09765625" style="532" bestFit="1" customWidth="1"/>
    <col min="25" max="252" width="8.8984375" style="7" customWidth="1"/>
    <col min="253" max="16384" width="8.8984375" style="7"/>
  </cols>
  <sheetData>
    <row r="1" spans="1:24" ht="15" customHeight="1">
      <c r="A1" s="785" t="s">
        <v>0</v>
      </c>
      <c r="B1" s="787"/>
      <c r="C1" s="787"/>
      <c r="D1" s="787"/>
      <c r="E1" s="787"/>
      <c r="F1" s="791" t="s">
        <v>1</v>
      </c>
      <c r="G1" s="791"/>
      <c r="H1" s="788" t="s">
        <v>2</v>
      </c>
      <c r="I1" s="788"/>
      <c r="J1" s="399" t="s">
        <v>3</v>
      </c>
      <c r="K1" s="802" t="s">
        <v>4</v>
      </c>
      <c r="L1" s="796" t="s">
        <v>5</v>
      </c>
      <c r="M1" s="798" t="s">
        <v>6</v>
      </c>
      <c r="N1" s="800" t="s">
        <v>7</v>
      </c>
      <c r="O1" s="792" t="s">
        <v>8</v>
      </c>
      <c r="P1" s="810" t="s">
        <v>9</v>
      </c>
      <c r="Q1" s="810"/>
      <c r="R1" s="810"/>
      <c r="S1" s="810"/>
      <c r="T1" s="810"/>
      <c r="U1" s="810"/>
      <c r="V1" s="806" t="s">
        <v>7</v>
      </c>
      <c r="W1" s="804" t="s">
        <v>10</v>
      </c>
      <c r="X1" s="775" t="s">
        <v>11</v>
      </c>
    </row>
    <row r="2" spans="1:24" ht="13.5" customHeight="1" thickBot="1">
      <c r="A2" s="786"/>
      <c r="B2" s="162" t="s">
        <v>12</v>
      </c>
      <c r="C2" s="117" t="s">
        <v>13</v>
      </c>
      <c r="D2" s="117" t="s">
        <v>14</v>
      </c>
      <c r="E2" s="117" t="s">
        <v>15</v>
      </c>
      <c r="F2" s="161" t="s">
        <v>16</v>
      </c>
      <c r="G2" s="161" t="s">
        <v>17</v>
      </c>
      <c r="H2" s="142" t="s">
        <v>18</v>
      </c>
      <c r="I2" s="143" t="s">
        <v>19</v>
      </c>
      <c r="J2" s="398" t="s">
        <v>20</v>
      </c>
      <c r="K2" s="803"/>
      <c r="L2" s="797"/>
      <c r="M2" s="799"/>
      <c r="N2" s="801"/>
      <c r="O2" s="793"/>
      <c r="P2" s="192" t="s">
        <v>9</v>
      </c>
      <c r="Q2" s="163" t="s">
        <v>21</v>
      </c>
      <c r="R2" s="163"/>
      <c r="S2" s="163"/>
      <c r="T2" s="163"/>
      <c r="U2" s="164" t="s">
        <v>22</v>
      </c>
      <c r="V2" s="807"/>
      <c r="W2" s="805"/>
      <c r="X2" s="77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95" t="s">
        <v>23</v>
      </c>
      <c r="R2310" s="795"/>
      <c r="S2310" s="795"/>
      <c r="T2310" s="795"/>
      <c r="U2310" s="79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95"/>
      <c r="R2311" s="795"/>
      <c r="S2311" s="795"/>
      <c r="T2311" s="795"/>
      <c r="U2311" s="79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95"/>
      <c r="R2312" s="795"/>
      <c r="S2312" s="795"/>
      <c r="T2312" s="795"/>
      <c r="U2312" s="79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95"/>
      <c r="R2313" s="795"/>
      <c r="S2313" s="795"/>
      <c r="T2313" s="795"/>
      <c r="U2313" s="79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95"/>
      <c r="R2314" s="795"/>
      <c r="S2314" s="795"/>
      <c r="T2314" s="795"/>
      <c r="U2314" s="79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95"/>
      <c r="R2315" s="795"/>
      <c r="S2315" s="795"/>
      <c r="T2315" s="795"/>
      <c r="U2315" s="79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95" t="s">
        <v>24</v>
      </c>
      <c r="G2345" s="795"/>
      <c r="H2345" s="795"/>
      <c r="I2345" s="795"/>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95"/>
      <c r="G2346" s="795"/>
      <c r="H2346" s="795"/>
      <c r="I2346" s="795"/>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78" t="s">
        <v>23</v>
      </c>
      <c r="R2362" s="778"/>
      <c r="S2362" s="778"/>
      <c r="T2362" s="778"/>
      <c r="U2362" s="77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79"/>
      <c r="R2363" s="779"/>
      <c r="S2363" s="779"/>
      <c r="T2363" s="779"/>
      <c r="U2363" s="77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79"/>
      <c r="R2364" s="779"/>
      <c r="S2364" s="779"/>
      <c r="T2364" s="779"/>
      <c r="U2364" s="77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79"/>
      <c r="R2365" s="779"/>
      <c r="S2365" s="779"/>
      <c r="T2365" s="779"/>
      <c r="U2365" s="77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85" t="s">
        <v>25</v>
      </c>
      <c r="G2380" s="785"/>
      <c r="H2380" s="785"/>
      <c r="I2380" s="785"/>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78" t="s">
        <v>23</v>
      </c>
      <c r="R2469" s="778"/>
      <c r="S2469" s="778"/>
      <c r="T2469" s="778"/>
      <c r="U2469" s="77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79"/>
      <c r="R2470" s="779"/>
      <c r="S2470" s="779"/>
      <c r="T2470" s="779"/>
      <c r="U2470" s="77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79"/>
      <c r="R2471" s="779"/>
      <c r="S2471" s="779"/>
      <c r="T2471" s="779"/>
      <c r="U2471" s="77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79"/>
      <c r="R2472" s="779"/>
      <c r="S2472" s="779"/>
      <c r="T2472" s="779"/>
      <c r="U2472" s="77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79"/>
      <c r="R2473" s="779"/>
      <c r="S2473" s="779"/>
      <c r="T2473" s="779"/>
      <c r="U2473" s="77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794" t="s">
        <v>23</v>
      </c>
      <c r="G2529" s="794"/>
      <c r="H2529" s="794"/>
      <c r="I2529" s="794"/>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794"/>
      <c r="G2530" s="794"/>
      <c r="H2530" s="794"/>
      <c r="I2530" s="794"/>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794"/>
      <c r="G2531" s="794"/>
      <c r="H2531" s="794"/>
      <c r="I2531" s="794"/>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80" t="s">
        <v>23</v>
      </c>
      <c r="R2534" s="781"/>
      <c r="S2534" s="781"/>
      <c r="T2534" s="781"/>
      <c r="U2534" s="78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79" t="s">
        <v>23</v>
      </c>
      <c r="R2559" s="779"/>
      <c r="S2559" s="779"/>
      <c r="T2559" s="779"/>
      <c r="U2559" s="77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79"/>
      <c r="R2560" s="779"/>
      <c r="S2560" s="779"/>
      <c r="T2560" s="779"/>
      <c r="U2560" s="77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79"/>
      <c r="R2561" s="779"/>
      <c r="S2561" s="779"/>
      <c r="T2561" s="779"/>
      <c r="U2561" s="77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79"/>
      <c r="R2562" s="779"/>
      <c r="S2562" s="779"/>
      <c r="T2562" s="779"/>
      <c r="U2562" s="77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79"/>
      <c r="R2563" s="779"/>
      <c r="S2563" s="779"/>
      <c r="T2563" s="779"/>
      <c r="U2563" s="77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79"/>
      <c r="R2564" s="779"/>
      <c r="S2564" s="779"/>
      <c r="T2564" s="779"/>
      <c r="U2564" s="77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49" t="s">
        <v>27</v>
      </c>
      <c r="G2592" s="749"/>
      <c r="H2592" s="749"/>
      <c r="I2592" s="749"/>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49"/>
      <c r="G2593" s="749"/>
      <c r="H2593" s="749"/>
      <c r="I2593" s="749"/>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79" t="s">
        <v>28</v>
      </c>
      <c r="R2602" s="779"/>
      <c r="S2602" s="779"/>
      <c r="T2602" s="779"/>
      <c r="U2602" s="77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78" t="s">
        <v>23</v>
      </c>
      <c r="R2621" s="778"/>
      <c r="S2621" s="778"/>
      <c r="T2621" s="778"/>
      <c r="U2621" s="77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79"/>
      <c r="R2622" s="779"/>
      <c r="S2622" s="779"/>
      <c r="T2622" s="779"/>
      <c r="U2622" s="779"/>
      <c r="V2622" s="209"/>
      <c r="W2622" s="340">
        <f t="shared" si="60"/>
        <v>0</v>
      </c>
    </row>
    <row r="2623" spans="1:23" ht="15" hidden="1" customHeight="1">
      <c r="A2623" s="3">
        <v>39573</v>
      </c>
      <c r="B2623" s="9">
        <v>0</v>
      </c>
      <c r="C2623" s="213"/>
      <c r="D2623" s="213"/>
      <c r="E2623" s="213"/>
      <c r="F2623" s="749" t="s">
        <v>23</v>
      </c>
      <c r="G2623" s="749"/>
      <c r="H2623" s="749"/>
      <c r="I2623" s="749"/>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49" t="s">
        <v>29</v>
      </c>
      <c r="G2638" s="749"/>
      <c r="H2638" s="749"/>
      <c r="I2638" s="749"/>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79" t="s">
        <v>23</v>
      </c>
      <c r="R2648" s="779"/>
      <c r="S2648" s="779"/>
      <c r="T2648" s="779"/>
      <c r="U2648" s="77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49" t="s">
        <v>30</v>
      </c>
      <c r="G2703" s="749"/>
      <c r="H2703" s="749"/>
      <c r="I2703" s="749"/>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08" t="s">
        <v>31</v>
      </c>
      <c r="R2718" s="808"/>
      <c r="S2718" s="808"/>
      <c r="T2718" s="808"/>
      <c r="U2718" s="80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08" t="s">
        <v>32</v>
      </c>
      <c r="R2728" s="808"/>
      <c r="S2728" s="808"/>
      <c r="T2728" s="808"/>
      <c r="U2728" s="80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08"/>
      <c r="R2729" s="808"/>
      <c r="S2729" s="808"/>
      <c r="T2729" s="808"/>
      <c r="U2729" s="80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08"/>
      <c r="R2730" s="808"/>
      <c r="S2730" s="808"/>
      <c r="T2730" s="808"/>
      <c r="U2730" s="80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08"/>
      <c r="R2731" s="808"/>
      <c r="S2731" s="808"/>
      <c r="T2731" s="808"/>
      <c r="U2731" s="80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08"/>
      <c r="R2732" s="808"/>
      <c r="S2732" s="808"/>
      <c r="T2732" s="808"/>
      <c r="U2732" s="80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49" t="s">
        <v>33</v>
      </c>
      <c r="G2791" s="749"/>
      <c r="H2791" s="749"/>
      <c r="I2791" s="749"/>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49"/>
      <c r="G2792" s="749"/>
      <c r="H2792" s="749"/>
      <c r="I2792" s="749"/>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09" t="s">
        <v>23</v>
      </c>
      <c r="R2796" s="809"/>
      <c r="S2796" s="809"/>
      <c r="T2796" s="809"/>
      <c r="U2796" s="80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79" t="s">
        <v>23</v>
      </c>
      <c r="R2812" s="779"/>
      <c r="S2812" s="779"/>
      <c r="T2812" s="779"/>
      <c r="U2812" s="77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79"/>
      <c r="R2813" s="779"/>
      <c r="S2813" s="779"/>
      <c r="T2813" s="779"/>
      <c r="U2813" s="77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79"/>
      <c r="R2814" s="779"/>
      <c r="S2814" s="779"/>
      <c r="T2814" s="779"/>
      <c r="U2814" s="77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79"/>
      <c r="R2815" s="779"/>
      <c r="S2815" s="779"/>
      <c r="T2815" s="779"/>
      <c r="U2815" s="77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81"/>
      <c r="R2816" s="781"/>
      <c r="S2816" s="781"/>
      <c r="T2816" s="781"/>
      <c r="U2816" s="78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79" t="s">
        <v>23</v>
      </c>
      <c r="R2862" s="779"/>
      <c r="S2862" s="779"/>
      <c r="T2862" s="779"/>
      <c r="U2862" s="77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49" t="s">
        <v>27</v>
      </c>
      <c r="G2866" s="749"/>
      <c r="H2866" s="749"/>
      <c r="I2866" s="749"/>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49"/>
      <c r="G2867" s="749"/>
      <c r="H2867" s="749"/>
      <c r="I2867" s="749"/>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78" t="s">
        <v>23</v>
      </c>
      <c r="R2881" s="778"/>
      <c r="S2881" s="778"/>
      <c r="T2881" s="778"/>
      <c r="U2881" s="778"/>
      <c r="V2881" s="37"/>
      <c r="W2881" s="340" t="e">
        <f t="shared" si="68"/>
        <v>#VALUE!</v>
      </c>
    </row>
    <row r="2882" spans="1:23" ht="15" hidden="1" customHeight="1">
      <c r="A2882" s="3">
        <v>39937</v>
      </c>
      <c r="B2882" s="9">
        <v>0</v>
      </c>
      <c r="C2882" s="213"/>
      <c r="D2882" s="213"/>
      <c r="E2882" s="213"/>
      <c r="F2882" s="749" t="s">
        <v>23</v>
      </c>
      <c r="G2882" s="749"/>
      <c r="H2882" s="749"/>
      <c r="I2882" s="749"/>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49" t="s">
        <v>34</v>
      </c>
      <c r="G2897" s="749"/>
      <c r="H2897" s="749"/>
      <c r="I2897" s="749"/>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79" t="s">
        <v>23</v>
      </c>
      <c r="R2900" s="779"/>
      <c r="S2900" s="779"/>
      <c r="T2900" s="779"/>
      <c r="U2900" s="77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81"/>
      <c r="R2901" s="781"/>
      <c r="S2901" s="781"/>
      <c r="T2901" s="781"/>
      <c r="U2901" s="78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11" t="s">
        <v>23</v>
      </c>
      <c r="R2989" s="811"/>
      <c r="S2989" s="811"/>
      <c r="T2989" s="811"/>
      <c r="U2989" s="81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12"/>
      <c r="R2990" s="812"/>
      <c r="S2990" s="812"/>
      <c r="T2990" s="812"/>
      <c r="U2990" s="81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12"/>
      <c r="R2991" s="812"/>
      <c r="S2991" s="812"/>
      <c r="T2991" s="812"/>
      <c r="U2991" s="81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12"/>
      <c r="R2992" s="812"/>
      <c r="S2992" s="812"/>
      <c r="T2992" s="812"/>
      <c r="U2992" s="81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12"/>
      <c r="R2993" s="812"/>
      <c r="S2993" s="812"/>
      <c r="T2993" s="812"/>
      <c r="U2993" s="81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12"/>
      <c r="R2994" s="812"/>
      <c r="S2994" s="812"/>
      <c r="T2994" s="812"/>
      <c r="U2994" s="81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49" t="s">
        <v>35</v>
      </c>
      <c r="G3050" s="749"/>
      <c r="H3050" s="749"/>
      <c r="I3050" s="749"/>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49"/>
      <c r="G3051" s="749"/>
      <c r="H3051" s="749"/>
      <c r="I3051" s="749"/>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79" t="s">
        <v>36</v>
      </c>
      <c r="R3085" s="779"/>
      <c r="S3085" s="779"/>
      <c r="T3085" s="779"/>
      <c r="U3085" s="77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79"/>
      <c r="R3086" s="779"/>
      <c r="S3086" s="779"/>
      <c r="T3086" s="779"/>
      <c r="U3086" s="77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79"/>
      <c r="R3087" s="779"/>
      <c r="S3087" s="779"/>
      <c r="T3087" s="779"/>
      <c r="U3087" s="77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79"/>
      <c r="R3088" s="779"/>
      <c r="S3088" s="779"/>
      <c r="T3088" s="779"/>
      <c r="U3088" s="77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79"/>
      <c r="R3089" s="779"/>
      <c r="S3089" s="779"/>
      <c r="T3089" s="779"/>
      <c r="U3089" s="77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49" t="s">
        <v>35</v>
      </c>
      <c r="G3119" s="749"/>
      <c r="H3119" s="749"/>
      <c r="I3119" s="749"/>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49"/>
      <c r="G3120" s="749"/>
      <c r="H3120" s="749"/>
      <c r="I3120" s="749"/>
      <c r="J3120" s="65"/>
      <c r="K3120" s="213"/>
      <c r="L3120" s="213"/>
      <c r="M3120" s="213"/>
      <c r="N3120" s="18"/>
      <c r="O3120" s="147"/>
      <c r="P3120" s="215"/>
      <c r="Q3120" s="779" t="s">
        <v>23</v>
      </c>
      <c r="R3120" s="779"/>
      <c r="S3120" s="779"/>
      <c r="T3120" s="779"/>
      <c r="U3120" s="77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77" t="s">
        <v>35</v>
      </c>
      <c r="G3140" s="777"/>
      <c r="H3140" s="777"/>
      <c r="I3140" s="777"/>
      <c r="J3140" s="393"/>
      <c r="K3140" s="219"/>
      <c r="L3140" s="219"/>
      <c r="M3140" s="219"/>
      <c r="N3140" s="20"/>
      <c r="O3140" s="150"/>
      <c r="P3140" s="207"/>
      <c r="Q3140" s="778" t="s">
        <v>23</v>
      </c>
      <c r="R3140" s="778"/>
      <c r="S3140" s="778"/>
      <c r="T3140" s="778"/>
      <c r="U3140" s="77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89" t="s">
        <v>35</v>
      </c>
      <c r="G3160" s="789"/>
      <c r="H3160" s="789"/>
      <c r="I3160" s="78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58" t="s">
        <v>37</v>
      </c>
      <c r="R3162" s="758"/>
      <c r="S3162" s="758"/>
      <c r="T3162" s="758"/>
      <c r="U3162" s="75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58" t="s">
        <v>37</v>
      </c>
      <c r="R3170" s="758"/>
      <c r="S3170" s="758"/>
      <c r="T3170" s="758"/>
      <c r="U3170" s="75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58"/>
      <c r="R3171" s="758"/>
      <c r="S3171" s="758"/>
      <c r="T3171" s="758"/>
      <c r="U3171" s="75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58"/>
      <c r="R3172" s="758"/>
      <c r="S3172" s="758"/>
      <c r="T3172" s="758"/>
      <c r="U3172" s="75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90" t="s">
        <v>38</v>
      </c>
      <c r="G3225" s="790"/>
      <c r="H3225" s="790"/>
      <c r="I3225" s="790"/>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58" t="s">
        <v>37</v>
      </c>
      <c r="R3241" s="758"/>
      <c r="S3241" s="758"/>
      <c r="T3241" s="758"/>
      <c r="U3241" s="75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58"/>
      <c r="R3242" s="758"/>
      <c r="S3242" s="758"/>
      <c r="T3242" s="758"/>
      <c r="U3242" s="75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58"/>
      <c r="R3243" s="758"/>
      <c r="S3243" s="758"/>
      <c r="T3243" s="758"/>
      <c r="U3243" s="75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58"/>
      <c r="R3244" s="758"/>
      <c r="S3244" s="758"/>
      <c r="T3244" s="758"/>
      <c r="U3244" s="75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23" t="s">
        <v>37</v>
      </c>
      <c r="R3249" s="823"/>
      <c r="S3249" s="823"/>
      <c r="T3249" s="823"/>
      <c r="U3249" s="82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58"/>
      <c r="R3250" s="758"/>
      <c r="S3250" s="758"/>
      <c r="T3250" s="758"/>
      <c r="U3250" s="75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58"/>
      <c r="R3251" s="758"/>
      <c r="S3251" s="758"/>
      <c r="T3251" s="758"/>
      <c r="U3251" s="75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58"/>
      <c r="R3252" s="758"/>
      <c r="S3252" s="758"/>
      <c r="T3252" s="758"/>
      <c r="U3252" s="75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58"/>
      <c r="R3253" s="758"/>
      <c r="S3253" s="758"/>
      <c r="T3253" s="758"/>
      <c r="U3253" s="75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38" t="s">
        <v>39</v>
      </c>
      <c r="G3310" s="738"/>
      <c r="H3310" s="738"/>
      <c r="I3310" s="738"/>
      <c r="J3310" s="5"/>
      <c r="K3310" s="24"/>
      <c r="L3310" s="24"/>
      <c r="M3310" s="24"/>
      <c r="N3310" s="18"/>
      <c r="O3310" s="147"/>
      <c r="P3310" s="227"/>
      <c r="Q3310" s="822" t="s">
        <v>40</v>
      </c>
      <c r="R3310" s="822"/>
      <c r="S3310" s="822"/>
      <c r="T3310" s="822"/>
      <c r="U3310" s="822"/>
      <c r="W3310" s="340" t="e">
        <f t="shared" si="84"/>
        <v>#VALUE!</v>
      </c>
    </row>
    <row r="3311" spans="1:23" ht="15" hidden="1" customHeight="1">
      <c r="A3311" s="3">
        <v>40540</v>
      </c>
      <c r="B3311" s="9">
        <v>0</v>
      </c>
      <c r="C3311" s="24"/>
      <c r="D3311" s="24"/>
      <c r="E3311" s="24"/>
      <c r="F3311" s="738"/>
      <c r="G3311" s="738"/>
      <c r="H3311" s="738"/>
      <c r="I3311" s="738"/>
      <c r="J3311" s="5"/>
      <c r="K3311" s="24"/>
      <c r="L3311" s="24"/>
      <c r="M3311" s="24"/>
      <c r="N3311" s="18"/>
      <c r="O3311" s="147"/>
      <c r="P3311" s="227"/>
      <c r="Q3311" s="822"/>
      <c r="R3311" s="822"/>
      <c r="S3311" s="822"/>
      <c r="T3311" s="822"/>
      <c r="U3311" s="82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79" t="s">
        <v>41</v>
      </c>
      <c r="R3336" s="779"/>
      <c r="S3336" s="779"/>
      <c r="T3336" s="779"/>
      <c r="U3336" s="77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79"/>
      <c r="R3337" s="779"/>
      <c r="S3337" s="779"/>
      <c r="T3337" s="779"/>
      <c r="U3337" s="77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79"/>
      <c r="R3338" s="779"/>
      <c r="S3338" s="779"/>
      <c r="T3338" s="779"/>
      <c r="U3338" s="77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79"/>
      <c r="R3339" s="779"/>
      <c r="S3339" s="779"/>
      <c r="T3339" s="779"/>
      <c r="U3339" s="77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79"/>
      <c r="R3340" s="779"/>
      <c r="S3340" s="779"/>
      <c r="T3340" s="779"/>
      <c r="U3340" s="77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79" t="s">
        <v>41</v>
      </c>
      <c r="R3379" s="779"/>
      <c r="S3379" s="779"/>
      <c r="T3379" s="779"/>
      <c r="U3379" s="77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79"/>
      <c r="R3380" s="779"/>
      <c r="S3380" s="779"/>
      <c r="T3380" s="779"/>
      <c r="U3380" s="77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38" t="s">
        <v>39</v>
      </c>
      <c r="G3393" s="738"/>
      <c r="H3393" s="738"/>
      <c r="I3393" s="738"/>
      <c r="J3393" s="5"/>
      <c r="K3393" s="24"/>
      <c r="L3393" s="24"/>
      <c r="M3393" s="24"/>
      <c r="N3393" s="18"/>
      <c r="O3393" s="147"/>
      <c r="P3393" s="193"/>
      <c r="Q3393" s="779" t="s">
        <v>36</v>
      </c>
      <c r="R3393" s="779"/>
      <c r="S3393" s="779"/>
      <c r="T3393" s="779"/>
      <c r="U3393" s="779"/>
      <c r="W3393" s="340" t="e">
        <f t="shared" si="86"/>
        <v>#VALUE!</v>
      </c>
    </row>
    <row r="3394" spans="1:23" ht="15" hidden="1" customHeight="1">
      <c r="A3394" s="3">
        <v>40658</v>
      </c>
      <c r="B3394" s="9">
        <v>0</v>
      </c>
      <c r="C3394" s="24"/>
      <c r="D3394" s="24"/>
      <c r="E3394" s="24"/>
      <c r="F3394" s="738"/>
      <c r="G3394" s="738"/>
      <c r="H3394" s="738"/>
      <c r="I3394" s="738"/>
      <c r="J3394" s="5"/>
      <c r="K3394" s="24"/>
      <c r="L3394" s="24"/>
      <c r="M3394" s="24"/>
      <c r="N3394" s="18"/>
      <c r="O3394" s="147"/>
      <c r="P3394" s="227"/>
      <c r="Q3394" s="779"/>
      <c r="R3394" s="779"/>
      <c r="S3394" s="779"/>
      <c r="T3394" s="779"/>
      <c r="U3394" s="77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24" t="s">
        <v>38</v>
      </c>
      <c r="G3398" s="824"/>
      <c r="H3398" s="824"/>
      <c r="I3398" s="82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41" t="s">
        <v>38</v>
      </c>
      <c r="G3399" s="741"/>
      <c r="H3399" s="741"/>
      <c r="I3399" s="741"/>
      <c r="J3399" s="31"/>
      <c r="K3399" s="230"/>
      <c r="L3399" s="230"/>
      <c r="M3399" s="230"/>
      <c r="N3399" s="102"/>
      <c r="O3399" s="152"/>
      <c r="P3399" s="231"/>
      <c r="Q3399" s="811" t="s">
        <v>41</v>
      </c>
      <c r="R3399" s="811"/>
      <c r="S3399" s="811"/>
      <c r="T3399" s="811"/>
      <c r="U3399" s="81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38" t="s">
        <v>38</v>
      </c>
      <c r="G3419" s="738"/>
      <c r="H3419" s="738"/>
      <c r="I3419" s="738"/>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79" t="s">
        <v>41</v>
      </c>
      <c r="R3424" s="779"/>
      <c r="S3424" s="779"/>
      <c r="T3424" s="779"/>
      <c r="U3424" s="77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38" t="s">
        <v>38</v>
      </c>
      <c r="G3484" s="738"/>
      <c r="H3484" s="738"/>
      <c r="I3484" s="738"/>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78" t="s">
        <v>41</v>
      </c>
      <c r="R3509" s="778"/>
      <c r="S3509" s="778"/>
      <c r="T3509" s="778"/>
      <c r="U3509" s="77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79"/>
      <c r="R3510" s="779"/>
      <c r="S3510" s="779"/>
      <c r="T3510" s="779"/>
      <c r="U3510" s="77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79"/>
      <c r="R3511" s="779"/>
      <c r="S3511" s="779"/>
      <c r="T3511" s="779"/>
      <c r="U3511" s="77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79"/>
      <c r="R3512" s="779"/>
      <c r="S3512" s="779"/>
      <c r="T3512" s="779"/>
      <c r="U3512" s="77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79"/>
      <c r="R3513" s="779"/>
      <c r="S3513" s="779"/>
      <c r="T3513" s="779"/>
      <c r="U3513" s="77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38" t="s">
        <v>38</v>
      </c>
      <c r="G3569" s="738"/>
      <c r="H3569" s="738"/>
      <c r="I3569" s="738"/>
      <c r="J3569" s="5"/>
      <c r="K3569" s="24"/>
      <c r="L3569" s="24"/>
      <c r="M3569" s="24"/>
      <c r="N3569" s="18"/>
      <c r="O3569" s="147"/>
      <c r="P3569" s="227"/>
      <c r="Q3569" s="779" t="s">
        <v>41</v>
      </c>
      <c r="R3569" s="779"/>
      <c r="S3569" s="779"/>
      <c r="T3569" s="779"/>
      <c r="U3569" s="779"/>
      <c r="W3569" s="343"/>
    </row>
    <row r="3570" spans="1:23" ht="15" hidden="1" customHeight="1">
      <c r="A3570" s="3">
        <v>40904</v>
      </c>
      <c r="B3570" s="9">
        <v>0</v>
      </c>
      <c r="C3570" s="24"/>
      <c r="D3570" s="24"/>
      <c r="E3570" s="24"/>
      <c r="F3570" s="738"/>
      <c r="G3570" s="738"/>
      <c r="H3570" s="738"/>
      <c r="I3570" s="738"/>
      <c r="J3570" s="5"/>
      <c r="K3570" s="24"/>
      <c r="L3570" s="24"/>
      <c r="M3570" s="24"/>
      <c r="N3570" s="18"/>
      <c r="O3570" s="147"/>
      <c r="P3570" s="227"/>
      <c r="Q3570" s="779"/>
      <c r="R3570" s="779"/>
      <c r="S3570" s="779"/>
      <c r="T3570" s="779"/>
      <c r="U3570" s="77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41" t="s">
        <v>38</v>
      </c>
      <c r="G3574" s="741"/>
      <c r="H3574" s="741"/>
      <c r="I3574" s="741"/>
      <c r="J3574" s="31"/>
      <c r="K3574" s="230"/>
      <c r="L3574" s="230"/>
      <c r="M3574" s="230"/>
      <c r="N3574" s="20"/>
      <c r="P3574" s="228"/>
      <c r="Q3574" s="778" t="s">
        <v>41</v>
      </c>
      <c r="R3574" s="778"/>
      <c r="S3574" s="778"/>
      <c r="T3574" s="778"/>
      <c r="U3574" s="77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79"/>
      <c r="R3575" s="779"/>
      <c r="S3575" s="779"/>
      <c r="T3575" s="779"/>
      <c r="U3575" s="77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79" t="s">
        <v>41</v>
      </c>
      <c r="R3589" s="779"/>
      <c r="S3589" s="779"/>
      <c r="T3589" s="779"/>
      <c r="U3589" s="77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79"/>
      <c r="R3590" s="779"/>
      <c r="S3590" s="779"/>
      <c r="T3590" s="779"/>
      <c r="U3590" s="77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79"/>
      <c r="R3591" s="779"/>
      <c r="S3591" s="779"/>
      <c r="T3591" s="779"/>
      <c r="U3591" s="77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79"/>
      <c r="R3592" s="779"/>
      <c r="S3592" s="779"/>
      <c r="T3592" s="779"/>
      <c r="U3592" s="77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79"/>
      <c r="R3593" s="779"/>
      <c r="S3593" s="779"/>
      <c r="T3593" s="779"/>
      <c r="U3593" s="77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17"/>
      <c r="C3596" s="817"/>
      <c r="D3596" s="817"/>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82"/>
      <c r="C3618" s="782"/>
      <c r="D3618" s="782"/>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82"/>
      <c r="C3641" s="782"/>
      <c r="D3641" s="782"/>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78" t="s">
        <v>41</v>
      </c>
      <c r="R3642" s="778"/>
      <c r="S3642" s="778"/>
      <c r="T3642" s="778"/>
      <c r="U3642" s="77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79"/>
      <c r="R3643" s="779"/>
      <c r="S3643" s="779"/>
      <c r="T3643" s="779"/>
      <c r="U3643" s="77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79"/>
      <c r="R3644" s="779"/>
      <c r="S3644" s="779"/>
      <c r="T3644" s="779"/>
      <c r="U3644" s="77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38" t="s">
        <v>38</v>
      </c>
      <c r="G3646" s="738"/>
      <c r="H3646" s="738"/>
      <c r="I3646" s="738"/>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38"/>
      <c r="G3647" s="738"/>
      <c r="H3647" s="738"/>
      <c r="I3647" s="738"/>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79" t="s">
        <v>41</v>
      </c>
      <c r="R3662" s="779"/>
      <c r="S3662" s="779"/>
      <c r="T3662" s="779"/>
      <c r="U3662" s="779"/>
      <c r="W3662" s="343"/>
    </row>
    <row r="3663" spans="1:24" s="125" customFormat="1" ht="15" hidden="1" customHeight="1" thickBot="1">
      <c r="A3663" s="235"/>
      <c r="B3663" s="782"/>
      <c r="C3663" s="782"/>
      <c r="D3663" s="782"/>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78" t="s">
        <v>41</v>
      </c>
      <c r="R3664" s="778"/>
      <c r="S3664" s="778"/>
      <c r="T3664" s="778"/>
      <c r="U3664" s="77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38" t="s">
        <v>39</v>
      </c>
      <c r="G3668" s="738"/>
      <c r="H3668" s="738"/>
      <c r="I3668" s="738"/>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82"/>
      <c r="C3687" s="782"/>
      <c r="D3687" s="782"/>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38" t="s">
        <v>38</v>
      </c>
      <c r="G3689" s="738"/>
      <c r="H3689" s="738"/>
      <c r="I3689" s="738"/>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38"/>
      <c r="G3690" s="738"/>
      <c r="H3690" s="738"/>
      <c r="I3690" s="738"/>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79" t="s">
        <v>41</v>
      </c>
      <c r="R3703" s="779"/>
      <c r="S3703" s="779"/>
      <c r="T3703" s="779"/>
      <c r="U3703" s="77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82"/>
      <c r="C3709" s="782"/>
      <c r="D3709" s="782"/>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82"/>
      <c r="C3732" s="782"/>
      <c r="D3732" s="782"/>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38" t="s">
        <v>38</v>
      </c>
      <c r="G3751" s="738"/>
      <c r="H3751" s="738"/>
      <c r="I3751" s="738"/>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82"/>
      <c r="C3777" s="782"/>
      <c r="D3777" s="782"/>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77" t="s">
        <v>41</v>
      </c>
      <c r="R3778" s="777"/>
      <c r="S3778" s="777"/>
      <c r="T3778" s="777"/>
      <c r="U3778" s="77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49"/>
      <c r="R3779" s="749"/>
      <c r="S3779" s="749"/>
      <c r="T3779" s="749"/>
      <c r="U3779" s="74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49"/>
      <c r="R3780" s="749"/>
      <c r="S3780" s="749"/>
      <c r="T3780" s="749"/>
      <c r="U3780" s="74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49"/>
      <c r="R3781" s="749"/>
      <c r="S3781" s="749"/>
      <c r="T3781" s="749"/>
      <c r="U3781" s="74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49"/>
      <c r="R3782" s="749"/>
      <c r="S3782" s="749"/>
      <c r="T3782" s="749"/>
      <c r="U3782" s="74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82"/>
      <c r="C3801" s="782"/>
      <c r="D3801" s="782"/>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82"/>
      <c r="C3824" s="782"/>
      <c r="D3824" s="782"/>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38" t="s">
        <v>38</v>
      </c>
      <c r="G3841" s="738"/>
      <c r="H3841" s="738"/>
      <c r="I3841" s="738"/>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38"/>
      <c r="G3842" s="738"/>
      <c r="H3842" s="738"/>
      <c r="I3842" s="738"/>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46"/>
      <c r="C3846" s="746"/>
      <c r="D3846" s="746"/>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41" t="s">
        <v>38</v>
      </c>
      <c r="G3847" s="741"/>
      <c r="H3847" s="741"/>
      <c r="I3847" s="741"/>
      <c r="J3847" s="31"/>
      <c r="K3847" s="230"/>
      <c r="L3847" s="230"/>
      <c r="M3847" s="230"/>
      <c r="O3847" s="169"/>
      <c r="P3847" s="228"/>
      <c r="Q3847" s="778" t="s">
        <v>43</v>
      </c>
      <c r="R3847" s="778"/>
      <c r="S3847" s="778"/>
      <c r="T3847" s="778"/>
      <c r="U3847" s="77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79"/>
      <c r="R3848" s="779"/>
      <c r="S3848" s="779"/>
      <c r="T3848" s="779"/>
      <c r="U3848" s="77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79"/>
      <c r="R3849" s="779"/>
      <c r="S3849" s="779"/>
      <c r="T3849" s="779"/>
      <c r="U3849" s="77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46"/>
      <c r="C3870" s="746"/>
      <c r="D3870" s="746"/>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14" t="s">
        <v>43</v>
      </c>
      <c r="R3877" s="814"/>
      <c r="S3877" s="814"/>
      <c r="T3877" s="814"/>
      <c r="U3877" s="81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14"/>
      <c r="R3878" s="814"/>
      <c r="S3878" s="814"/>
      <c r="T3878" s="814"/>
      <c r="U3878" s="81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14"/>
      <c r="R3879" s="814"/>
      <c r="S3879" s="814"/>
      <c r="T3879" s="814"/>
      <c r="U3879" s="81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14"/>
      <c r="R3880" s="814"/>
      <c r="S3880" s="814"/>
      <c r="T3880" s="814"/>
      <c r="U3880" s="81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14"/>
      <c r="R3881" s="814"/>
      <c r="S3881" s="814"/>
      <c r="T3881" s="814"/>
      <c r="U3881" s="81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46"/>
      <c r="C3891" s="746"/>
      <c r="D3891" s="746"/>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46"/>
      <c r="C3913" s="746"/>
      <c r="D3913" s="746"/>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14" t="s">
        <v>43</v>
      </c>
      <c r="R3917" s="814"/>
      <c r="S3917" s="814"/>
      <c r="T3917" s="814"/>
      <c r="U3917" s="81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14"/>
      <c r="R3918" s="814"/>
      <c r="S3918" s="814"/>
      <c r="T3918" s="814"/>
      <c r="U3918" s="81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14" t="s">
        <v>35</v>
      </c>
      <c r="R3934" s="814"/>
      <c r="S3934" s="814"/>
      <c r="T3934" s="814"/>
      <c r="U3934" s="81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14"/>
      <c r="R3935" s="814"/>
      <c r="S3935" s="814"/>
      <c r="T3935" s="814"/>
      <c r="U3935" s="814"/>
    </row>
    <row r="3936" spans="1:24" ht="15" hidden="1" customHeight="1" thickBot="1">
      <c r="A3936" s="236"/>
      <c r="B3936" s="746"/>
      <c r="C3936" s="746"/>
      <c r="D3936" s="746"/>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58" t="s">
        <v>44</v>
      </c>
      <c r="R3937" s="758"/>
      <c r="S3937" s="758"/>
      <c r="T3937" s="758"/>
      <c r="U3937" s="75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45" t="s">
        <v>45</v>
      </c>
      <c r="R3948" s="745"/>
      <c r="S3948" s="745"/>
      <c r="T3948" s="745"/>
      <c r="U3948" s="74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46"/>
      <c r="C3960" s="746"/>
      <c r="D3960" s="746"/>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45" t="s">
        <v>45</v>
      </c>
      <c r="R3963" s="745"/>
      <c r="S3963" s="745"/>
      <c r="T3963" s="745"/>
      <c r="U3963" s="74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45" t="s">
        <v>45</v>
      </c>
      <c r="R3966" s="745"/>
      <c r="S3966" s="745"/>
      <c r="T3966" s="745"/>
      <c r="U3966" s="74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45"/>
      <c r="R3967" s="745"/>
      <c r="S3967" s="745"/>
      <c r="T3967" s="745"/>
      <c r="U3967" s="74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45"/>
      <c r="R3968" s="745"/>
      <c r="S3968" s="745"/>
      <c r="T3968" s="745"/>
      <c r="U3968" s="74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46"/>
      <c r="C3981" s="746"/>
      <c r="D3981" s="746"/>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46"/>
      <c r="C4005" s="746"/>
      <c r="D4005" s="746"/>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46"/>
      <c r="C4028" s="746"/>
      <c r="D4028" s="746"/>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84"/>
      <c r="Z4042" s="784"/>
      <c r="AA4042" s="784"/>
      <c r="AB4042" s="784"/>
      <c r="AC4042" s="784"/>
      <c r="AD4042" s="78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84"/>
      <c r="Z4043" s="784"/>
      <c r="AA4043" s="784"/>
      <c r="AB4043" s="784"/>
      <c r="AC4043" s="784"/>
      <c r="AD4043" s="78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46"/>
      <c r="C4050" s="746"/>
      <c r="D4050" s="746"/>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77" t="s">
        <v>41</v>
      </c>
      <c r="Z4051" s="777"/>
      <c r="AA4051" s="777"/>
      <c r="AB4051" s="777"/>
      <c r="AC4051" s="777"/>
      <c r="AD4051" s="777"/>
      <c r="AE4051" s="777"/>
      <c r="AF4051" s="777"/>
      <c r="AG4051" s="77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49"/>
      <c r="Z4052" s="749"/>
      <c r="AA4052" s="749"/>
      <c r="AB4052" s="749"/>
      <c r="AC4052" s="749"/>
      <c r="AD4052" s="749"/>
      <c r="AE4052" s="749"/>
      <c r="AF4052" s="749"/>
      <c r="AG4052" s="74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49"/>
      <c r="Z4053" s="749"/>
      <c r="AA4053" s="749"/>
      <c r="AB4053" s="749"/>
      <c r="AC4053" s="749"/>
      <c r="AD4053" s="749"/>
      <c r="AE4053" s="749"/>
      <c r="AF4053" s="749"/>
      <c r="AG4053" s="74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49"/>
      <c r="Z4054" s="749"/>
      <c r="AA4054" s="749"/>
      <c r="AB4054" s="749"/>
      <c r="AC4054" s="749"/>
      <c r="AD4054" s="749"/>
      <c r="AE4054" s="749"/>
      <c r="AF4054" s="749"/>
      <c r="AG4054" s="74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49"/>
      <c r="Z4055" s="749"/>
      <c r="AA4055" s="749"/>
      <c r="AB4055" s="749"/>
      <c r="AC4055" s="749"/>
      <c r="AD4055" s="749"/>
      <c r="AE4055" s="749"/>
      <c r="AF4055" s="749"/>
      <c r="AG4055" s="74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46"/>
      <c r="C4074" s="746"/>
      <c r="D4074" s="746"/>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46"/>
      <c r="C4096" s="746"/>
      <c r="D4096" s="746"/>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38" t="s">
        <v>38</v>
      </c>
      <c r="G4114" s="738"/>
      <c r="H4114" s="738"/>
      <c r="I4114" s="738"/>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38"/>
      <c r="G4115" s="738"/>
      <c r="H4115" s="738"/>
      <c r="I4115" s="738"/>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46"/>
      <c r="C4119" s="746"/>
      <c r="D4119" s="746"/>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15" t="s">
        <v>46</v>
      </c>
      <c r="Q4141" s="816"/>
      <c r="R4141" s="816"/>
      <c r="S4141" s="816"/>
      <c r="T4141" s="816"/>
      <c r="U4141" s="816"/>
      <c r="V4141" s="816"/>
      <c r="W4141" s="816"/>
    </row>
    <row r="4142" spans="1:23" ht="15" hidden="1" customHeight="1" thickBot="1">
      <c r="A4142" s="236"/>
      <c r="B4142" s="746"/>
      <c r="C4142" s="746"/>
      <c r="D4142" s="746"/>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18" t="s">
        <v>46</v>
      </c>
      <c r="Q4143" s="819"/>
      <c r="R4143" s="819"/>
      <c r="S4143" s="819"/>
      <c r="T4143" s="819"/>
      <c r="U4143" s="819"/>
      <c r="V4143" s="819"/>
      <c r="W4143" s="81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20"/>
      <c r="Q4144" s="821"/>
      <c r="R4144" s="821"/>
      <c r="S4144" s="821"/>
      <c r="T4144" s="821"/>
      <c r="U4144" s="821"/>
      <c r="V4144" s="821"/>
      <c r="W4144" s="82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20"/>
      <c r="Q4145" s="821"/>
      <c r="R4145" s="821"/>
      <c r="S4145" s="821"/>
      <c r="T4145" s="821"/>
      <c r="U4145" s="821"/>
      <c r="V4145" s="821"/>
      <c r="W4145" s="82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20"/>
      <c r="Q4146" s="821"/>
      <c r="R4146" s="821"/>
      <c r="S4146" s="821"/>
      <c r="T4146" s="821"/>
      <c r="U4146" s="821"/>
      <c r="V4146" s="821"/>
      <c r="W4146" s="82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46"/>
      <c r="C4163" s="746"/>
      <c r="D4163" s="746"/>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46"/>
      <c r="C4185" s="746"/>
      <c r="D4185" s="746"/>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13" t="s">
        <v>47</v>
      </c>
      <c r="G4199" s="813"/>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13"/>
      <c r="G4200" s="813"/>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46"/>
      <c r="C4208" s="746"/>
      <c r="D4208" s="746"/>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58" t="s">
        <v>44</v>
      </c>
      <c r="R4209" s="758"/>
      <c r="S4209" s="758"/>
      <c r="T4209" s="758"/>
      <c r="U4209" s="75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58" t="s">
        <v>44</v>
      </c>
      <c r="R4210" s="758"/>
      <c r="S4210" s="758"/>
      <c r="T4210" s="758"/>
      <c r="U4210" s="758"/>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46"/>
      <c r="C4231" s="746"/>
      <c r="D4231" s="746"/>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58" t="s">
        <v>44</v>
      </c>
      <c r="R4232" s="758"/>
      <c r="S4232" s="758"/>
      <c r="T4232" s="758"/>
      <c r="U4232" s="75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46"/>
      <c r="C4253" s="746"/>
      <c r="D4253" s="746"/>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46"/>
      <c r="C4277" s="746"/>
      <c r="D4277" s="746"/>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38" t="s">
        <v>48</v>
      </c>
      <c r="G4294" s="738"/>
      <c r="H4294" s="738"/>
      <c r="I4294" s="738"/>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46"/>
      <c r="C4299" s="746"/>
      <c r="D4299" s="746"/>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70" t="s">
        <v>50</v>
      </c>
      <c r="Q4305" s="770"/>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46"/>
      <c r="C4322" s="746"/>
      <c r="D4322" s="746"/>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71"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72"/>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72"/>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72"/>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72"/>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72"/>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46"/>
      <c r="C4346" s="746"/>
      <c r="D4346" s="746"/>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46"/>
      <c r="C4367" s="746"/>
      <c r="D4367" s="746"/>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38" t="s">
        <v>51</v>
      </c>
      <c r="G4386" s="738"/>
      <c r="H4386" s="738"/>
      <c r="I4386" s="738"/>
      <c r="J4386" s="5"/>
      <c r="P4386" s="278">
        <v>12590</v>
      </c>
      <c r="Q4386" s="25">
        <f>177.91/1104.3</f>
        <v>0.16110658335597211</v>
      </c>
      <c r="U4386" s="462">
        <v>0.1</v>
      </c>
      <c r="W4386" s="340">
        <f t="shared" si="222"/>
        <v>2231.165072896858</v>
      </c>
    </row>
    <row r="4387" spans="1:23" ht="15" hidden="1" customHeight="1">
      <c r="A4387" s="3">
        <v>41999</v>
      </c>
      <c r="B4387" s="9">
        <v>0</v>
      </c>
      <c r="F4387" s="738"/>
      <c r="G4387" s="738"/>
      <c r="H4387" s="738"/>
      <c r="I4387" s="738"/>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46"/>
      <c r="C4391" s="746"/>
      <c r="D4391" s="746"/>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46"/>
      <c r="C4413" s="746"/>
      <c r="D4413" s="746"/>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57"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57" t="s">
        <v>50</v>
      </c>
      <c r="Q4426" s="757"/>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57"/>
      <c r="Q4427" s="757"/>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57"/>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57"/>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57"/>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46"/>
      <c r="C4434" s="746"/>
      <c r="D4434" s="746"/>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46"/>
      <c r="C4457" s="746"/>
      <c r="D4457" s="746"/>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38" t="s">
        <v>51</v>
      </c>
      <c r="G4460" s="738"/>
      <c r="H4460" s="738"/>
      <c r="I4460" s="738"/>
      <c r="J4460" s="5"/>
      <c r="P4460" s="278">
        <v>12510</v>
      </c>
      <c r="Q4460" s="25">
        <f>176.64/1094.6</f>
        <v>0.16137401790608441</v>
      </c>
      <c r="U4460" s="462">
        <v>0.1</v>
      </c>
      <c r="W4460" s="340">
        <f>(P4460*Q4460)*(1+U4460)</f>
        <v>2220.6678604056278</v>
      </c>
    </row>
    <row r="4461" spans="1:23" ht="15" hidden="1" customHeight="1">
      <c r="A4461" s="3">
        <v>42100</v>
      </c>
      <c r="B4461" s="9">
        <v>0</v>
      </c>
      <c r="F4461" s="738"/>
      <c r="G4461" s="738"/>
      <c r="H4461" s="738"/>
      <c r="I4461" s="738"/>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73" t="s">
        <v>50</v>
      </c>
      <c r="Q4479" s="774"/>
      <c r="U4479" s="462">
        <v>0.1</v>
      </c>
    </row>
    <row r="4480" spans="1:23" ht="15" hidden="1" customHeight="1" thickBot="1">
      <c r="A4480" s="236"/>
      <c r="B4480" s="746"/>
      <c r="C4480" s="746"/>
      <c r="D4480" s="746"/>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783" t="s">
        <v>50</v>
      </c>
      <c r="Q4481" s="783"/>
      <c r="U4481" s="462">
        <v>0.1</v>
      </c>
    </row>
    <row r="4482" spans="1:23" ht="15" hidden="1" customHeight="1">
      <c r="A4482" s="3">
        <v>42128</v>
      </c>
      <c r="B4482" s="9" t="e">
        <f>#REF!+#REF!</f>
        <v>#REF!</v>
      </c>
      <c r="F4482" s="738" t="s">
        <v>51</v>
      </c>
      <c r="G4482" s="738"/>
      <c r="H4482" s="738"/>
      <c r="I4482" s="738"/>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38" t="s">
        <v>51</v>
      </c>
      <c r="G4497" s="738"/>
      <c r="H4497" s="738"/>
      <c r="I4497" s="738"/>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46"/>
      <c r="C4502" s="746"/>
      <c r="D4502" s="746"/>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46"/>
      <c r="C4525" s="746"/>
      <c r="D4525" s="746"/>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46"/>
      <c r="C4549" s="746"/>
      <c r="D4549" s="746"/>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38" t="s">
        <v>51</v>
      </c>
      <c r="G4570" s="738"/>
      <c r="H4570" s="738"/>
      <c r="I4570" s="738"/>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46"/>
      <c r="C4571" s="746"/>
      <c r="D4571" s="746"/>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65"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65"/>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45" t="s">
        <v>48</v>
      </c>
      <c r="Q4590" s="745" t="s">
        <v>48</v>
      </c>
      <c r="U4590" s="462">
        <v>0.1</v>
      </c>
      <c r="W4590" s="75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45"/>
      <c r="Q4591" s="745"/>
      <c r="U4591" s="462">
        <v>0.1</v>
      </c>
      <c r="W4591" s="75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46"/>
      <c r="C4594" s="746"/>
      <c r="D4594" s="746"/>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44" t="s">
        <v>48</v>
      </c>
      <c r="Q4595" s="25">
        <f>184.92/1177</f>
        <v>0.15711129991503822</v>
      </c>
      <c r="U4595" s="462">
        <v>0.1</v>
      </c>
      <c r="W4595" s="75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45"/>
      <c r="Q4596" s="25">
        <f>185.5/1183</f>
        <v>0.15680473372781065</v>
      </c>
      <c r="U4596" s="462">
        <v>0.1</v>
      </c>
      <c r="W4596" s="75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45"/>
      <c r="Q4597" s="25">
        <f>183.64/1168</f>
        <v>0.15722602739726027</v>
      </c>
      <c r="U4597" s="462">
        <v>0.1</v>
      </c>
      <c r="W4597" s="75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45"/>
      <c r="Q4598" s="25">
        <f>183.6/1167</f>
        <v>0.15732647814910025</v>
      </c>
      <c r="U4598" s="462">
        <v>0.1</v>
      </c>
      <c r="W4598" s="75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45"/>
      <c r="Q4599" s="25">
        <f>182.52/1157</f>
        <v>0.15775280898876406</v>
      </c>
      <c r="U4599" s="462">
        <v>0.1</v>
      </c>
      <c r="W4599" s="75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45"/>
      <c r="Q4600" s="25">
        <f>182.82/1161.5</f>
        <v>0.15739991390443392</v>
      </c>
      <c r="U4600" s="462">
        <v>0.1</v>
      </c>
      <c r="W4600" s="75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46"/>
      <c r="C4617" s="746"/>
      <c r="D4617" s="746"/>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46"/>
      <c r="C4639" s="746"/>
      <c r="D4639" s="746"/>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47"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47"/>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47"/>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38" t="s">
        <v>51</v>
      </c>
      <c r="G4658" s="738"/>
      <c r="H4658" s="738"/>
      <c r="I4658" s="738"/>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46"/>
      <c r="C4662" s="746"/>
      <c r="D4662" s="746"/>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46"/>
      <c r="C4683" s="746"/>
      <c r="D4683" s="746"/>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45" t="s">
        <v>48</v>
      </c>
      <c r="Q4688" s="25">
        <f>181.83/1202.7</f>
        <v>0.15118483412322276</v>
      </c>
      <c r="U4688" s="458">
        <v>0.1</v>
      </c>
      <c r="W4688" s="759"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45"/>
      <c r="Q4689" s="745" t="s">
        <v>48</v>
      </c>
      <c r="U4689" s="458">
        <v>0.1</v>
      </c>
      <c r="W4689" s="759"/>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45"/>
      <c r="Q4690" s="745"/>
      <c r="U4690" s="458">
        <v>0.1</v>
      </c>
      <c r="W4690" s="759"/>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45"/>
      <c r="Q4691" s="745"/>
      <c r="U4691" s="458">
        <v>0.1</v>
      </c>
      <c r="W4691" s="759"/>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45"/>
      <c r="Q4692" s="25">
        <f>183.28/1198.36</f>
        <v>0.15294235455122002</v>
      </c>
      <c r="U4692" s="458">
        <v>0.1</v>
      </c>
      <c r="W4692" s="759"/>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45"/>
      <c r="Q4693" s="25">
        <f>182.78/1197</f>
        <v>0.15269841269841269</v>
      </c>
      <c r="U4693" s="458">
        <v>0.1</v>
      </c>
      <c r="W4693" s="759"/>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46"/>
      <c r="C4705" s="746"/>
      <c r="D4705" s="746"/>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38"/>
      <c r="C4724" s="738"/>
      <c r="D4724" s="738"/>
      <c r="E4724" s="738"/>
      <c r="F4724" s="738"/>
      <c r="G4724" s="738"/>
      <c r="H4724" s="738"/>
      <c r="I4724" s="738"/>
      <c r="J4724" s="738"/>
      <c r="K4724" s="738"/>
      <c r="L4724" s="738"/>
      <c r="M4724" s="738"/>
      <c r="P4724" s="278">
        <v>13540</v>
      </c>
      <c r="Q4724" s="25">
        <f>179.19/1167.1</f>
        <v>0.15353440150801131</v>
      </c>
      <c r="U4724" s="458">
        <v>0.1</v>
      </c>
      <c r="W4724" s="340">
        <f t="shared" si="280"/>
        <v>2286.7413760603208</v>
      </c>
      <c r="X4724" s="535"/>
    </row>
    <row r="4725" spans="1:24" ht="15" hidden="1" customHeight="1">
      <c r="A4725" s="3">
        <v>42457</v>
      </c>
      <c r="B4725" s="738"/>
      <c r="C4725" s="738"/>
      <c r="D4725" s="738"/>
      <c r="E4725" s="738"/>
      <c r="F4725" s="738"/>
      <c r="G4725" s="738"/>
      <c r="H4725" s="738"/>
      <c r="I4725" s="738"/>
      <c r="J4725" s="738"/>
      <c r="K4725" s="738"/>
      <c r="L4725" s="738"/>
      <c r="M4725" s="738"/>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46"/>
      <c r="C4729" s="746"/>
      <c r="D4729" s="746"/>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46"/>
      <c r="C4751" s="746"/>
      <c r="D4751" s="746"/>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41"/>
      <c r="C4752" s="741"/>
      <c r="D4752" s="741"/>
      <c r="E4752" s="741"/>
      <c r="F4752" s="741"/>
      <c r="G4752" s="741"/>
      <c r="H4752" s="741"/>
      <c r="I4752" s="741"/>
      <c r="J4752" s="741"/>
      <c r="K4752" s="741"/>
      <c r="L4752" s="741"/>
      <c r="M4752" s="741"/>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38"/>
      <c r="C4772" s="738"/>
      <c r="D4772" s="738"/>
      <c r="E4772" s="738"/>
      <c r="F4772" s="738"/>
      <c r="G4772" s="738"/>
      <c r="H4772" s="738"/>
      <c r="I4772" s="738"/>
      <c r="J4772" s="738"/>
      <c r="K4772" s="738"/>
      <c r="L4772" s="738"/>
      <c r="M4772" s="738"/>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46"/>
      <c r="C4774" s="746"/>
      <c r="D4774" s="746"/>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65" t="s">
        <v>55</v>
      </c>
      <c r="Q4781" s="25">
        <f>175.94/1156.5</f>
        <v>0.15213143104193688</v>
      </c>
      <c r="U4781" s="458">
        <v>0.1</v>
      </c>
      <c r="W4781" s="756"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65"/>
      <c r="Q4782" s="25">
        <f>175.94/1155.8</f>
        <v>0.15222356809136528</v>
      </c>
      <c r="U4782" s="458">
        <v>0.1</v>
      </c>
      <c r="W4782" s="756"/>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46"/>
      <c r="C4797" s="746"/>
      <c r="D4797" s="746"/>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46"/>
      <c r="C4819" s="746"/>
      <c r="D4819" s="746"/>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38"/>
      <c r="C4840" s="738"/>
      <c r="D4840" s="738"/>
      <c r="E4840" s="738"/>
      <c r="F4840" s="738"/>
      <c r="G4840" s="738"/>
      <c r="H4840" s="738"/>
      <c r="I4840" s="738"/>
      <c r="J4840" s="738"/>
      <c r="K4840" s="738"/>
      <c r="L4840" s="738"/>
      <c r="M4840" s="738"/>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46"/>
      <c r="C4843" s="746"/>
      <c r="D4843" s="746"/>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66" t="s">
        <v>50</v>
      </c>
      <c r="U4852" s="458">
        <v>0.1</v>
      </c>
      <c r="W4852" s="756"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66"/>
      <c r="U4853" s="458">
        <v>0.1</v>
      </c>
      <c r="W4853" s="756"/>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57" t="s">
        <v>50</v>
      </c>
      <c r="Q4854" s="766"/>
      <c r="U4854" s="458">
        <v>0.1</v>
      </c>
      <c r="W4854" s="756"/>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57"/>
      <c r="Q4855" s="25">
        <f>166.02/1112.3</f>
        <v>0.14925829362582038</v>
      </c>
      <c r="U4855" s="458">
        <v>0.1</v>
      </c>
      <c r="W4855" s="756"/>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46"/>
      <c r="C4866" s="746"/>
      <c r="D4866" s="746"/>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25" t="s">
        <v>50</v>
      </c>
      <c r="Q4867" s="376" t="s">
        <v>50</v>
      </c>
      <c r="U4867" s="458">
        <v>0.1</v>
      </c>
      <c r="W4867" s="755"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57"/>
      <c r="Q4868" s="25">
        <f>165.28/1105.1</f>
        <v>0.14956112568998281</v>
      </c>
      <c r="U4868" s="458">
        <v>0.1</v>
      </c>
      <c r="W4868" s="756"/>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57"/>
      <c r="Q4869" s="25">
        <f>165.28/1105.1</f>
        <v>0.14956112568998281</v>
      </c>
      <c r="U4869" s="458">
        <v>0.1</v>
      </c>
      <c r="W4869" s="756"/>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57"/>
      <c r="Q4870" s="25">
        <f>165.28/1105.1</f>
        <v>0.14956112568998281</v>
      </c>
      <c r="U4870" s="458">
        <v>0.1</v>
      </c>
      <c r="W4870" s="756"/>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57"/>
      <c r="Q4871" s="25">
        <f>165.94/1111.3</f>
        <v>0.14932061549536579</v>
      </c>
      <c r="U4871" s="458">
        <v>0.1</v>
      </c>
      <c r="W4871" s="756"/>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46"/>
      <c r="C4888" s="746"/>
      <c r="D4888" s="746"/>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46"/>
      <c r="C4911" s="746"/>
      <c r="D4911" s="746"/>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38"/>
      <c r="C4929" s="738"/>
      <c r="D4929" s="738"/>
      <c r="E4929" s="738"/>
      <c r="F4929" s="738"/>
      <c r="G4929" s="738"/>
      <c r="H4929" s="738"/>
      <c r="I4929" s="738"/>
      <c r="J4929" s="738"/>
      <c r="K4929" s="738"/>
      <c r="L4929" s="738"/>
      <c r="M4929" s="738"/>
      <c r="P4929" s="278">
        <v>17610</v>
      </c>
      <c r="Q4929" s="25">
        <f>172.49/1199.4</f>
        <v>0.14381357345339335</v>
      </c>
      <c r="U4929" s="458">
        <v>0.1</v>
      </c>
      <c r="W4929" s="340">
        <f t="shared" si="309"/>
        <v>2785.8127313656832</v>
      </c>
      <c r="X4929" s="535"/>
    </row>
    <row r="4930" spans="1:24" ht="15" hidden="1" customHeight="1">
      <c r="A4930" s="3">
        <v>42731</v>
      </c>
      <c r="B4930" s="738"/>
      <c r="C4930" s="738"/>
      <c r="D4930" s="738"/>
      <c r="E4930" s="738"/>
      <c r="F4930" s="738"/>
      <c r="G4930" s="738"/>
      <c r="H4930" s="738"/>
      <c r="I4930" s="738"/>
      <c r="J4930" s="738"/>
      <c r="K4930" s="738"/>
      <c r="L4930" s="738"/>
      <c r="M4930" s="738"/>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46"/>
      <c r="C4934" s="746"/>
      <c r="D4934" s="746"/>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57" t="s">
        <v>50</v>
      </c>
      <c r="Q4953" s="757" t="s">
        <v>50</v>
      </c>
      <c r="W4953" s="762"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57"/>
      <c r="Q4954" s="757"/>
      <c r="W4954" s="762"/>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57"/>
      <c r="Q4955" s="757"/>
      <c r="W4955" s="762"/>
      <c r="X4955" s="535"/>
    </row>
    <row r="4956" spans="1:24" ht="15" hidden="1" customHeight="1" thickBot="1">
      <c r="A4956" s="236"/>
      <c r="B4956" s="746"/>
      <c r="C4956" s="746"/>
      <c r="D4956" s="746"/>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63" t="s">
        <v>50</v>
      </c>
      <c r="Q4957" s="25">
        <f>169.01/1155.5</f>
        <v>0.14626568585028127</v>
      </c>
      <c r="W4957" s="760"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64"/>
      <c r="Q4958" s="25">
        <f>168.97/1155.2</f>
        <v>0.14626904432132964</v>
      </c>
      <c r="W4958" s="761"/>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46"/>
      <c r="C4977" s="746"/>
      <c r="D4977" s="746"/>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46"/>
      <c r="C5001" s="746"/>
      <c r="D5001" s="746"/>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69" t="s">
        <v>56</v>
      </c>
      <c r="Q5002" s="25">
        <f>162.01/1113.8</f>
        <v>0.1454569940743401</v>
      </c>
      <c r="W5002" s="767"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47"/>
      <c r="Q5003" s="25">
        <f>162.67/1118.9</f>
        <v>0.14538385914737686</v>
      </c>
      <c r="W5003" s="768"/>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38"/>
      <c r="C5011" s="738"/>
      <c r="D5011" s="738"/>
      <c r="E5011" s="738"/>
      <c r="F5011" s="738"/>
      <c r="G5011" s="738"/>
      <c r="H5011" s="738"/>
      <c r="I5011" s="738"/>
      <c r="J5011" s="738"/>
      <c r="K5011" s="738"/>
      <c r="L5011" s="738"/>
      <c r="M5011" s="738"/>
      <c r="Q5011" s="25">
        <f>165.47/1138.8</f>
        <v>0.14530207235686687</v>
      </c>
      <c r="X5011" s="535"/>
    </row>
    <row r="5012" spans="1:24" ht="15" hidden="1" customHeight="1">
      <c r="A5012" s="3">
        <v>42842</v>
      </c>
      <c r="B5012" s="738"/>
      <c r="C5012" s="738"/>
      <c r="D5012" s="738"/>
      <c r="E5012" s="738"/>
      <c r="F5012" s="738"/>
      <c r="G5012" s="738"/>
      <c r="H5012" s="738"/>
      <c r="I5012" s="738"/>
      <c r="J5012" s="738"/>
      <c r="K5012" s="738"/>
      <c r="L5012" s="738"/>
      <c r="M5012" s="738"/>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46"/>
      <c r="C5022" s="746"/>
      <c r="D5022" s="746"/>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41"/>
      <c r="C5023" s="741"/>
      <c r="D5023" s="741"/>
      <c r="E5023" s="741"/>
      <c r="F5023" s="741"/>
      <c r="G5023" s="741"/>
      <c r="H5023" s="741"/>
      <c r="I5023" s="741"/>
      <c r="J5023" s="741"/>
      <c r="K5023" s="741"/>
      <c r="L5023" s="741"/>
      <c r="M5023" s="741"/>
      <c r="P5023" s="451" t="s">
        <v>56</v>
      </c>
      <c r="Q5023" s="744"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45"/>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45"/>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45"/>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38"/>
      <c r="C5043" s="738"/>
      <c r="D5043" s="738"/>
      <c r="E5043" s="738"/>
      <c r="F5043" s="738"/>
      <c r="G5043" s="738"/>
      <c r="H5043" s="738"/>
      <c r="I5043" s="738"/>
      <c r="J5043" s="738"/>
      <c r="K5043" s="738"/>
      <c r="L5043" s="738"/>
      <c r="M5043" s="738"/>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46"/>
      <c r="C5046" s="746"/>
      <c r="D5046" s="746"/>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46"/>
      <c r="C5069" s="746"/>
      <c r="D5069" s="746"/>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46"/>
      <c r="C5091" s="746"/>
      <c r="D5091" s="746"/>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38"/>
      <c r="C5111" s="738"/>
      <c r="D5111" s="738"/>
      <c r="E5111" s="738"/>
      <c r="F5111" s="738"/>
      <c r="G5111" s="738"/>
      <c r="H5111" s="738"/>
      <c r="I5111" s="738"/>
      <c r="J5111" s="738"/>
      <c r="K5111" s="738"/>
      <c r="L5111" s="738"/>
      <c r="M5111" s="738"/>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46"/>
      <c r="C5115" s="746"/>
      <c r="D5115" s="746"/>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46"/>
      <c r="C5137" s="746"/>
      <c r="D5137" s="746"/>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46"/>
      <c r="C5160" s="746"/>
      <c r="D5160" s="746"/>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46"/>
      <c r="C5183" s="746"/>
      <c r="D5183" s="746"/>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38"/>
      <c r="C5200" s="738"/>
      <c r="D5200" s="738"/>
      <c r="E5200" s="738"/>
      <c r="F5200" s="738"/>
      <c r="G5200" s="738"/>
      <c r="H5200" s="738"/>
      <c r="I5200" s="738"/>
      <c r="J5200" s="738"/>
      <c r="K5200" s="738"/>
      <c r="L5200" s="738"/>
      <c r="M5200" s="738"/>
      <c r="P5200" s="278"/>
      <c r="X5200" s="535"/>
    </row>
    <row r="5201" spans="1:24" ht="15" hidden="1" customHeight="1">
      <c r="A5201" s="3">
        <v>43095</v>
      </c>
      <c r="B5201" s="738"/>
      <c r="C5201" s="738"/>
      <c r="D5201" s="738"/>
      <c r="E5201" s="738"/>
      <c r="F5201" s="738"/>
      <c r="G5201" s="738"/>
      <c r="H5201" s="738"/>
      <c r="I5201" s="738"/>
      <c r="J5201" s="738"/>
      <c r="K5201" s="738"/>
      <c r="L5201" s="738"/>
      <c r="M5201" s="738"/>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46"/>
      <c r="C5205" s="746"/>
      <c r="D5205" s="746"/>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46"/>
      <c r="C5228" s="746"/>
      <c r="D5228" s="746"/>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53" t="s">
        <v>50</v>
      </c>
      <c r="Q5239" s="753"/>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53"/>
      <c r="Q5240" s="753"/>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53"/>
      <c r="Q5241" s="75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53"/>
      <c r="Q5242" s="75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53"/>
      <c r="Q5243" s="75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46"/>
      <c r="C5249" s="746"/>
      <c r="D5249" s="746"/>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38"/>
      <c r="C5271" s="738"/>
      <c r="D5271" s="738"/>
      <c r="E5271" s="738"/>
      <c r="F5271" s="738"/>
      <c r="G5271" s="738"/>
      <c r="H5271" s="738"/>
      <c r="I5271" s="738"/>
      <c r="J5271" s="738"/>
      <c r="K5271" s="738"/>
      <c r="L5271" s="738"/>
      <c r="M5271" s="738"/>
      <c r="N5271" s="455">
        <f>AVERAGE(K5250:K5270)</f>
        <v>2397</v>
      </c>
      <c r="O5271" s="250">
        <f>AVERAGE(K5206:K5270)</f>
        <v>2522.6746031746034</v>
      </c>
      <c r="X5271" s="535"/>
    </row>
    <row r="5272" spans="1:24" ht="15" hidden="1" customHeight="1" thickBot="1">
      <c r="A5272" s="236"/>
      <c r="B5272" s="746"/>
      <c r="C5272" s="746"/>
      <c r="D5272" s="746"/>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38"/>
      <c r="C5273" s="738"/>
      <c r="D5273" s="738"/>
      <c r="E5273" s="738"/>
      <c r="F5273" s="738"/>
      <c r="G5273" s="738"/>
      <c r="H5273" s="738"/>
      <c r="I5273" s="738"/>
      <c r="J5273" s="738"/>
      <c r="K5273" s="738"/>
      <c r="L5273" s="738"/>
      <c r="M5273" s="73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47"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47"/>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46"/>
      <c r="C5294" s="746"/>
      <c r="D5294" s="746"/>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38"/>
      <c r="C5299" s="738"/>
      <c r="D5299" s="738"/>
      <c r="E5299" s="738"/>
      <c r="F5299" s="738"/>
      <c r="G5299" s="738"/>
      <c r="H5299" s="738"/>
      <c r="I5299" s="738"/>
      <c r="J5299" s="738"/>
      <c r="K5299" s="738"/>
      <c r="L5299" s="738"/>
      <c r="M5299" s="738"/>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38"/>
      <c r="C5314" s="738"/>
      <c r="D5314" s="738"/>
      <c r="E5314" s="738"/>
      <c r="F5314" s="738"/>
      <c r="G5314" s="738"/>
      <c r="H5314" s="738"/>
      <c r="I5314" s="738"/>
      <c r="J5314" s="738"/>
      <c r="K5314" s="738"/>
      <c r="L5314" s="738"/>
      <c r="M5314" s="73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46"/>
      <c r="C5318" s="746"/>
      <c r="D5318" s="746"/>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46"/>
      <c r="C5340" s="746"/>
      <c r="D5340" s="746"/>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38"/>
      <c r="C5382" s="738"/>
      <c r="D5382" s="738"/>
      <c r="E5382" s="738"/>
      <c r="F5382" s="738"/>
      <c r="G5382" s="738"/>
      <c r="H5382" s="738"/>
      <c r="I5382" s="738"/>
      <c r="J5382" s="738"/>
      <c r="K5382" s="738"/>
      <c r="L5382" s="738"/>
      <c r="M5382" s="738"/>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38"/>
      <c r="C5472" s="738"/>
      <c r="D5472" s="738"/>
      <c r="E5472" s="738"/>
      <c r="F5472" s="738"/>
      <c r="G5472" s="738"/>
      <c r="H5472" s="738"/>
      <c r="I5472" s="738"/>
      <c r="J5472" s="738"/>
      <c r="K5472" s="738"/>
      <c r="L5472" s="738"/>
      <c r="M5472" s="738"/>
      <c r="N5472" s="137"/>
      <c r="O5472" s="137"/>
      <c r="P5472" s="278">
        <v>18350</v>
      </c>
      <c r="Q5472" s="25">
        <f>162.82/1125.2</f>
        <v>0.14470316388197652</v>
      </c>
      <c r="W5472" s="340">
        <f>(P5472*Q5472)*(1+U5472)</f>
        <v>2655.3030572342691</v>
      </c>
      <c r="X5472" s="535"/>
    </row>
    <row r="5473" spans="1:24" ht="15" hidden="1" customHeight="1">
      <c r="A5473" s="3">
        <v>43460</v>
      </c>
      <c r="B5473" s="738"/>
      <c r="C5473" s="738"/>
      <c r="D5473" s="738"/>
      <c r="E5473" s="738"/>
      <c r="F5473" s="738"/>
      <c r="G5473" s="738"/>
      <c r="H5473" s="738"/>
      <c r="I5473" s="738"/>
      <c r="J5473" s="738"/>
      <c r="K5473" s="738"/>
      <c r="L5473" s="738"/>
      <c r="M5473" s="738"/>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38"/>
      <c r="C5558" s="738"/>
      <c r="D5558" s="738"/>
      <c r="E5558" s="738"/>
      <c r="F5558" s="738"/>
      <c r="G5558" s="738"/>
      <c r="H5558" s="738"/>
      <c r="I5558" s="738"/>
      <c r="J5558" s="738"/>
      <c r="K5558" s="738"/>
      <c r="L5558" s="738"/>
      <c r="M5558" s="738"/>
      <c r="P5558" s="278"/>
      <c r="X5558" s="535"/>
    </row>
    <row r="5559" spans="1:24" ht="15" hidden="1" customHeight="1">
      <c r="A5559" s="3">
        <v>43577</v>
      </c>
      <c r="B5559" s="738"/>
      <c r="C5559" s="738"/>
      <c r="D5559" s="738"/>
      <c r="E5559" s="738"/>
      <c r="F5559" s="738"/>
      <c r="G5559" s="738"/>
      <c r="H5559" s="738"/>
      <c r="I5559" s="738"/>
      <c r="J5559" s="738"/>
      <c r="K5559" s="738"/>
      <c r="L5559" s="738"/>
      <c r="M5559" s="738"/>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38"/>
      <c r="C5570" s="738"/>
      <c r="D5570" s="738"/>
      <c r="E5570" s="738"/>
      <c r="F5570" s="738"/>
      <c r="G5570" s="738"/>
      <c r="H5570" s="738"/>
      <c r="I5570" s="738"/>
      <c r="J5570" s="738"/>
      <c r="K5570" s="738"/>
      <c r="L5570" s="738"/>
      <c r="M5570" s="73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38"/>
      <c r="C5585" s="738"/>
      <c r="D5585" s="738"/>
      <c r="E5585" s="738"/>
      <c r="F5585" s="738"/>
      <c r="G5585" s="738"/>
      <c r="H5585" s="738"/>
      <c r="I5585" s="738"/>
      <c r="J5585" s="738"/>
      <c r="K5585" s="738"/>
      <c r="L5585" s="738"/>
      <c r="M5585" s="738"/>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38"/>
      <c r="C5653" s="738"/>
      <c r="D5653" s="738"/>
      <c r="E5653" s="738"/>
      <c r="F5653" s="738"/>
      <c r="G5653" s="738"/>
      <c r="H5653" s="738"/>
      <c r="I5653" s="738"/>
      <c r="J5653" s="738"/>
      <c r="K5653" s="738"/>
      <c r="L5653" s="738"/>
      <c r="M5653" s="738"/>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49" t="s">
        <v>60</v>
      </c>
      <c r="C5744" s="738"/>
      <c r="D5744" s="738"/>
      <c r="E5744" s="738"/>
      <c r="F5744" s="738"/>
      <c r="G5744" s="738"/>
      <c r="H5744" s="738"/>
      <c r="I5744" s="738"/>
      <c r="J5744" s="738"/>
      <c r="K5744" s="738"/>
      <c r="L5744" s="738"/>
      <c r="M5744" s="738"/>
      <c r="O5744" s="137"/>
      <c r="P5744" s="278">
        <v>15200</v>
      </c>
      <c r="Q5744" s="25">
        <f>166.01/1163.7</f>
        <v>0.14265704219300507</v>
      </c>
      <c r="W5744" s="340">
        <f>(P5744*Q5744)*(1+U5744)</f>
        <v>2168.3870413336772</v>
      </c>
      <c r="X5744" s="535"/>
    </row>
    <row r="5745" spans="1:24" ht="15" hidden="1" customHeight="1">
      <c r="A5745" s="3">
        <v>43825</v>
      </c>
      <c r="B5745" s="738"/>
      <c r="C5745" s="738"/>
      <c r="D5745" s="738"/>
      <c r="E5745" s="738"/>
      <c r="F5745" s="738"/>
      <c r="G5745" s="738"/>
      <c r="H5745" s="738"/>
      <c r="I5745" s="738"/>
      <c r="J5745" s="738"/>
      <c r="K5745" s="738"/>
      <c r="L5745" s="738"/>
      <c r="M5745" s="738"/>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38" t="s">
        <v>61</v>
      </c>
      <c r="C5824" s="738"/>
      <c r="D5824" s="738"/>
      <c r="E5824" s="738"/>
      <c r="F5824" s="738"/>
      <c r="G5824" s="738"/>
      <c r="H5824" s="738"/>
      <c r="I5824" s="738"/>
      <c r="J5824" s="738"/>
      <c r="K5824" s="738"/>
      <c r="L5824" s="738"/>
      <c r="M5824" s="738"/>
      <c r="P5824" s="278">
        <v>14050</v>
      </c>
      <c r="Q5824" s="25">
        <f>172.07/1212.3</f>
        <v>0.14193681431988781</v>
      </c>
      <c r="W5824" s="340">
        <f t="shared" si="826"/>
        <v>1994.2122411944238</v>
      </c>
      <c r="X5824" s="535"/>
    </row>
    <row r="5825" spans="1:24" ht="15" hidden="1" customHeight="1">
      <c r="A5825" s="3">
        <v>43934</v>
      </c>
      <c r="B5825" s="738"/>
      <c r="C5825" s="738"/>
      <c r="D5825" s="738"/>
      <c r="E5825" s="738"/>
      <c r="F5825" s="738"/>
      <c r="G5825" s="738"/>
      <c r="H5825" s="738"/>
      <c r="I5825" s="738"/>
      <c r="J5825" s="738"/>
      <c r="K5825" s="738"/>
      <c r="L5825" s="738"/>
      <c r="M5825" s="738"/>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50"/>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51"/>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51"/>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38" t="s">
        <v>61</v>
      </c>
      <c r="C5845" s="738"/>
      <c r="D5845" s="738"/>
      <c r="E5845" s="738"/>
      <c r="F5845" s="738"/>
      <c r="G5845" s="738"/>
      <c r="H5845" s="738"/>
      <c r="I5845" s="738"/>
      <c r="J5845" s="738"/>
      <c r="K5845" s="738"/>
      <c r="L5845" s="738"/>
      <c r="M5845" s="738"/>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38" t="s">
        <v>61</v>
      </c>
      <c r="C5856" s="738"/>
      <c r="D5856" s="738"/>
      <c r="E5856" s="738"/>
      <c r="F5856" s="738"/>
      <c r="G5856" s="738"/>
      <c r="H5856" s="738"/>
      <c r="I5856" s="738"/>
      <c r="J5856" s="738"/>
      <c r="K5856" s="738"/>
      <c r="L5856" s="738"/>
      <c r="M5856" s="738"/>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38" t="s">
        <v>61</v>
      </c>
      <c r="C5929" s="738"/>
      <c r="D5929" s="738"/>
      <c r="E5929" s="738"/>
      <c r="F5929" s="738"/>
      <c r="G5929" s="738"/>
      <c r="H5929" s="738"/>
      <c r="I5929" s="738"/>
      <c r="J5929" s="738"/>
      <c r="K5929" s="738"/>
      <c r="L5929" s="738"/>
      <c r="M5929" s="738"/>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45"/>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45"/>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39"/>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40"/>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40"/>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40"/>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40"/>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40"/>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38" t="s">
        <v>61</v>
      </c>
      <c r="C6017" s="738"/>
      <c r="D6017" s="738"/>
      <c r="E6017" s="738"/>
      <c r="F6017" s="738"/>
      <c r="G6017" s="738"/>
      <c r="H6017" s="738"/>
      <c r="I6017" s="738"/>
      <c r="J6017" s="738"/>
      <c r="K6017" s="738"/>
      <c r="L6017" s="738"/>
      <c r="M6017" s="738"/>
      <c r="X6017" s="535"/>
    </row>
    <row r="6018" spans="1:24" ht="15" hidden="1" customHeight="1">
      <c r="A6018" s="3">
        <v>44193</v>
      </c>
      <c r="B6018" s="738"/>
      <c r="C6018" s="738"/>
      <c r="D6018" s="738"/>
      <c r="E6018" s="738"/>
      <c r="F6018" s="738"/>
      <c r="G6018" s="738"/>
      <c r="H6018" s="738"/>
      <c r="I6018" s="738"/>
      <c r="J6018" s="738"/>
      <c r="K6018" s="738"/>
      <c r="L6018" s="738"/>
      <c r="M6018" s="738"/>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45"/>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54"/>
      <c r="Q6052" s="745"/>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54"/>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54"/>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54"/>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54"/>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38" t="s">
        <v>61</v>
      </c>
      <c r="C6090" s="738"/>
      <c r="D6090" s="738"/>
      <c r="E6090" s="738"/>
      <c r="F6090" s="738"/>
      <c r="G6090" s="738"/>
      <c r="H6090" s="738"/>
      <c r="I6090" s="738"/>
      <c r="J6090" s="738"/>
      <c r="K6090" s="738"/>
      <c r="L6090" s="738"/>
      <c r="M6090" s="738"/>
      <c r="P6090" s="278">
        <v>15100</v>
      </c>
      <c r="Q6090" s="25">
        <f>171.66/1127.5</f>
        <v>0.15224833702882484</v>
      </c>
      <c r="W6090" s="340">
        <f t="shared" ref="W6090:W6093" si="1185">(P6090*Q6090)*(1+U6090)</f>
        <v>2298.949889135255</v>
      </c>
      <c r="X6090" s="535"/>
    </row>
    <row r="6091" spans="1:24" ht="15" hidden="1" customHeight="1">
      <c r="A6091" s="3">
        <v>44291</v>
      </c>
      <c r="B6091" s="738"/>
      <c r="C6091" s="738"/>
      <c r="D6091" s="738"/>
      <c r="E6091" s="738"/>
      <c r="F6091" s="738"/>
      <c r="G6091" s="738"/>
      <c r="H6091" s="738"/>
      <c r="I6091" s="738"/>
      <c r="J6091" s="738"/>
      <c r="K6091" s="738"/>
      <c r="L6091" s="738"/>
      <c r="M6091" s="738"/>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41" t="s">
        <v>62</v>
      </c>
      <c r="C6112" s="741"/>
      <c r="D6112" s="741"/>
      <c r="E6112" s="741"/>
      <c r="F6112" s="741"/>
      <c r="G6112" s="741"/>
      <c r="H6112" s="741"/>
      <c r="I6112" s="741"/>
      <c r="J6112" s="741"/>
      <c r="K6112" s="741"/>
      <c r="L6112" s="741"/>
      <c r="M6112" s="741"/>
      <c r="N6112" s="741"/>
      <c r="O6112" s="741"/>
      <c r="P6112" s="741"/>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52"/>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52"/>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38" t="s">
        <v>61</v>
      </c>
      <c r="C6132" s="738"/>
      <c r="D6132" s="738"/>
      <c r="E6132" s="738"/>
      <c r="F6132" s="738"/>
      <c r="G6132" s="738"/>
      <c r="H6132" s="738"/>
      <c r="I6132" s="738"/>
      <c r="J6132" s="738"/>
      <c r="K6132" s="738"/>
      <c r="L6132" s="738"/>
      <c r="M6132" s="738"/>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38" t="s">
        <v>61</v>
      </c>
      <c r="C6200" s="748"/>
      <c r="D6200" s="748"/>
      <c r="E6200" s="748"/>
      <c r="F6200" s="748"/>
      <c r="G6200" s="748"/>
      <c r="H6200" s="748"/>
      <c r="I6200" s="748"/>
      <c r="J6200" s="748"/>
      <c r="K6200" s="748"/>
      <c r="L6200" s="748"/>
      <c r="M6200" s="748"/>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38" t="s">
        <v>61</v>
      </c>
      <c r="C6289" s="742"/>
      <c r="D6289" s="742"/>
      <c r="E6289" s="742"/>
      <c r="F6289" s="742"/>
      <c r="G6289" s="742"/>
      <c r="H6289" s="742"/>
      <c r="I6289" s="742"/>
      <c r="J6289" s="742"/>
      <c r="K6289" s="742"/>
      <c r="L6289" s="742"/>
      <c r="M6289" s="742"/>
      <c r="P6289" s="278">
        <v>15225</v>
      </c>
      <c r="Q6289" s="25">
        <f>186.09/1186.2</f>
        <v>0.15687910976226604</v>
      </c>
      <c r="W6289" s="340">
        <f t="shared" si="1300"/>
        <v>2388.4844461305006</v>
      </c>
      <c r="X6289" s="535"/>
    </row>
    <row r="6290" spans="1:24" ht="15" hidden="1" customHeight="1">
      <c r="A6290" s="3">
        <v>44558</v>
      </c>
      <c r="B6290" s="742"/>
      <c r="C6290" s="742"/>
      <c r="D6290" s="742"/>
      <c r="E6290" s="742"/>
      <c r="F6290" s="742"/>
      <c r="G6290" s="742"/>
      <c r="H6290" s="742"/>
      <c r="I6290" s="742"/>
      <c r="J6290" s="742"/>
      <c r="K6290" s="742"/>
      <c r="L6290" s="742"/>
      <c r="M6290" s="742"/>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customHeight="1">
      <c r="A6295" s="3">
        <v>44564</v>
      </c>
      <c r="B6295" s="741" t="s">
        <v>61</v>
      </c>
      <c r="C6295" s="743"/>
      <c r="D6295" s="743"/>
      <c r="E6295" s="743"/>
      <c r="F6295" s="743"/>
      <c r="G6295" s="743"/>
      <c r="H6295" s="743"/>
      <c r="I6295" s="743"/>
      <c r="J6295" s="743"/>
      <c r="K6295" s="743"/>
      <c r="L6295" s="743"/>
      <c r="M6295" s="743"/>
      <c r="P6295" s="278"/>
      <c r="Q6295" s="25">
        <f>187.36/1190.8</f>
        <v>0.15733960362781324</v>
      </c>
      <c r="W6295" s="340">
        <f t="shared" si="1300"/>
        <v>0</v>
      </c>
      <c r="X6295" s="535"/>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customHeight="1">
      <c r="A6372" s="3">
        <v>44666</v>
      </c>
      <c r="B6372" s="738" t="s">
        <v>61</v>
      </c>
      <c r="C6372" s="742"/>
      <c r="D6372" s="742"/>
      <c r="E6372" s="742"/>
      <c r="F6372" s="742"/>
      <c r="G6372" s="742"/>
      <c r="H6372" s="742"/>
      <c r="I6372" s="742"/>
      <c r="J6372" s="742"/>
      <c r="K6372" s="742"/>
      <c r="L6372" s="742"/>
      <c r="M6372" s="742"/>
      <c r="P6372" s="278">
        <v>15325</v>
      </c>
      <c r="Q6372" s="25">
        <f>192.79/1230.1</f>
        <v>0.15672709535810098</v>
      </c>
      <c r="W6372" s="340">
        <f t="shared" si="1314"/>
        <v>2401.8427363628975</v>
      </c>
      <c r="X6372" s="535" t="e">
        <f t="shared" ref="X6372:X6373" si="1319">P6372/K6372</f>
        <v>#DIV/0!</v>
      </c>
    </row>
    <row r="6373" spans="1:24" ht="15" customHeight="1">
      <c r="A6373" s="3">
        <v>44669</v>
      </c>
      <c r="B6373" s="742"/>
      <c r="C6373" s="742"/>
      <c r="D6373" s="742"/>
      <c r="E6373" s="742"/>
      <c r="F6373" s="742"/>
      <c r="G6373" s="742"/>
      <c r="H6373" s="742"/>
      <c r="I6373" s="742"/>
      <c r="J6373" s="742"/>
      <c r="K6373" s="742"/>
      <c r="L6373" s="742"/>
      <c r="M6373" s="742"/>
      <c r="P6373" s="278">
        <v>15475</v>
      </c>
      <c r="Q6373" s="25">
        <f>193.24/1232.8</f>
        <v>0.15674886437378327</v>
      </c>
      <c r="W6373" s="340">
        <f t="shared" si="1314"/>
        <v>2425.6886761842961</v>
      </c>
      <c r="X6373" s="535"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customHeight="1">
      <c r="A6384" s="3">
        <v>44683</v>
      </c>
      <c r="B6384" s="741" t="s">
        <v>61</v>
      </c>
      <c r="C6384" s="741"/>
      <c r="D6384" s="741"/>
      <c r="E6384" s="741"/>
      <c r="F6384" s="741"/>
      <c r="G6384" s="741"/>
      <c r="H6384" s="741"/>
      <c r="I6384" s="741"/>
      <c r="J6384" s="741"/>
      <c r="K6384" s="741"/>
      <c r="L6384" s="741"/>
      <c r="M6384" s="741"/>
      <c r="P6384" s="739"/>
      <c r="Q6384" s="25">
        <f>189.55/1265.8</f>
        <v>0.14974719544951812</v>
      </c>
      <c r="W6384" s="340">
        <f t="shared" ref="W6384:W6385" si="1335">(P6384*Q6384)*(1+U6384)</f>
        <v>0</v>
      </c>
      <c r="X6384" s="535"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40"/>
      <c r="Q6385" s="25">
        <f>189.51/1265.7</f>
        <v>0.14972742356008531</v>
      </c>
      <c r="W6385" s="340">
        <f t="shared" si="1335"/>
        <v>0</v>
      </c>
      <c r="X6385" s="535">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40"/>
      <c r="W6386" s="340">
        <f t="shared" ref="W6386:W6394" si="1340">(P6386*Q6386)*(1+U6386)</f>
        <v>0</v>
      </c>
      <c r="X6386" s="535">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customHeight="1">
      <c r="A6408" s="3">
        <v>44714</v>
      </c>
      <c r="B6408" s="738" t="s">
        <v>61</v>
      </c>
      <c r="C6408" s="738"/>
      <c r="D6408" s="738"/>
      <c r="E6408" s="738"/>
      <c r="F6408" s="738"/>
      <c r="G6408" s="738"/>
      <c r="H6408" s="738"/>
      <c r="I6408" s="738"/>
      <c r="J6408" s="738"/>
      <c r="K6408" s="738"/>
      <c r="L6408" s="738"/>
      <c r="M6408" s="738"/>
      <c r="P6408" s="278">
        <v>14975</v>
      </c>
      <c r="Q6408" s="25">
        <f>186.69/1251.2</f>
        <v>0.14920875959079283</v>
      </c>
      <c r="W6408" s="340">
        <f t="shared" ref="W6408" si="1371">(P6408*Q6408)*(1+U6408)</f>
        <v>2234.4011748721227</v>
      </c>
      <c r="X6408" s="535" t="e">
        <f t="shared" ref="X6408" si="1372">P6408/K6408</f>
        <v>#DIV/0!</v>
      </c>
    </row>
    <row r="6409" spans="1:24" ht="15" customHeight="1">
      <c r="A6409" s="3">
        <v>44715</v>
      </c>
      <c r="B6409" s="738"/>
      <c r="C6409" s="738"/>
      <c r="D6409" s="738"/>
      <c r="E6409" s="738"/>
      <c r="F6409" s="738"/>
      <c r="G6409" s="738"/>
      <c r="H6409" s="738"/>
      <c r="I6409" s="738"/>
      <c r="J6409" s="738"/>
      <c r="K6409" s="738"/>
      <c r="L6409" s="738"/>
      <c r="M6409" s="738"/>
      <c r="P6409" s="278">
        <v>14975</v>
      </c>
      <c r="W6409" s="340">
        <f t="shared" ref="W6409:W6419" si="1373">(P6409*Q6409)*(1+U6409)</f>
        <v>0</v>
      </c>
      <c r="X6409" s="535"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customHeight="1">
      <c r="A6472" s="3">
        <v>44802</v>
      </c>
      <c r="B6472" s="738" t="s">
        <v>61</v>
      </c>
      <c r="C6472" s="738"/>
      <c r="D6472" s="738"/>
      <c r="E6472" s="738"/>
      <c r="F6472" s="738"/>
      <c r="G6472" s="738"/>
      <c r="H6472" s="738"/>
      <c r="I6472" s="738"/>
      <c r="J6472" s="738"/>
      <c r="K6472" s="738"/>
      <c r="L6472" s="738"/>
      <c r="M6472" s="73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39"/>
      <c r="Q6499" s="25">
        <f>201.26/1432.1</f>
        <v>0.14053487884924237</v>
      </c>
      <c r="W6499" s="340">
        <f>(P6499*Q6499)*(1+U6499)</f>
        <v>0</v>
      </c>
      <c r="X6499" s="532">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40"/>
      <c r="Q6500" s="25">
        <f>201.79/1431.2</f>
        <v>0.14099357182783678</v>
      </c>
      <c r="W6500" s="340">
        <f t="shared" ref="W6500" si="1572">(P6500*Q6500)*(1+U6500)</f>
        <v>0</v>
      </c>
      <c r="X6500" s="532">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40"/>
      <c r="Q6501" s="25">
        <f>201.52/1419.1</f>
        <v>0.14200549644140653</v>
      </c>
      <c r="W6501" s="340">
        <f>(P6501*Q6501)*(1+U6501)</f>
        <v>0</v>
      </c>
      <c r="X6501" s="532">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40"/>
      <c r="Q6502" s="25">
        <f>199.4/1404.2</f>
        <v>0.14200256373735934</v>
      </c>
      <c r="W6502" s="340">
        <f>(P6502*Q6502)*(1+U6502)</f>
        <v>0</v>
      </c>
      <c r="X6502" s="532">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40"/>
      <c r="W6503" s="340">
        <f t="shared" ref="W6503:W6504" si="1576">(P6503*Q6503)*(1+U6503)</f>
        <v>0</v>
      </c>
      <c r="X6503" s="532">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customHeight="1">
      <c r="A6561" s="3">
        <v>44921</v>
      </c>
      <c r="B6561" s="738" t="s">
        <v>61</v>
      </c>
      <c r="C6561" s="738"/>
      <c r="D6561" s="738"/>
      <c r="E6561" s="738"/>
      <c r="F6561" s="738"/>
      <c r="G6561" s="738"/>
      <c r="H6561" s="738"/>
      <c r="I6561" s="738"/>
      <c r="J6561" s="738"/>
      <c r="K6561" s="738"/>
      <c r="L6561" s="738"/>
      <c r="M6561" s="738"/>
      <c r="N6561" s="538"/>
      <c r="O6561" s="276"/>
      <c r="P6561" s="278">
        <v>15825</v>
      </c>
      <c r="Q6561" s="25">
        <f>182.61/1276.4</f>
        <v>0.14306643685365089</v>
      </c>
      <c r="W6561" s="340">
        <f t="shared" ref="W6561" si="1752">(P6561*Q6561)*(1+U6561)</f>
        <v>2264.0263632090255</v>
      </c>
      <c r="X6561" s="532" t="e">
        <f>P6561/K6561</f>
        <v>#DIV/0!</v>
      </c>
    </row>
    <row r="6562" spans="1:24" ht="15" customHeight="1">
      <c r="A6562" s="3">
        <v>44922</v>
      </c>
      <c r="B6562" s="738"/>
      <c r="C6562" s="738"/>
      <c r="D6562" s="738"/>
      <c r="E6562" s="738"/>
      <c r="F6562" s="738"/>
      <c r="G6562" s="738"/>
      <c r="H6562" s="738"/>
      <c r="I6562" s="738"/>
      <c r="J6562" s="738"/>
      <c r="K6562" s="738"/>
      <c r="L6562" s="738"/>
      <c r="M6562" s="738"/>
      <c r="N6562" s="538"/>
      <c r="O6562" s="276"/>
      <c r="P6562" s="278">
        <v>15875</v>
      </c>
      <c r="Q6562" s="25">
        <f>181.75/1268.3</f>
        <v>0.14330205787274305</v>
      </c>
      <c r="W6562" s="340">
        <f t="shared" ref="W6562:W6563" si="1753">(P6562*Q6562)*(1+U6562)</f>
        <v>2274.9201687297959</v>
      </c>
      <c r="X6562" s="532"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41" t="s">
        <v>61</v>
      </c>
      <c r="C6567" s="741"/>
      <c r="D6567" s="741"/>
      <c r="E6567" s="741"/>
      <c r="F6567" s="741"/>
      <c r="G6567" s="741"/>
      <c r="H6567" s="741"/>
      <c r="I6567" s="741"/>
      <c r="J6567" s="741"/>
      <c r="K6567" s="741"/>
      <c r="L6567" s="741"/>
      <c r="M6567" s="741"/>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40"/>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40"/>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40"/>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40"/>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40"/>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38"/>
      <c r="C6639" s="738"/>
      <c r="D6639" s="738"/>
      <c r="E6639" s="738"/>
      <c r="F6639" s="738"/>
      <c r="G6639" s="738"/>
      <c r="H6639" s="738"/>
      <c r="I6639" s="738"/>
      <c r="J6639" s="738"/>
      <c r="K6639" s="738"/>
      <c r="L6639" s="738"/>
      <c r="M6639" s="738"/>
      <c r="P6639" s="278">
        <v>15175</v>
      </c>
      <c r="Q6639" s="25">
        <f>191.61/1318.9</f>
        <v>0.14528015770718022</v>
      </c>
      <c r="W6639" s="340">
        <f t="shared" si="1896"/>
        <v>2204.6263932064599</v>
      </c>
      <c r="X6639" s="532" t="e">
        <f t="shared" si="1897"/>
        <v>#DIV/0!</v>
      </c>
    </row>
    <row r="6640" spans="1:25" ht="15" customHeight="1">
      <c r="A6640" s="3">
        <v>45026</v>
      </c>
      <c r="B6640" s="738"/>
      <c r="C6640" s="738"/>
      <c r="D6640" s="738"/>
      <c r="E6640" s="738"/>
      <c r="F6640" s="738"/>
      <c r="G6640" s="738"/>
      <c r="H6640" s="738"/>
      <c r="I6640" s="738"/>
      <c r="J6640" s="738"/>
      <c r="K6640" s="738"/>
      <c r="L6640" s="738"/>
      <c r="M6640" s="738"/>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38"/>
      <c r="C6656" s="738"/>
      <c r="D6656" s="738"/>
      <c r="E6656" s="738"/>
      <c r="F6656" s="738"/>
      <c r="G6656" s="738"/>
      <c r="H6656" s="738"/>
      <c r="I6656" s="738"/>
      <c r="J6656" s="738"/>
      <c r="K6656" s="738"/>
      <c r="L6656" s="738"/>
      <c r="M6656" s="738"/>
      <c r="P6656" s="744"/>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45"/>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45"/>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38" t="s">
        <v>61</v>
      </c>
      <c r="C6661" s="738"/>
      <c r="D6661" s="738"/>
      <c r="E6661" s="738"/>
      <c r="F6661" s="738"/>
      <c r="G6661" s="738"/>
      <c r="H6661" s="738"/>
      <c r="I6661" s="738"/>
      <c r="J6661" s="738"/>
      <c r="K6661" s="738"/>
      <c r="L6661" s="738"/>
      <c r="M6661" s="738"/>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38"/>
      <c r="C6676" s="738"/>
      <c r="D6676" s="738"/>
      <c r="E6676" s="738"/>
      <c r="F6676" s="738"/>
      <c r="G6676" s="738"/>
      <c r="H6676" s="738"/>
      <c r="I6676" s="738"/>
      <c r="J6676" s="738"/>
      <c r="K6676" s="738"/>
      <c r="L6676" s="738"/>
      <c r="M6676" s="738"/>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40"/>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40"/>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7">
        <v>45114</v>
      </c>
      <c r="B6707" s="4">
        <v>41975</v>
      </c>
      <c r="C6707" s="726">
        <v>0</v>
      </c>
      <c r="D6707" s="726">
        <v>1200</v>
      </c>
      <c r="E6707" s="726">
        <v>44100</v>
      </c>
      <c r="F6707" s="4">
        <v>1175</v>
      </c>
      <c r="G6707" s="4">
        <v>0</v>
      </c>
      <c r="H6707" s="10">
        <v>2550</v>
      </c>
      <c r="I6707" s="130">
        <f t="shared" si="2015"/>
        <v>5.7823129251700682E-2</v>
      </c>
      <c r="J6707" s="726">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1">
        <v>45117</v>
      </c>
      <c r="B6708" s="4">
        <v>42225</v>
      </c>
      <c r="C6708" s="730">
        <v>0</v>
      </c>
      <c r="D6708" s="730">
        <v>1200</v>
      </c>
      <c r="E6708" s="730">
        <v>44350</v>
      </c>
      <c r="F6708" s="4">
        <v>250</v>
      </c>
      <c r="G6708" s="4">
        <v>0</v>
      </c>
      <c r="H6708" s="10">
        <v>2550</v>
      </c>
      <c r="I6708" s="130">
        <f t="shared" si="2015"/>
        <v>5.749718151071026E-2</v>
      </c>
      <c r="J6708" s="730">
        <v>124348</v>
      </c>
      <c r="K6708" s="22">
        <v>2066</v>
      </c>
      <c r="L6708" s="6">
        <v>2058</v>
      </c>
      <c r="M6708" s="137">
        <f t="shared" ref="M6708" si="2031">L6708-K6708</f>
        <v>-8</v>
      </c>
      <c r="N6708" s="538"/>
      <c r="O6708" s="565"/>
      <c r="P6708" s="637">
        <v>15200</v>
      </c>
      <c r="Q6708" s="25">
        <f>180.16/1303.8</f>
        <v>0.13818070256174261</v>
      </c>
      <c r="W6708" s="340">
        <f t="shared" ref="W6708" si="2032">(P6708*Q6708)*(1+U6708)</f>
        <v>2100.3466789384879</v>
      </c>
      <c r="X6708" s="532">
        <f t="shared" ref="X6708" si="2033">P6708/K6708</f>
        <v>7.3572120038722169</v>
      </c>
    </row>
    <row r="6709" spans="1:24" ht="15" customHeight="1">
      <c r="A6709" s="735">
        <v>45118</v>
      </c>
      <c r="B6709" s="4">
        <v>43675</v>
      </c>
      <c r="C6709" s="734">
        <v>0</v>
      </c>
      <c r="D6709" s="734">
        <v>1200</v>
      </c>
      <c r="E6709" s="734">
        <v>45800</v>
      </c>
      <c r="F6709" s="4">
        <v>1550</v>
      </c>
      <c r="G6709" s="4">
        <v>100</v>
      </c>
      <c r="H6709" s="10">
        <v>2450</v>
      </c>
      <c r="I6709" s="130">
        <f t="shared" ref="I6709" si="2034">H6709/E6709</f>
        <v>5.3493449781659388E-2</v>
      </c>
      <c r="J6709" s="734">
        <v>122428</v>
      </c>
      <c r="K6709" s="22">
        <v>2072</v>
      </c>
      <c r="L6709" s="6">
        <v>2057.5</v>
      </c>
      <c r="M6709" s="137">
        <f t="shared" ref="M6709" si="2035">L6709-K6709</f>
        <v>-14.5</v>
      </c>
      <c r="N6709" s="537">
        <f>AVERAGE($K$6703:K6709)</f>
        <v>2079.9285714285716</v>
      </c>
      <c r="O6709" s="473">
        <f>AVERAGE($K$6567:K6709)</f>
        <v>2126.6221374045804</v>
      </c>
      <c r="P6709" s="637">
        <v>15275</v>
      </c>
      <c r="Q6709" s="25">
        <f>179.26/1295</f>
        <v>0.13842471042471041</v>
      </c>
      <c r="W6709" s="340">
        <f t="shared" ref="W6709" si="2036">(P6709*Q6709)*(1+U6709)</f>
        <v>2114.4374517374517</v>
      </c>
      <c r="X6709" s="532">
        <f t="shared" ref="X6709" si="2037">P6709/K6709</f>
        <v>7.3721042471042475</v>
      </c>
    </row>
    <row r="6710" spans="1:24" ht="15" customHeight="1">
      <c r="J6710" s="5"/>
      <c r="M6710" s="137"/>
    </row>
    <row r="6711" spans="1:24" ht="15" customHeight="1">
      <c r="J6711" s="5"/>
      <c r="M6711" s="137"/>
    </row>
    <row r="6712" spans="1:24" ht="15" customHeight="1">
      <c r="J6712" s="5"/>
      <c r="M6712" s="137"/>
    </row>
    <row r="6713" spans="1:24" ht="15" customHeight="1">
      <c r="J6713" s="5"/>
      <c r="M6713" s="137"/>
    </row>
    <row r="6714" spans="1:24" ht="15" customHeight="1">
      <c r="J6714" s="5"/>
      <c r="M6714" s="137"/>
    </row>
    <row r="6715" spans="1:24" ht="15" customHeight="1">
      <c r="J6715" s="5"/>
      <c r="M6715" s="137"/>
    </row>
    <row r="6716" spans="1:24" ht="15" customHeight="1">
      <c r="J6716" s="5"/>
      <c r="M6716" s="137"/>
    </row>
    <row r="6717" spans="1:24" ht="15" customHeight="1">
      <c r="J6717" s="5"/>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F4144" sqref="F4144"/>
    </sheetView>
  </sheetViews>
  <sheetFormatPr defaultColWidth="8.8984375" defaultRowHeight="15" customHeight="1"/>
  <cols>
    <col min="1" max="1" width="10.3984375" style="409" customWidth="1"/>
    <col min="2" max="2" width="9.296875" style="410" customWidth="1"/>
    <col min="3" max="3" width="9.3984375" style="410" customWidth="1"/>
    <col min="4" max="4" width="8" style="411" customWidth="1"/>
    <col min="5" max="6" width="9.59765625" style="412" customWidth="1"/>
    <col min="7" max="7" width="9.19921875" style="413" hidden="1" customWidth="1"/>
    <col min="8" max="8" width="8" style="401" hidden="1" customWidth="1"/>
    <col min="9" max="9" width="9.19921875" style="402" hidden="1" customWidth="1"/>
    <col min="10" max="16384" width="8.8984375" style="403"/>
  </cols>
  <sheetData>
    <row r="1" spans="1:9" ht="15" customHeight="1">
      <c r="A1" s="837" t="s">
        <v>64</v>
      </c>
      <c r="B1" s="837"/>
      <c r="C1" s="837"/>
      <c r="D1" s="837"/>
      <c r="E1" s="837"/>
      <c r="F1" s="837"/>
      <c r="G1" s="837"/>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38" t="s">
        <v>73</v>
      </c>
      <c r="C68" s="838"/>
      <c r="D68" s="838"/>
    </row>
    <row r="69" spans="1:4" ht="15" customHeight="1">
      <c r="A69" s="409">
        <v>39181</v>
      </c>
      <c r="B69" s="838"/>
      <c r="C69" s="838"/>
      <c r="D69" s="838"/>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39" t="s">
        <v>25</v>
      </c>
      <c r="B103" s="839"/>
      <c r="C103" s="839"/>
      <c r="D103" s="839"/>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27" t="s">
        <v>74</v>
      </c>
      <c r="C313" s="827"/>
      <c r="D313" s="827"/>
      <c r="E313" s="827"/>
      <c r="F313" s="827"/>
      <c r="G313" s="827"/>
      <c r="H313" s="427"/>
      <c r="I313" s="427"/>
      <c r="J313" s="427"/>
      <c r="K313" s="427"/>
    </row>
    <row r="314" spans="1:11" ht="15" customHeight="1">
      <c r="A314" s="424">
        <v>39531</v>
      </c>
      <c r="B314" s="827"/>
      <c r="C314" s="827"/>
      <c r="D314" s="827"/>
      <c r="E314" s="827"/>
      <c r="F314" s="827"/>
      <c r="G314" s="827"/>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27" t="s">
        <v>75</v>
      </c>
      <c r="C344" s="827"/>
      <c r="D344" s="827"/>
      <c r="E344" s="827"/>
      <c r="F344" s="827"/>
      <c r="G344" s="827"/>
      <c r="H344" s="827"/>
      <c r="I344" s="827"/>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27" t="s">
        <v>76</v>
      </c>
      <c r="C359" s="827"/>
      <c r="D359" s="827"/>
      <c r="E359" s="827"/>
      <c r="F359" s="827"/>
      <c r="G359" s="827"/>
      <c r="H359" s="827"/>
      <c r="I359" s="827"/>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27" t="s">
        <v>77</v>
      </c>
      <c r="C424" s="827"/>
      <c r="D424" s="827"/>
      <c r="E424" s="827"/>
      <c r="F424" s="827"/>
      <c r="G424" s="827"/>
      <c r="H424" s="827"/>
      <c r="I424" s="827"/>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27" t="s">
        <v>78</v>
      </c>
      <c r="C511" s="827"/>
      <c r="D511" s="827"/>
      <c r="E511" s="827"/>
      <c r="F511" s="827"/>
      <c r="G511" s="827"/>
      <c r="H511" s="827"/>
      <c r="I511" s="827"/>
      <c r="J511" s="827"/>
      <c r="K511" s="827"/>
    </row>
    <row r="512" spans="1:11" ht="15" customHeight="1">
      <c r="A512" s="424">
        <v>39807</v>
      </c>
      <c r="B512" s="827"/>
      <c r="C512" s="827"/>
      <c r="D512" s="827"/>
      <c r="E512" s="827"/>
      <c r="F512" s="827"/>
      <c r="G512" s="827"/>
      <c r="H512" s="827"/>
      <c r="I512" s="827"/>
      <c r="J512" s="827"/>
      <c r="K512" s="827"/>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27" t="s">
        <v>79</v>
      </c>
      <c r="C587" s="827"/>
      <c r="D587" s="827"/>
      <c r="E587" s="827"/>
      <c r="F587" s="827"/>
      <c r="G587" s="827"/>
      <c r="H587" s="827"/>
      <c r="I587" s="827"/>
    </row>
    <row r="588" spans="1:9" ht="15" customHeight="1">
      <c r="A588" s="424">
        <v>39916</v>
      </c>
      <c r="B588" s="827"/>
      <c r="C588" s="827"/>
      <c r="D588" s="827"/>
      <c r="E588" s="827"/>
      <c r="F588" s="827"/>
      <c r="G588" s="827"/>
      <c r="H588" s="827"/>
      <c r="I588" s="827"/>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33" t="s">
        <v>80</v>
      </c>
      <c r="C603" s="833"/>
      <c r="D603" s="833"/>
      <c r="E603" s="833"/>
      <c r="F603" s="833"/>
      <c r="G603" s="833"/>
      <c r="H603" s="833"/>
      <c r="I603" s="833"/>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33" t="s">
        <v>81</v>
      </c>
      <c r="C618" s="833"/>
      <c r="D618" s="833"/>
      <c r="E618" s="833"/>
      <c r="F618" s="833"/>
      <c r="G618" s="833"/>
      <c r="H618" s="833"/>
      <c r="I618" s="833"/>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35" t="s">
        <v>82</v>
      </c>
      <c r="C771" s="835"/>
      <c r="D771" s="835"/>
      <c r="E771" s="835"/>
      <c r="F771" s="835"/>
      <c r="G771" s="835"/>
      <c r="H771" s="835"/>
      <c r="I771" s="835"/>
    </row>
    <row r="772" spans="1:9" ht="15" customHeight="1">
      <c r="A772" s="409">
        <v>40175</v>
      </c>
      <c r="B772" s="835"/>
      <c r="C772" s="835"/>
      <c r="D772" s="835"/>
      <c r="E772" s="835"/>
      <c r="F772" s="835"/>
      <c r="G772" s="835"/>
      <c r="H772" s="835"/>
      <c r="I772" s="835"/>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35" t="s">
        <v>83</v>
      </c>
      <c r="C840" s="835"/>
      <c r="D840" s="835"/>
      <c r="E840" s="835"/>
      <c r="F840" s="835"/>
      <c r="G840" s="835"/>
      <c r="H840" s="835"/>
      <c r="I840" s="835"/>
    </row>
    <row r="841" spans="1:9" ht="15" customHeight="1">
      <c r="A841" s="409">
        <v>40273</v>
      </c>
      <c r="B841" s="835"/>
      <c r="C841" s="835"/>
      <c r="D841" s="835"/>
      <c r="E841" s="835"/>
      <c r="F841" s="835"/>
      <c r="G841" s="835"/>
      <c r="H841" s="835"/>
      <c r="I841" s="835"/>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36" t="s">
        <v>84</v>
      </c>
      <c r="C880" s="836"/>
      <c r="D880" s="836"/>
      <c r="E880" s="836"/>
      <c r="F880" s="836"/>
      <c r="G880" s="836"/>
      <c r="H880" s="836"/>
      <c r="I880" s="836"/>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33" t="s">
        <v>84</v>
      </c>
      <c r="C945" s="833"/>
      <c r="D945" s="833"/>
      <c r="E945" s="833"/>
      <c r="F945" s="833"/>
      <c r="G945" s="833"/>
      <c r="H945" s="833"/>
      <c r="I945" s="833"/>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35" t="s">
        <v>83</v>
      </c>
      <c r="C1030" s="835"/>
      <c r="D1030" s="835"/>
      <c r="E1030" s="835"/>
      <c r="F1030" s="835"/>
      <c r="G1030" s="835"/>
      <c r="H1030" s="835"/>
      <c r="I1030" s="835"/>
    </row>
    <row r="1031" spans="1:9" ht="15" customHeight="1">
      <c r="A1031" s="409">
        <v>40540</v>
      </c>
      <c r="B1031" s="835"/>
      <c r="C1031" s="835"/>
      <c r="D1031" s="835"/>
      <c r="E1031" s="835"/>
      <c r="F1031" s="835"/>
      <c r="G1031" s="835"/>
      <c r="H1031" s="835"/>
      <c r="I1031" s="835"/>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34" t="s">
        <v>84</v>
      </c>
      <c r="C1035" s="834"/>
      <c r="D1035" s="834"/>
      <c r="E1035" s="834"/>
      <c r="F1035" s="834"/>
      <c r="G1035" s="834"/>
      <c r="H1035" s="834"/>
      <c r="I1035" s="834"/>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35" t="s">
        <v>83</v>
      </c>
      <c r="C1114" s="835"/>
      <c r="D1114" s="835"/>
      <c r="E1114" s="835"/>
      <c r="F1114" s="835"/>
      <c r="G1114" s="835"/>
      <c r="H1114" s="835"/>
      <c r="I1114" s="835"/>
    </row>
    <row r="1115" spans="1:9" ht="15" customHeight="1">
      <c r="A1115" s="409">
        <v>40658</v>
      </c>
      <c r="B1115" s="835"/>
      <c r="C1115" s="835"/>
      <c r="D1115" s="835"/>
      <c r="E1115" s="835"/>
      <c r="F1115" s="835"/>
      <c r="G1115" s="835"/>
      <c r="H1115" s="835"/>
      <c r="I1115" s="835"/>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36" t="s">
        <v>84</v>
      </c>
      <c r="C1119" s="836"/>
      <c r="D1119" s="836"/>
      <c r="E1119" s="836"/>
      <c r="F1119" s="836"/>
      <c r="G1119" s="836"/>
      <c r="H1119" s="836"/>
      <c r="I1119" s="836"/>
    </row>
    <row r="1120" spans="1:9" ht="15" customHeight="1">
      <c r="A1120" s="409">
        <v>40665</v>
      </c>
      <c r="B1120" s="834" t="s">
        <v>84</v>
      </c>
      <c r="C1120" s="834"/>
      <c r="D1120" s="834"/>
      <c r="E1120" s="834"/>
      <c r="F1120" s="834"/>
      <c r="G1120" s="834"/>
      <c r="H1120" s="834"/>
      <c r="I1120" s="834"/>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33" t="s">
        <v>84</v>
      </c>
      <c r="C1140" s="833"/>
      <c r="D1140" s="833"/>
      <c r="E1140" s="833"/>
      <c r="F1140" s="833"/>
      <c r="G1140" s="833"/>
      <c r="H1140" s="833"/>
      <c r="I1140" s="833"/>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33" t="s">
        <v>84</v>
      </c>
      <c r="C1205" s="833"/>
      <c r="D1205" s="833"/>
      <c r="E1205" s="833"/>
      <c r="F1205" s="833"/>
      <c r="G1205" s="833"/>
      <c r="H1205" s="833"/>
      <c r="I1205" s="833"/>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33" t="s">
        <v>84</v>
      </c>
      <c r="C1290" s="833"/>
      <c r="D1290" s="833"/>
      <c r="E1290" s="833"/>
      <c r="F1290" s="833"/>
      <c r="G1290" s="833"/>
      <c r="H1290" s="833"/>
      <c r="I1290" s="833"/>
    </row>
    <row r="1291" spans="1:9" ht="15" customHeight="1">
      <c r="A1291" s="409">
        <v>40904</v>
      </c>
      <c r="B1291" s="833"/>
      <c r="C1291" s="833"/>
      <c r="D1291" s="833"/>
      <c r="E1291" s="833"/>
      <c r="F1291" s="833"/>
      <c r="G1291" s="833"/>
      <c r="H1291" s="833"/>
      <c r="I1291" s="833"/>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33" t="s">
        <v>84</v>
      </c>
      <c r="C1295" s="833"/>
      <c r="D1295" s="833"/>
      <c r="E1295" s="833"/>
      <c r="F1295" s="833"/>
      <c r="G1295" s="833"/>
      <c r="H1295" s="833"/>
      <c r="I1295" s="833"/>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33" t="s">
        <v>84</v>
      </c>
      <c r="C1364" s="833"/>
      <c r="D1364" s="833"/>
      <c r="E1364" s="833"/>
      <c r="F1364" s="833"/>
      <c r="G1364" s="833"/>
      <c r="H1364" s="833"/>
      <c r="I1364" s="833"/>
    </row>
    <row r="1365" spans="1:9" ht="15" customHeight="1">
      <c r="A1365" s="409">
        <v>41008</v>
      </c>
      <c r="B1365" s="833"/>
      <c r="C1365" s="833"/>
      <c r="D1365" s="833"/>
      <c r="E1365" s="833"/>
      <c r="F1365" s="833"/>
      <c r="G1365" s="833"/>
      <c r="H1365" s="833"/>
      <c r="I1365" s="833"/>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33" t="s">
        <v>85</v>
      </c>
      <c r="C1385" s="833"/>
      <c r="D1385" s="833"/>
      <c r="E1385" s="833"/>
      <c r="F1385" s="833"/>
      <c r="G1385" s="833"/>
      <c r="H1385" s="833"/>
      <c r="I1385" s="833"/>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33" t="s">
        <v>85</v>
      </c>
      <c r="C1405" s="833"/>
      <c r="D1405" s="833"/>
      <c r="E1405" s="833"/>
      <c r="F1405" s="833"/>
      <c r="G1405" s="833"/>
      <c r="H1405" s="833"/>
      <c r="I1405" s="833"/>
    </row>
    <row r="1406" spans="1:9" ht="15" customHeight="1">
      <c r="A1406" s="409">
        <v>41065</v>
      </c>
      <c r="B1406" s="833"/>
      <c r="C1406" s="833"/>
      <c r="D1406" s="833"/>
      <c r="E1406" s="833"/>
      <c r="F1406" s="833"/>
      <c r="G1406" s="833"/>
      <c r="H1406" s="833"/>
      <c r="I1406" s="833"/>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33" t="s">
        <v>85</v>
      </c>
      <c r="C1465" s="833"/>
      <c r="D1465" s="833"/>
      <c r="E1465" s="833"/>
      <c r="F1465" s="833"/>
      <c r="G1465" s="833"/>
      <c r="H1465" s="833"/>
      <c r="I1465" s="833"/>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32" t="s">
        <v>86</v>
      </c>
      <c r="C1551" s="832"/>
      <c r="D1551" s="832"/>
    </row>
    <row r="1552" spans="1:4" ht="15" customHeight="1">
      <c r="A1552" s="409">
        <v>41269</v>
      </c>
      <c r="B1552" s="832" t="s">
        <v>86</v>
      </c>
      <c r="C1552" s="832"/>
      <c r="D1552" s="832"/>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32" t="s">
        <v>86</v>
      </c>
      <c r="C1556" s="832"/>
      <c r="D1556" s="832"/>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31" t="s">
        <v>86</v>
      </c>
      <c r="C1619" s="831"/>
      <c r="D1619" s="831"/>
      <c r="E1619" s="434">
        <f>AVERAGE(D1599:D1618)</f>
        <v>10900</v>
      </c>
      <c r="F1619" s="434"/>
      <c r="G1619" s="418"/>
      <c r="H1619" s="428"/>
      <c r="I1619" s="432"/>
    </row>
    <row r="1620" spans="1:9" ht="15" customHeight="1">
      <c r="A1620" s="409">
        <v>41365</v>
      </c>
      <c r="B1620" s="832" t="s">
        <v>86</v>
      </c>
      <c r="C1620" s="832"/>
      <c r="D1620" s="832"/>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32" t="s">
        <v>86</v>
      </c>
      <c r="C1645" s="832"/>
      <c r="D1645" s="832"/>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32" t="s">
        <v>86</v>
      </c>
      <c r="C1660" s="832"/>
      <c r="D1660" s="832"/>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32" t="s">
        <v>86</v>
      </c>
      <c r="C1725" s="832"/>
      <c r="D1725" s="832"/>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32" t="s">
        <v>86</v>
      </c>
      <c r="C1812" s="832"/>
      <c r="D1812" s="832"/>
    </row>
    <row r="1813" spans="1:9" ht="15" customHeight="1">
      <c r="A1813" s="409">
        <v>41634</v>
      </c>
      <c r="B1813" s="832" t="s">
        <v>86</v>
      </c>
      <c r="C1813" s="832"/>
      <c r="D1813" s="832"/>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33" t="s">
        <v>87</v>
      </c>
      <c r="D1893" s="833"/>
    </row>
    <row r="1894" spans="1:9" ht="15" customHeight="1">
      <c r="A1894" s="409">
        <v>41750</v>
      </c>
      <c r="C1894" s="833"/>
      <c r="D1894" s="833"/>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32" t="s">
        <v>86</v>
      </c>
      <c r="C1904" s="832"/>
      <c r="D1904" s="832"/>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32" t="s">
        <v>86</v>
      </c>
      <c r="C1919" s="832"/>
      <c r="D1919" s="832"/>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32" t="s">
        <v>88</v>
      </c>
      <c r="C1984" s="832"/>
      <c r="D1984" s="832"/>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32" t="s">
        <v>88</v>
      </c>
      <c r="C2072" s="832"/>
      <c r="D2072" s="832"/>
    </row>
    <row r="2073" spans="1:9" ht="15" customHeight="1">
      <c r="A2073" s="409">
        <v>41999</v>
      </c>
      <c r="B2073" s="832"/>
      <c r="C2073" s="832"/>
      <c r="D2073" s="832"/>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32" t="s">
        <v>88</v>
      </c>
      <c r="C2142" s="832"/>
      <c r="D2142" s="832"/>
      <c r="E2142" s="421"/>
      <c r="F2142" s="421"/>
    </row>
    <row r="2143" spans="1:9" ht="15" customHeight="1">
      <c r="A2143" s="409">
        <v>42100</v>
      </c>
      <c r="B2143" s="832"/>
      <c r="C2143" s="832"/>
      <c r="D2143" s="832"/>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32" t="s">
        <v>88</v>
      </c>
      <c r="C2163" s="832"/>
      <c r="D2163" s="832"/>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32" t="s">
        <v>88</v>
      </c>
      <c r="C2178" s="832"/>
      <c r="D2178" s="832"/>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31" t="s">
        <v>88</v>
      </c>
      <c r="C2248" s="831"/>
      <c r="D2248" s="831"/>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27" t="s">
        <v>88</v>
      </c>
      <c r="C2332" s="827"/>
      <c r="D2332" s="827"/>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28" t="s">
        <v>89</v>
      </c>
      <c r="C2421" s="828"/>
      <c r="D2421" s="828"/>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27" t="s">
        <v>89</v>
      </c>
      <c r="C2441" s="827"/>
      <c r="D2441" s="827"/>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27" t="s">
        <v>89</v>
      </c>
      <c r="C2506" s="827"/>
      <c r="D2506" s="827"/>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30" t="s">
        <v>90</v>
      </c>
      <c r="C2591" s="830"/>
      <c r="D2591" s="830"/>
      <c r="E2591" s="264"/>
    </row>
    <row r="2592" spans="1:5" ht="15" customHeight="1">
      <c r="A2592" s="3">
        <v>42731</v>
      </c>
      <c r="B2592" s="830"/>
      <c r="C2592" s="830"/>
      <c r="D2592" s="830"/>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30" t="s">
        <v>90</v>
      </c>
      <c r="C2669" s="830"/>
      <c r="D2669" s="830"/>
    </row>
    <row r="2670" spans="1:6" ht="15" customHeight="1">
      <c r="A2670" s="3">
        <v>42842</v>
      </c>
      <c r="B2670" s="830"/>
      <c r="C2670" s="830"/>
      <c r="D2670" s="830"/>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40" t="s">
        <v>90</v>
      </c>
      <c r="C2680" s="840"/>
      <c r="D2680" s="840"/>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41" t="s">
        <v>90</v>
      </c>
      <c r="C2700" s="841"/>
      <c r="D2700" s="841"/>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32" t="s">
        <v>91</v>
      </c>
      <c r="C2765" s="832"/>
      <c r="D2765" s="832"/>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32" t="s">
        <v>91</v>
      </c>
      <c r="C2850" s="832"/>
      <c r="D2850" s="832"/>
    </row>
    <row r="2851" spans="1:6" ht="15" customHeight="1">
      <c r="A2851" s="3">
        <v>43095</v>
      </c>
      <c r="B2851" s="832"/>
      <c r="C2851" s="832"/>
      <c r="D2851" s="832"/>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89" t="s">
        <v>92</v>
      </c>
      <c r="C2918" s="789"/>
      <c r="D2918" s="789"/>
      <c r="E2918" s="434">
        <f>AVERAGE(D2897:D2917)</f>
        <v>8708.3333333333339</v>
      </c>
      <c r="F2918" s="434">
        <f>AVERAGE(D2855:D2917)</f>
        <v>8497.6190476190477</v>
      </c>
    </row>
    <row r="2919" spans="1:6" ht="15" customHeight="1">
      <c r="A2919" s="29">
        <v>43192</v>
      </c>
      <c r="B2919" s="777" t="s">
        <v>92</v>
      </c>
      <c r="C2919" s="777"/>
      <c r="D2919" s="777"/>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49" t="s">
        <v>92</v>
      </c>
      <c r="C2944" s="749"/>
      <c r="D2944" s="749"/>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49" t="s">
        <v>92</v>
      </c>
      <c r="C2959" s="749"/>
      <c r="D2959" s="749"/>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49" t="s">
        <v>92</v>
      </c>
      <c r="C3024" s="749"/>
      <c r="D3024" s="749"/>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32" t="s">
        <v>93</v>
      </c>
      <c r="C3110" s="832"/>
      <c r="D3110" s="832"/>
      <c r="E3110" s="477"/>
      <c r="F3110" s="477"/>
    </row>
    <row r="3111" spans="1:9" ht="15" customHeight="1">
      <c r="A3111" s="3">
        <v>43460</v>
      </c>
      <c r="B3111" s="832"/>
      <c r="C3111" s="832"/>
      <c r="D3111" s="832"/>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38" t="s">
        <v>51</v>
      </c>
      <c r="C3192" s="738"/>
      <c r="D3192" s="73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38"/>
      <c r="C3193" s="738"/>
      <c r="D3193" s="73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38" t="s">
        <v>51</v>
      </c>
      <c r="C3203" s="738"/>
      <c r="D3203" s="738"/>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38" t="s">
        <v>51</v>
      </c>
      <c r="C3218" s="738"/>
      <c r="D3218" s="738"/>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38" t="s">
        <v>51</v>
      </c>
      <c r="C3283" s="738"/>
      <c r="D3283" s="738"/>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32" t="s">
        <v>93</v>
      </c>
      <c r="C3370" s="832"/>
      <c r="D3370" s="832"/>
    </row>
    <row r="3371" spans="1:6" ht="15" customHeight="1">
      <c r="A3371" s="3">
        <v>43825</v>
      </c>
      <c r="B3371" s="832"/>
      <c r="C3371" s="832"/>
      <c r="D3371" s="832"/>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32" t="s">
        <v>61</v>
      </c>
      <c r="C3447" s="832"/>
      <c r="D3447" s="832"/>
    </row>
    <row r="3448" spans="1:6" ht="15" customHeight="1">
      <c r="A3448" s="409">
        <v>43934</v>
      </c>
      <c r="B3448" s="832"/>
      <c r="C3448" s="832"/>
      <c r="D3448" s="832"/>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32" t="s">
        <v>61</v>
      </c>
      <c r="C3467" s="832"/>
      <c r="D3467" s="832"/>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32" t="s">
        <v>61</v>
      </c>
      <c r="C3478" s="832"/>
      <c r="D3478" s="832"/>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31" t="s">
        <v>61</v>
      </c>
      <c r="C3548" s="831"/>
      <c r="D3548" s="831"/>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32" t="s">
        <v>61</v>
      </c>
      <c r="C3632" s="832"/>
      <c r="D3632" s="832"/>
    </row>
    <row r="3633" spans="1:6" ht="15" customHeight="1">
      <c r="A3633" s="3">
        <v>44193</v>
      </c>
      <c r="B3633" s="832"/>
      <c r="C3633" s="832"/>
      <c r="D3633" s="832"/>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32" t="s">
        <v>61</v>
      </c>
      <c r="C3701" s="832"/>
      <c r="D3701" s="832"/>
      <c r="E3701" s="421"/>
      <c r="F3701" s="421"/>
    </row>
    <row r="3702" spans="1:7" ht="15" customHeight="1">
      <c r="A3702" s="3">
        <v>44291</v>
      </c>
      <c r="B3702" s="832"/>
      <c r="C3702" s="832"/>
      <c r="D3702" s="832"/>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28" t="s">
        <v>61</v>
      </c>
      <c r="C3722" s="828"/>
      <c r="D3722" s="828"/>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31" t="s">
        <v>61</v>
      </c>
      <c r="C3742" s="831"/>
      <c r="D3742" s="831"/>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32" t="s">
        <v>61</v>
      </c>
      <c r="C3807" s="754"/>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27" t="s">
        <v>61</v>
      </c>
      <c r="C3892" s="827"/>
      <c r="D3892" s="827"/>
    </row>
    <row r="3893" spans="1:6" ht="15" customHeight="1">
      <c r="A3893" s="3">
        <v>44558</v>
      </c>
      <c r="B3893" s="827"/>
      <c r="C3893" s="827"/>
      <c r="D3893" s="827"/>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28" t="s">
        <v>61</v>
      </c>
      <c r="C3897" s="829"/>
      <c r="D3897" s="829"/>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28" t="s">
        <v>61</v>
      </c>
      <c r="C3982" s="828"/>
      <c r="D3982" s="828"/>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26" t="s">
        <v>23</v>
      </c>
      <c r="C4005" s="826"/>
      <c r="D4005" s="826"/>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842" t="s">
        <v>99</v>
      </c>
      <c r="B1" s="842"/>
      <c r="C1" s="842"/>
      <c r="D1" s="842"/>
      <c r="E1" s="842"/>
      <c r="F1" s="842"/>
      <c r="G1" s="84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843" t="s">
        <v>103</v>
      </c>
      <c r="K38" s="844"/>
      <c r="L38" s="292" t="s">
        <v>104</v>
      </c>
      <c r="M38" s="292" t="s">
        <v>105</v>
      </c>
      <c r="N38" s="292" t="s">
        <v>106</v>
      </c>
      <c r="O38" s="292" t="s">
        <v>107</v>
      </c>
      <c r="P38" s="293" t="s">
        <v>108</v>
      </c>
    </row>
    <row r="39" spans="1:16" ht="16.2" thickBot="1">
      <c r="A39" s="68">
        <v>41691</v>
      </c>
      <c r="B39" s="321">
        <v>25.5</v>
      </c>
      <c r="C39" s="321">
        <v>29</v>
      </c>
      <c r="D39" s="323">
        <f t="shared" si="1"/>
        <v>27.25</v>
      </c>
      <c r="E39">
        <v>60076.02</v>
      </c>
      <c r="J39" s="845"/>
      <c r="K39" s="84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2981" activePane="bottomLeft" state="frozen"/>
      <selection pane="bottomLeft" activeCell="G3000" sqref="G300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785" t="s">
        <v>0</v>
      </c>
      <c r="B1" s="5" t="s">
        <v>95</v>
      </c>
      <c r="C1" s="866" t="s">
        <v>110</v>
      </c>
      <c r="D1" s="868" t="s">
        <v>5</v>
      </c>
      <c r="E1" s="868" t="s">
        <v>6</v>
      </c>
      <c r="F1" s="870" t="s">
        <v>111</v>
      </c>
      <c r="G1" s="790" t="s">
        <v>7</v>
      </c>
      <c r="H1" s="790" t="s">
        <v>8</v>
      </c>
      <c r="I1" s="300" t="s">
        <v>9</v>
      </c>
    </row>
    <row r="2" spans="1:11" s="80" customFormat="1" ht="15" customHeight="1" thickBot="1">
      <c r="A2" s="786"/>
      <c r="B2" s="13" t="s">
        <v>15</v>
      </c>
      <c r="C2" s="867"/>
      <c r="D2" s="869"/>
      <c r="E2" s="869"/>
      <c r="F2" s="871"/>
      <c r="G2" s="877"/>
      <c r="H2" s="877"/>
      <c r="I2" s="322" t="s">
        <v>4</v>
      </c>
    </row>
    <row r="3" spans="1:11" s="80" customFormat="1" ht="15" customHeight="1">
      <c r="A3" s="3">
        <v>40910</v>
      </c>
      <c r="B3" s="849" t="s">
        <v>112</v>
      </c>
      <c r="C3" s="849"/>
      <c r="D3" s="849"/>
      <c r="E3" s="849"/>
      <c r="F3" s="849"/>
      <c r="G3" s="84"/>
      <c r="I3" s="87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7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76" t="s">
        <v>113</v>
      </c>
    </row>
    <row r="19" spans="1:9" s="80" customFormat="1" ht="15" customHeight="1">
      <c r="A19" s="3">
        <v>40932</v>
      </c>
      <c r="B19" s="81">
        <v>9685</v>
      </c>
      <c r="C19" s="173">
        <v>21860</v>
      </c>
      <c r="D19" s="172">
        <v>22000</v>
      </c>
      <c r="E19" s="137">
        <f t="shared" si="0"/>
        <v>140</v>
      </c>
      <c r="F19" s="18">
        <f t="shared" si="2"/>
        <v>-75</v>
      </c>
      <c r="G19" s="84"/>
      <c r="H19" s="84"/>
      <c r="I19" s="876"/>
    </row>
    <row r="20" spans="1:9" s="80" customFormat="1" ht="15" customHeight="1">
      <c r="A20" s="3">
        <v>40933</v>
      </c>
      <c r="B20" s="81">
        <v>9685</v>
      </c>
      <c r="C20" s="173">
        <v>22005</v>
      </c>
      <c r="D20" s="172">
        <v>22145</v>
      </c>
      <c r="E20" s="137">
        <f t="shared" si="0"/>
        <v>140</v>
      </c>
      <c r="F20" s="18">
        <f t="shared" si="2"/>
        <v>145</v>
      </c>
      <c r="G20" s="84"/>
      <c r="H20" s="84"/>
      <c r="I20" s="876"/>
    </row>
    <row r="21" spans="1:9" s="80" customFormat="1" ht="15" customHeight="1">
      <c r="A21" s="3">
        <v>40934</v>
      </c>
      <c r="B21" s="81">
        <v>9664</v>
      </c>
      <c r="C21" s="173">
        <v>23330</v>
      </c>
      <c r="D21" s="172">
        <v>23400</v>
      </c>
      <c r="E21" s="137">
        <f t="shared" si="0"/>
        <v>70</v>
      </c>
      <c r="F21" s="18">
        <f t="shared" si="2"/>
        <v>1325</v>
      </c>
      <c r="G21" s="84"/>
      <c r="H21" s="84"/>
      <c r="I21" s="876"/>
    </row>
    <row r="22" spans="1:9" ht="15" customHeight="1">
      <c r="A22" s="3">
        <v>40935</v>
      </c>
      <c r="B22" s="81">
        <v>9365</v>
      </c>
      <c r="C22" s="173">
        <v>24310</v>
      </c>
      <c r="D22" s="172">
        <v>24325</v>
      </c>
      <c r="E22" s="137">
        <f t="shared" si="0"/>
        <v>15</v>
      </c>
      <c r="F22" s="18">
        <f t="shared" ref="F22:F27" si="3">+C22-C21</f>
        <v>980</v>
      </c>
      <c r="G22" s="84"/>
      <c r="H22" s="84"/>
      <c r="I22" s="87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75" t="s">
        <v>112</v>
      </c>
    </row>
    <row r="69" spans="1:9" ht="15" customHeight="1">
      <c r="A69" s="3">
        <v>41002</v>
      </c>
      <c r="B69" s="82">
        <v>13285</v>
      </c>
      <c r="C69" s="173">
        <v>23100</v>
      </c>
      <c r="D69" s="172">
        <v>23200</v>
      </c>
      <c r="E69" s="137">
        <f t="shared" ref="E69:E71" si="11">D69-C69</f>
        <v>100</v>
      </c>
      <c r="F69" s="18">
        <f t="shared" si="10"/>
        <v>350</v>
      </c>
      <c r="G69" s="84"/>
      <c r="H69" s="84"/>
      <c r="I69" s="876"/>
    </row>
    <row r="70" spans="1:9" ht="15" customHeight="1">
      <c r="A70" s="3">
        <v>41003</v>
      </c>
      <c r="B70" s="82">
        <v>13285</v>
      </c>
      <c r="C70" s="173">
        <v>22550</v>
      </c>
      <c r="D70" s="172">
        <v>22505</v>
      </c>
      <c r="E70" s="137">
        <f t="shared" si="11"/>
        <v>-45</v>
      </c>
      <c r="F70" s="18">
        <f t="shared" si="10"/>
        <v>-550</v>
      </c>
      <c r="G70" s="84"/>
      <c r="H70" s="84"/>
      <c r="I70" s="87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41" t="s">
        <v>112</v>
      </c>
      <c r="C72" s="841"/>
      <c r="D72" s="841"/>
      <c r="E72" s="841"/>
      <c r="F72" s="841"/>
      <c r="G72" s="84"/>
      <c r="H72" s="84"/>
      <c r="I72" s="301">
        <v>170000</v>
      </c>
    </row>
    <row r="73" spans="1:9" ht="15" customHeight="1">
      <c r="A73" s="3">
        <v>41008</v>
      </c>
      <c r="B73" s="841"/>
      <c r="C73" s="841"/>
      <c r="D73" s="841"/>
      <c r="E73" s="841"/>
      <c r="F73" s="84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49" t="s">
        <v>112</v>
      </c>
      <c r="C93" s="849"/>
      <c r="D93" s="849"/>
      <c r="E93" s="849"/>
      <c r="F93" s="84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41" t="s">
        <v>112</v>
      </c>
      <c r="C113" s="841"/>
      <c r="D113" s="841"/>
      <c r="E113" s="841"/>
      <c r="F113" s="841"/>
      <c r="G113" s="84"/>
      <c r="H113" s="84"/>
      <c r="I113" s="301">
        <v>154250</v>
      </c>
    </row>
    <row r="114" spans="1:9" ht="15" customHeight="1">
      <c r="A114" s="3">
        <v>41065</v>
      </c>
      <c r="B114" s="841"/>
      <c r="C114" s="841"/>
      <c r="D114" s="841"/>
      <c r="E114" s="841"/>
      <c r="F114" s="84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49" t="s">
        <v>112</v>
      </c>
      <c r="C173" s="849"/>
      <c r="D173" s="849"/>
      <c r="E173" s="849"/>
      <c r="F173" s="84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75" t="s">
        <v>112</v>
      </c>
      <c r="J198" s="84"/>
    </row>
    <row r="199" spans="1:11" s="80" customFormat="1" ht="15" customHeight="1">
      <c r="A199" s="3">
        <v>41184</v>
      </c>
      <c r="B199" s="81">
        <v>11965</v>
      </c>
      <c r="C199" s="173">
        <v>22110</v>
      </c>
      <c r="D199" s="172">
        <v>22025</v>
      </c>
      <c r="E199" s="137">
        <f t="shared" si="30"/>
        <v>-85</v>
      </c>
      <c r="F199" s="84">
        <f t="shared" si="33"/>
        <v>210</v>
      </c>
      <c r="G199" s="84"/>
      <c r="H199" s="84"/>
      <c r="I199" s="876"/>
      <c r="J199" s="84"/>
    </row>
    <row r="200" spans="1:11" s="80" customFormat="1" ht="15" customHeight="1">
      <c r="A200" s="3">
        <v>41185</v>
      </c>
      <c r="B200" s="81">
        <v>12105</v>
      </c>
      <c r="C200" s="173">
        <v>22100</v>
      </c>
      <c r="D200" s="172">
        <v>22100</v>
      </c>
      <c r="E200" s="137">
        <f t="shared" si="30"/>
        <v>0</v>
      </c>
      <c r="F200" s="84">
        <f t="shared" si="33"/>
        <v>-10</v>
      </c>
      <c r="G200" s="84"/>
      <c r="H200" s="84"/>
      <c r="I200" s="876"/>
      <c r="J200" s="84"/>
    </row>
    <row r="201" spans="1:11" ht="15" customHeight="1">
      <c r="A201" s="3">
        <v>41186</v>
      </c>
      <c r="B201" s="81">
        <v>12055</v>
      </c>
      <c r="C201" s="173">
        <v>22230</v>
      </c>
      <c r="D201" s="172">
        <v>22225</v>
      </c>
      <c r="E201" s="137">
        <f t="shared" si="30"/>
        <v>-5</v>
      </c>
      <c r="F201" s="84">
        <f t="shared" ref="F201:F206" si="34">+C201-C200</f>
        <v>130</v>
      </c>
      <c r="G201" s="84"/>
      <c r="H201" s="84"/>
      <c r="I201" s="876"/>
    </row>
    <row r="202" spans="1:11" ht="15" customHeight="1">
      <c r="A202" s="3">
        <v>41187</v>
      </c>
      <c r="B202" s="81">
        <v>12175</v>
      </c>
      <c r="C202" s="173">
        <v>22455</v>
      </c>
      <c r="D202" s="172">
        <v>22500</v>
      </c>
      <c r="E202" s="137">
        <f t="shared" si="30"/>
        <v>45</v>
      </c>
      <c r="F202" s="84">
        <f t="shared" si="34"/>
        <v>225</v>
      </c>
      <c r="G202" s="84"/>
      <c r="H202" s="84"/>
      <c r="I202" s="87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49" t="s">
        <v>38</v>
      </c>
      <c r="C259" s="849"/>
      <c r="D259" s="849"/>
      <c r="E259" s="849"/>
      <c r="F259" s="849"/>
      <c r="G259" s="129"/>
      <c r="H259" s="129"/>
      <c r="I259" s="301">
        <v>151250</v>
      </c>
    </row>
    <row r="260" spans="1:9" ht="15" customHeight="1">
      <c r="A260" s="3">
        <v>41269</v>
      </c>
      <c r="B260" s="849" t="s">
        <v>38</v>
      </c>
      <c r="C260" s="849"/>
      <c r="D260" s="849"/>
      <c r="E260" s="849"/>
      <c r="F260" s="84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72" t="s">
        <v>38</v>
      </c>
      <c r="C264" s="872"/>
      <c r="D264" s="872"/>
      <c r="E264" s="872"/>
      <c r="F264" s="872"/>
      <c r="I264" s="873" t="s">
        <v>114</v>
      </c>
    </row>
    <row r="265" spans="1:9" ht="15" customHeight="1">
      <c r="A265" s="3">
        <v>41276</v>
      </c>
      <c r="B265" s="83">
        <v>12800</v>
      </c>
      <c r="C265" s="173">
        <v>24350</v>
      </c>
      <c r="D265" s="172">
        <v>24345</v>
      </c>
      <c r="E265" s="137">
        <f t="shared" ref="E265:E326" si="45">D265-C265</f>
        <v>-5</v>
      </c>
      <c r="F265" s="84">
        <f>C265-C263</f>
        <v>850</v>
      </c>
      <c r="I265" s="874"/>
    </row>
    <row r="266" spans="1:9" ht="15" customHeight="1">
      <c r="A266" s="3">
        <v>41277</v>
      </c>
      <c r="B266" s="83">
        <v>12675</v>
      </c>
      <c r="C266" s="173">
        <v>24150</v>
      </c>
      <c r="D266" s="172">
        <v>24150</v>
      </c>
      <c r="E266" s="137">
        <f t="shared" si="45"/>
        <v>0</v>
      </c>
      <c r="F266" s="84">
        <f t="shared" ref="F266:F286" si="46">C266-C265</f>
        <v>-200</v>
      </c>
      <c r="G266" s="129"/>
      <c r="H266" s="129"/>
      <c r="I266" s="87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65" t="s">
        <v>114</v>
      </c>
    </row>
    <row r="294" spans="1:9" ht="15" customHeight="1">
      <c r="A294" s="3">
        <v>41317</v>
      </c>
      <c r="B294" s="83">
        <v>13350</v>
      </c>
      <c r="C294" s="173">
        <v>24925</v>
      </c>
      <c r="D294" s="172">
        <v>24905</v>
      </c>
      <c r="E294" s="137">
        <f t="shared" si="45"/>
        <v>-20</v>
      </c>
      <c r="F294" s="84">
        <f t="shared" si="47"/>
        <v>-75</v>
      </c>
      <c r="I294" s="865"/>
    </row>
    <row r="295" spans="1:9" ht="15" customHeight="1">
      <c r="A295" s="3">
        <v>41318</v>
      </c>
      <c r="B295" s="83">
        <v>13350</v>
      </c>
      <c r="C295" s="173">
        <v>24905</v>
      </c>
      <c r="D295" s="172">
        <v>24925</v>
      </c>
      <c r="E295" s="137">
        <f t="shared" si="45"/>
        <v>20</v>
      </c>
      <c r="F295" s="84">
        <f t="shared" si="47"/>
        <v>-20</v>
      </c>
      <c r="I295" s="865"/>
    </row>
    <row r="296" spans="1:9" ht="15" customHeight="1">
      <c r="A296" s="3">
        <v>41319</v>
      </c>
      <c r="B296" s="83">
        <v>13350</v>
      </c>
      <c r="C296" s="173">
        <v>24780</v>
      </c>
      <c r="D296" s="172">
        <v>24800</v>
      </c>
      <c r="E296" s="137">
        <f t="shared" si="45"/>
        <v>20</v>
      </c>
      <c r="F296" s="84">
        <f t="shared" si="47"/>
        <v>-125</v>
      </c>
      <c r="I296" s="865"/>
    </row>
    <row r="297" spans="1:9" ht="15" customHeight="1">
      <c r="A297" s="3">
        <v>41320</v>
      </c>
      <c r="B297" s="83">
        <v>13375</v>
      </c>
      <c r="C297" s="173">
        <v>24925</v>
      </c>
      <c r="D297" s="172">
        <v>24950</v>
      </c>
      <c r="E297" s="137">
        <f t="shared" si="45"/>
        <v>25</v>
      </c>
      <c r="F297" s="84">
        <f t="shared" si="47"/>
        <v>145</v>
      </c>
      <c r="I297" s="86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60" t="s">
        <v>38</v>
      </c>
      <c r="C327" s="860"/>
      <c r="D327" s="860"/>
      <c r="E327" s="860"/>
      <c r="F327" s="860"/>
      <c r="G327" s="202">
        <f>AVERAGE(C307:C326)</f>
        <v>23337</v>
      </c>
      <c r="H327" s="203">
        <f>AVERAGE(C265:C326)</f>
        <v>24125.322580645163</v>
      </c>
      <c r="I327" s="314">
        <v>151750</v>
      </c>
    </row>
    <row r="328" spans="1:13" ht="15" customHeight="1">
      <c r="A328" s="3">
        <v>41365</v>
      </c>
      <c r="B328" s="849" t="s">
        <v>38</v>
      </c>
      <c r="C328" s="849"/>
      <c r="D328" s="849"/>
      <c r="E328" s="849"/>
      <c r="F328" s="84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65" t="s">
        <v>114</v>
      </c>
    </row>
    <row r="332" spans="1:13" ht="15" customHeight="1">
      <c r="A332" s="3">
        <v>41369</v>
      </c>
      <c r="B332" s="264">
        <v>14400</v>
      </c>
      <c r="C332" s="266">
        <v>22725</v>
      </c>
      <c r="D332" s="267">
        <v>22735</v>
      </c>
      <c r="E332" s="137">
        <f t="shared" si="48"/>
        <v>10</v>
      </c>
      <c r="F332" s="268">
        <f t="shared" si="49"/>
        <v>-15</v>
      </c>
      <c r="G332" s="269"/>
      <c r="H332" s="269"/>
      <c r="I332" s="86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7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7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49" t="s">
        <v>38</v>
      </c>
      <c r="C353" s="849"/>
      <c r="D353" s="849"/>
      <c r="E353" s="849"/>
      <c r="F353" s="84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49" t="s">
        <v>38</v>
      </c>
      <c r="C368" s="849"/>
      <c r="D368" s="849"/>
      <c r="E368" s="849"/>
      <c r="F368" s="84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76" t="s">
        <v>112</v>
      </c>
    </row>
    <row r="379" spans="1:9" ht="15" customHeight="1">
      <c r="A379" s="3">
        <v>41436</v>
      </c>
      <c r="B379" s="83">
        <v>14505</v>
      </c>
      <c r="C379" s="173">
        <v>20600</v>
      </c>
      <c r="D379" s="248">
        <v>20600</v>
      </c>
      <c r="E379" s="137">
        <f t="shared" si="48"/>
        <v>0</v>
      </c>
      <c r="F379" s="191">
        <f t="shared" si="51"/>
        <v>-245</v>
      </c>
      <c r="I379" s="876"/>
    </row>
    <row r="380" spans="1:9" ht="15" customHeight="1">
      <c r="A380" s="3">
        <v>41437</v>
      </c>
      <c r="B380" s="83">
        <v>14495</v>
      </c>
      <c r="C380" s="173">
        <v>20445</v>
      </c>
      <c r="D380" s="248">
        <v>20470</v>
      </c>
      <c r="E380" s="137">
        <f t="shared" si="48"/>
        <v>25</v>
      </c>
      <c r="F380" s="191">
        <f t="shared" si="51"/>
        <v>-155</v>
      </c>
      <c r="I380" s="87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49" t="s">
        <v>38</v>
      </c>
      <c r="C433" s="849"/>
      <c r="D433" s="849"/>
      <c r="E433" s="849"/>
      <c r="F433" s="84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92" t="s">
        <v>115</v>
      </c>
    </row>
    <row r="452" spans="1:9" ht="15" customHeight="1">
      <c r="A452" s="3">
        <v>41537</v>
      </c>
      <c r="B452" s="83">
        <v>13740</v>
      </c>
      <c r="C452" s="173">
        <v>23345</v>
      </c>
      <c r="D452" s="248">
        <v>23225</v>
      </c>
      <c r="E452" s="137">
        <f t="shared" si="52"/>
        <v>-120</v>
      </c>
      <c r="F452" s="172">
        <f t="shared" si="54"/>
        <v>10</v>
      </c>
      <c r="I452" s="89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75" t="s">
        <v>112</v>
      </c>
    </row>
    <row r="460" spans="1:9" ht="15" customHeight="1">
      <c r="A460" s="3">
        <v>41549</v>
      </c>
      <c r="B460" s="83">
        <v>13195</v>
      </c>
      <c r="C460" s="173">
        <v>22710</v>
      </c>
      <c r="D460" s="248">
        <v>22750</v>
      </c>
      <c r="E460" s="137">
        <f t="shared" si="56"/>
        <v>40</v>
      </c>
      <c r="F460" s="172">
        <f t="shared" si="55"/>
        <v>-490</v>
      </c>
      <c r="H460" s="361"/>
      <c r="I460" s="876"/>
    </row>
    <row r="461" spans="1:9" ht="15" customHeight="1">
      <c r="A461" s="3">
        <v>41550</v>
      </c>
      <c r="B461" s="83">
        <v>13170</v>
      </c>
      <c r="C461" s="173">
        <v>22850</v>
      </c>
      <c r="D461" s="248">
        <v>22870</v>
      </c>
      <c r="E461" s="137">
        <f t="shared" si="56"/>
        <v>20</v>
      </c>
      <c r="F461" s="172">
        <f t="shared" si="55"/>
        <v>140</v>
      </c>
      <c r="I461" s="876"/>
    </row>
    <row r="462" spans="1:9" ht="15" customHeight="1">
      <c r="A462" s="3">
        <v>41551</v>
      </c>
      <c r="B462" s="83">
        <v>13195</v>
      </c>
      <c r="C462" s="173">
        <v>22975</v>
      </c>
      <c r="D462" s="248">
        <v>23025</v>
      </c>
      <c r="E462" s="137">
        <f t="shared" si="56"/>
        <v>50</v>
      </c>
      <c r="F462" s="172">
        <f t="shared" si="55"/>
        <v>125</v>
      </c>
      <c r="I462" s="876"/>
    </row>
    <row r="463" spans="1:9" ht="15" customHeight="1">
      <c r="A463" s="3">
        <v>41554</v>
      </c>
      <c r="B463" s="83">
        <v>13195</v>
      </c>
      <c r="C463" s="173">
        <v>23675</v>
      </c>
      <c r="D463" s="248">
        <v>23700</v>
      </c>
      <c r="E463" s="137">
        <f t="shared" si="56"/>
        <v>25</v>
      </c>
      <c r="F463" s="172">
        <f t="shared" si="55"/>
        <v>700</v>
      </c>
      <c r="I463" s="87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49" t="s">
        <v>38</v>
      </c>
      <c r="C520" s="849"/>
      <c r="D520" s="849"/>
      <c r="E520" s="849"/>
      <c r="F520" s="849"/>
      <c r="I520" s="316">
        <v>142250</v>
      </c>
    </row>
    <row r="521" spans="1:9" ht="15" customHeight="1">
      <c r="A521" s="3">
        <v>41634</v>
      </c>
      <c r="B521" s="849" t="s">
        <v>38</v>
      </c>
      <c r="C521" s="849"/>
      <c r="D521" s="849"/>
      <c r="E521" s="849"/>
      <c r="F521" s="84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80" t="s">
        <v>23</v>
      </c>
    </row>
    <row r="548" spans="1:9" ht="15" customHeight="1">
      <c r="A548" s="3">
        <v>41674</v>
      </c>
      <c r="B548" s="83">
        <v>8890</v>
      </c>
      <c r="C548" s="173">
        <v>22330</v>
      </c>
      <c r="D548" s="248">
        <v>22275</v>
      </c>
      <c r="E548" s="137">
        <f t="shared" si="59"/>
        <v>-55</v>
      </c>
      <c r="F548" s="172">
        <f t="shared" si="60"/>
        <v>130</v>
      </c>
      <c r="I548" s="881"/>
    </row>
    <row r="549" spans="1:9" ht="15" customHeight="1">
      <c r="A549" s="3">
        <v>41675</v>
      </c>
      <c r="B549" s="83">
        <v>8890</v>
      </c>
      <c r="C549" s="173">
        <v>22150</v>
      </c>
      <c r="D549" s="248">
        <v>22175</v>
      </c>
      <c r="E549" s="137">
        <f t="shared" si="59"/>
        <v>25</v>
      </c>
      <c r="F549" s="172">
        <f t="shared" si="60"/>
        <v>-180</v>
      </c>
      <c r="I549" s="881"/>
    </row>
    <row r="550" spans="1:9" ht="15" customHeight="1">
      <c r="A550" s="3">
        <v>41676</v>
      </c>
      <c r="B550" s="83">
        <v>8940</v>
      </c>
      <c r="C550" s="173">
        <v>22060</v>
      </c>
      <c r="D550" s="248">
        <v>22030</v>
      </c>
      <c r="E550" s="137">
        <f t="shared" si="59"/>
        <v>-30</v>
      </c>
      <c r="F550" s="172">
        <f t="shared" si="60"/>
        <v>-90</v>
      </c>
      <c r="I550" s="88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88" t="s">
        <v>116</v>
      </c>
      <c r="D601" s="248"/>
      <c r="E601" s="137" t="e">
        <f t="shared" si="62"/>
        <v>#VALUE!</v>
      </c>
      <c r="F601" s="172"/>
      <c r="I601" s="316">
        <v>140500</v>
      </c>
    </row>
    <row r="602" spans="1:9" ht="15" customHeight="1">
      <c r="A602" s="3">
        <v>41750</v>
      </c>
      <c r="B602" s="83"/>
      <c r="C602" s="88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91" t="s">
        <v>45</v>
      </c>
      <c r="D692" s="89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85" t="s">
        <v>49</v>
      </c>
    </row>
    <row r="720" spans="1:9" ht="15" customHeight="1">
      <c r="A720" s="3">
        <v>41914</v>
      </c>
      <c r="B720" s="83">
        <v>8535</v>
      </c>
      <c r="C720" s="173">
        <v>20425</v>
      </c>
      <c r="D720" s="248">
        <v>20475</v>
      </c>
      <c r="E720" s="137">
        <f t="shared" si="75"/>
        <v>50</v>
      </c>
      <c r="F720" s="172">
        <f t="shared" si="74"/>
        <v>225</v>
      </c>
      <c r="I720" s="886"/>
    </row>
    <row r="721" spans="1:10" ht="15" customHeight="1">
      <c r="A721" s="3">
        <v>41915</v>
      </c>
      <c r="B721" s="83">
        <v>9270</v>
      </c>
      <c r="C721" s="173">
        <v>20395</v>
      </c>
      <c r="D721" s="248">
        <v>20450</v>
      </c>
      <c r="E721" s="137">
        <f t="shared" si="75"/>
        <v>55</v>
      </c>
      <c r="F721" s="172">
        <f t="shared" si="74"/>
        <v>-30</v>
      </c>
      <c r="I721" s="886"/>
      <c r="J721" s="367"/>
    </row>
    <row r="722" spans="1:10" ht="15" customHeight="1">
      <c r="A722" s="3">
        <v>41918</v>
      </c>
      <c r="B722" s="83">
        <v>9270</v>
      </c>
      <c r="C722" s="173">
        <v>20465</v>
      </c>
      <c r="D722" s="248">
        <v>20475</v>
      </c>
      <c r="E722" s="137">
        <f t="shared" si="75"/>
        <v>10</v>
      </c>
      <c r="F722" s="172">
        <f t="shared" si="74"/>
        <v>70</v>
      </c>
      <c r="I722" s="886"/>
    </row>
    <row r="723" spans="1:10" ht="15" customHeight="1">
      <c r="A723" s="3">
        <v>41919</v>
      </c>
      <c r="B723" s="83">
        <v>9270</v>
      </c>
      <c r="C723" s="173">
        <v>20275</v>
      </c>
      <c r="D723" s="248">
        <v>20300</v>
      </c>
      <c r="E723" s="137">
        <f t="shared" si="75"/>
        <v>25</v>
      </c>
      <c r="F723" s="172">
        <f t="shared" si="74"/>
        <v>-190</v>
      </c>
      <c r="I723" s="886"/>
    </row>
    <row r="724" spans="1:10" ht="15" customHeight="1">
      <c r="A724" s="3">
        <v>41920</v>
      </c>
      <c r="B724" s="83">
        <v>9130</v>
      </c>
      <c r="C724" s="173">
        <v>20220</v>
      </c>
      <c r="D724" s="248">
        <v>20300</v>
      </c>
      <c r="E724" s="137">
        <f t="shared" si="75"/>
        <v>80</v>
      </c>
      <c r="F724" s="172">
        <f t="shared" si="74"/>
        <v>-55</v>
      </c>
      <c r="I724" s="88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30" t="s">
        <v>48</v>
      </c>
      <c r="C780" s="830"/>
      <c r="D780" s="830"/>
      <c r="E780" s="830"/>
      <c r="F780" s="830"/>
      <c r="I780" s="316">
        <v>124750</v>
      </c>
    </row>
    <row r="781" spans="1:9" ht="15" customHeight="1">
      <c r="A781" s="3">
        <v>41999</v>
      </c>
      <c r="B781" s="830"/>
      <c r="C781" s="830"/>
      <c r="D781" s="830"/>
      <c r="E781" s="830"/>
      <c r="F781" s="83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59" t="s">
        <v>56</v>
      </c>
    </row>
    <row r="819" spans="1:9" ht="15" customHeight="1">
      <c r="A819" s="3">
        <v>42054</v>
      </c>
      <c r="B819" s="83">
        <v>11440</v>
      </c>
      <c r="C819" s="173">
        <v>18185</v>
      </c>
      <c r="D819" s="248">
        <v>18225</v>
      </c>
      <c r="E819" s="137">
        <f t="shared" si="81"/>
        <v>40</v>
      </c>
      <c r="F819" s="172">
        <f t="shared" si="87"/>
        <v>165</v>
      </c>
      <c r="I819" s="859"/>
    </row>
    <row r="820" spans="1:9" ht="14.25" customHeight="1">
      <c r="A820" s="3">
        <v>42055</v>
      </c>
      <c r="B820" s="83">
        <v>11440</v>
      </c>
      <c r="C820" s="173">
        <v>18100</v>
      </c>
      <c r="D820" s="248">
        <v>18100</v>
      </c>
      <c r="E820" s="137">
        <f t="shared" si="81"/>
        <v>0</v>
      </c>
      <c r="F820" s="172">
        <f t="shared" si="87"/>
        <v>-85</v>
      </c>
      <c r="I820" s="859"/>
    </row>
    <row r="821" spans="1:9" ht="15" customHeight="1">
      <c r="A821" s="3">
        <v>42058</v>
      </c>
      <c r="B821" s="83">
        <v>11420</v>
      </c>
      <c r="C821" s="173">
        <v>17955</v>
      </c>
      <c r="D821" s="248">
        <v>17975</v>
      </c>
      <c r="E821" s="137">
        <f t="shared" si="81"/>
        <v>20</v>
      </c>
      <c r="F821" s="172">
        <f t="shared" si="87"/>
        <v>-145</v>
      </c>
      <c r="I821" s="859"/>
    </row>
    <row r="822" spans="1:9" ht="15" customHeight="1">
      <c r="A822" s="3">
        <v>42059</v>
      </c>
      <c r="B822" s="83">
        <v>11420</v>
      </c>
      <c r="C822" s="173">
        <v>18095</v>
      </c>
      <c r="D822" s="248">
        <v>18125</v>
      </c>
      <c r="E822" s="137">
        <f t="shared" si="81"/>
        <v>30</v>
      </c>
      <c r="F822" s="172">
        <f t="shared" si="87"/>
        <v>140</v>
      </c>
      <c r="I822" s="85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30" t="s">
        <v>48</v>
      </c>
      <c r="C850" s="830"/>
      <c r="D850" s="830"/>
      <c r="E850" s="830"/>
      <c r="F850" s="830"/>
      <c r="I850" s="316">
        <v>118750</v>
      </c>
    </row>
    <row r="851" spans="1:9" ht="15" customHeight="1">
      <c r="A851" s="3">
        <v>42100</v>
      </c>
      <c r="B851" s="830"/>
      <c r="C851" s="830"/>
      <c r="D851" s="830"/>
      <c r="E851" s="830"/>
      <c r="F851" s="83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72" t="s">
        <v>48</v>
      </c>
      <c r="C871" s="872"/>
      <c r="D871" s="872"/>
      <c r="E871" s="872"/>
      <c r="F871" s="87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90" t="s">
        <v>55</v>
      </c>
      <c r="C886" s="890"/>
      <c r="D886" s="890"/>
      <c r="E886" s="890"/>
      <c r="F886" s="89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89" t="s">
        <v>55</v>
      </c>
      <c r="C956" s="889"/>
      <c r="D956" s="889"/>
      <c r="E956" s="889"/>
      <c r="F956" s="88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81" t="s">
        <v>54</v>
      </c>
    </row>
    <row r="960" spans="1:9" ht="15" customHeight="1">
      <c r="A960" s="3">
        <v>42251</v>
      </c>
      <c r="B960" s="83">
        <v>5830</v>
      </c>
      <c r="C960" s="173">
        <v>15595</v>
      </c>
      <c r="D960" s="248">
        <v>15175</v>
      </c>
      <c r="E960" s="137">
        <f t="shared" si="98"/>
        <v>-420</v>
      </c>
      <c r="F960" s="172">
        <f t="shared" si="101"/>
        <v>-5</v>
      </c>
      <c r="I960" s="88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56" t="s">
        <v>48</v>
      </c>
    </row>
    <row r="976" spans="1:9" ht="15" customHeight="1">
      <c r="A976" s="3">
        <v>42275</v>
      </c>
      <c r="B976" s="83">
        <v>4900</v>
      </c>
      <c r="C976" s="173">
        <v>15400</v>
      </c>
      <c r="D976" s="248">
        <v>15085</v>
      </c>
      <c r="E976" s="137">
        <f t="shared" si="98"/>
        <v>-315</v>
      </c>
      <c r="F976" s="172">
        <f t="shared" si="101"/>
        <v>75</v>
      </c>
      <c r="I976" s="75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55" t="s">
        <v>48</v>
      </c>
    </row>
    <row r="980" spans="1:9" ht="15" customHeight="1">
      <c r="A980" s="3">
        <v>42279</v>
      </c>
      <c r="B980" s="81">
        <v>4705</v>
      </c>
      <c r="C980" s="173">
        <v>15700</v>
      </c>
      <c r="D980" s="248">
        <v>15475</v>
      </c>
      <c r="E980" s="137">
        <f t="shared" ref="E980:E1043" si="102">D980-C980</f>
        <v>-225</v>
      </c>
      <c r="F980" s="172">
        <f t="shared" si="101"/>
        <v>25</v>
      </c>
      <c r="I980" s="756"/>
    </row>
    <row r="981" spans="1:9" ht="15" customHeight="1">
      <c r="A981" s="3">
        <v>42282</v>
      </c>
      <c r="B981" s="83">
        <v>4675</v>
      </c>
      <c r="C981" s="173">
        <v>15680</v>
      </c>
      <c r="D981" s="248">
        <v>15525</v>
      </c>
      <c r="E981" s="137">
        <f t="shared" si="102"/>
        <v>-155</v>
      </c>
      <c r="F981" s="172">
        <f t="shared" si="101"/>
        <v>-20</v>
      </c>
      <c r="I981" s="756"/>
    </row>
    <row r="982" spans="1:9" ht="15" customHeight="1">
      <c r="A982" s="3">
        <v>42283</v>
      </c>
      <c r="B982" s="83">
        <v>4610</v>
      </c>
      <c r="C982" s="173">
        <v>15875</v>
      </c>
      <c r="D982" s="248">
        <v>15575</v>
      </c>
      <c r="E982" s="137">
        <f t="shared" si="102"/>
        <v>-300</v>
      </c>
      <c r="F982" s="172">
        <f t="shared" si="101"/>
        <v>195</v>
      </c>
      <c r="I982" s="756"/>
    </row>
    <row r="983" spans="1:9" ht="15" customHeight="1">
      <c r="A983" s="3">
        <v>42284</v>
      </c>
      <c r="B983" s="83">
        <v>4650</v>
      </c>
      <c r="C983" s="173">
        <v>16275</v>
      </c>
      <c r="D983" s="248">
        <v>16000</v>
      </c>
      <c r="E983" s="137">
        <f t="shared" si="102"/>
        <v>-275</v>
      </c>
      <c r="F983" s="172">
        <f t="shared" si="101"/>
        <v>400</v>
      </c>
      <c r="I983" s="756"/>
    </row>
    <row r="984" spans="1:9" ht="15" customHeight="1">
      <c r="A984" s="3">
        <v>42285</v>
      </c>
      <c r="B984" s="83">
        <v>4665</v>
      </c>
      <c r="C984" s="173">
        <v>16000</v>
      </c>
      <c r="D984" s="248">
        <v>15860</v>
      </c>
      <c r="E984" s="137">
        <f t="shared" si="102"/>
        <v>-140</v>
      </c>
      <c r="F984" s="172">
        <f t="shared" si="101"/>
        <v>-275</v>
      </c>
      <c r="I984" s="75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81" t="s">
        <v>55</v>
      </c>
    </row>
    <row r="1033" spans="1:9" ht="15" customHeight="1">
      <c r="A1033" s="3">
        <v>42354</v>
      </c>
      <c r="B1033" s="83">
        <v>6095</v>
      </c>
      <c r="C1033" s="173">
        <v>14755</v>
      </c>
      <c r="D1033" s="248">
        <v>14650</v>
      </c>
      <c r="E1033" s="137">
        <f t="shared" si="102"/>
        <v>-105</v>
      </c>
      <c r="F1033" s="172">
        <f t="shared" si="105"/>
        <v>155</v>
      </c>
      <c r="I1033" s="881"/>
    </row>
    <row r="1034" spans="1:9" ht="15" customHeight="1">
      <c r="A1034" s="3">
        <v>42355</v>
      </c>
      <c r="B1034" s="83">
        <v>6115</v>
      </c>
      <c r="C1034" s="173">
        <v>14660</v>
      </c>
      <c r="D1034" s="248">
        <v>14605</v>
      </c>
      <c r="E1034" s="137">
        <f t="shared" si="102"/>
        <v>-55</v>
      </c>
      <c r="F1034" s="172">
        <f t="shared" si="105"/>
        <v>-95</v>
      </c>
      <c r="I1034" s="88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72" t="s">
        <v>48</v>
      </c>
      <c r="C1040" s="872"/>
      <c r="D1040" s="872"/>
      <c r="E1040" s="872"/>
      <c r="F1040" s="87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59" t="s">
        <v>48</v>
      </c>
    </row>
    <row r="1069" spans="1:9" ht="15" customHeight="1">
      <c r="A1069" s="3">
        <v>42408</v>
      </c>
      <c r="B1069" s="83">
        <v>4515</v>
      </c>
      <c r="C1069" s="173">
        <v>15675</v>
      </c>
      <c r="D1069" s="248">
        <v>15555</v>
      </c>
      <c r="E1069" s="137">
        <f t="shared" si="106"/>
        <v>-120</v>
      </c>
      <c r="F1069" s="172">
        <f t="shared" si="108"/>
        <v>450</v>
      </c>
      <c r="I1069" s="759"/>
    </row>
    <row r="1070" spans="1:9" ht="15" customHeight="1">
      <c r="A1070" s="3">
        <v>42409</v>
      </c>
      <c r="B1070" s="83">
        <v>4515</v>
      </c>
      <c r="C1070" s="173">
        <v>15775</v>
      </c>
      <c r="D1070" s="248">
        <v>15675</v>
      </c>
      <c r="E1070" s="137">
        <f t="shared" si="106"/>
        <v>-100</v>
      </c>
      <c r="F1070" s="172">
        <f t="shared" si="108"/>
        <v>100</v>
      </c>
      <c r="I1070" s="759"/>
    </row>
    <row r="1071" spans="1:9" ht="15" customHeight="1">
      <c r="A1071" s="3">
        <v>42410</v>
      </c>
      <c r="B1071" s="83">
        <v>4515</v>
      </c>
      <c r="C1071" s="173">
        <v>15855</v>
      </c>
      <c r="D1071" s="248">
        <v>15825</v>
      </c>
      <c r="E1071" s="137">
        <f t="shared" si="106"/>
        <v>-30</v>
      </c>
      <c r="F1071" s="172">
        <f t="shared" si="108"/>
        <v>80</v>
      </c>
      <c r="I1071" s="759"/>
    </row>
    <row r="1072" spans="1:9" ht="15" customHeight="1">
      <c r="A1072" s="3">
        <v>42411</v>
      </c>
      <c r="B1072" s="83">
        <v>4420</v>
      </c>
      <c r="C1072" s="173">
        <v>15600</v>
      </c>
      <c r="D1072" s="248">
        <v>15405</v>
      </c>
      <c r="E1072" s="137">
        <f t="shared" si="106"/>
        <v>-195</v>
      </c>
      <c r="F1072" s="172">
        <f t="shared" si="108"/>
        <v>-255</v>
      </c>
      <c r="I1072" s="759"/>
    </row>
    <row r="1073" spans="1:9" ht="15" customHeight="1">
      <c r="A1073" s="3">
        <v>42412</v>
      </c>
      <c r="B1073" s="83">
        <v>4295</v>
      </c>
      <c r="C1073" s="173">
        <v>15300</v>
      </c>
      <c r="D1073" s="248">
        <v>15280</v>
      </c>
      <c r="E1073" s="137">
        <f t="shared" si="106"/>
        <v>-20</v>
      </c>
      <c r="F1073" s="172">
        <f t="shared" si="108"/>
        <v>-300</v>
      </c>
      <c r="I1073" s="75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30" t="s">
        <v>118</v>
      </c>
      <c r="C1103" s="830"/>
      <c r="D1103" s="830"/>
      <c r="E1103" s="830"/>
      <c r="F1103" s="830"/>
      <c r="I1103" s="316">
        <v>111500</v>
      </c>
    </row>
    <row r="1104" spans="1:9" ht="15" customHeight="1">
      <c r="A1104" s="3">
        <v>42457</v>
      </c>
      <c r="B1104" s="830"/>
      <c r="C1104" s="830"/>
      <c r="D1104" s="830"/>
      <c r="E1104" s="830"/>
      <c r="F1104" s="83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51" t="s">
        <v>118</v>
      </c>
      <c r="C1129" s="851"/>
      <c r="D1129" s="851"/>
      <c r="E1129" s="851"/>
      <c r="F1129" s="85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49" t="s">
        <v>118</v>
      </c>
      <c r="C1149" s="849"/>
      <c r="D1149" s="849"/>
      <c r="E1149" s="849"/>
      <c r="F1149" s="84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81" t="s">
        <v>55</v>
      </c>
    </row>
    <row r="1158" spans="1:9" ht="15" customHeight="1">
      <c r="A1158" s="3">
        <v>42531</v>
      </c>
      <c r="B1158" s="83">
        <v>6575</v>
      </c>
      <c r="C1158" s="173">
        <v>17225</v>
      </c>
      <c r="D1158" s="248">
        <v>17200</v>
      </c>
      <c r="E1158" s="137">
        <f t="shared" si="110"/>
        <v>-25</v>
      </c>
      <c r="F1158" s="172">
        <f t="shared" si="113"/>
        <v>-75</v>
      </c>
      <c r="I1158" s="88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49" t="s">
        <v>118</v>
      </c>
      <c r="C1214" s="849"/>
      <c r="D1214" s="849"/>
      <c r="E1214" s="849"/>
      <c r="F1214" s="84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78" t="s">
        <v>48</v>
      </c>
    </row>
    <row r="1228" spans="1:9" ht="15" customHeight="1">
      <c r="A1228" s="3">
        <v>42629</v>
      </c>
      <c r="B1228" s="81">
        <v>3835</v>
      </c>
      <c r="C1228" s="173">
        <v>19125</v>
      </c>
      <c r="D1228" s="248">
        <v>19125</v>
      </c>
      <c r="E1228" s="137">
        <f t="shared" si="114"/>
        <v>0</v>
      </c>
      <c r="F1228" s="172">
        <f t="shared" si="118"/>
        <v>-275</v>
      </c>
      <c r="I1228" s="87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83" t="s">
        <v>50</v>
      </c>
    </row>
    <row r="1240" spans="1:9" ht="15" customHeight="1">
      <c r="A1240" s="3">
        <v>42647</v>
      </c>
      <c r="B1240" s="81">
        <v>3570</v>
      </c>
      <c r="C1240" s="173">
        <v>20200</v>
      </c>
      <c r="D1240" s="248">
        <v>19955</v>
      </c>
      <c r="E1240" s="137">
        <f t="shared" si="119"/>
        <v>-245</v>
      </c>
      <c r="F1240" s="172">
        <f t="shared" si="118"/>
        <v>-75</v>
      </c>
      <c r="I1240" s="762"/>
    </row>
    <row r="1241" spans="1:9" ht="15" customHeight="1">
      <c r="A1241" s="3">
        <v>42648</v>
      </c>
      <c r="B1241" s="81">
        <v>3475</v>
      </c>
      <c r="C1241" s="173">
        <v>19930</v>
      </c>
      <c r="D1241" s="248">
        <v>19810</v>
      </c>
      <c r="E1241" s="137">
        <f t="shared" si="119"/>
        <v>-120</v>
      </c>
      <c r="F1241" s="172">
        <f t="shared" si="118"/>
        <v>-270</v>
      </c>
      <c r="I1241" s="762"/>
    </row>
    <row r="1242" spans="1:9" ht="15" customHeight="1">
      <c r="A1242" s="3">
        <v>42649</v>
      </c>
      <c r="B1242" s="81">
        <v>3475</v>
      </c>
      <c r="C1242" s="173">
        <v>20200</v>
      </c>
      <c r="D1242" s="248">
        <v>20050</v>
      </c>
      <c r="E1242" s="137">
        <f t="shared" si="119"/>
        <v>-150</v>
      </c>
      <c r="F1242" s="172">
        <f t="shared" si="118"/>
        <v>270</v>
      </c>
      <c r="I1242" s="762"/>
    </row>
    <row r="1243" spans="1:9" ht="15" customHeight="1">
      <c r="A1243" s="3">
        <v>42650</v>
      </c>
      <c r="B1243" s="81">
        <v>3445</v>
      </c>
      <c r="C1243" s="173">
        <v>20175</v>
      </c>
      <c r="D1243" s="248">
        <v>20025</v>
      </c>
      <c r="E1243" s="137">
        <f t="shared" si="119"/>
        <v>-150</v>
      </c>
      <c r="F1243" s="172">
        <f t="shared" si="118"/>
        <v>-25</v>
      </c>
      <c r="I1243" s="76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41" t="s">
        <v>118</v>
      </c>
      <c r="C1299" s="841"/>
      <c r="D1299" s="841"/>
      <c r="E1299" s="841"/>
      <c r="F1299" s="841"/>
      <c r="I1299" s="316">
        <v>147000</v>
      </c>
    </row>
    <row r="1300" spans="1:9" ht="15" customHeight="1">
      <c r="A1300" s="3">
        <v>42731</v>
      </c>
      <c r="B1300" s="841"/>
      <c r="C1300" s="841"/>
      <c r="D1300" s="841"/>
      <c r="E1300" s="841"/>
      <c r="F1300" s="84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62" t="s">
        <v>50</v>
      </c>
    </row>
    <row r="1323" spans="1:9" ht="15" customHeight="1">
      <c r="A1323" s="3">
        <v>42765</v>
      </c>
      <c r="B1323" s="81">
        <v>5805</v>
      </c>
      <c r="C1323" s="173">
        <v>19700</v>
      </c>
      <c r="D1323" s="248">
        <v>19725</v>
      </c>
      <c r="E1323" s="137">
        <f t="shared" si="124"/>
        <v>25</v>
      </c>
      <c r="F1323" s="172">
        <f t="shared" si="125"/>
        <v>-275</v>
      </c>
      <c r="I1323" s="76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82"/>
    </row>
    <row r="1325" spans="1:9" ht="15" customHeight="1">
      <c r="A1325" s="3">
        <v>42767</v>
      </c>
      <c r="B1325" s="81">
        <v>5805</v>
      </c>
      <c r="C1325" s="173">
        <v>19825</v>
      </c>
      <c r="D1325" s="248">
        <v>19875</v>
      </c>
      <c r="E1325" s="137">
        <f t="shared" si="124"/>
        <v>50</v>
      </c>
      <c r="F1325" s="172">
        <f t="shared" si="125"/>
        <v>-255</v>
      </c>
      <c r="I1325" s="847" t="s">
        <v>50</v>
      </c>
    </row>
    <row r="1326" spans="1:9" ht="15" customHeight="1">
      <c r="A1326" s="3">
        <v>42768</v>
      </c>
      <c r="B1326" s="81">
        <v>5825</v>
      </c>
      <c r="C1326" s="173">
        <v>19855</v>
      </c>
      <c r="D1326" s="248">
        <v>19950</v>
      </c>
      <c r="E1326" s="137">
        <f t="shared" si="124"/>
        <v>95</v>
      </c>
      <c r="F1326" s="172">
        <f t="shared" si="125"/>
        <v>30</v>
      </c>
      <c r="I1326" s="84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58" t="s">
        <v>56</v>
      </c>
    </row>
    <row r="1369" spans="1:9" ht="15" customHeight="1">
      <c r="A1369" s="3">
        <v>42829</v>
      </c>
      <c r="B1369" s="81">
        <v>3510</v>
      </c>
      <c r="C1369" s="173">
        <v>20035</v>
      </c>
      <c r="D1369" s="248">
        <v>20075</v>
      </c>
      <c r="E1369" s="137">
        <f t="shared" si="127"/>
        <v>40</v>
      </c>
      <c r="F1369" s="172">
        <f t="shared" si="126"/>
        <v>-190</v>
      </c>
      <c r="I1369" s="85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41" t="s">
        <v>118</v>
      </c>
      <c r="C1377" s="841"/>
      <c r="D1377" s="841"/>
      <c r="E1377" s="841"/>
      <c r="F1377" s="841"/>
      <c r="I1377" s="316"/>
    </row>
    <row r="1378" spans="1:9" ht="15" customHeight="1">
      <c r="A1378" s="3">
        <v>42842</v>
      </c>
      <c r="B1378" s="841"/>
      <c r="C1378" s="841"/>
      <c r="D1378" s="841"/>
      <c r="E1378" s="841"/>
      <c r="F1378" s="84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40" t="s">
        <v>118</v>
      </c>
      <c r="C1388" s="840"/>
      <c r="D1388" s="840"/>
      <c r="E1388" s="840"/>
      <c r="F1388" s="840"/>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41" t="s">
        <v>118</v>
      </c>
      <c r="C1408" s="841"/>
      <c r="D1408" s="841"/>
      <c r="E1408" s="841"/>
      <c r="F1408" s="84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49" t="s">
        <v>118</v>
      </c>
      <c r="C1473" s="849"/>
      <c r="D1473" s="849"/>
      <c r="E1473" s="849"/>
      <c r="F1473" s="84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41" t="s">
        <v>118</v>
      </c>
      <c r="C1558" s="841"/>
      <c r="D1558" s="841"/>
      <c r="E1558" s="841"/>
      <c r="F1558" s="841"/>
      <c r="G1558" s="841"/>
      <c r="H1558" s="855"/>
      <c r="I1558" s="316"/>
    </row>
    <row r="1559" spans="1:9" ht="15" customHeight="1">
      <c r="A1559" s="3">
        <v>43095</v>
      </c>
      <c r="B1559" s="841"/>
      <c r="C1559" s="841"/>
      <c r="D1559" s="841"/>
      <c r="E1559" s="841"/>
      <c r="F1559" s="841"/>
      <c r="G1559" s="841"/>
      <c r="H1559" s="85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81" t="s">
        <v>55</v>
      </c>
    </row>
    <row r="1596" spans="1:9" ht="15" customHeight="1">
      <c r="A1596" s="3">
        <v>43147</v>
      </c>
      <c r="B1596" s="81">
        <v>1860</v>
      </c>
      <c r="C1596" s="173">
        <v>21900</v>
      </c>
      <c r="D1596" s="248">
        <v>21675</v>
      </c>
      <c r="E1596" s="137">
        <f t="shared" si="136"/>
        <v>-225</v>
      </c>
      <c r="F1596" s="172">
        <f t="shared" ref="F1596:F1625" si="139">C1596-C1595</f>
        <v>200</v>
      </c>
      <c r="I1596" s="881"/>
    </row>
    <row r="1597" spans="1:9" ht="15" customHeight="1">
      <c r="A1597" s="3">
        <v>43150</v>
      </c>
      <c r="B1597" s="81">
        <v>1860</v>
      </c>
      <c r="C1597" s="173">
        <v>21830</v>
      </c>
      <c r="D1597" s="248">
        <v>21655</v>
      </c>
      <c r="E1597" s="137">
        <f t="shared" si="136"/>
        <v>-175</v>
      </c>
      <c r="F1597" s="172">
        <f t="shared" si="139"/>
        <v>-70</v>
      </c>
      <c r="I1597" s="881"/>
    </row>
    <row r="1598" spans="1:9" ht="15" customHeight="1">
      <c r="A1598" s="3">
        <v>43151</v>
      </c>
      <c r="B1598" s="81">
        <v>1860</v>
      </c>
      <c r="C1598" s="173">
        <v>21500</v>
      </c>
      <c r="D1598" s="248">
        <v>21375</v>
      </c>
      <c r="E1598" s="137">
        <f t="shared" si="136"/>
        <v>-125</v>
      </c>
      <c r="F1598" s="172">
        <f t="shared" si="139"/>
        <v>-330</v>
      </c>
      <c r="I1598" s="881"/>
    </row>
    <row r="1599" spans="1:9" ht="15" customHeight="1">
      <c r="A1599" s="3">
        <v>43152</v>
      </c>
      <c r="B1599" s="81">
        <v>1860</v>
      </c>
      <c r="C1599" s="173">
        <v>21680</v>
      </c>
      <c r="D1599" s="248">
        <v>21550</v>
      </c>
      <c r="E1599" s="137">
        <f t="shared" si="136"/>
        <v>-130</v>
      </c>
      <c r="F1599" s="172">
        <f t="shared" si="139"/>
        <v>180</v>
      </c>
      <c r="I1599" s="88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64" t="s">
        <v>119</v>
      </c>
      <c r="C1626" s="864"/>
      <c r="D1626" s="864"/>
      <c r="E1626" s="864"/>
      <c r="F1626" s="864"/>
      <c r="G1626" s="273">
        <f>AVERAGE(C1605:C1625)</f>
        <v>21214.047619047618</v>
      </c>
      <c r="H1626" s="359">
        <f>AVERAGE(C1563:C1625)</f>
        <v>21190.476190476191</v>
      </c>
      <c r="I1626" s="317"/>
    </row>
    <row r="1627" spans="1:9" ht="15" customHeight="1">
      <c r="A1627" s="29">
        <v>43192</v>
      </c>
      <c r="B1627" s="863" t="s">
        <v>119</v>
      </c>
      <c r="C1627" s="863"/>
      <c r="D1627" s="863"/>
      <c r="E1627" s="863"/>
      <c r="F1627" s="86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61" t="s">
        <v>56</v>
      </c>
    </row>
    <row r="1631" spans="1:9" ht="15" customHeight="1">
      <c r="A1631" s="3">
        <v>43196</v>
      </c>
      <c r="B1631" s="81">
        <v>2000</v>
      </c>
      <c r="C1631" s="173">
        <v>21050</v>
      </c>
      <c r="D1631" s="248">
        <v>20975</v>
      </c>
      <c r="E1631" s="137">
        <f t="shared" si="141"/>
        <v>-75</v>
      </c>
      <c r="F1631" s="172">
        <f t="shared" si="142"/>
        <v>-25</v>
      </c>
      <c r="I1631" s="86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54" t="s">
        <v>119</v>
      </c>
      <c r="C1652" s="854"/>
      <c r="D1652" s="854"/>
      <c r="E1652" s="854"/>
      <c r="F1652" s="85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54" t="s">
        <v>119</v>
      </c>
      <c r="C1667" s="854"/>
      <c r="D1667" s="854"/>
      <c r="E1667" s="854"/>
      <c r="F1667" s="85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54" t="s">
        <v>119</v>
      </c>
      <c r="C1732" s="854"/>
      <c r="D1732" s="854"/>
      <c r="E1732" s="854"/>
      <c r="F1732" s="85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41" t="s">
        <v>118</v>
      </c>
      <c r="C1818" s="841"/>
      <c r="D1818" s="841"/>
      <c r="E1818" s="841"/>
      <c r="F1818" s="841"/>
      <c r="G1818" s="841"/>
      <c r="H1818" s="855"/>
      <c r="I1818" s="316">
        <v>144250</v>
      </c>
    </row>
    <row r="1819" spans="1:9" ht="15" customHeight="1">
      <c r="A1819" s="3">
        <v>43460</v>
      </c>
      <c r="B1819" s="841"/>
      <c r="C1819" s="841"/>
      <c r="D1819" s="841"/>
      <c r="E1819" s="841"/>
      <c r="F1819" s="841"/>
      <c r="G1819" s="841"/>
      <c r="H1819" s="85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38" t="s">
        <v>51</v>
      </c>
      <c r="C1900" s="738"/>
      <c r="D1900" s="738"/>
      <c r="E1900" s="738"/>
      <c r="F1900" s="738"/>
      <c r="G1900" s="738"/>
      <c r="H1900" s="738"/>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38"/>
      <c r="C1901" s="738"/>
      <c r="D1901" s="738"/>
      <c r="E1901" s="738"/>
      <c r="F1901" s="738"/>
      <c r="G1901" s="738"/>
      <c r="H1901" s="738"/>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38" t="s">
        <v>51</v>
      </c>
      <c r="C1911" s="738"/>
      <c r="D1911" s="738"/>
      <c r="E1911" s="738"/>
      <c r="F1911" s="738"/>
      <c r="G1911" s="738"/>
      <c r="H1911" s="73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38" t="s">
        <v>51</v>
      </c>
      <c r="C1926" s="738"/>
      <c r="D1926" s="738"/>
      <c r="E1926" s="738"/>
      <c r="F1926" s="738"/>
      <c r="G1926" s="738"/>
      <c r="H1926" s="73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38" t="s">
        <v>51</v>
      </c>
      <c r="C1991" s="738"/>
      <c r="D1991" s="738"/>
      <c r="E1991" s="738"/>
      <c r="F1991" s="73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41" t="s">
        <v>118</v>
      </c>
      <c r="C2078" s="841"/>
      <c r="D2078" s="841"/>
      <c r="E2078" s="841"/>
      <c r="F2078" s="841"/>
      <c r="G2078" s="841"/>
      <c r="H2078" s="855"/>
      <c r="I2078" s="316">
        <v>142500</v>
      </c>
    </row>
    <row r="2079" spans="1:9" ht="15" customHeight="1">
      <c r="A2079" s="3">
        <v>43825</v>
      </c>
      <c r="B2079" s="841"/>
      <c r="C2079" s="841"/>
      <c r="D2079" s="841"/>
      <c r="E2079" s="841"/>
      <c r="F2079" s="841"/>
      <c r="G2079" s="841"/>
      <c r="H2079" s="85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53"/>
    </row>
    <row r="2099" spans="1:9" ht="15" customHeight="1">
      <c r="A2099" s="3">
        <v>43854</v>
      </c>
      <c r="B2099" s="81">
        <v>6945</v>
      </c>
      <c r="C2099" s="173">
        <v>16900</v>
      </c>
      <c r="D2099" s="248">
        <v>16925</v>
      </c>
      <c r="E2099" s="137">
        <f t="shared" si="336"/>
        <v>25</v>
      </c>
      <c r="F2099" s="172">
        <f t="shared" si="345"/>
        <v>-235</v>
      </c>
      <c r="I2099" s="853"/>
    </row>
    <row r="2100" spans="1:9" ht="15" customHeight="1">
      <c r="A2100" s="3">
        <v>43857</v>
      </c>
      <c r="B2100" s="81">
        <v>6870</v>
      </c>
      <c r="C2100" s="173">
        <v>16565</v>
      </c>
      <c r="D2100" s="248">
        <v>16600</v>
      </c>
      <c r="E2100" s="137">
        <f t="shared" si="336"/>
        <v>35</v>
      </c>
      <c r="F2100" s="172">
        <f t="shared" si="345"/>
        <v>-335</v>
      </c>
      <c r="I2100" s="853"/>
    </row>
    <row r="2101" spans="1:9" ht="15" customHeight="1">
      <c r="A2101" s="3">
        <v>43858</v>
      </c>
      <c r="B2101" s="81">
        <v>6870</v>
      </c>
      <c r="C2101" s="173">
        <v>16345</v>
      </c>
      <c r="D2101" s="248">
        <v>16350</v>
      </c>
      <c r="E2101" s="137">
        <f t="shared" si="336"/>
        <v>5</v>
      </c>
      <c r="F2101" s="172">
        <f t="shared" ref="F2101" si="346">C2101-C2100</f>
        <v>-220</v>
      </c>
      <c r="I2101" s="853"/>
    </row>
    <row r="2102" spans="1:9" ht="15" customHeight="1">
      <c r="A2102" s="3">
        <v>43859</v>
      </c>
      <c r="B2102" s="81">
        <v>6830</v>
      </c>
      <c r="C2102" s="173">
        <v>16325</v>
      </c>
      <c r="D2102" s="248">
        <v>16300</v>
      </c>
      <c r="E2102" s="137">
        <f t="shared" si="336"/>
        <v>-25</v>
      </c>
      <c r="F2102" s="172">
        <f t="shared" ref="F2102" si="347">C2102-C2101</f>
        <v>-20</v>
      </c>
      <c r="I2102" s="853"/>
    </row>
    <row r="2103" spans="1:9" ht="15" customHeight="1">
      <c r="A2103" s="3">
        <v>43860</v>
      </c>
      <c r="B2103" s="81">
        <v>6830</v>
      </c>
      <c r="C2103" s="173">
        <v>16275</v>
      </c>
      <c r="D2103" s="248">
        <v>16200</v>
      </c>
      <c r="E2103" s="137">
        <f t="shared" si="336"/>
        <v>-75</v>
      </c>
      <c r="F2103" s="172">
        <f t="shared" ref="F2103" si="348">C2103-C2102</f>
        <v>-50</v>
      </c>
      <c r="I2103" s="85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6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41" t="s">
        <v>61</v>
      </c>
      <c r="C2154" s="841"/>
      <c r="D2154" s="841"/>
      <c r="E2154" s="841"/>
      <c r="F2154" s="841"/>
      <c r="I2154" s="316">
        <v>129500</v>
      </c>
    </row>
    <row r="2155" spans="1:9" ht="15" customHeight="1">
      <c r="A2155" s="3">
        <v>43934</v>
      </c>
      <c r="B2155" s="841"/>
      <c r="C2155" s="841"/>
      <c r="D2155" s="841"/>
      <c r="E2155" s="841"/>
      <c r="F2155" s="84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52"/>
    </row>
    <row r="2170" spans="1:11" ht="15" customHeight="1">
      <c r="A2170" s="3">
        <v>43955</v>
      </c>
      <c r="B2170" s="81">
        <v>5270</v>
      </c>
      <c r="C2170" s="173">
        <v>15265</v>
      </c>
      <c r="D2170" s="248">
        <v>15138</v>
      </c>
      <c r="E2170" s="137">
        <f t="shared" si="395"/>
        <v>-127</v>
      </c>
      <c r="F2170" s="172">
        <f t="shared" ref="F2170:F2171" si="407">C2170-C2169</f>
        <v>96</v>
      </c>
      <c r="I2170" s="853"/>
    </row>
    <row r="2171" spans="1:11" ht="15" customHeight="1">
      <c r="A2171" s="3">
        <v>43956</v>
      </c>
      <c r="B2171" s="81">
        <v>5100</v>
      </c>
      <c r="C2171" s="173">
        <v>15380</v>
      </c>
      <c r="D2171" s="248">
        <v>15223</v>
      </c>
      <c r="E2171" s="137">
        <f t="shared" si="395"/>
        <v>-157</v>
      </c>
      <c r="F2171" s="172">
        <f t="shared" si="407"/>
        <v>115</v>
      </c>
      <c r="I2171" s="85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41" t="s">
        <v>61</v>
      </c>
      <c r="C2174" s="841"/>
      <c r="D2174" s="841"/>
      <c r="E2174" s="841"/>
      <c r="F2174" s="841"/>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49" t="s">
        <v>61</v>
      </c>
      <c r="C2185" s="849"/>
      <c r="D2185" s="849"/>
      <c r="E2185" s="849"/>
      <c r="F2185" s="84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60" t="s">
        <v>61</v>
      </c>
      <c r="C2255" s="860"/>
      <c r="D2255" s="860"/>
      <c r="E2255" s="860"/>
      <c r="F2255" s="86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52"/>
    </row>
    <row r="2279" spans="1:9" ht="15" customHeight="1">
      <c r="A2279" s="357">
        <v>44106</v>
      </c>
      <c r="B2279" s="81">
        <v>5550</v>
      </c>
      <c r="C2279" s="173">
        <v>17545</v>
      </c>
      <c r="D2279" s="248">
        <v>17530</v>
      </c>
      <c r="E2279" s="137">
        <f t="shared" si="480"/>
        <v>-15</v>
      </c>
      <c r="F2279" s="172">
        <f t="shared" ref="F2279" si="499">C2279-C2278</f>
        <v>39</v>
      </c>
      <c r="I2279" s="853"/>
    </row>
    <row r="2280" spans="1:9" ht="15" customHeight="1">
      <c r="A2280" s="357">
        <v>44109</v>
      </c>
      <c r="B2280" s="81">
        <v>5500</v>
      </c>
      <c r="C2280" s="173">
        <v>17850</v>
      </c>
      <c r="D2280" s="248">
        <v>17863</v>
      </c>
      <c r="E2280" s="137">
        <f t="shared" si="480"/>
        <v>13</v>
      </c>
      <c r="F2280" s="172">
        <f t="shared" ref="F2280" si="500">C2280-C2279</f>
        <v>305</v>
      </c>
      <c r="I2280" s="853"/>
    </row>
    <row r="2281" spans="1:9" ht="15" customHeight="1">
      <c r="A2281" s="357">
        <v>44110</v>
      </c>
      <c r="B2281" s="81">
        <v>5475</v>
      </c>
      <c r="C2281" s="173">
        <v>18175</v>
      </c>
      <c r="D2281" s="248">
        <v>18120</v>
      </c>
      <c r="E2281" s="137">
        <f t="shared" si="480"/>
        <v>-55</v>
      </c>
      <c r="F2281" s="172">
        <f t="shared" ref="F2281" si="501">C2281-C2280</f>
        <v>325</v>
      </c>
      <c r="I2281" s="853"/>
    </row>
    <row r="2282" spans="1:9" ht="15" customHeight="1">
      <c r="A2282" s="357">
        <v>44111</v>
      </c>
      <c r="B2282" s="81">
        <v>5425</v>
      </c>
      <c r="C2282" s="173">
        <v>18155</v>
      </c>
      <c r="D2282" s="248">
        <v>18180</v>
      </c>
      <c r="E2282" s="137">
        <f t="shared" si="480"/>
        <v>25</v>
      </c>
      <c r="F2282" s="172">
        <f t="shared" ref="F2282" si="502">C2282-C2281</f>
        <v>-20</v>
      </c>
      <c r="I2282" s="853"/>
    </row>
    <row r="2283" spans="1:9" ht="15" customHeight="1">
      <c r="A2283" s="357">
        <v>44112</v>
      </c>
      <c r="B2283" s="81">
        <v>5375</v>
      </c>
      <c r="C2283" s="173">
        <v>18215</v>
      </c>
      <c r="D2283" s="248">
        <v>18175</v>
      </c>
      <c r="E2283" s="137">
        <f t="shared" si="480"/>
        <v>-40</v>
      </c>
      <c r="F2283" s="172">
        <f t="shared" ref="F2283" si="503">C2283-C2282</f>
        <v>60</v>
      </c>
      <c r="I2283" s="85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41" t="s">
        <v>61</v>
      </c>
      <c r="C2339" s="841"/>
      <c r="D2339" s="841"/>
      <c r="E2339" s="841"/>
      <c r="F2339" s="841"/>
      <c r="I2339" s="316"/>
    </row>
    <row r="2340" spans="1:9" ht="15" customHeight="1">
      <c r="A2340" s="3">
        <v>44193</v>
      </c>
      <c r="B2340" s="841"/>
      <c r="C2340" s="841"/>
      <c r="D2340" s="841"/>
      <c r="E2340" s="841"/>
      <c r="F2340" s="84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53"/>
    </row>
    <row r="2373" spans="1:9" ht="15" customHeight="1">
      <c r="A2373" s="3">
        <v>44239</v>
      </c>
      <c r="B2373" s="81">
        <v>790</v>
      </c>
      <c r="C2373" s="173">
        <v>25290</v>
      </c>
      <c r="D2373" s="248">
        <v>23443</v>
      </c>
      <c r="E2373" s="137">
        <f t="shared" si="560"/>
        <v>-1847</v>
      </c>
      <c r="F2373" s="172">
        <f t="shared" ref="F2373:F2378" si="591">C2373-C2372</f>
        <v>-278</v>
      </c>
      <c r="I2373" s="853"/>
    </row>
    <row r="2374" spans="1:9" ht="15" customHeight="1">
      <c r="A2374" s="3">
        <v>44242</v>
      </c>
      <c r="B2374" s="81">
        <v>1340</v>
      </c>
      <c r="C2374" s="173">
        <v>28899</v>
      </c>
      <c r="D2374" s="248">
        <v>24151</v>
      </c>
      <c r="E2374" s="137">
        <f t="shared" si="560"/>
        <v>-4748</v>
      </c>
      <c r="F2374" s="172">
        <f t="shared" si="591"/>
        <v>3609</v>
      </c>
      <c r="I2374" s="853"/>
    </row>
    <row r="2375" spans="1:9" ht="15" customHeight="1">
      <c r="A2375" s="3">
        <v>44243</v>
      </c>
      <c r="B2375" s="81">
        <v>1360</v>
      </c>
      <c r="C2375" s="173">
        <v>27760</v>
      </c>
      <c r="D2375" s="248">
        <v>24237</v>
      </c>
      <c r="E2375" s="137">
        <f t="shared" ref="E2375" si="592">D2375-C2375</f>
        <v>-3523</v>
      </c>
      <c r="F2375" s="172">
        <f t="shared" si="591"/>
        <v>-1139</v>
      </c>
      <c r="I2375" s="853"/>
    </row>
    <row r="2376" spans="1:9" ht="15" customHeight="1">
      <c r="A2376" s="3">
        <v>44244</v>
      </c>
      <c r="B2376" s="81">
        <v>1375</v>
      </c>
      <c r="C2376" s="173">
        <v>28710</v>
      </c>
      <c r="D2376" s="248">
        <v>24620</v>
      </c>
      <c r="E2376" s="137">
        <f t="shared" ref="E2376" si="593">D2376-C2376</f>
        <v>-4090</v>
      </c>
      <c r="F2376" s="172">
        <f t="shared" si="591"/>
        <v>950</v>
      </c>
      <c r="I2376" s="85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41" t="s">
        <v>61</v>
      </c>
      <c r="C2408" s="841"/>
      <c r="D2408" s="841"/>
      <c r="E2408" s="137"/>
      <c r="I2408" s="316">
        <v>179150</v>
      </c>
    </row>
    <row r="2409" spans="1:9" ht="15" customHeight="1">
      <c r="A2409" s="3">
        <v>44291</v>
      </c>
      <c r="B2409" s="841"/>
      <c r="C2409" s="841"/>
      <c r="D2409" s="84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84" t="s">
        <v>60</v>
      </c>
      <c r="C2429" s="884"/>
      <c r="D2429" s="884"/>
      <c r="E2429" s="508"/>
      <c r="F2429" s="508"/>
      <c r="I2429" s="856" t="s">
        <v>23</v>
      </c>
    </row>
    <row r="2430" spans="1:9" ht="15" customHeight="1">
      <c r="A2430" s="3">
        <v>44320</v>
      </c>
      <c r="B2430" s="81">
        <v>1245</v>
      </c>
      <c r="C2430" s="173">
        <v>32397</v>
      </c>
      <c r="D2430" s="248">
        <v>29004</v>
      </c>
      <c r="E2430" s="137">
        <f t="shared" ref="E2430:E2431" si="670">D2430-C2430</f>
        <v>-3393</v>
      </c>
      <c r="F2430" s="172">
        <f>C2430-C2428</f>
        <v>204</v>
      </c>
      <c r="I2430" s="857"/>
    </row>
    <row r="2431" spans="1:9" ht="15" customHeight="1">
      <c r="A2431" s="3">
        <v>44321</v>
      </c>
      <c r="B2431" s="81">
        <v>1320</v>
      </c>
      <c r="C2431" s="173">
        <v>32425</v>
      </c>
      <c r="D2431" s="248">
        <v>29550</v>
      </c>
      <c r="E2431" s="137">
        <f t="shared" si="670"/>
        <v>-2875</v>
      </c>
      <c r="F2431" s="172">
        <f t="shared" ref="F2431" si="671">C2431-C2430</f>
        <v>28</v>
      </c>
      <c r="I2431" s="85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60" t="s">
        <v>60</v>
      </c>
      <c r="C2449" s="860"/>
      <c r="D2449" s="860"/>
      <c r="E2449" s="860"/>
      <c r="F2449" s="86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49" t="s">
        <v>61</v>
      </c>
      <c r="C2514" s="742"/>
      <c r="D2514" s="74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32" t="s">
        <v>60</v>
      </c>
      <c r="C2599" s="754"/>
      <c r="D2599" s="754"/>
      <c r="E2599" s="137"/>
      <c r="F2599" s="172"/>
      <c r="I2599" s="316">
        <v>297250</v>
      </c>
    </row>
    <row r="2600" spans="1:9" ht="15" customHeight="1">
      <c r="A2600" s="3">
        <v>44558</v>
      </c>
      <c r="B2600" s="748"/>
      <c r="C2600" s="748"/>
      <c r="D2600" s="74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51" t="s">
        <v>61</v>
      </c>
      <c r="C2604" s="743"/>
      <c r="D2604" s="74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32" t="s">
        <v>60</v>
      </c>
      <c r="C2678" s="754"/>
      <c r="D2678" s="754"/>
      <c r="E2678" s="137"/>
      <c r="I2678" s="316">
        <v>344000</v>
      </c>
    </row>
    <row r="2679" spans="1:9" ht="15" customHeight="1">
      <c r="A2679" s="3">
        <v>44669</v>
      </c>
      <c r="B2679" s="748"/>
      <c r="C2679" s="748"/>
      <c r="D2679" s="74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851" t="s">
        <v>61</v>
      </c>
      <c r="C2689" s="851"/>
      <c r="D2689" s="851"/>
      <c r="E2689" s="508"/>
      <c r="F2689" s="508"/>
      <c r="G2689" s="356"/>
      <c r="H2689" s="362"/>
      <c r="I2689" s="852"/>
    </row>
    <row r="2690" spans="1:10" ht="15" customHeight="1">
      <c r="A2690" s="3">
        <v>44684</v>
      </c>
      <c r="B2690" s="81">
        <v>3045</v>
      </c>
      <c r="C2690" s="173">
        <v>41300</v>
      </c>
      <c r="D2690" s="248">
        <v>40900</v>
      </c>
      <c r="E2690" s="137">
        <f t="shared" ref="E2690" si="759">D2690-C2690</f>
        <v>-400</v>
      </c>
      <c r="F2690" s="172">
        <f>C2690-C2688</f>
        <v>500</v>
      </c>
      <c r="I2690" s="853"/>
    </row>
    <row r="2691" spans="1:10" ht="15" customHeight="1">
      <c r="A2691" s="3">
        <v>44685</v>
      </c>
      <c r="B2691" s="81">
        <v>3045</v>
      </c>
      <c r="C2691" s="173">
        <v>40700</v>
      </c>
      <c r="D2691" s="248">
        <v>40425</v>
      </c>
      <c r="E2691" s="137">
        <f t="shared" ref="E2691" si="760">D2691-C2691</f>
        <v>-275</v>
      </c>
      <c r="F2691" s="172">
        <f t="shared" ref="F2691" si="761">C2691-C2690</f>
        <v>-600</v>
      </c>
      <c r="I2691" s="85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30">
        <v>2935</v>
      </c>
      <c r="C2711" s="173">
        <v>35250</v>
      </c>
      <c r="D2711" s="248">
        <v>35000</v>
      </c>
      <c r="E2711" s="137">
        <f t="shared" si="794"/>
        <v>-250</v>
      </c>
      <c r="F2711" s="172">
        <f t="shared" si="795"/>
        <v>350</v>
      </c>
      <c r="I2711" s="316">
        <v>270500</v>
      </c>
    </row>
    <row r="2712" spans="1:9" ht="15" customHeight="1">
      <c r="A2712" s="3">
        <v>44714</v>
      </c>
      <c r="B2712" s="841" t="s">
        <v>61</v>
      </c>
      <c r="C2712" s="841"/>
      <c r="D2712" s="841"/>
      <c r="E2712" s="841"/>
      <c r="F2712" s="841"/>
      <c r="G2712" s="530"/>
      <c r="H2712" s="531"/>
      <c r="I2712" s="316">
        <v>271000</v>
      </c>
    </row>
    <row r="2713" spans="1:9" ht="15" customHeight="1">
      <c r="A2713" s="3">
        <v>44715</v>
      </c>
      <c r="B2713" s="841"/>
      <c r="C2713" s="841"/>
      <c r="D2713" s="841"/>
      <c r="E2713" s="841"/>
      <c r="F2713" s="84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49" t="s">
        <v>61</v>
      </c>
      <c r="C2774" s="849"/>
      <c r="D2774" s="849"/>
      <c r="E2774" s="849"/>
      <c r="F2774" s="84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52"/>
    </row>
    <row r="2800" spans="1:9" ht="15" customHeight="1">
      <c r="A2800" s="357">
        <v>44838</v>
      </c>
      <c r="B2800" s="81">
        <v>4830</v>
      </c>
      <c r="C2800" s="173">
        <v>20255</v>
      </c>
      <c r="D2800" s="248">
        <v>20300</v>
      </c>
      <c r="E2800" s="137">
        <f t="shared" ref="E2800" si="893">D2800-C2800</f>
        <v>45</v>
      </c>
      <c r="F2800" s="172">
        <f t="shared" si="889"/>
        <v>-90</v>
      </c>
      <c r="I2800" s="853"/>
    </row>
    <row r="2801" spans="1:9" ht="15" customHeight="1">
      <c r="A2801" s="357">
        <v>44839</v>
      </c>
      <c r="B2801" s="81">
        <v>4810</v>
      </c>
      <c r="C2801" s="173">
        <v>20305</v>
      </c>
      <c r="D2801" s="248">
        <v>20275</v>
      </c>
      <c r="E2801" s="137">
        <f t="shared" ref="E2801" si="894">D2801-C2801</f>
        <v>-30</v>
      </c>
      <c r="F2801" s="172">
        <f t="shared" si="889"/>
        <v>50</v>
      </c>
      <c r="I2801" s="853"/>
    </row>
    <row r="2802" spans="1:9" ht="15" customHeight="1">
      <c r="A2802" s="357">
        <v>44840</v>
      </c>
      <c r="B2802" s="81">
        <v>4675</v>
      </c>
      <c r="C2802" s="173">
        <v>20250</v>
      </c>
      <c r="D2802" s="248">
        <v>20150</v>
      </c>
      <c r="E2802" s="137">
        <f t="shared" ref="E2802" si="895">D2802-C2802</f>
        <v>-100</v>
      </c>
      <c r="F2802" s="172">
        <f t="shared" ref="F2802" si="896">C2802-C2801</f>
        <v>-55</v>
      </c>
      <c r="I2802" s="853"/>
    </row>
    <row r="2803" spans="1:9" ht="15" customHeight="1">
      <c r="A2803" s="357">
        <v>44841</v>
      </c>
      <c r="B2803" s="81">
        <v>4690</v>
      </c>
      <c r="C2803" s="173">
        <v>20000</v>
      </c>
      <c r="D2803" s="248">
        <v>19950</v>
      </c>
      <c r="E2803" s="137">
        <f t="shared" ref="E2803" si="897">D2803-C2803</f>
        <v>-50</v>
      </c>
      <c r="F2803" s="172">
        <f t="shared" ref="F2803" si="898">C2803-C2802</f>
        <v>-250</v>
      </c>
      <c r="I2803" s="85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93" t="s">
        <v>61</v>
      </c>
      <c r="C2859" s="893"/>
      <c r="D2859" s="893"/>
      <c r="E2859" s="893"/>
      <c r="F2859" s="893"/>
      <c r="G2859" s="276"/>
      <c r="H2859" s="472"/>
      <c r="I2859" s="316">
        <v>196750</v>
      </c>
    </row>
    <row r="2860" spans="1:10" ht="15" customHeight="1">
      <c r="A2860" s="357">
        <v>44922</v>
      </c>
      <c r="B2860" s="893"/>
      <c r="C2860" s="893"/>
      <c r="D2860" s="893"/>
      <c r="E2860" s="893"/>
      <c r="F2860" s="893"/>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51" t="s">
        <v>61</v>
      </c>
      <c r="C2864" s="851"/>
      <c r="D2864" s="851"/>
      <c r="E2864" s="851"/>
      <c r="F2864" s="851"/>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53"/>
    </row>
    <row r="2880" spans="1:10" ht="15" customHeight="1">
      <c r="A2880" s="357">
        <v>44950</v>
      </c>
      <c r="B2880" s="81">
        <v>2945</v>
      </c>
      <c r="C2880" s="173">
        <v>29950</v>
      </c>
      <c r="D2880" s="248">
        <v>29950</v>
      </c>
      <c r="E2880" s="137">
        <f t="shared" si="1007"/>
        <v>0</v>
      </c>
      <c r="F2880" s="172">
        <f t="shared" si="1008"/>
        <v>50</v>
      </c>
      <c r="I2880" s="853"/>
    </row>
    <row r="2881" spans="1:9" ht="15" customHeight="1">
      <c r="A2881" s="357">
        <v>44951</v>
      </c>
      <c r="B2881" s="81">
        <v>2945</v>
      </c>
      <c r="C2881" s="173">
        <v>30325</v>
      </c>
      <c r="D2881" s="248">
        <v>30350</v>
      </c>
      <c r="E2881" s="137">
        <f t="shared" si="1007"/>
        <v>25</v>
      </c>
      <c r="F2881" s="172">
        <f t="shared" ref="F2881:F2886" si="1009">C2881-C2880</f>
        <v>375</v>
      </c>
      <c r="G2881" s="538"/>
      <c r="H2881" s="276"/>
      <c r="I2881" s="853"/>
    </row>
    <row r="2882" spans="1:9" ht="15" customHeight="1">
      <c r="A2882" s="357">
        <v>44952</v>
      </c>
      <c r="B2882" s="81">
        <v>3020</v>
      </c>
      <c r="C2882" s="173">
        <v>31450</v>
      </c>
      <c r="D2882" s="248">
        <v>31400</v>
      </c>
      <c r="E2882" s="137">
        <f t="shared" ref="E2882" si="1010">D2882-C2882</f>
        <v>-50</v>
      </c>
      <c r="F2882" s="172">
        <f t="shared" si="1009"/>
        <v>1125</v>
      </c>
      <c r="G2882" s="538"/>
      <c r="H2882" s="276"/>
      <c r="I2882" s="853"/>
    </row>
    <row r="2883" spans="1:9" ht="15" customHeight="1">
      <c r="A2883" s="357">
        <v>44953</v>
      </c>
      <c r="B2883" s="81">
        <v>3055</v>
      </c>
      <c r="C2883" s="173">
        <v>32050</v>
      </c>
      <c r="D2883" s="248">
        <v>32100</v>
      </c>
      <c r="E2883" s="137">
        <f t="shared" ref="E2883" si="1011">D2883-C2883</f>
        <v>50</v>
      </c>
      <c r="F2883" s="172">
        <f t="shared" si="1009"/>
        <v>600</v>
      </c>
      <c r="G2883" s="538"/>
      <c r="H2883" s="276"/>
      <c r="I2883" s="853"/>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49"/>
      <c r="C2933" s="849"/>
      <c r="D2933" s="849"/>
      <c r="E2933" s="849"/>
      <c r="F2933" s="849"/>
      <c r="I2933" s="316">
        <v>195750</v>
      </c>
    </row>
    <row r="2934" spans="1:9" ht="15" customHeight="1">
      <c r="A2934" s="357">
        <v>45026</v>
      </c>
      <c r="B2934" s="849"/>
      <c r="C2934" s="849"/>
      <c r="D2934" s="849"/>
      <c r="E2934" s="849"/>
      <c r="F2934" s="849"/>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49"/>
      <c r="C2949" s="849"/>
      <c r="D2949" s="849"/>
      <c r="E2949" s="849"/>
      <c r="F2949" s="849"/>
      <c r="I2949" s="853"/>
    </row>
    <row r="2950" spans="1:9" ht="15" customHeight="1">
      <c r="A2950" s="357">
        <v>45048</v>
      </c>
      <c r="B2950" s="81">
        <v>1545</v>
      </c>
      <c r="C2950" s="173">
        <v>26800</v>
      </c>
      <c r="D2950" s="248">
        <v>26400</v>
      </c>
      <c r="E2950" s="582">
        <f t="shared" ref="E2950:E2951" si="1086">D2950-C2950</f>
        <v>-400</v>
      </c>
      <c r="F2950" s="583">
        <f>C2950-C2948</f>
        <v>450</v>
      </c>
      <c r="I2950" s="853"/>
    </row>
    <row r="2951" spans="1:9" ht="15" customHeight="1">
      <c r="A2951" s="357">
        <v>45049</v>
      </c>
      <c r="B2951" s="81">
        <v>1535</v>
      </c>
      <c r="C2951" s="173">
        <v>27125</v>
      </c>
      <c r="D2951" s="248">
        <v>26875</v>
      </c>
      <c r="E2951" s="582">
        <f t="shared" si="1086"/>
        <v>-250</v>
      </c>
      <c r="F2951" s="583">
        <f t="shared" ref="F2951" si="1087">C2951-C2950</f>
        <v>325</v>
      </c>
      <c r="I2951" s="853"/>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50"/>
      <c r="C2954" s="850"/>
      <c r="D2954" s="850"/>
      <c r="E2954" s="850"/>
      <c r="F2954" s="850"/>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49"/>
      <c r="C2969" s="849"/>
      <c r="D2969" s="849"/>
      <c r="E2969" s="849"/>
      <c r="F2969" s="849"/>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87"/>
    </row>
    <row r="2988" spans="1:9" ht="15" customHeight="1">
      <c r="A2988" s="357">
        <v>45100</v>
      </c>
      <c r="B2988" s="81">
        <v>2730</v>
      </c>
      <c r="C2988" s="173">
        <v>28195</v>
      </c>
      <c r="D2988" s="248">
        <v>26575</v>
      </c>
      <c r="E2988" s="137">
        <f t="shared" si="1126"/>
        <v>-1620</v>
      </c>
      <c r="F2988" s="583">
        <f t="shared" si="1127"/>
        <v>-455</v>
      </c>
      <c r="I2988" s="887"/>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29">
        <v>28350</v>
      </c>
      <c r="E2998" s="137">
        <f t="shared" ref="E2998" si="1140">D2998-C2998</f>
        <v>-700</v>
      </c>
      <c r="F2998" s="583">
        <f t="shared" ref="F2998" si="1141">C2998-C2997</f>
        <v>0</v>
      </c>
      <c r="G2998" s="538"/>
      <c r="H2998" s="565"/>
      <c r="I2998" s="728">
        <v>234000</v>
      </c>
      <c r="J2998" s="81"/>
      <c r="K2998" s="173"/>
      <c r="L2998" s="729"/>
      <c r="M2998" s="137"/>
      <c r="N2998" s="583"/>
      <c r="R2998" s="81"/>
      <c r="S2998" s="173"/>
      <c r="T2998" s="729"/>
      <c r="U2998" s="137"/>
      <c r="V2998" s="583"/>
      <c r="W2998" s="538"/>
      <c r="X2998" s="565"/>
      <c r="Y2998" s="357"/>
      <c r="Z2998" s="81"/>
      <c r="AA2998" s="173"/>
      <c r="AB2998" s="729"/>
      <c r="AC2998" s="137"/>
      <c r="AD2998" s="583"/>
      <c r="AE2998" s="538"/>
      <c r="AF2998" s="565"/>
      <c r="AG2998" s="357"/>
      <c r="AH2998" s="81"/>
      <c r="AI2998" s="173"/>
      <c r="AJ2998" s="729"/>
      <c r="AK2998" s="137"/>
      <c r="AL2998" s="583"/>
      <c r="AM2998" s="538"/>
      <c r="AN2998" s="565"/>
      <c r="AO2998" s="357"/>
      <c r="AP2998" s="81"/>
      <c r="AQ2998" s="173"/>
      <c r="AR2998" s="729"/>
      <c r="AS2998" s="137"/>
      <c r="AT2998" s="583"/>
      <c r="AU2998" s="538"/>
      <c r="AV2998" s="565"/>
      <c r="AW2998" s="357"/>
      <c r="AX2998" s="81"/>
      <c r="AY2998" s="173"/>
      <c r="AZ2998" s="729"/>
      <c r="BA2998" s="137"/>
      <c r="BB2998" s="583"/>
      <c r="BC2998" s="538"/>
      <c r="BD2998" s="565"/>
      <c r="BE2998" s="357"/>
      <c r="BF2998" s="81"/>
      <c r="BG2998" s="173"/>
      <c r="BH2998" s="729"/>
      <c r="BI2998" s="137"/>
      <c r="BJ2998" s="583"/>
      <c r="BK2998" s="538"/>
      <c r="BL2998" s="565"/>
      <c r="BM2998" s="357"/>
      <c r="BN2998" s="81"/>
      <c r="BO2998" s="173"/>
      <c r="BP2998" s="729"/>
      <c r="BQ2998" s="137"/>
      <c r="BR2998" s="583"/>
      <c r="BS2998" s="538"/>
      <c r="BT2998" s="565"/>
      <c r="BU2998" s="357"/>
      <c r="BV2998" s="81"/>
      <c r="BW2998" s="173"/>
      <c r="BX2998" s="729"/>
      <c r="BY2998" s="137"/>
      <c r="BZ2998" s="583"/>
      <c r="CA2998" s="538"/>
      <c r="CB2998" s="565"/>
      <c r="CC2998" s="357"/>
      <c r="CD2998" s="81"/>
      <c r="CE2998" s="173"/>
      <c r="CF2998" s="729"/>
      <c r="CG2998" s="137"/>
      <c r="CH2998" s="583"/>
      <c r="CI2998" s="538"/>
      <c r="CJ2998" s="565"/>
      <c r="CK2998" s="357"/>
      <c r="CL2998" s="81"/>
      <c r="CM2998" s="173"/>
      <c r="CN2998" s="729"/>
      <c r="CO2998" s="137"/>
      <c r="CP2998" s="583"/>
      <c r="CQ2998" s="538"/>
      <c r="CR2998" s="565"/>
      <c r="CS2998" s="357"/>
      <c r="CT2998" s="81"/>
      <c r="CU2998" s="173"/>
      <c r="CV2998" s="729"/>
      <c r="CW2998" s="137"/>
      <c r="CX2998" s="583"/>
      <c r="CY2998" s="538"/>
      <c r="CZ2998" s="565"/>
      <c r="DA2998" s="357"/>
      <c r="DB2998" s="81"/>
      <c r="DC2998" s="173"/>
      <c r="DD2998" s="729"/>
      <c r="DE2998" s="137"/>
      <c r="DF2998" s="583"/>
      <c r="DG2998" s="538"/>
      <c r="DH2998" s="565"/>
      <c r="DI2998" s="357"/>
      <c r="DJ2998" s="81"/>
      <c r="DK2998" s="173"/>
      <c r="DL2998" s="729"/>
      <c r="DM2998" s="137"/>
      <c r="DN2998" s="583"/>
      <c r="DO2998" s="538"/>
      <c r="DP2998" s="565"/>
      <c r="DQ2998" s="357"/>
      <c r="DR2998" s="81"/>
      <c r="DS2998" s="173"/>
      <c r="DT2998" s="729"/>
      <c r="DU2998" s="137"/>
      <c r="DV2998" s="583"/>
      <c r="DW2998" s="538"/>
      <c r="DX2998" s="565"/>
      <c r="DY2998" s="357"/>
      <c r="DZ2998" s="81"/>
      <c r="EA2998" s="173"/>
      <c r="EB2998" s="729"/>
      <c r="EC2998" s="137"/>
      <c r="ED2998" s="583"/>
      <c r="EE2998" s="538"/>
      <c r="EF2998" s="565"/>
      <c r="EG2998" s="357"/>
      <c r="EH2998" s="81"/>
      <c r="EI2998" s="173"/>
      <c r="EJ2998" s="729"/>
      <c r="EK2998" s="137"/>
      <c r="EL2998" s="583"/>
      <c r="EM2998" s="538"/>
      <c r="EN2998" s="565"/>
      <c r="EO2998" s="357"/>
      <c r="EP2998" s="81"/>
      <c r="EQ2998" s="173"/>
      <c r="ER2998" s="729"/>
      <c r="ES2998" s="137"/>
      <c r="ET2998" s="583"/>
      <c r="EU2998" s="538"/>
      <c r="EV2998" s="565"/>
      <c r="EW2998" s="357"/>
      <c r="EX2998" s="81"/>
      <c r="EY2998" s="173"/>
      <c r="EZ2998" s="729"/>
      <c r="FA2998" s="137"/>
      <c r="FB2998" s="583"/>
      <c r="FC2998" s="538"/>
      <c r="FD2998" s="565"/>
      <c r="FE2998" s="357"/>
      <c r="FF2998" s="81"/>
      <c r="FG2998" s="173"/>
      <c r="FH2998" s="729"/>
      <c r="FI2998" s="137"/>
      <c r="FJ2998" s="583"/>
      <c r="FK2998" s="538"/>
      <c r="FL2998" s="565"/>
      <c r="FM2998" s="357"/>
      <c r="FN2998" s="81"/>
      <c r="FO2998" s="173"/>
      <c r="FP2998" s="729"/>
      <c r="FQ2998" s="137"/>
      <c r="FR2998" s="583"/>
      <c r="FS2998" s="538"/>
      <c r="FT2998" s="565"/>
      <c r="FU2998" s="357"/>
      <c r="FV2998" s="81"/>
      <c r="FW2998" s="173"/>
      <c r="FX2998" s="729"/>
      <c r="FY2998" s="137"/>
      <c r="FZ2998" s="583"/>
      <c r="GA2998" s="538"/>
      <c r="GB2998" s="565"/>
      <c r="GC2998" s="357"/>
      <c r="GD2998" s="81"/>
      <c r="GE2998" s="173"/>
      <c r="GF2998" s="729"/>
      <c r="GG2998" s="137"/>
      <c r="GH2998" s="583"/>
      <c r="GI2998" s="538"/>
      <c r="GJ2998" s="565"/>
      <c r="GK2998" s="357"/>
      <c r="GL2998" s="81"/>
      <c r="GM2998" s="173"/>
      <c r="GN2998" s="729"/>
      <c r="GO2998" s="137"/>
      <c r="GP2998" s="583"/>
      <c r="GQ2998" s="538"/>
      <c r="GR2998" s="565"/>
      <c r="GS2998" s="357"/>
      <c r="GT2998" s="81"/>
      <c r="GU2998" s="173"/>
      <c r="GV2998" s="729"/>
      <c r="GW2998" s="137"/>
      <c r="GX2998" s="583"/>
      <c r="GY2998" s="538"/>
      <c r="GZ2998" s="565"/>
      <c r="HA2998" s="357"/>
      <c r="HB2998" s="81"/>
      <c r="HC2998" s="173"/>
      <c r="HD2998" s="729"/>
      <c r="HE2998" s="137"/>
      <c r="HF2998" s="583"/>
      <c r="HG2998" s="538"/>
      <c r="HH2998" s="565"/>
      <c r="HI2998" s="357"/>
      <c r="HJ2998" s="81"/>
      <c r="HK2998" s="173"/>
      <c r="HL2998" s="729"/>
      <c r="HM2998" s="137"/>
      <c r="HN2998" s="583"/>
      <c r="HO2998" s="538"/>
      <c r="HP2998" s="565"/>
      <c r="HQ2998" s="357"/>
      <c r="HR2998" s="81"/>
      <c r="HS2998" s="173"/>
      <c r="HT2998" s="729"/>
      <c r="HU2998" s="137"/>
      <c r="HV2998" s="583"/>
      <c r="HW2998" s="538"/>
      <c r="HX2998" s="565"/>
      <c r="HY2998" s="357"/>
      <c r="HZ2998" s="81"/>
      <c r="IA2998" s="173"/>
      <c r="IB2998" s="729"/>
      <c r="IC2998" s="137"/>
      <c r="ID2998" s="583"/>
      <c r="IE2998" s="538"/>
      <c r="IF2998" s="565"/>
      <c r="IG2998" s="357"/>
      <c r="IH2998" s="81"/>
      <c r="II2998" s="173"/>
      <c r="IJ2998" s="729"/>
      <c r="IK2998" s="137"/>
      <c r="IL2998" s="583"/>
      <c r="IM2998" s="538"/>
      <c r="IN2998" s="565"/>
      <c r="IO2998" s="357"/>
      <c r="IP2998" s="81"/>
      <c r="IQ2998" s="173"/>
      <c r="IR2998" s="729"/>
      <c r="IS2998" s="137"/>
      <c r="IT2998" s="583"/>
      <c r="IU2998" s="538"/>
      <c r="IV2998" s="565"/>
      <c r="IW2998" s="357"/>
      <c r="IX2998" s="81"/>
      <c r="IY2998" s="173"/>
      <c r="IZ2998" s="729"/>
      <c r="JA2998" s="137"/>
      <c r="JB2998" s="583"/>
      <c r="JC2998" s="538"/>
      <c r="JD2998" s="565"/>
      <c r="JE2998" s="357"/>
      <c r="JF2998" s="81"/>
      <c r="JG2998" s="173"/>
      <c r="JH2998" s="729"/>
      <c r="JI2998" s="137"/>
      <c r="JJ2998" s="583"/>
      <c r="JK2998" s="538"/>
      <c r="JL2998" s="565"/>
      <c r="JM2998" s="357"/>
      <c r="JN2998" s="81"/>
      <c r="JO2998" s="173"/>
      <c r="JP2998" s="729"/>
      <c r="JQ2998" s="137"/>
      <c r="JR2998" s="583"/>
      <c r="JS2998" s="538"/>
      <c r="JT2998" s="565"/>
      <c r="JU2998" s="357"/>
      <c r="JV2998" s="81"/>
      <c r="JW2998" s="173"/>
      <c r="JX2998" s="729"/>
      <c r="JY2998" s="137"/>
      <c r="JZ2998" s="583"/>
      <c r="KA2998" s="538"/>
      <c r="KB2998" s="565"/>
      <c r="KC2998" s="357"/>
      <c r="KD2998" s="81"/>
      <c r="KE2998" s="173"/>
      <c r="KF2998" s="729"/>
      <c r="KG2998" s="137"/>
      <c r="KH2998" s="583"/>
      <c r="KI2998" s="538"/>
      <c r="KJ2998" s="565"/>
      <c r="KK2998" s="357"/>
      <c r="KL2998" s="81"/>
      <c r="KM2998" s="173"/>
      <c r="KN2998" s="729"/>
      <c r="KO2998" s="137"/>
      <c r="KP2998" s="583"/>
      <c r="KQ2998" s="538"/>
      <c r="KR2998" s="565"/>
      <c r="KS2998" s="357"/>
      <c r="KT2998" s="81"/>
      <c r="KU2998" s="173"/>
      <c r="KV2998" s="729"/>
      <c r="KW2998" s="137"/>
      <c r="KX2998" s="583"/>
      <c r="KY2998" s="538"/>
      <c r="KZ2998" s="565"/>
      <c r="LA2998" s="357"/>
      <c r="LB2998" s="81"/>
      <c r="LC2998" s="173"/>
      <c r="LD2998" s="729"/>
      <c r="LE2998" s="137"/>
      <c r="LF2998" s="583"/>
      <c r="LG2998" s="538"/>
      <c r="LH2998" s="565"/>
      <c r="LI2998" s="357"/>
      <c r="LJ2998" s="81"/>
      <c r="LK2998" s="173"/>
      <c r="LL2998" s="729"/>
      <c r="LM2998" s="137"/>
      <c r="LN2998" s="583"/>
      <c r="LO2998" s="538"/>
      <c r="LP2998" s="565"/>
      <c r="LQ2998" s="357"/>
      <c r="LR2998" s="81"/>
      <c r="LS2998" s="173"/>
      <c r="LT2998" s="729"/>
      <c r="LU2998" s="137"/>
      <c r="LV2998" s="583"/>
      <c r="LW2998" s="538"/>
      <c r="LX2998" s="565"/>
      <c r="LY2998" s="357"/>
      <c r="LZ2998" s="81"/>
      <c r="MA2998" s="173"/>
      <c r="MB2998" s="729"/>
      <c r="MC2998" s="137"/>
      <c r="MD2998" s="583"/>
      <c r="ME2998" s="538"/>
      <c r="MF2998" s="565"/>
      <c r="MG2998" s="357"/>
      <c r="MH2998" s="81"/>
      <c r="MI2998" s="173"/>
      <c r="MJ2998" s="729"/>
      <c r="MK2998" s="137"/>
      <c r="ML2998" s="583"/>
      <c r="MM2998" s="538"/>
      <c r="MN2998" s="565"/>
      <c r="MO2998" s="357"/>
      <c r="MP2998" s="81"/>
      <c r="MQ2998" s="173"/>
      <c r="MR2998" s="729"/>
      <c r="MS2998" s="137"/>
      <c r="MT2998" s="583"/>
      <c r="MU2998" s="538"/>
      <c r="MV2998" s="565"/>
      <c r="MW2998" s="357"/>
      <c r="MX2998" s="81"/>
      <c r="MY2998" s="173"/>
      <c r="MZ2998" s="729"/>
      <c r="NA2998" s="137"/>
      <c r="NB2998" s="583"/>
      <c r="NC2998" s="538"/>
      <c r="ND2998" s="565"/>
      <c r="NE2998" s="357"/>
      <c r="NF2998" s="81"/>
      <c r="NG2998" s="173"/>
      <c r="NH2998" s="729"/>
      <c r="NI2998" s="137"/>
      <c r="NJ2998" s="583"/>
      <c r="NK2998" s="538"/>
      <c r="NL2998" s="565"/>
      <c r="NM2998" s="357"/>
      <c r="NN2998" s="81"/>
      <c r="NO2998" s="173"/>
      <c r="NP2998" s="729"/>
      <c r="NQ2998" s="137"/>
      <c r="NR2998" s="583"/>
      <c r="NS2998" s="538"/>
      <c r="NT2998" s="565"/>
      <c r="NU2998" s="357"/>
      <c r="NV2998" s="81"/>
      <c r="NW2998" s="173"/>
      <c r="NX2998" s="729"/>
      <c r="NY2998" s="137"/>
      <c r="NZ2998" s="583"/>
      <c r="OA2998" s="538"/>
      <c r="OB2998" s="565"/>
      <c r="OC2998" s="357"/>
      <c r="OD2998" s="81"/>
      <c r="OE2998" s="173"/>
      <c r="OF2998" s="729"/>
      <c r="OG2998" s="137"/>
      <c r="OH2998" s="583"/>
      <c r="OI2998" s="538"/>
      <c r="OJ2998" s="565"/>
      <c r="OK2998" s="357"/>
      <c r="OL2998" s="81"/>
      <c r="OM2998" s="173"/>
      <c r="ON2998" s="729"/>
      <c r="OO2998" s="137"/>
      <c r="OP2998" s="583"/>
      <c r="OQ2998" s="538"/>
      <c r="OR2998" s="565"/>
      <c r="OS2998" s="357"/>
      <c r="OT2998" s="81"/>
      <c r="OU2998" s="173"/>
      <c r="OV2998" s="729"/>
      <c r="OW2998" s="137"/>
      <c r="OX2998" s="583"/>
      <c r="OY2998" s="538"/>
      <c r="OZ2998" s="565"/>
      <c r="PA2998" s="357"/>
      <c r="PB2998" s="81"/>
      <c r="PC2998" s="173"/>
      <c r="PD2998" s="729"/>
      <c r="PE2998" s="137"/>
      <c r="PF2998" s="583"/>
      <c r="PG2998" s="538"/>
      <c r="PH2998" s="565"/>
      <c r="PI2998" s="357"/>
      <c r="PJ2998" s="81"/>
      <c r="PK2998" s="173"/>
      <c r="PL2998" s="729"/>
      <c r="PM2998" s="137"/>
      <c r="PN2998" s="583"/>
      <c r="PO2998" s="538"/>
      <c r="PP2998" s="565"/>
      <c r="PQ2998" s="357"/>
      <c r="PR2998" s="81"/>
      <c r="PS2998" s="173"/>
      <c r="PT2998" s="729"/>
      <c r="PU2998" s="137"/>
      <c r="PV2998" s="583"/>
      <c r="PW2998" s="538"/>
      <c r="PX2998" s="565"/>
      <c r="PY2998" s="357"/>
      <c r="PZ2998" s="81"/>
      <c r="QA2998" s="173"/>
      <c r="QB2998" s="729"/>
      <c r="QC2998" s="137"/>
      <c r="QD2998" s="583"/>
      <c r="QE2998" s="538"/>
      <c r="QF2998" s="565"/>
      <c r="QG2998" s="357"/>
      <c r="QH2998" s="81"/>
      <c r="QI2998" s="173"/>
      <c r="QJ2998" s="729"/>
      <c r="QK2998" s="137"/>
      <c r="QL2998" s="583"/>
      <c r="QM2998" s="538"/>
      <c r="QN2998" s="565"/>
      <c r="QO2998" s="357"/>
      <c r="QP2998" s="81"/>
      <c r="QQ2998" s="173"/>
      <c r="QR2998" s="729"/>
      <c r="QS2998" s="137"/>
      <c r="QT2998" s="583"/>
      <c r="QU2998" s="538"/>
      <c r="QV2998" s="565"/>
      <c r="QW2998" s="357"/>
      <c r="QX2998" s="81"/>
      <c r="QY2998" s="173"/>
      <c r="QZ2998" s="729"/>
      <c r="RA2998" s="137"/>
      <c r="RB2998" s="583"/>
      <c r="RC2998" s="538"/>
      <c r="RD2998" s="565"/>
      <c r="RE2998" s="357"/>
      <c r="RF2998" s="81"/>
      <c r="RG2998" s="173"/>
      <c r="RH2998" s="729"/>
      <c r="RI2998" s="137"/>
      <c r="RJ2998" s="583"/>
      <c r="RK2998" s="538"/>
      <c r="RL2998" s="565"/>
      <c r="RM2998" s="357"/>
      <c r="RN2998" s="81"/>
      <c r="RO2998" s="173"/>
      <c r="RP2998" s="729"/>
      <c r="RQ2998" s="137"/>
      <c r="RR2998" s="583"/>
      <c r="RS2998" s="538"/>
      <c r="RT2998" s="565"/>
      <c r="RU2998" s="357"/>
      <c r="RV2998" s="81"/>
      <c r="RW2998" s="173"/>
      <c r="RX2998" s="729"/>
      <c r="RY2998" s="137"/>
      <c r="RZ2998" s="583"/>
      <c r="SA2998" s="538"/>
      <c r="SB2998" s="565"/>
      <c r="SC2998" s="357"/>
      <c r="SD2998" s="81"/>
      <c r="SE2998" s="173"/>
      <c r="SF2998" s="729"/>
      <c r="SG2998" s="137"/>
      <c r="SH2998" s="583"/>
      <c r="SI2998" s="538"/>
      <c r="SJ2998" s="565"/>
      <c r="SK2998" s="357"/>
      <c r="SL2998" s="81"/>
      <c r="SM2998" s="173"/>
      <c r="SN2998" s="729"/>
      <c r="SO2998" s="137"/>
      <c r="SP2998" s="583"/>
      <c r="SQ2998" s="538"/>
      <c r="SR2998" s="565"/>
      <c r="SS2998" s="357"/>
      <c r="ST2998" s="81"/>
      <c r="SU2998" s="173"/>
      <c r="SV2998" s="729"/>
      <c r="SW2998" s="137"/>
      <c r="SX2998" s="583"/>
      <c r="SY2998" s="538"/>
      <c r="SZ2998" s="565"/>
      <c r="TA2998" s="357"/>
      <c r="TB2998" s="81"/>
      <c r="TC2998" s="173"/>
      <c r="TD2998" s="729"/>
      <c r="TE2998" s="137"/>
      <c r="TF2998" s="583"/>
      <c r="TG2998" s="538"/>
      <c r="TH2998" s="565"/>
      <c r="TI2998" s="357"/>
      <c r="TJ2998" s="81"/>
      <c r="TK2998" s="173"/>
      <c r="TL2998" s="729"/>
      <c r="TM2998" s="137"/>
      <c r="TN2998" s="583"/>
      <c r="TO2998" s="538"/>
      <c r="TP2998" s="565"/>
      <c r="TQ2998" s="357"/>
      <c r="TR2998" s="81"/>
      <c r="TS2998" s="173"/>
      <c r="TT2998" s="729"/>
      <c r="TU2998" s="137"/>
      <c r="TV2998" s="583"/>
      <c r="TW2998" s="538"/>
      <c r="TX2998" s="565"/>
      <c r="TY2998" s="357"/>
      <c r="TZ2998" s="81"/>
      <c r="UA2998" s="173"/>
      <c r="UB2998" s="729"/>
      <c r="UC2998" s="137"/>
      <c r="UD2998" s="583"/>
      <c r="UE2998" s="538"/>
      <c r="UF2998" s="565"/>
      <c r="UG2998" s="357"/>
      <c r="UH2998" s="81"/>
      <c r="UI2998" s="173"/>
      <c r="UJ2998" s="729"/>
      <c r="UK2998" s="137"/>
      <c r="UL2998" s="583"/>
      <c r="UM2998" s="538"/>
      <c r="UN2998" s="565"/>
      <c r="UO2998" s="357"/>
      <c r="UP2998" s="81"/>
      <c r="UQ2998" s="173"/>
      <c r="UR2998" s="729"/>
      <c r="US2998" s="137"/>
      <c r="UT2998" s="583"/>
      <c r="UU2998" s="538"/>
      <c r="UV2998" s="565"/>
      <c r="UW2998" s="357"/>
      <c r="UX2998" s="81"/>
      <c r="UY2998" s="173"/>
      <c r="UZ2998" s="729"/>
      <c r="VA2998" s="137"/>
      <c r="VB2998" s="583"/>
      <c r="VC2998" s="538"/>
      <c r="VD2998" s="565"/>
      <c r="VE2998" s="357"/>
      <c r="VF2998" s="81"/>
      <c r="VG2998" s="173"/>
      <c r="VH2998" s="729"/>
      <c r="VI2998" s="137"/>
      <c r="VJ2998" s="583"/>
      <c r="VK2998" s="538"/>
      <c r="VL2998" s="565"/>
      <c r="VM2998" s="357"/>
      <c r="VN2998" s="81"/>
      <c r="VO2998" s="173"/>
      <c r="VP2998" s="729"/>
      <c r="VQ2998" s="137"/>
      <c r="VR2998" s="583"/>
      <c r="VS2998" s="538"/>
      <c r="VT2998" s="565"/>
      <c r="VU2998" s="357"/>
      <c r="VV2998" s="81"/>
      <c r="VW2998" s="173"/>
      <c r="VX2998" s="729"/>
      <c r="VY2998" s="137"/>
      <c r="VZ2998" s="583"/>
      <c r="WA2998" s="538"/>
      <c r="WB2998" s="565"/>
      <c r="WC2998" s="357"/>
      <c r="WD2998" s="81"/>
      <c r="WE2998" s="173"/>
      <c r="WF2998" s="729"/>
      <c r="WG2998" s="137"/>
      <c r="WH2998" s="583"/>
      <c r="WI2998" s="538"/>
      <c r="WJ2998" s="565"/>
      <c r="WK2998" s="357"/>
      <c r="WL2998" s="81"/>
      <c r="WM2998" s="173"/>
      <c r="WN2998" s="729"/>
      <c r="WO2998" s="137"/>
      <c r="WP2998" s="583"/>
      <c r="WQ2998" s="538"/>
      <c r="WR2998" s="565"/>
      <c r="WS2998" s="357"/>
      <c r="WT2998" s="81"/>
      <c r="WU2998" s="173"/>
      <c r="WV2998" s="729"/>
      <c r="WW2998" s="137"/>
      <c r="WX2998" s="583"/>
      <c r="WY2998" s="538"/>
      <c r="WZ2998" s="565"/>
      <c r="XA2998" s="357"/>
      <c r="XB2998" s="81"/>
      <c r="XC2998" s="173"/>
      <c r="XD2998" s="729"/>
      <c r="XE2998" s="137"/>
      <c r="XF2998" s="583"/>
      <c r="XG2998" s="538"/>
      <c r="XH2998" s="565"/>
      <c r="XI2998" s="357"/>
      <c r="XJ2998" s="81"/>
      <c r="XK2998" s="173"/>
      <c r="XL2998" s="729"/>
      <c r="XM2998" s="137"/>
      <c r="XN2998" s="583"/>
      <c r="XO2998" s="538"/>
      <c r="XP2998" s="565"/>
      <c r="XQ2998" s="357"/>
      <c r="XR2998" s="81"/>
      <c r="XS2998" s="173"/>
      <c r="XT2998" s="729"/>
      <c r="XU2998" s="137"/>
      <c r="XV2998" s="583"/>
      <c r="XW2998" s="538"/>
      <c r="XX2998" s="565"/>
      <c r="XY2998" s="357"/>
      <c r="XZ2998" s="81"/>
      <c r="YA2998" s="173"/>
      <c r="YB2998" s="729"/>
      <c r="YC2998" s="137"/>
      <c r="YD2998" s="583"/>
      <c r="YE2998" s="538"/>
      <c r="YF2998" s="565"/>
      <c r="YG2998" s="357"/>
      <c r="YH2998" s="81"/>
      <c r="YI2998" s="173"/>
      <c r="YJ2998" s="729"/>
      <c r="YK2998" s="137"/>
      <c r="YL2998" s="583"/>
      <c r="YM2998" s="538"/>
      <c r="YN2998" s="565"/>
      <c r="YO2998" s="357"/>
      <c r="YP2998" s="81"/>
      <c r="YQ2998" s="173"/>
      <c r="YR2998" s="729"/>
      <c r="YS2998" s="137"/>
      <c r="YT2998" s="583"/>
      <c r="YU2998" s="538"/>
      <c r="YV2998" s="565"/>
      <c r="YW2998" s="357"/>
      <c r="YX2998" s="81"/>
      <c r="YY2998" s="173"/>
      <c r="YZ2998" s="729"/>
      <c r="ZA2998" s="137"/>
      <c r="ZB2998" s="583"/>
      <c r="ZC2998" s="538"/>
      <c r="ZD2998" s="565"/>
      <c r="ZE2998" s="357"/>
      <c r="ZF2998" s="81"/>
      <c r="ZG2998" s="173"/>
      <c r="ZH2998" s="729"/>
      <c r="ZI2998" s="137"/>
      <c r="ZJ2998" s="583"/>
      <c r="ZK2998" s="538"/>
      <c r="ZL2998" s="565"/>
      <c r="ZM2998" s="357"/>
      <c r="ZN2998" s="81"/>
      <c r="ZO2998" s="173"/>
      <c r="ZP2998" s="729"/>
      <c r="ZQ2998" s="137"/>
      <c r="ZR2998" s="583"/>
      <c r="ZS2998" s="538"/>
      <c r="ZT2998" s="565"/>
      <c r="ZU2998" s="357"/>
      <c r="ZV2998" s="81"/>
      <c r="ZW2998" s="173"/>
      <c r="ZX2998" s="729"/>
      <c r="ZY2998" s="137"/>
      <c r="ZZ2998" s="583"/>
      <c r="AAA2998" s="538"/>
      <c r="AAB2998" s="565"/>
      <c r="AAC2998" s="357"/>
      <c r="AAD2998" s="81"/>
      <c r="AAE2998" s="173"/>
      <c r="AAF2998" s="729"/>
      <c r="AAG2998" s="137"/>
      <c r="AAH2998" s="583"/>
      <c r="AAI2998" s="538"/>
      <c r="AAJ2998" s="565"/>
      <c r="AAK2998" s="357"/>
      <c r="AAL2998" s="81"/>
      <c r="AAM2998" s="173"/>
      <c r="AAN2998" s="729"/>
      <c r="AAO2998" s="137"/>
      <c r="AAP2998" s="583"/>
      <c r="AAQ2998" s="538"/>
      <c r="AAR2998" s="565"/>
      <c r="AAS2998" s="357"/>
      <c r="AAT2998" s="81"/>
      <c r="AAU2998" s="173"/>
      <c r="AAV2998" s="729"/>
      <c r="AAW2998" s="137"/>
      <c r="AAX2998" s="583"/>
      <c r="AAY2998" s="538"/>
      <c r="AAZ2998" s="565"/>
      <c r="ABA2998" s="357"/>
      <c r="ABB2998" s="81"/>
      <c r="ABC2998" s="173"/>
      <c r="ABD2998" s="729"/>
      <c r="ABE2998" s="137"/>
      <c r="ABF2998" s="583"/>
      <c r="ABG2998" s="538"/>
      <c r="ABH2998" s="565"/>
      <c r="ABI2998" s="357"/>
      <c r="ABJ2998" s="81"/>
      <c r="ABK2998" s="173"/>
      <c r="ABL2998" s="729"/>
      <c r="ABM2998" s="137"/>
      <c r="ABN2998" s="583"/>
      <c r="ABO2998" s="538"/>
      <c r="ABP2998" s="565"/>
      <c r="ABQ2998" s="357"/>
      <c r="ABR2998" s="81"/>
      <c r="ABS2998" s="173"/>
      <c r="ABT2998" s="729"/>
      <c r="ABU2998" s="137"/>
      <c r="ABV2998" s="583"/>
      <c r="ABW2998" s="538"/>
      <c r="ABX2998" s="565"/>
      <c r="ABY2998" s="357"/>
      <c r="ABZ2998" s="81"/>
      <c r="ACA2998" s="173"/>
      <c r="ACB2998" s="729"/>
      <c r="ACC2998" s="137"/>
      <c r="ACD2998" s="583"/>
      <c r="ACE2998" s="538"/>
      <c r="ACF2998" s="565"/>
      <c r="ACG2998" s="357"/>
      <c r="ACH2998" s="81"/>
      <c r="ACI2998" s="173"/>
      <c r="ACJ2998" s="729"/>
      <c r="ACK2998" s="137"/>
      <c r="ACL2998" s="583"/>
      <c r="ACM2998" s="538"/>
      <c r="ACN2998" s="565"/>
      <c r="ACO2998" s="357"/>
      <c r="ACP2998" s="81"/>
      <c r="ACQ2998" s="173"/>
      <c r="ACR2998" s="729"/>
      <c r="ACS2998" s="137"/>
      <c r="ACT2998" s="583"/>
      <c r="ACU2998" s="538"/>
      <c r="ACV2998" s="565"/>
      <c r="ACW2998" s="357"/>
      <c r="ACX2998" s="81"/>
      <c r="ACY2998" s="173"/>
      <c r="ACZ2998" s="729"/>
      <c r="ADA2998" s="137"/>
      <c r="ADB2998" s="583"/>
      <c r="ADC2998" s="538"/>
      <c r="ADD2998" s="565"/>
      <c r="ADE2998" s="357"/>
      <c r="ADF2998" s="81"/>
      <c r="ADG2998" s="173"/>
      <c r="ADH2998" s="729"/>
      <c r="ADI2998" s="137"/>
      <c r="ADJ2998" s="583"/>
      <c r="ADK2998" s="538"/>
      <c r="ADL2998" s="565"/>
      <c r="ADM2998" s="357"/>
      <c r="ADN2998" s="81"/>
      <c r="ADO2998" s="173"/>
      <c r="ADP2998" s="729"/>
      <c r="ADQ2998" s="137"/>
      <c r="ADR2998" s="583"/>
      <c r="ADS2998" s="538"/>
      <c r="ADT2998" s="565"/>
      <c r="ADU2998" s="357"/>
      <c r="ADV2998" s="81"/>
      <c r="ADW2998" s="173"/>
      <c r="ADX2998" s="729"/>
      <c r="ADY2998" s="137"/>
      <c r="ADZ2998" s="583"/>
      <c r="AEA2998" s="538"/>
      <c r="AEB2998" s="565"/>
      <c r="AEC2998" s="357"/>
      <c r="AED2998" s="81"/>
      <c r="AEE2998" s="173"/>
      <c r="AEF2998" s="729"/>
      <c r="AEG2998" s="137"/>
      <c r="AEH2998" s="583"/>
      <c r="AEI2998" s="538"/>
      <c r="AEJ2998" s="565"/>
      <c r="AEK2998" s="357"/>
      <c r="AEL2998" s="81"/>
      <c r="AEM2998" s="173"/>
      <c r="AEN2998" s="729"/>
      <c r="AEO2998" s="137"/>
      <c r="AEP2998" s="583"/>
      <c r="AEQ2998" s="538"/>
      <c r="AER2998" s="565"/>
      <c r="AES2998" s="357"/>
      <c r="AET2998" s="81"/>
      <c r="AEU2998" s="173"/>
      <c r="AEV2998" s="729"/>
      <c r="AEW2998" s="137"/>
      <c r="AEX2998" s="583"/>
      <c r="AEY2998" s="538"/>
      <c r="AEZ2998" s="565"/>
      <c r="AFA2998" s="357"/>
      <c r="AFB2998" s="81"/>
      <c r="AFC2998" s="173"/>
      <c r="AFD2998" s="729"/>
      <c r="AFE2998" s="137"/>
      <c r="AFF2998" s="583"/>
      <c r="AFG2998" s="538"/>
      <c r="AFH2998" s="565"/>
      <c r="AFI2998" s="357"/>
      <c r="AFJ2998" s="81"/>
      <c r="AFK2998" s="173"/>
      <c r="AFL2998" s="729"/>
      <c r="AFM2998" s="137"/>
      <c r="AFN2998" s="583"/>
      <c r="AFO2998" s="538"/>
      <c r="AFP2998" s="565"/>
      <c r="AFQ2998" s="357"/>
      <c r="AFR2998" s="81"/>
      <c r="AFS2998" s="173"/>
      <c r="AFT2998" s="729"/>
      <c r="AFU2998" s="137"/>
      <c r="AFV2998" s="583"/>
      <c r="AFW2998" s="538"/>
      <c r="AFX2998" s="565"/>
      <c r="AFY2998" s="357"/>
      <c r="AFZ2998" s="81"/>
      <c r="AGA2998" s="173"/>
      <c r="AGB2998" s="729"/>
      <c r="AGC2998" s="137"/>
      <c r="AGD2998" s="583"/>
      <c r="AGE2998" s="538"/>
      <c r="AGF2998" s="565"/>
      <c r="AGG2998" s="357"/>
      <c r="AGH2998" s="81"/>
      <c r="AGI2998" s="173"/>
      <c r="AGJ2998" s="729"/>
      <c r="AGK2998" s="137"/>
      <c r="AGL2998" s="583"/>
      <c r="AGM2998" s="538"/>
      <c r="AGN2998" s="565"/>
      <c r="AGO2998" s="357"/>
      <c r="AGP2998" s="81"/>
      <c r="AGQ2998" s="173"/>
      <c r="AGR2998" s="729"/>
      <c r="AGS2998" s="137"/>
      <c r="AGT2998" s="583"/>
      <c r="AGU2998" s="538"/>
      <c r="AGV2998" s="565"/>
      <c r="AGW2998" s="357"/>
      <c r="AGX2998" s="81"/>
      <c r="AGY2998" s="173"/>
      <c r="AGZ2998" s="729"/>
      <c r="AHA2998" s="137"/>
      <c r="AHB2998" s="583"/>
      <c r="AHC2998" s="538"/>
      <c r="AHD2998" s="565"/>
      <c r="AHE2998" s="357"/>
      <c r="AHF2998" s="81"/>
      <c r="AHG2998" s="173"/>
      <c r="AHH2998" s="729"/>
      <c r="AHI2998" s="137"/>
      <c r="AHJ2998" s="583"/>
      <c r="AHK2998" s="538"/>
      <c r="AHL2998" s="565"/>
      <c r="AHM2998" s="357"/>
      <c r="AHN2998" s="81"/>
      <c r="AHO2998" s="173"/>
      <c r="AHP2998" s="729"/>
      <c r="AHQ2998" s="137"/>
      <c r="AHR2998" s="583"/>
      <c r="AHS2998" s="538"/>
      <c r="AHT2998" s="565"/>
      <c r="AHU2998" s="357"/>
      <c r="AHV2998" s="81"/>
      <c r="AHW2998" s="173"/>
      <c r="AHX2998" s="729"/>
      <c r="AHY2998" s="137"/>
      <c r="AHZ2998" s="583"/>
      <c r="AIA2998" s="538"/>
      <c r="AIB2998" s="565"/>
      <c r="AIC2998" s="357"/>
      <c r="AID2998" s="81"/>
      <c r="AIE2998" s="173"/>
      <c r="AIF2998" s="729"/>
      <c r="AIG2998" s="137"/>
      <c r="AIH2998" s="583"/>
      <c r="AII2998" s="538"/>
      <c r="AIJ2998" s="565"/>
      <c r="AIK2998" s="357"/>
      <c r="AIL2998" s="81"/>
      <c r="AIM2998" s="173"/>
      <c r="AIN2998" s="729"/>
      <c r="AIO2998" s="137"/>
      <c r="AIP2998" s="583"/>
      <c r="AIQ2998" s="538"/>
      <c r="AIR2998" s="565"/>
      <c r="AIS2998" s="357"/>
      <c r="AIT2998" s="81"/>
      <c r="AIU2998" s="173"/>
      <c r="AIV2998" s="729"/>
      <c r="AIW2998" s="137"/>
      <c r="AIX2998" s="583"/>
      <c r="AIY2998" s="538"/>
      <c r="AIZ2998" s="565"/>
      <c r="AJA2998" s="357"/>
      <c r="AJB2998" s="81"/>
      <c r="AJC2998" s="173"/>
      <c r="AJD2998" s="729"/>
      <c r="AJE2998" s="137"/>
      <c r="AJF2998" s="583"/>
      <c r="AJG2998" s="538"/>
      <c r="AJH2998" s="565"/>
      <c r="AJI2998" s="357"/>
      <c r="AJJ2998" s="81"/>
      <c r="AJK2998" s="173"/>
      <c r="AJL2998" s="729"/>
      <c r="AJM2998" s="137"/>
      <c r="AJN2998" s="583"/>
      <c r="AJO2998" s="538"/>
      <c r="AJP2998" s="565"/>
      <c r="AJQ2998" s="357"/>
      <c r="AJR2998" s="81"/>
      <c r="AJS2998" s="173"/>
      <c r="AJT2998" s="729"/>
      <c r="AJU2998" s="137"/>
      <c r="AJV2998" s="583"/>
      <c r="AJW2998" s="538"/>
      <c r="AJX2998" s="565"/>
      <c r="AJY2998" s="357"/>
      <c r="AJZ2998" s="81"/>
      <c r="AKA2998" s="173"/>
      <c r="AKB2998" s="729"/>
      <c r="AKC2998" s="137"/>
      <c r="AKD2998" s="583"/>
      <c r="AKE2998" s="538"/>
      <c r="AKF2998" s="565"/>
      <c r="AKG2998" s="357"/>
      <c r="AKH2998" s="81"/>
      <c r="AKI2998" s="173"/>
      <c r="AKJ2998" s="729"/>
      <c r="AKK2998" s="137"/>
      <c r="AKL2998" s="583"/>
      <c r="AKM2998" s="538"/>
      <c r="AKN2998" s="565"/>
      <c r="AKO2998" s="357"/>
      <c r="AKP2998" s="81"/>
      <c r="AKQ2998" s="173"/>
      <c r="AKR2998" s="729"/>
      <c r="AKS2998" s="137"/>
      <c r="AKT2998" s="583"/>
      <c r="AKU2998" s="538"/>
      <c r="AKV2998" s="565"/>
      <c r="AKW2998" s="357"/>
      <c r="AKX2998" s="81"/>
      <c r="AKY2998" s="173"/>
      <c r="AKZ2998" s="729"/>
      <c r="ALA2998" s="137"/>
      <c r="ALB2998" s="583"/>
      <c r="ALC2998" s="538"/>
      <c r="ALD2998" s="565"/>
      <c r="ALE2998" s="357"/>
      <c r="ALF2998" s="81"/>
      <c r="ALG2998" s="173"/>
      <c r="ALH2998" s="729"/>
      <c r="ALI2998" s="137"/>
      <c r="ALJ2998" s="583"/>
      <c r="ALK2998" s="538"/>
      <c r="ALL2998" s="565"/>
      <c r="ALM2998" s="357"/>
      <c r="ALN2998" s="81"/>
      <c r="ALO2998" s="173"/>
      <c r="ALP2998" s="729"/>
      <c r="ALQ2998" s="137"/>
      <c r="ALR2998" s="583"/>
      <c r="ALS2998" s="538"/>
      <c r="ALT2998" s="565"/>
      <c r="ALU2998" s="357"/>
      <c r="ALV2998" s="81"/>
      <c r="ALW2998" s="173"/>
      <c r="ALX2998" s="729"/>
      <c r="ALY2998" s="137"/>
      <c r="ALZ2998" s="583"/>
      <c r="AMA2998" s="538"/>
      <c r="AMB2998" s="565"/>
      <c r="AMC2998" s="357"/>
      <c r="AMD2998" s="81"/>
      <c r="AME2998" s="173"/>
      <c r="AMF2998" s="729"/>
      <c r="AMG2998" s="137"/>
      <c r="AMH2998" s="583"/>
      <c r="AMI2998" s="538"/>
      <c r="AMJ2998" s="565"/>
      <c r="AMK2998" s="357"/>
      <c r="AML2998" s="81"/>
      <c r="AMM2998" s="173"/>
      <c r="AMN2998" s="729"/>
      <c r="AMO2998" s="137"/>
      <c r="AMP2998" s="583"/>
      <c r="AMQ2998" s="538"/>
      <c r="AMR2998" s="565"/>
      <c r="AMS2998" s="357"/>
      <c r="AMT2998" s="81"/>
      <c r="AMU2998" s="173"/>
      <c r="AMV2998" s="729"/>
      <c r="AMW2998" s="137"/>
      <c r="AMX2998" s="583"/>
      <c r="AMY2998" s="538"/>
      <c r="AMZ2998" s="565"/>
      <c r="ANA2998" s="357"/>
      <c r="ANB2998" s="81"/>
      <c r="ANC2998" s="173"/>
      <c r="AND2998" s="729"/>
      <c r="ANE2998" s="137"/>
      <c r="ANF2998" s="583"/>
      <c r="ANG2998" s="538"/>
      <c r="ANH2998" s="565"/>
      <c r="ANI2998" s="357"/>
      <c r="ANJ2998" s="81"/>
      <c r="ANK2998" s="173"/>
      <c r="ANL2998" s="729"/>
      <c r="ANM2998" s="137"/>
      <c r="ANN2998" s="583"/>
      <c r="ANO2998" s="538"/>
      <c r="ANP2998" s="565"/>
      <c r="ANQ2998" s="357"/>
      <c r="ANR2998" s="81"/>
      <c r="ANS2998" s="173"/>
      <c r="ANT2998" s="729"/>
      <c r="ANU2998" s="137"/>
      <c r="ANV2998" s="583"/>
      <c r="ANW2998" s="538"/>
      <c r="ANX2998" s="565"/>
      <c r="ANY2998" s="357"/>
      <c r="ANZ2998" s="81"/>
      <c r="AOA2998" s="173"/>
      <c r="AOB2998" s="729"/>
      <c r="AOC2998" s="137"/>
      <c r="AOD2998" s="583"/>
      <c r="AOE2998" s="538"/>
      <c r="AOF2998" s="565"/>
      <c r="AOG2998" s="357"/>
      <c r="AOH2998" s="81"/>
      <c r="AOI2998" s="173"/>
      <c r="AOJ2998" s="729"/>
      <c r="AOK2998" s="137"/>
      <c r="AOL2998" s="583"/>
      <c r="AOM2998" s="538"/>
      <c r="AON2998" s="565"/>
      <c r="AOO2998" s="357"/>
      <c r="AOP2998" s="81"/>
      <c r="AOQ2998" s="173"/>
      <c r="AOR2998" s="729"/>
      <c r="AOS2998" s="137"/>
      <c r="AOT2998" s="583"/>
      <c r="AOU2998" s="538"/>
      <c r="AOV2998" s="565"/>
      <c r="AOW2998" s="357"/>
      <c r="AOX2998" s="81"/>
      <c r="AOY2998" s="173"/>
      <c r="AOZ2998" s="729"/>
      <c r="APA2998" s="137"/>
      <c r="APB2998" s="583"/>
      <c r="APC2998" s="538"/>
      <c r="APD2998" s="565"/>
      <c r="APE2998" s="357"/>
      <c r="APF2998" s="81"/>
      <c r="APG2998" s="173"/>
      <c r="APH2998" s="729"/>
      <c r="API2998" s="137"/>
      <c r="APJ2998" s="583"/>
      <c r="APK2998" s="538"/>
      <c r="APL2998" s="565"/>
      <c r="APM2998" s="357"/>
      <c r="APN2998" s="81"/>
      <c r="APO2998" s="173"/>
      <c r="APP2998" s="729"/>
      <c r="APQ2998" s="137"/>
      <c r="APR2998" s="583"/>
      <c r="APS2998" s="538"/>
      <c r="APT2998" s="565"/>
      <c r="APU2998" s="357"/>
      <c r="APV2998" s="81"/>
      <c r="APW2998" s="173"/>
      <c r="APX2998" s="729"/>
      <c r="APY2998" s="137"/>
      <c r="APZ2998" s="583"/>
      <c r="AQA2998" s="538"/>
      <c r="AQB2998" s="565"/>
      <c r="AQC2998" s="357"/>
      <c r="AQD2998" s="81"/>
      <c r="AQE2998" s="173"/>
      <c r="AQF2998" s="729"/>
      <c r="AQG2998" s="137"/>
      <c r="AQH2998" s="583"/>
      <c r="AQI2998" s="538"/>
      <c r="AQJ2998" s="565"/>
      <c r="AQK2998" s="357"/>
      <c r="AQL2998" s="81"/>
      <c r="AQM2998" s="173"/>
      <c r="AQN2998" s="729"/>
      <c r="AQO2998" s="137"/>
      <c r="AQP2998" s="583"/>
      <c r="AQQ2998" s="538"/>
      <c r="AQR2998" s="565"/>
      <c r="AQS2998" s="357"/>
      <c r="AQT2998" s="81"/>
      <c r="AQU2998" s="173"/>
      <c r="AQV2998" s="729"/>
      <c r="AQW2998" s="137"/>
      <c r="AQX2998" s="583"/>
      <c r="AQY2998" s="538"/>
      <c r="AQZ2998" s="565"/>
      <c r="ARA2998" s="357"/>
      <c r="ARB2998" s="81"/>
      <c r="ARC2998" s="173"/>
      <c r="ARD2998" s="729"/>
      <c r="ARE2998" s="137"/>
      <c r="ARF2998" s="583"/>
      <c r="ARG2998" s="538"/>
      <c r="ARH2998" s="565"/>
      <c r="ARI2998" s="357"/>
      <c r="ARJ2998" s="81"/>
      <c r="ARK2998" s="173"/>
      <c r="ARL2998" s="729"/>
      <c r="ARM2998" s="137"/>
      <c r="ARN2998" s="583"/>
      <c r="ARO2998" s="538"/>
      <c r="ARP2998" s="565"/>
      <c r="ARQ2998" s="357"/>
      <c r="ARR2998" s="81"/>
      <c r="ARS2998" s="173"/>
      <c r="ART2998" s="729"/>
      <c r="ARU2998" s="137"/>
      <c r="ARV2998" s="583"/>
      <c r="ARW2998" s="538"/>
      <c r="ARX2998" s="565"/>
      <c r="ARY2998" s="357"/>
      <c r="ARZ2998" s="81"/>
      <c r="ASA2998" s="173"/>
      <c r="ASB2998" s="729"/>
      <c r="ASC2998" s="137"/>
      <c r="ASD2998" s="583"/>
      <c r="ASE2998" s="538"/>
      <c r="ASF2998" s="565"/>
      <c r="ASG2998" s="357"/>
      <c r="ASH2998" s="81"/>
      <c r="ASI2998" s="173"/>
      <c r="ASJ2998" s="729"/>
      <c r="ASK2998" s="137"/>
      <c r="ASL2998" s="583"/>
      <c r="ASM2998" s="538"/>
      <c r="ASN2998" s="565"/>
      <c r="ASO2998" s="357"/>
      <c r="ASP2998" s="81"/>
      <c r="ASQ2998" s="173"/>
      <c r="ASR2998" s="729"/>
      <c r="ASS2998" s="137"/>
      <c r="AST2998" s="583"/>
      <c r="ASU2998" s="538"/>
      <c r="ASV2998" s="565"/>
      <c r="ASW2998" s="357"/>
      <c r="ASX2998" s="81"/>
      <c r="ASY2998" s="173"/>
      <c r="ASZ2998" s="729"/>
      <c r="ATA2998" s="137"/>
      <c r="ATB2998" s="583"/>
      <c r="ATC2998" s="538"/>
      <c r="ATD2998" s="565"/>
      <c r="ATE2998" s="357"/>
      <c r="ATF2998" s="81"/>
      <c r="ATG2998" s="173"/>
      <c r="ATH2998" s="729"/>
      <c r="ATI2998" s="137"/>
      <c r="ATJ2998" s="583"/>
      <c r="ATK2998" s="538"/>
      <c r="ATL2998" s="565"/>
      <c r="ATM2998" s="357"/>
      <c r="ATN2998" s="81"/>
      <c r="ATO2998" s="173"/>
      <c r="ATP2998" s="729"/>
      <c r="ATQ2998" s="137"/>
      <c r="ATR2998" s="583"/>
      <c r="ATS2998" s="538"/>
      <c r="ATT2998" s="565"/>
      <c r="ATU2998" s="357"/>
      <c r="ATV2998" s="81"/>
      <c r="ATW2998" s="173"/>
      <c r="ATX2998" s="729"/>
      <c r="ATY2998" s="137"/>
      <c r="ATZ2998" s="583"/>
      <c r="AUA2998" s="538"/>
      <c r="AUB2998" s="565"/>
      <c r="AUC2998" s="357"/>
      <c r="AUD2998" s="81"/>
      <c r="AUE2998" s="173"/>
      <c r="AUF2998" s="729"/>
      <c r="AUG2998" s="137"/>
      <c r="AUH2998" s="583"/>
      <c r="AUI2998" s="538"/>
      <c r="AUJ2998" s="565"/>
      <c r="AUK2998" s="357"/>
      <c r="AUL2998" s="81"/>
      <c r="AUM2998" s="173"/>
      <c r="AUN2998" s="729"/>
      <c r="AUO2998" s="137"/>
      <c r="AUP2998" s="583"/>
      <c r="AUQ2998" s="538"/>
      <c r="AUR2998" s="565"/>
      <c r="AUS2998" s="357"/>
      <c r="AUT2998" s="81"/>
      <c r="AUU2998" s="173"/>
      <c r="AUV2998" s="729"/>
      <c r="AUW2998" s="137"/>
      <c r="AUX2998" s="583"/>
      <c r="AUY2998" s="538"/>
      <c r="AUZ2998" s="565"/>
      <c r="AVA2998" s="357"/>
      <c r="AVB2998" s="81"/>
      <c r="AVC2998" s="173"/>
      <c r="AVD2998" s="729"/>
      <c r="AVE2998" s="137"/>
      <c r="AVF2998" s="583"/>
      <c r="AVG2998" s="538"/>
      <c r="AVH2998" s="565"/>
      <c r="AVI2998" s="357"/>
      <c r="AVJ2998" s="81"/>
      <c r="AVK2998" s="173"/>
      <c r="AVL2998" s="729"/>
      <c r="AVM2998" s="137"/>
      <c r="AVN2998" s="583"/>
      <c r="AVO2998" s="538"/>
      <c r="AVP2998" s="565"/>
      <c r="AVQ2998" s="357"/>
      <c r="AVR2998" s="81"/>
      <c r="AVS2998" s="173"/>
      <c r="AVT2998" s="729"/>
      <c r="AVU2998" s="137"/>
      <c r="AVV2998" s="583"/>
      <c r="AVW2998" s="538"/>
      <c r="AVX2998" s="565"/>
      <c r="AVY2998" s="357"/>
      <c r="AVZ2998" s="81"/>
      <c r="AWA2998" s="173"/>
      <c r="AWB2998" s="729"/>
      <c r="AWC2998" s="137"/>
      <c r="AWD2998" s="583"/>
      <c r="AWE2998" s="538"/>
      <c r="AWF2998" s="565"/>
      <c r="AWG2998" s="357"/>
      <c r="AWH2998" s="81"/>
      <c r="AWI2998" s="173"/>
      <c r="AWJ2998" s="729"/>
      <c r="AWK2998" s="137"/>
      <c r="AWL2998" s="583"/>
      <c r="AWM2998" s="538"/>
      <c r="AWN2998" s="565"/>
      <c r="AWO2998" s="357"/>
      <c r="AWP2998" s="81"/>
      <c r="AWQ2998" s="173"/>
      <c r="AWR2998" s="729"/>
      <c r="AWS2998" s="137"/>
      <c r="AWT2998" s="583"/>
      <c r="AWU2998" s="538"/>
      <c r="AWV2998" s="565"/>
      <c r="AWW2998" s="357"/>
      <c r="AWX2998" s="81"/>
      <c r="AWY2998" s="173"/>
      <c r="AWZ2998" s="729"/>
      <c r="AXA2998" s="137"/>
      <c r="AXB2998" s="583"/>
      <c r="AXC2998" s="538"/>
      <c r="AXD2998" s="565"/>
      <c r="AXE2998" s="357"/>
      <c r="AXF2998" s="81"/>
      <c r="AXG2998" s="173"/>
      <c r="AXH2998" s="729"/>
      <c r="AXI2998" s="137"/>
      <c r="AXJ2998" s="583"/>
      <c r="AXK2998" s="538"/>
      <c r="AXL2998" s="565"/>
      <c r="AXM2998" s="357"/>
      <c r="AXN2998" s="81"/>
      <c r="AXO2998" s="173"/>
      <c r="AXP2998" s="729"/>
      <c r="AXQ2998" s="137"/>
      <c r="AXR2998" s="583"/>
      <c r="AXS2998" s="538"/>
      <c r="AXT2998" s="565"/>
      <c r="AXU2998" s="357"/>
      <c r="AXV2998" s="81"/>
      <c r="AXW2998" s="173"/>
      <c r="AXX2998" s="729"/>
      <c r="AXY2998" s="137"/>
      <c r="AXZ2998" s="583"/>
      <c r="AYA2998" s="538"/>
      <c r="AYB2998" s="565"/>
      <c r="AYC2998" s="357"/>
      <c r="AYD2998" s="81"/>
      <c r="AYE2998" s="173"/>
      <c r="AYF2998" s="729"/>
      <c r="AYG2998" s="137"/>
      <c r="AYH2998" s="583"/>
      <c r="AYI2998" s="538"/>
      <c r="AYJ2998" s="565"/>
      <c r="AYK2998" s="357"/>
      <c r="AYL2998" s="81"/>
      <c r="AYM2998" s="173"/>
      <c r="AYN2998" s="729"/>
      <c r="AYO2998" s="137"/>
      <c r="AYP2998" s="583"/>
      <c r="AYQ2998" s="538"/>
      <c r="AYR2998" s="565"/>
      <c r="AYS2998" s="357"/>
      <c r="AYT2998" s="81"/>
      <c r="AYU2998" s="173"/>
      <c r="AYV2998" s="729"/>
      <c r="AYW2998" s="137"/>
      <c r="AYX2998" s="583"/>
      <c r="AYY2998" s="538"/>
      <c r="AYZ2998" s="565"/>
      <c r="AZA2998" s="357"/>
      <c r="AZB2998" s="81"/>
      <c r="AZC2998" s="173"/>
      <c r="AZD2998" s="729"/>
      <c r="AZE2998" s="137"/>
      <c r="AZF2998" s="583"/>
      <c r="AZG2998" s="538"/>
      <c r="AZH2998" s="565"/>
      <c r="AZI2998" s="357"/>
      <c r="AZJ2998" s="81"/>
      <c r="AZK2998" s="173"/>
      <c r="AZL2998" s="729"/>
      <c r="AZM2998" s="137"/>
      <c r="AZN2998" s="583"/>
      <c r="AZO2998" s="538"/>
      <c r="AZP2998" s="565"/>
      <c r="AZQ2998" s="357"/>
      <c r="AZR2998" s="81"/>
      <c r="AZS2998" s="173"/>
      <c r="AZT2998" s="729"/>
      <c r="AZU2998" s="137"/>
      <c r="AZV2998" s="583"/>
      <c r="AZW2998" s="538"/>
      <c r="AZX2998" s="565"/>
      <c r="AZY2998" s="357"/>
      <c r="AZZ2998" s="81"/>
      <c r="BAA2998" s="173"/>
      <c r="BAB2998" s="729"/>
      <c r="BAC2998" s="137"/>
      <c r="BAD2998" s="583"/>
      <c r="BAE2998" s="538"/>
      <c r="BAF2998" s="565"/>
      <c r="BAG2998" s="357"/>
      <c r="BAH2998" s="81"/>
      <c r="BAI2998" s="173"/>
      <c r="BAJ2998" s="729"/>
      <c r="BAK2998" s="137"/>
      <c r="BAL2998" s="583"/>
      <c r="BAM2998" s="538"/>
      <c r="BAN2998" s="565"/>
      <c r="BAO2998" s="357"/>
      <c r="BAP2998" s="81"/>
      <c r="BAQ2998" s="173"/>
      <c r="BAR2998" s="729"/>
      <c r="BAS2998" s="137"/>
      <c r="BAT2998" s="583"/>
      <c r="BAU2998" s="538"/>
      <c r="BAV2998" s="565"/>
      <c r="BAW2998" s="357"/>
      <c r="BAX2998" s="81"/>
      <c r="BAY2998" s="173"/>
      <c r="BAZ2998" s="729"/>
      <c r="BBA2998" s="137"/>
      <c r="BBB2998" s="583"/>
      <c r="BBC2998" s="538"/>
      <c r="BBD2998" s="565"/>
      <c r="BBE2998" s="357"/>
      <c r="BBF2998" s="81"/>
      <c r="BBG2998" s="173"/>
      <c r="BBH2998" s="729"/>
      <c r="BBI2998" s="137"/>
      <c r="BBJ2998" s="583"/>
      <c r="BBK2998" s="538"/>
      <c r="BBL2998" s="565"/>
      <c r="BBM2998" s="357"/>
      <c r="BBN2998" s="81"/>
      <c r="BBO2998" s="173"/>
      <c r="BBP2998" s="729"/>
      <c r="BBQ2998" s="137"/>
      <c r="BBR2998" s="583"/>
      <c r="BBS2998" s="538"/>
      <c r="BBT2998" s="565"/>
      <c r="BBU2998" s="357"/>
      <c r="BBV2998" s="81"/>
      <c r="BBW2998" s="173"/>
      <c r="BBX2998" s="729"/>
      <c r="BBY2998" s="137"/>
      <c r="BBZ2998" s="583"/>
      <c r="BCA2998" s="538"/>
      <c r="BCB2998" s="565"/>
      <c r="BCC2998" s="357"/>
      <c r="BCD2998" s="81"/>
      <c r="BCE2998" s="173"/>
      <c r="BCF2998" s="729"/>
      <c r="BCG2998" s="137"/>
      <c r="BCH2998" s="583"/>
      <c r="BCI2998" s="538"/>
      <c r="BCJ2998" s="565"/>
      <c r="BCK2998" s="357"/>
      <c r="BCL2998" s="81"/>
      <c r="BCM2998" s="173"/>
      <c r="BCN2998" s="729"/>
      <c r="BCO2998" s="137"/>
      <c r="BCP2998" s="583"/>
      <c r="BCQ2998" s="538"/>
      <c r="BCR2998" s="565"/>
      <c r="BCS2998" s="357"/>
      <c r="BCT2998" s="81"/>
      <c r="BCU2998" s="173"/>
      <c r="BCV2998" s="729"/>
      <c r="BCW2998" s="137"/>
      <c r="BCX2998" s="583"/>
      <c r="BCY2998" s="538"/>
      <c r="BCZ2998" s="565"/>
      <c r="BDA2998" s="357"/>
      <c r="BDB2998" s="81"/>
      <c r="BDC2998" s="173"/>
      <c r="BDD2998" s="729"/>
      <c r="BDE2998" s="137"/>
      <c r="BDF2998" s="583"/>
      <c r="BDG2998" s="538"/>
      <c r="BDH2998" s="565"/>
      <c r="BDI2998" s="357"/>
      <c r="BDJ2998" s="81"/>
      <c r="BDK2998" s="173"/>
      <c r="BDL2998" s="729"/>
      <c r="BDM2998" s="137"/>
      <c r="BDN2998" s="583"/>
      <c r="BDO2998" s="538"/>
      <c r="BDP2998" s="565"/>
      <c r="BDQ2998" s="357"/>
      <c r="BDR2998" s="81"/>
      <c r="BDS2998" s="173"/>
      <c r="BDT2998" s="729"/>
      <c r="BDU2998" s="137"/>
      <c r="BDV2998" s="583"/>
      <c r="BDW2998" s="538"/>
      <c r="BDX2998" s="565"/>
      <c r="BDY2998" s="357"/>
      <c r="BDZ2998" s="81"/>
      <c r="BEA2998" s="173"/>
      <c r="BEB2998" s="729"/>
      <c r="BEC2998" s="137"/>
      <c r="BED2998" s="583"/>
      <c r="BEE2998" s="538"/>
      <c r="BEF2998" s="565"/>
      <c r="BEG2998" s="357"/>
      <c r="BEH2998" s="81"/>
      <c r="BEI2998" s="173"/>
      <c r="BEJ2998" s="729"/>
      <c r="BEK2998" s="137"/>
      <c r="BEL2998" s="583"/>
      <c r="BEM2998" s="538"/>
      <c r="BEN2998" s="565"/>
      <c r="BEO2998" s="357"/>
      <c r="BEP2998" s="81"/>
      <c r="BEQ2998" s="173"/>
      <c r="BER2998" s="729"/>
      <c r="BES2998" s="137"/>
      <c r="BET2998" s="583"/>
      <c r="BEU2998" s="538"/>
      <c r="BEV2998" s="565"/>
      <c r="BEW2998" s="357"/>
      <c r="BEX2998" s="81"/>
      <c r="BEY2998" s="173"/>
      <c r="BEZ2998" s="729"/>
      <c r="BFA2998" s="137"/>
      <c r="BFB2998" s="583"/>
      <c r="BFC2998" s="538"/>
      <c r="BFD2998" s="565"/>
      <c r="BFE2998" s="357"/>
      <c r="BFF2998" s="81"/>
      <c r="BFG2998" s="173"/>
      <c r="BFH2998" s="729"/>
      <c r="BFI2998" s="137"/>
      <c r="BFJ2998" s="583"/>
      <c r="BFK2998" s="538"/>
      <c r="BFL2998" s="565"/>
      <c r="BFM2998" s="357"/>
      <c r="BFN2998" s="81"/>
      <c r="BFO2998" s="173"/>
      <c r="BFP2998" s="729"/>
      <c r="BFQ2998" s="137"/>
      <c r="BFR2998" s="583"/>
      <c r="BFS2998" s="538"/>
      <c r="BFT2998" s="565"/>
      <c r="BFU2998" s="357"/>
      <c r="BFV2998" s="81"/>
      <c r="BFW2998" s="173"/>
      <c r="BFX2998" s="729"/>
      <c r="BFY2998" s="137"/>
      <c r="BFZ2998" s="583"/>
      <c r="BGA2998" s="538"/>
      <c r="BGB2998" s="565"/>
      <c r="BGC2998" s="357"/>
      <c r="BGD2998" s="81"/>
      <c r="BGE2998" s="173"/>
      <c r="BGF2998" s="729"/>
      <c r="BGG2998" s="137"/>
      <c r="BGH2998" s="583"/>
      <c r="BGI2998" s="538"/>
      <c r="BGJ2998" s="565"/>
      <c r="BGK2998" s="357"/>
      <c r="BGL2998" s="81"/>
      <c r="BGM2998" s="173"/>
      <c r="BGN2998" s="729"/>
      <c r="BGO2998" s="137"/>
      <c r="BGP2998" s="583"/>
      <c r="BGQ2998" s="538"/>
      <c r="BGR2998" s="565"/>
      <c r="BGS2998" s="357"/>
      <c r="BGT2998" s="81"/>
      <c r="BGU2998" s="173"/>
      <c r="BGV2998" s="729"/>
      <c r="BGW2998" s="137"/>
      <c r="BGX2998" s="583"/>
      <c r="BGY2998" s="538"/>
      <c r="BGZ2998" s="565"/>
      <c r="BHA2998" s="357"/>
      <c r="BHB2998" s="81"/>
      <c r="BHC2998" s="173"/>
      <c r="BHD2998" s="729"/>
      <c r="BHE2998" s="137"/>
      <c r="BHF2998" s="583"/>
      <c r="BHG2998" s="538"/>
      <c r="BHH2998" s="565"/>
      <c r="BHI2998" s="357"/>
      <c r="BHJ2998" s="81"/>
      <c r="BHK2998" s="173"/>
      <c r="BHL2998" s="729"/>
      <c r="BHM2998" s="137"/>
      <c r="BHN2998" s="583"/>
      <c r="BHO2998" s="538"/>
      <c r="BHP2998" s="565"/>
      <c r="BHQ2998" s="357"/>
      <c r="BHR2998" s="81"/>
      <c r="BHS2998" s="173"/>
      <c r="BHT2998" s="729"/>
      <c r="BHU2998" s="137"/>
      <c r="BHV2998" s="583"/>
      <c r="BHW2998" s="538"/>
      <c r="BHX2998" s="565"/>
      <c r="BHY2998" s="357"/>
      <c r="BHZ2998" s="81"/>
      <c r="BIA2998" s="173"/>
      <c r="BIB2998" s="729"/>
      <c r="BIC2998" s="137"/>
      <c r="BID2998" s="583"/>
      <c r="BIE2998" s="538"/>
      <c r="BIF2998" s="565"/>
      <c r="BIG2998" s="357"/>
      <c r="BIH2998" s="81"/>
      <c r="BII2998" s="173"/>
      <c r="BIJ2998" s="729"/>
      <c r="BIK2998" s="137"/>
      <c r="BIL2998" s="583"/>
      <c r="BIM2998" s="538"/>
      <c r="BIN2998" s="565"/>
      <c r="BIO2998" s="357"/>
      <c r="BIP2998" s="81"/>
      <c r="BIQ2998" s="173"/>
      <c r="BIR2998" s="729"/>
      <c r="BIS2998" s="137"/>
      <c r="BIT2998" s="583"/>
      <c r="BIU2998" s="538"/>
      <c r="BIV2998" s="565"/>
      <c r="BIW2998" s="357"/>
      <c r="BIX2998" s="81"/>
      <c r="BIY2998" s="173"/>
      <c r="BIZ2998" s="729"/>
      <c r="BJA2998" s="137"/>
      <c r="BJB2998" s="583"/>
      <c r="BJC2998" s="538"/>
      <c r="BJD2998" s="565"/>
      <c r="BJE2998" s="357"/>
      <c r="BJF2998" s="81"/>
      <c r="BJG2998" s="173"/>
      <c r="BJH2998" s="729"/>
      <c r="BJI2998" s="137"/>
      <c r="BJJ2998" s="583"/>
      <c r="BJK2998" s="538"/>
      <c r="BJL2998" s="565"/>
      <c r="BJM2998" s="357"/>
      <c r="BJN2998" s="81"/>
      <c r="BJO2998" s="173"/>
      <c r="BJP2998" s="729"/>
      <c r="BJQ2998" s="137"/>
      <c r="BJR2998" s="583"/>
      <c r="BJS2998" s="538"/>
      <c r="BJT2998" s="565"/>
      <c r="BJU2998" s="357"/>
      <c r="BJV2998" s="81"/>
      <c r="BJW2998" s="173"/>
      <c r="BJX2998" s="729"/>
      <c r="BJY2998" s="137"/>
      <c r="BJZ2998" s="583"/>
      <c r="BKA2998" s="538"/>
      <c r="BKB2998" s="565"/>
      <c r="BKC2998" s="357"/>
      <c r="BKD2998" s="81"/>
      <c r="BKE2998" s="173"/>
      <c r="BKF2998" s="729"/>
      <c r="BKG2998" s="137"/>
      <c r="BKH2998" s="583"/>
      <c r="BKI2998" s="538"/>
      <c r="BKJ2998" s="565"/>
      <c r="BKK2998" s="357"/>
      <c r="BKL2998" s="81"/>
      <c r="BKM2998" s="173"/>
      <c r="BKN2998" s="729"/>
      <c r="BKO2998" s="137"/>
      <c r="BKP2998" s="583"/>
      <c r="BKQ2998" s="538"/>
      <c r="BKR2998" s="565"/>
      <c r="BKS2998" s="357"/>
      <c r="BKT2998" s="81"/>
      <c r="BKU2998" s="173"/>
      <c r="BKV2998" s="729"/>
      <c r="BKW2998" s="137"/>
      <c r="BKX2998" s="583"/>
      <c r="BKY2998" s="538"/>
      <c r="BKZ2998" s="565"/>
      <c r="BLA2998" s="357"/>
      <c r="BLB2998" s="81"/>
      <c r="BLC2998" s="173"/>
      <c r="BLD2998" s="729"/>
      <c r="BLE2998" s="137"/>
      <c r="BLF2998" s="583"/>
      <c r="BLG2998" s="538"/>
      <c r="BLH2998" s="565"/>
      <c r="BLI2998" s="357"/>
      <c r="BLJ2998" s="81"/>
      <c r="BLK2998" s="173"/>
      <c r="BLL2998" s="729"/>
      <c r="BLM2998" s="137"/>
      <c r="BLN2998" s="583"/>
      <c r="BLO2998" s="538"/>
      <c r="BLP2998" s="565"/>
      <c r="BLQ2998" s="357"/>
      <c r="BLR2998" s="81"/>
      <c r="BLS2998" s="173"/>
      <c r="BLT2998" s="729"/>
      <c r="BLU2998" s="137"/>
      <c r="BLV2998" s="583"/>
      <c r="BLW2998" s="538"/>
      <c r="BLX2998" s="565"/>
      <c r="BLY2998" s="357"/>
      <c r="BLZ2998" s="81"/>
      <c r="BMA2998" s="173"/>
      <c r="BMB2998" s="729"/>
      <c r="BMC2998" s="137"/>
      <c r="BMD2998" s="583"/>
      <c r="BME2998" s="538"/>
      <c r="BMF2998" s="565"/>
      <c r="BMG2998" s="357"/>
      <c r="BMH2998" s="81"/>
      <c r="BMI2998" s="173"/>
      <c r="BMJ2998" s="729"/>
      <c r="BMK2998" s="137"/>
      <c r="BML2998" s="583"/>
      <c r="BMM2998" s="538"/>
      <c r="BMN2998" s="565"/>
      <c r="BMO2998" s="357"/>
      <c r="BMP2998" s="81"/>
      <c r="BMQ2998" s="173"/>
      <c r="BMR2998" s="729"/>
      <c r="BMS2998" s="137"/>
      <c r="BMT2998" s="583"/>
      <c r="BMU2998" s="538"/>
      <c r="BMV2998" s="565"/>
      <c r="BMW2998" s="357"/>
      <c r="BMX2998" s="81"/>
      <c r="BMY2998" s="173"/>
      <c r="BMZ2998" s="729"/>
      <c r="BNA2998" s="137"/>
      <c r="BNB2998" s="583"/>
      <c r="BNC2998" s="538"/>
      <c r="BND2998" s="565"/>
      <c r="BNE2998" s="357"/>
      <c r="BNF2998" s="81"/>
      <c r="BNG2998" s="173"/>
      <c r="BNH2998" s="729"/>
      <c r="BNI2998" s="137"/>
      <c r="BNJ2998" s="583"/>
      <c r="BNK2998" s="538"/>
      <c r="BNL2998" s="565"/>
      <c r="BNM2998" s="357"/>
      <c r="BNN2998" s="81"/>
      <c r="BNO2998" s="173"/>
      <c r="BNP2998" s="729"/>
      <c r="BNQ2998" s="137"/>
      <c r="BNR2998" s="583"/>
      <c r="BNS2998" s="538"/>
      <c r="BNT2998" s="565"/>
      <c r="BNU2998" s="357"/>
      <c r="BNV2998" s="81"/>
      <c r="BNW2998" s="173"/>
      <c r="BNX2998" s="729"/>
      <c r="BNY2998" s="137"/>
      <c r="BNZ2998" s="583"/>
      <c r="BOA2998" s="538"/>
      <c r="BOB2998" s="565"/>
      <c r="BOC2998" s="357"/>
      <c r="BOD2998" s="81"/>
      <c r="BOE2998" s="173"/>
      <c r="BOF2998" s="729"/>
      <c r="BOG2998" s="137"/>
      <c r="BOH2998" s="583"/>
      <c r="BOI2998" s="538"/>
      <c r="BOJ2998" s="565"/>
      <c r="BOK2998" s="357"/>
      <c r="BOL2998" s="81"/>
      <c r="BOM2998" s="173"/>
      <c r="BON2998" s="729"/>
      <c r="BOO2998" s="137"/>
      <c r="BOP2998" s="583"/>
      <c r="BOQ2998" s="538"/>
      <c r="BOR2998" s="565"/>
      <c r="BOS2998" s="357"/>
      <c r="BOT2998" s="81"/>
      <c r="BOU2998" s="173"/>
      <c r="BOV2998" s="729"/>
      <c r="BOW2998" s="137"/>
      <c r="BOX2998" s="583"/>
      <c r="BOY2998" s="538"/>
      <c r="BOZ2998" s="565"/>
      <c r="BPA2998" s="357"/>
      <c r="BPB2998" s="81"/>
      <c r="BPC2998" s="173"/>
      <c r="BPD2998" s="729"/>
      <c r="BPE2998" s="137"/>
      <c r="BPF2998" s="583"/>
      <c r="BPG2998" s="538"/>
      <c r="BPH2998" s="565"/>
      <c r="BPI2998" s="357"/>
      <c r="BPJ2998" s="81"/>
      <c r="BPK2998" s="173"/>
      <c r="BPL2998" s="729"/>
      <c r="BPM2998" s="137"/>
      <c r="BPN2998" s="583"/>
      <c r="BPO2998" s="538"/>
      <c r="BPP2998" s="565"/>
      <c r="BPQ2998" s="357"/>
      <c r="BPR2998" s="81"/>
      <c r="BPS2998" s="173"/>
      <c r="BPT2998" s="729"/>
      <c r="BPU2998" s="137"/>
      <c r="BPV2998" s="583"/>
      <c r="BPW2998" s="538"/>
      <c r="BPX2998" s="565"/>
      <c r="BPY2998" s="357"/>
      <c r="BPZ2998" s="81"/>
      <c r="BQA2998" s="173"/>
      <c r="BQB2998" s="729"/>
      <c r="BQC2998" s="137"/>
      <c r="BQD2998" s="583"/>
      <c r="BQE2998" s="538"/>
      <c r="BQF2998" s="565"/>
      <c r="BQG2998" s="357"/>
      <c r="BQH2998" s="81"/>
      <c r="BQI2998" s="173"/>
      <c r="BQJ2998" s="729"/>
      <c r="BQK2998" s="137"/>
      <c r="BQL2998" s="583"/>
      <c r="BQM2998" s="538"/>
      <c r="BQN2998" s="565"/>
      <c r="BQO2998" s="357"/>
      <c r="BQP2998" s="81"/>
      <c r="BQQ2998" s="173"/>
      <c r="BQR2998" s="729"/>
      <c r="BQS2998" s="137"/>
      <c r="BQT2998" s="583"/>
      <c r="BQU2998" s="538"/>
      <c r="BQV2998" s="565"/>
      <c r="BQW2998" s="357"/>
      <c r="BQX2998" s="81"/>
      <c r="BQY2998" s="173"/>
      <c r="BQZ2998" s="729"/>
      <c r="BRA2998" s="137"/>
      <c r="BRB2998" s="583"/>
      <c r="BRC2998" s="538"/>
      <c r="BRD2998" s="565"/>
      <c r="BRE2998" s="357"/>
      <c r="BRF2998" s="81"/>
      <c r="BRG2998" s="173"/>
      <c r="BRH2998" s="729"/>
      <c r="BRI2998" s="137"/>
      <c r="BRJ2998" s="583"/>
      <c r="BRK2998" s="538"/>
      <c r="BRL2998" s="565"/>
      <c r="BRM2998" s="357"/>
      <c r="BRN2998" s="81"/>
      <c r="BRO2998" s="173"/>
      <c r="BRP2998" s="729"/>
      <c r="BRQ2998" s="137"/>
      <c r="BRR2998" s="583"/>
      <c r="BRS2998" s="538"/>
      <c r="BRT2998" s="565"/>
      <c r="BRU2998" s="357"/>
      <c r="BRV2998" s="81"/>
      <c r="BRW2998" s="173"/>
      <c r="BRX2998" s="729"/>
      <c r="BRY2998" s="137"/>
      <c r="BRZ2998" s="583"/>
      <c r="BSA2998" s="538"/>
      <c r="BSB2998" s="565"/>
      <c r="BSC2998" s="357"/>
      <c r="BSD2998" s="81"/>
      <c r="BSE2998" s="173"/>
      <c r="BSF2998" s="729"/>
      <c r="BSG2998" s="137"/>
      <c r="BSH2998" s="583"/>
      <c r="BSI2998" s="538"/>
      <c r="BSJ2998" s="565"/>
      <c r="BSK2998" s="357"/>
      <c r="BSL2998" s="81"/>
      <c r="BSM2998" s="173"/>
      <c r="BSN2998" s="729"/>
      <c r="BSO2998" s="137"/>
      <c r="BSP2998" s="583"/>
      <c r="BSQ2998" s="538"/>
      <c r="BSR2998" s="565"/>
      <c r="BSS2998" s="357"/>
      <c r="BST2998" s="81"/>
      <c r="BSU2998" s="173"/>
      <c r="BSV2998" s="729"/>
      <c r="BSW2998" s="137"/>
      <c r="BSX2998" s="583"/>
      <c r="BSY2998" s="538"/>
      <c r="BSZ2998" s="565"/>
      <c r="BTA2998" s="357"/>
      <c r="BTB2998" s="81"/>
      <c r="BTC2998" s="173"/>
      <c r="BTD2998" s="729"/>
      <c r="BTE2998" s="137"/>
      <c r="BTF2998" s="583"/>
      <c r="BTG2998" s="538"/>
      <c r="BTH2998" s="565"/>
      <c r="BTI2998" s="357"/>
      <c r="BTJ2998" s="81"/>
      <c r="BTK2998" s="173"/>
      <c r="BTL2998" s="729"/>
      <c r="BTM2998" s="137"/>
      <c r="BTN2998" s="583"/>
      <c r="BTO2998" s="538"/>
      <c r="BTP2998" s="565"/>
      <c r="BTQ2998" s="357"/>
      <c r="BTR2998" s="81"/>
      <c r="BTS2998" s="173"/>
      <c r="BTT2998" s="729"/>
      <c r="BTU2998" s="137"/>
      <c r="BTV2998" s="583"/>
      <c r="BTW2998" s="538"/>
      <c r="BTX2998" s="565"/>
      <c r="BTY2998" s="357"/>
      <c r="BTZ2998" s="81"/>
      <c r="BUA2998" s="173"/>
      <c r="BUB2998" s="729"/>
      <c r="BUC2998" s="137"/>
      <c r="BUD2998" s="583"/>
      <c r="BUE2998" s="538"/>
      <c r="BUF2998" s="565"/>
      <c r="BUG2998" s="357"/>
      <c r="BUH2998" s="81"/>
      <c r="BUI2998" s="173"/>
      <c r="BUJ2998" s="729"/>
      <c r="BUK2998" s="137"/>
      <c r="BUL2998" s="583"/>
      <c r="BUM2998" s="538"/>
      <c r="BUN2998" s="565"/>
      <c r="BUO2998" s="357"/>
      <c r="BUP2998" s="81"/>
      <c r="BUQ2998" s="173"/>
      <c r="BUR2998" s="729"/>
      <c r="BUS2998" s="137"/>
      <c r="BUT2998" s="583"/>
      <c r="BUU2998" s="538"/>
      <c r="BUV2998" s="565"/>
      <c r="BUW2998" s="357"/>
      <c r="BUX2998" s="81"/>
      <c r="BUY2998" s="173"/>
      <c r="BUZ2998" s="729"/>
      <c r="BVA2998" s="137"/>
      <c r="BVB2998" s="583"/>
      <c r="BVC2998" s="538"/>
      <c r="BVD2998" s="565"/>
      <c r="BVE2998" s="357"/>
      <c r="BVF2998" s="81"/>
      <c r="BVG2998" s="173"/>
      <c r="BVH2998" s="729"/>
      <c r="BVI2998" s="137"/>
      <c r="BVJ2998" s="583"/>
      <c r="BVK2998" s="538"/>
      <c r="BVL2998" s="565"/>
      <c r="BVM2998" s="357"/>
      <c r="BVN2998" s="81"/>
      <c r="BVO2998" s="173"/>
      <c r="BVP2998" s="729"/>
      <c r="BVQ2998" s="137"/>
      <c r="BVR2998" s="583"/>
      <c r="BVS2998" s="538"/>
      <c r="BVT2998" s="565"/>
      <c r="BVU2998" s="357"/>
      <c r="BVV2998" s="81"/>
      <c r="BVW2998" s="173"/>
      <c r="BVX2998" s="729"/>
      <c r="BVY2998" s="137"/>
      <c r="BVZ2998" s="583"/>
      <c r="BWA2998" s="538"/>
      <c r="BWB2998" s="565"/>
      <c r="BWC2998" s="357"/>
      <c r="BWD2998" s="81"/>
      <c r="BWE2998" s="173"/>
      <c r="BWF2998" s="729"/>
      <c r="BWG2998" s="137"/>
      <c r="BWH2998" s="583"/>
      <c r="BWI2998" s="538"/>
      <c r="BWJ2998" s="565"/>
      <c r="BWK2998" s="357"/>
      <c r="BWL2998" s="81"/>
      <c r="BWM2998" s="173"/>
      <c r="BWN2998" s="729"/>
      <c r="BWO2998" s="137"/>
      <c r="BWP2998" s="583"/>
      <c r="BWQ2998" s="538"/>
      <c r="BWR2998" s="565"/>
      <c r="BWS2998" s="357"/>
      <c r="BWT2998" s="81"/>
      <c r="BWU2998" s="173"/>
      <c r="BWV2998" s="729"/>
      <c r="BWW2998" s="137"/>
      <c r="BWX2998" s="583"/>
      <c r="BWY2998" s="538"/>
      <c r="BWZ2998" s="565"/>
      <c r="BXA2998" s="357"/>
      <c r="BXB2998" s="81"/>
      <c r="BXC2998" s="173"/>
      <c r="BXD2998" s="729"/>
      <c r="BXE2998" s="137"/>
      <c r="BXF2998" s="583"/>
      <c r="BXG2998" s="538"/>
      <c r="BXH2998" s="565"/>
      <c r="BXI2998" s="357"/>
      <c r="BXJ2998" s="81"/>
      <c r="BXK2998" s="173"/>
      <c r="BXL2998" s="729"/>
      <c r="BXM2998" s="137"/>
      <c r="BXN2998" s="583"/>
      <c r="BXO2998" s="538"/>
      <c r="BXP2998" s="565"/>
      <c r="BXQ2998" s="357"/>
      <c r="BXR2998" s="81"/>
      <c r="BXS2998" s="173"/>
      <c r="BXT2998" s="729"/>
      <c r="BXU2998" s="137"/>
      <c r="BXV2998" s="583"/>
      <c r="BXW2998" s="538"/>
      <c r="BXX2998" s="565"/>
      <c r="BXY2998" s="357"/>
      <c r="BXZ2998" s="81"/>
      <c r="BYA2998" s="173"/>
      <c r="BYB2998" s="729"/>
      <c r="BYC2998" s="137"/>
      <c r="BYD2998" s="583"/>
      <c r="BYE2998" s="538"/>
      <c r="BYF2998" s="565"/>
      <c r="BYG2998" s="357"/>
      <c r="BYH2998" s="81"/>
      <c r="BYI2998" s="173"/>
      <c r="BYJ2998" s="729"/>
      <c r="BYK2998" s="137"/>
      <c r="BYL2998" s="583"/>
      <c r="BYM2998" s="538"/>
      <c r="BYN2998" s="565"/>
      <c r="BYO2998" s="357"/>
      <c r="BYP2998" s="81"/>
      <c r="BYQ2998" s="173"/>
      <c r="BYR2998" s="729"/>
      <c r="BYS2998" s="137"/>
      <c r="BYT2998" s="583"/>
      <c r="BYU2998" s="538"/>
      <c r="BYV2998" s="565"/>
      <c r="BYW2998" s="357"/>
      <c r="BYX2998" s="81"/>
      <c r="BYY2998" s="173"/>
      <c r="BYZ2998" s="729"/>
      <c r="BZA2998" s="137"/>
      <c r="BZB2998" s="583"/>
      <c r="BZC2998" s="538"/>
      <c r="BZD2998" s="565"/>
      <c r="BZE2998" s="357"/>
      <c r="BZF2998" s="81"/>
      <c r="BZG2998" s="173"/>
      <c r="BZH2998" s="729"/>
      <c r="BZI2998" s="137"/>
      <c r="BZJ2998" s="583"/>
      <c r="BZK2998" s="538"/>
      <c r="BZL2998" s="565"/>
      <c r="BZM2998" s="357"/>
      <c r="BZN2998" s="81"/>
      <c r="BZO2998" s="173"/>
      <c r="BZP2998" s="729"/>
      <c r="BZQ2998" s="137"/>
      <c r="BZR2998" s="583"/>
      <c r="BZS2998" s="538"/>
      <c r="BZT2998" s="565"/>
      <c r="BZU2998" s="357"/>
      <c r="BZV2998" s="81"/>
      <c r="BZW2998" s="173"/>
      <c r="BZX2998" s="729"/>
      <c r="BZY2998" s="137"/>
      <c r="BZZ2998" s="583"/>
      <c r="CAA2998" s="538"/>
      <c r="CAB2998" s="565"/>
      <c r="CAC2998" s="357"/>
      <c r="CAD2998" s="81"/>
      <c r="CAE2998" s="173"/>
      <c r="CAF2998" s="729"/>
      <c r="CAG2998" s="137"/>
      <c r="CAH2998" s="583"/>
      <c r="CAI2998" s="538"/>
      <c r="CAJ2998" s="565"/>
      <c r="CAK2998" s="357"/>
      <c r="CAL2998" s="81"/>
      <c r="CAM2998" s="173"/>
      <c r="CAN2998" s="729"/>
      <c r="CAO2998" s="137"/>
      <c r="CAP2998" s="583"/>
      <c r="CAQ2998" s="538"/>
      <c r="CAR2998" s="565"/>
      <c r="CAS2998" s="357"/>
      <c r="CAT2998" s="81"/>
      <c r="CAU2998" s="173"/>
      <c r="CAV2998" s="729"/>
      <c r="CAW2998" s="137"/>
      <c r="CAX2998" s="583"/>
      <c r="CAY2998" s="538"/>
      <c r="CAZ2998" s="565"/>
      <c r="CBA2998" s="357"/>
      <c r="CBB2998" s="81"/>
      <c r="CBC2998" s="173"/>
      <c r="CBD2998" s="729"/>
      <c r="CBE2998" s="137"/>
      <c r="CBF2998" s="583"/>
      <c r="CBG2998" s="538"/>
      <c r="CBH2998" s="565"/>
      <c r="CBI2998" s="357"/>
      <c r="CBJ2998" s="81"/>
      <c r="CBK2998" s="173"/>
      <c r="CBL2998" s="729"/>
      <c r="CBM2998" s="137"/>
      <c r="CBN2998" s="583"/>
      <c r="CBO2998" s="538"/>
      <c r="CBP2998" s="565"/>
      <c r="CBQ2998" s="357"/>
      <c r="CBR2998" s="81"/>
      <c r="CBS2998" s="173"/>
      <c r="CBT2998" s="729"/>
      <c r="CBU2998" s="137"/>
      <c r="CBV2998" s="583"/>
      <c r="CBW2998" s="538"/>
      <c r="CBX2998" s="565"/>
      <c r="CBY2998" s="357"/>
      <c r="CBZ2998" s="81"/>
      <c r="CCA2998" s="173"/>
      <c r="CCB2998" s="729"/>
      <c r="CCC2998" s="137"/>
      <c r="CCD2998" s="583"/>
      <c r="CCE2998" s="538"/>
      <c r="CCF2998" s="565"/>
      <c r="CCG2998" s="357"/>
      <c r="CCH2998" s="81"/>
      <c r="CCI2998" s="173"/>
      <c r="CCJ2998" s="729"/>
      <c r="CCK2998" s="137"/>
      <c r="CCL2998" s="583"/>
      <c r="CCM2998" s="538"/>
      <c r="CCN2998" s="565"/>
      <c r="CCO2998" s="357"/>
      <c r="CCP2998" s="81"/>
      <c r="CCQ2998" s="173"/>
      <c r="CCR2998" s="729"/>
      <c r="CCS2998" s="137"/>
      <c r="CCT2998" s="583"/>
      <c r="CCU2998" s="538"/>
      <c r="CCV2998" s="565"/>
      <c r="CCW2998" s="357"/>
      <c r="CCX2998" s="81"/>
      <c r="CCY2998" s="173"/>
      <c r="CCZ2998" s="729"/>
      <c r="CDA2998" s="137"/>
      <c r="CDB2998" s="583"/>
      <c r="CDC2998" s="538"/>
      <c r="CDD2998" s="565"/>
      <c r="CDE2998" s="357"/>
      <c r="CDF2998" s="81"/>
      <c r="CDG2998" s="173"/>
      <c r="CDH2998" s="729"/>
      <c r="CDI2998" s="137"/>
      <c r="CDJ2998" s="583"/>
      <c r="CDK2998" s="538"/>
      <c r="CDL2998" s="565"/>
      <c r="CDM2998" s="357"/>
      <c r="CDN2998" s="81"/>
      <c r="CDO2998" s="173"/>
      <c r="CDP2998" s="729"/>
      <c r="CDQ2998" s="137"/>
      <c r="CDR2998" s="583"/>
      <c r="CDS2998" s="538"/>
      <c r="CDT2998" s="565"/>
      <c r="CDU2998" s="357"/>
      <c r="CDV2998" s="81"/>
      <c r="CDW2998" s="173"/>
      <c r="CDX2998" s="729"/>
      <c r="CDY2998" s="137"/>
      <c r="CDZ2998" s="583"/>
      <c r="CEA2998" s="538"/>
      <c r="CEB2998" s="565"/>
      <c r="CEC2998" s="357"/>
      <c r="CED2998" s="81"/>
      <c r="CEE2998" s="173"/>
      <c r="CEF2998" s="729"/>
      <c r="CEG2998" s="137"/>
      <c r="CEH2998" s="583"/>
      <c r="CEI2998" s="538"/>
      <c r="CEJ2998" s="565"/>
      <c r="CEK2998" s="357"/>
      <c r="CEL2998" s="81"/>
      <c r="CEM2998" s="173"/>
      <c r="CEN2998" s="729"/>
      <c r="CEO2998" s="137"/>
      <c r="CEP2998" s="583"/>
      <c r="CEQ2998" s="538"/>
      <c r="CER2998" s="565"/>
      <c r="CES2998" s="357"/>
      <c r="CET2998" s="81"/>
      <c r="CEU2998" s="173"/>
      <c r="CEV2998" s="729"/>
      <c r="CEW2998" s="137"/>
      <c r="CEX2998" s="583"/>
      <c r="CEY2998" s="538"/>
      <c r="CEZ2998" s="565"/>
      <c r="CFA2998" s="357"/>
      <c r="CFB2998" s="81"/>
      <c r="CFC2998" s="173"/>
      <c r="CFD2998" s="729"/>
      <c r="CFE2998" s="137"/>
      <c r="CFF2998" s="583"/>
      <c r="CFG2998" s="538"/>
      <c r="CFH2998" s="565"/>
      <c r="CFI2998" s="357"/>
      <c r="CFJ2998" s="81"/>
      <c r="CFK2998" s="173"/>
      <c r="CFL2998" s="729"/>
      <c r="CFM2998" s="137"/>
      <c r="CFN2998" s="583"/>
      <c r="CFO2998" s="538"/>
      <c r="CFP2998" s="565"/>
      <c r="CFQ2998" s="357"/>
      <c r="CFR2998" s="81"/>
      <c r="CFS2998" s="173"/>
      <c r="CFT2998" s="729"/>
      <c r="CFU2998" s="137"/>
      <c r="CFV2998" s="583"/>
      <c r="CFW2998" s="538"/>
      <c r="CFX2998" s="565"/>
      <c r="CFY2998" s="357"/>
      <c r="CFZ2998" s="81"/>
      <c r="CGA2998" s="173"/>
      <c r="CGB2998" s="729"/>
      <c r="CGC2998" s="137"/>
      <c r="CGD2998" s="583"/>
      <c r="CGE2998" s="538"/>
      <c r="CGF2998" s="565"/>
      <c r="CGG2998" s="357"/>
      <c r="CGH2998" s="81"/>
      <c r="CGI2998" s="173"/>
      <c r="CGJ2998" s="729"/>
      <c r="CGK2998" s="137"/>
      <c r="CGL2998" s="583"/>
      <c r="CGM2998" s="538"/>
      <c r="CGN2998" s="565"/>
      <c r="CGO2998" s="357"/>
      <c r="CGP2998" s="81"/>
      <c r="CGQ2998" s="173"/>
      <c r="CGR2998" s="729"/>
      <c r="CGS2998" s="137"/>
      <c r="CGT2998" s="583"/>
      <c r="CGU2998" s="538"/>
      <c r="CGV2998" s="565"/>
      <c r="CGW2998" s="357"/>
      <c r="CGX2998" s="81"/>
      <c r="CGY2998" s="173"/>
      <c r="CGZ2998" s="729"/>
      <c r="CHA2998" s="137"/>
      <c r="CHB2998" s="583"/>
      <c r="CHC2998" s="538"/>
      <c r="CHD2998" s="565"/>
      <c r="CHE2998" s="357"/>
      <c r="CHF2998" s="81"/>
      <c r="CHG2998" s="173"/>
      <c r="CHH2998" s="729"/>
      <c r="CHI2998" s="137"/>
      <c r="CHJ2998" s="583"/>
      <c r="CHK2998" s="538"/>
      <c r="CHL2998" s="565"/>
      <c r="CHM2998" s="357"/>
      <c r="CHN2998" s="81"/>
      <c r="CHO2998" s="173"/>
      <c r="CHP2998" s="729"/>
      <c r="CHQ2998" s="137"/>
      <c r="CHR2998" s="583"/>
      <c r="CHS2998" s="538"/>
      <c r="CHT2998" s="565"/>
      <c r="CHU2998" s="357"/>
      <c r="CHV2998" s="81"/>
      <c r="CHW2998" s="173"/>
      <c r="CHX2998" s="729"/>
      <c r="CHY2998" s="137"/>
      <c r="CHZ2998" s="583"/>
      <c r="CIA2998" s="538"/>
      <c r="CIB2998" s="565"/>
      <c r="CIC2998" s="357"/>
      <c r="CID2998" s="81"/>
      <c r="CIE2998" s="173"/>
      <c r="CIF2998" s="729"/>
      <c r="CIG2998" s="137"/>
      <c r="CIH2998" s="583"/>
      <c r="CII2998" s="538"/>
      <c r="CIJ2998" s="565"/>
      <c r="CIK2998" s="357"/>
      <c r="CIL2998" s="81"/>
      <c r="CIM2998" s="173"/>
      <c r="CIN2998" s="729"/>
      <c r="CIO2998" s="137"/>
      <c r="CIP2998" s="583"/>
      <c r="CIQ2998" s="538"/>
      <c r="CIR2998" s="565"/>
      <c r="CIS2998" s="357"/>
      <c r="CIT2998" s="81"/>
      <c r="CIU2998" s="173"/>
      <c r="CIV2998" s="729"/>
      <c r="CIW2998" s="137"/>
      <c r="CIX2998" s="583"/>
      <c r="CIY2998" s="538"/>
      <c r="CIZ2998" s="565"/>
      <c r="CJA2998" s="357"/>
      <c r="CJB2998" s="81"/>
      <c r="CJC2998" s="173"/>
      <c r="CJD2998" s="729"/>
      <c r="CJE2998" s="137"/>
      <c r="CJF2998" s="583"/>
      <c r="CJG2998" s="538"/>
      <c r="CJH2998" s="565"/>
      <c r="CJI2998" s="357"/>
      <c r="CJJ2998" s="81"/>
      <c r="CJK2998" s="173"/>
      <c r="CJL2998" s="729"/>
      <c r="CJM2998" s="137"/>
      <c r="CJN2998" s="583"/>
      <c r="CJO2998" s="538"/>
      <c r="CJP2998" s="565"/>
      <c r="CJQ2998" s="357"/>
      <c r="CJR2998" s="81"/>
      <c r="CJS2998" s="173"/>
      <c r="CJT2998" s="729"/>
      <c r="CJU2998" s="137"/>
      <c r="CJV2998" s="583"/>
      <c r="CJW2998" s="538"/>
      <c r="CJX2998" s="565"/>
      <c r="CJY2998" s="357"/>
      <c r="CJZ2998" s="81"/>
      <c r="CKA2998" s="173"/>
      <c r="CKB2998" s="729"/>
      <c r="CKC2998" s="137"/>
      <c r="CKD2998" s="583"/>
      <c r="CKE2998" s="538"/>
      <c r="CKF2998" s="565"/>
      <c r="CKG2998" s="357"/>
      <c r="CKH2998" s="81"/>
      <c r="CKI2998" s="173"/>
      <c r="CKJ2998" s="729"/>
      <c r="CKK2998" s="137"/>
      <c r="CKL2998" s="583"/>
      <c r="CKM2998" s="538"/>
      <c r="CKN2998" s="565"/>
      <c r="CKO2998" s="357"/>
      <c r="CKP2998" s="81"/>
      <c r="CKQ2998" s="173"/>
      <c r="CKR2998" s="729"/>
      <c r="CKS2998" s="137"/>
      <c r="CKT2998" s="583"/>
      <c r="CKU2998" s="538"/>
      <c r="CKV2998" s="565"/>
      <c r="CKW2998" s="357"/>
      <c r="CKX2998" s="81"/>
      <c r="CKY2998" s="173"/>
      <c r="CKZ2998" s="729"/>
      <c r="CLA2998" s="137"/>
      <c r="CLB2998" s="583"/>
      <c r="CLC2998" s="538"/>
      <c r="CLD2998" s="565"/>
      <c r="CLE2998" s="357"/>
      <c r="CLF2998" s="81"/>
      <c r="CLG2998" s="173"/>
      <c r="CLH2998" s="729"/>
      <c r="CLI2998" s="137"/>
      <c r="CLJ2998" s="583"/>
      <c r="CLK2998" s="538"/>
      <c r="CLL2998" s="565"/>
      <c r="CLM2998" s="357"/>
      <c r="CLN2998" s="81"/>
      <c r="CLO2998" s="173"/>
      <c r="CLP2998" s="729"/>
      <c r="CLQ2998" s="137"/>
      <c r="CLR2998" s="583"/>
      <c r="CLS2998" s="538"/>
      <c r="CLT2998" s="565"/>
      <c r="CLU2998" s="357"/>
      <c r="CLV2998" s="81"/>
      <c r="CLW2998" s="173"/>
      <c r="CLX2998" s="729"/>
      <c r="CLY2998" s="137"/>
      <c r="CLZ2998" s="583"/>
      <c r="CMA2998" s="538"/>
      <c r="CMB2998" s="565"/>
      <c r="CMC2998" s="357"/>
      <c r="CMD2998" s="81"/>
      <c r="CME2998" s="173"/>
      <c r="CMF2998" s="729"/>
      <c r="CMG2998" s="137"/>
      <c r="CMH2998" s="583"/>
      <c r="CMI2998" s="538"/>
      <c r="CMJ2998" s="565"/>
      <c r="CMK2998" s="357"/>
      <c r="CML2998" s="81"/>
      <c r="CMM2998" s="173"/>
      <c r="CMN2998" s="729"/>
      <c r="CMO2998" s="137"/>
      <c r="CMP2998" s="583"/>
      <c r="CMQ2998" s="538"/>
      <c r="CMR2998" s="565"/>
      <c r="CMS2998" s="357"/>
      <c r="CMT2998" s="81"/>
      <c r="CMU2998" s="173"/>
      <c r="CMV2998" s="729"/>
      <c r="CMW2998" s="137"/>
      <c r="CMX2998" s="583"/>
      <c r="CMY2998" s="538"/>
      <c r="CMZ2998" s="565"/>
      <c r="CNA2998" s="357"/>
      <c r="CNB2998" s="81"/>
      <c r="CNC2998" s="173"/>
      <c r="CND2998" s="729"/>
      <c r="CNE2998" s="137"/>
      <c r="CNF2998" s="583"/>
      <c r="CNG2998" s="538"/>
      <c r="CNH2998" s="565"/>
      <c r="CNI2998" s="357"/>
      <c r="CNJ2998" s="81"/>
      <c r="CNK2998" s="173"/>
      <c r="CNL2998" s="729"/>
      <c r="CNM2998" s="137"/>
      <c r="CNN2998" s="583"/>
      <c r="CNO2998" s="538"/>
      <c r="CNP2998" s="565"/>
      <c r="CNQ2998" s="357"/>
      <c r="CNR2998" s="81"/>
      <c r="CNS2998" s="173"/>
      <c r="CNT2998" s="729"/>
      <c r="CNU2998" s="137"/>
      <c r="CNV2998" s="583"/>
      <c r="CNW2998" s="538"/>
      <c r="CNX2998" s="565"/>
      <c r="CNY2998" s="357"/>
      <c r="CNZ2998" s="81"/>
      <c r="COA2998" s="173"/>
      <c r="COB2998" s="729"/>
      <c r="COC2998" s="137"/>
      <c r="COD2998" s="583"/>
      <c r="COE2998" s="538"/>
      <c r="COF2998" s="565"/>
      <c r="COG2998" s="357"/>
      <c r="COH2998" s="81"/>
      <c r="COI2998" s="173"/>
      <c r="COJ2998" s="729"/>
      <c r="COK2998" s="137"/>
      <c r="COL2998" s="583"/>
      <c r="COM2998" s="538"/>
      <c r="CON2998" s="565"/>
      <c r="COO2998" s="357"/>
      <c r="COP2998" s="81"/>
      <c r="COQ2998" s="173"/>
      <c r="COR2998" s="729"/>
      <c r="COS2998" s="137"/>
      <c r="COT2998" s="583"/>
      <c r="COU2998" s="538"/>
      <c r="COV2998" s="565"/>
      <c r="COW2998" s="357"/>
      <c r="COX2998" s="81"/>
      <c r="COY2998" s="173"/>
      <c r="COZ2998" s="729"/>
      <c r="CPA2998" s="137"/>
      <c r="CPB2998" s="583"/>
      <c r="CPC2998" s="538"/>
      <c r="CPD2998" s="565"/>
      <c r="CPE2998" s="357"/>
      <c r="CPF2998" s="81"/>
      <c r="CPG2998" s="173"/>
      <c r="CPH2998" s="729"/>
      <c r="CPI2998" s="137"/>
      <c r="CPJ2998" s="583"/>
      <c r="CPK2998" s="538"/>
      <c r="CPL2998" s="565"/>
      <c r="CPM2998" s="357"/>
      <c r="CPN2998" s="81"/>
      <c r="CPO2998" s="173"/>
      <c r="CPP2998" s="729"/>
      <c r="CPQ2998" s="137"/>
      <c r="CPR2998" s="583"/>
      <c r="CPS2998" s="538"/>
      <c r="CPT2998" s="565"/>
      <c r="CPU2998" s="357"/>
      <c r="CPV2998" s="81"/>
      <c r="CPW2998" s="173"/>
      <c r="CPX2998" s="729"/>
      <c r="CPY2998" s="137"/>
      <c r="CPZ2998" s="583"/>
      <c r="CQA2998" s="538"/>
      <c r="CQB2998" s="565"/>
      <c r="CQC2998" s="357"/>
      <c r="CQD2998" s="81"/>
      <c r="CQE2998" s="173"/>
      <c r="CQF2998" s="729"/>
      <c r="CQG2998" s="137"/>
      <c r="CQH2998" s="583"/>
      <c r="CQI2998" s="538"/>
      <c r="CQJ2998" s="565"/>
      <c r="CQK2998" s="357"/>
      <c r="CQL2998" s="81"/>
      <c r="CQM2998" s="173"/>
      <c r="CQN2998" s="729"/>
      <c r="CQO2998" s="137"/>
      <c r="CQP2998" s="583"/>
      <c r="CQQ2998" s="538"/>
      <c r="CQR2998" s="565"/>
      <c r="CQS2998" s="357"/>
      <c r="CQT2998" s="81"/>
      <c r="CQU2998" s="173"/>
      <c r="CQV2998" s="729"/>
      <c r="CQW2998" s="137"/>
      <c r="CQX2998" s="583"/>
      <c r="CQY2998" s="538"/>
      <c r="CQZ2998" s="565"/>
      <c r="CRA2998" s="357"/>
      <c r="CRB2998" s="81"/>
      <c r="CRC2998" s="173"/>
      <c r="CRD2998" s="729"/>
      <c r="CRE2998" s="137"/>
      <c r="CRF2998" s="583"/>
      <c r="CRG2998" s="538"/>
      <c r="CRH2998" s="565"/>
      <c r="CRI2998" s="357"/>
      <c r="CRJ2998" s="81"/>
      <c r="CRK2998" s="173"/>
      <c r="CRL2998" s="729"/>
      <c r="CRM2998" s="137"/>
      <c r="CRN2998" s="583"/>
      <c r="CRO2998" s="538"/>
      <c r="CRP2998" s="565"/>
      <c r="CRQ2998" s="357"/>
      <c r="CRR2998" s="81"/>
      <c r="CRS2998" s="173"/>
      <c r="CRT2998" s="729"/>
      <c r="CRU2998" s="137"/>
      <c r="CRV2998" s="583"/>
      <c r="CRW2998" s="538"/>
      <c r="CRX2998" s="565"/>
      <c r="CRY2998" s="357"/>
      <c r="CRZ2998" s="81"/>
      <c r="CSA2998" s="173"/>
      <c r="CSB2998" s="729"/>
      <c r="CSC2998" s="137"/>
      <c r="CSD2998" s="583"/>
      <c r="CSE2998" s="538"/>
      <c r="CSF2998" s="565"/>
      <c r="CSG2998" s="357"/>
      <c r="CSH2998" s="81"/>
      <c r="CSI2998" s="173"/>
      <c r="CSJ2998" s="729"/>
      <c r="CSK2998" s="137"/>
      <c r="CSL2998" s="583"/>
      <c r="CSM2998" s="538"/>
      <c r="CSN2998" s="565"/>
      <c r="CSO2998" s="357"/>
      <c r="CSP2998" s="81"/>
      <c r="CSQ2998" s="173"/>
      <c r="CSR2998" s="729"/>
      <c r="CSS2998" s="137"/>
      <c r="CST2998" s="583"/>
      <c r="CSU2998" s="538"/>
      <c r="CSV2998" s="565"/>
      <c r="CSW2998" s="357"/>
      <c r="CSX2998" s="81"/>
      <c r="CSY2998" s="173"/>
      <c r="CSZ2998" s="729"/>
      <c r="CTA2998" s="137"/>
      <c r="CTB2998" s="583"/>
      <c r="CTC2998" s="538"/>
      <c r="CTD2998" s="565"/>
      <c r="CTE2998" s="357"/>
      <c r="CTF2998" s="81"/>
      <c r="CTG2998" s="173"/>
      <c r="CTH2998" s="729"/>
      <c r="CTI2998" s="137"/>
      <c r="CTJ2998" s="583"/>
      <c r="CTK2998" s="538"/>
      <c r="CTL2998" s="565"/>
      <c r="CTM2998" s="357"/>
      <c r="CTN2998" s="81"/>
      <c r="CTO2998" s="173"/>
      <c r="CTP2998" s="729"/>
      <c r="CTQ2998" s="137"/>
      <c r="CTR2998" s="583"/>
      <c r="CTS2998" s="538"/>
      <c r="CTT2998" s="565"/>
      <c r="CTU2998" s="357"/>
      <c r="CTV2998" s="81"/>
      <c r="CTW2998" s="173"/>
      <c r="CTX2998" s="729"/>
      <c r="CTY2998" s="137"/>
      <c r="CTZ2998" s="583"/>
      <c r="CUA2998" s="538"/>
      <c r="CUB2998" s="565"/>
      <c r="CUC2998" s="357"/>
      <c r="CUD2998" s="81"/>
      <c r="CUE2998" s="173"/>
      <c r="CUF2998" s="729"/>
      <c r="CUG2998" s="137"/>
      <c r="CUH2998" s="583"/>
      <c r="CUI2998" s="538"/>
      <c r="CUJ2998" s="565"/>
      <c r="CUK2998" s="357"/>
      <c r="CUL2998" s="81"/>
      <c r="CUM2998" s="173"/>
      <c r="CUN2998" s="729"/>
      <c r="CUO2998" s="137"/>
      <c r="CUP2998" s="583"/>
      <c r="CUQ2998" s="538"/>
      <c r="CUR2998" s="565"/>
      <c r="CUS2998" s="357"/>
      <c r="CUT2998" s="81"/>
      <c r="CUU2998" s="173"/>
      <c r="CUV2998" s="729"/>
      <c r="CUW2998" s="137"/>
      <c r="CUX2998" s="583"/>
      <c r="CUY2998" s="538"/>
      <c r="CUZ2998" s="565"/>
      <c r="CVA2998" s="357"/>
      <c r="CVB2998" s="81"/>
      <c r="CVC2998" s="173"/>
      <c r="CVD2998" s="729"/>
      <c r="CVE2998" s="137"/>
      <c r="CVF2998" s="583"/>
      <c r="CVG2998" s="538"/>
      <c r="CVH2998" s="565"/>
      <c r="CVI2998" s="357"/>
      <c r="CVJ2998" s="81"/>
      <c r="CVK2998" s="173"/>
      <c r="CVL2998" s="729"/>
      <c r="CVM2998" s="137"/>
      <c r="CVN2998" s="583"/>
      <c r="CVO2998" s="538"/>
      <c r="CVP2998" s="565"/>
      <c r="CVQ2998" s="357"/>
      <c r="CVR2998" s="81"/>
      <c r="CVS2998" s="173"/>
      <c r="CVT2998" s="729"/>
      <c r="CVU2998" s="137"/>
      <c r="CVV2998" s="583"/>
      <c r="CVW2998" s="538"/>
      <c r="CVX2998" s="565"/>
      <c r="CVY2998" s="357"/>
      <c r="CVZ2998" s="81"/>
      <c r="CWA2998" s="173"/>
      <c r="CWB2998" s="729"/>
      <c r="CWC2998" s="137"/>
      <c r="CWD2998" s="583"/>
      <c r="CWE2998" s="538"/>
      <c r="CWF2998" s="565"/>
      <c r="CWG2998" s="357"/>
      <c r="CWH2998" s="81"/>
      <c r="CWI2998" s="173"/>
      <c r="CWJ2998" s="729"/>
      <c r="CWK2998" s="137"/>
      <c r="CWL2998" s="583"/>
      <c r="CWM2998" s="538"/>
      <c r="CWN2998" s="565"/>
      <c r="CWO2998" s="357"/>
      <c r="CWP2998" s="81"/>
      <c r="CWQ2998" s="173"/>
      <c r="CWR2998" s="729"/>
      <c r="CWS2998" s="137"/>
      <c r="CWT2998" s="583"/>
      <c r="CWU2998" s="538"/>
      <c r="CWV2998" s="565"/>
      <c r="CWW2998" s="357"/>
      <c r="CWX2998" s="81"/>
      <c r="CWY2998" s="173"/>
      <c r="CWZ2998" s="729"/>
      <c r="CXA2998" s="137"/>
      <c r="CXB2998" s="583"/>
      <c r="CXC2998" s="538"/>
      <c r="CXD2998" s="565"/>
      <c r="CXE2998" s="357"/>
      <c r="CXF2998" s="81"/>
      <c r="CXG2998" s="173"/>
      <c r="CXH2998" s="729"/>
      <c r="CXI2998" s="137"/>
      <c r="CXJ2998" s="583"/>
      <c r="CXK2998" s="538"/>
      <c r="CXL2998" s="565"/>
      <c r="CXM2998" s="357"/>
      <c r="CXN2998" s="81"/>
      <c r="CXO2998" s="173"/>
      <c r="CXP2998" s="729"/>
      <c r="CXQ2998" s="137"/>
      <c r="CXR2998" s="583"/>
      <c r="CXS2998" s="538"/>
      <c r="CXT2998" s="565"/>
      <c r="CXU2998" s="357"/>
      <c r="CXV2998" s="81"/>
      <c r="CXW2998" s="173"/>
      <c r="CXX2998" s="729"/>
      <c r="CXY2998" s="137"/>
      <c r="CXZ2998" s="583"/>
      <c r="CYA2998" s="538"/>
      <c r="CYB2998" s="565"/>
      <c r="CYC2998" s="357"/>
      <c r="CYD2998" s="81"/>
      <c r="CYE2998" s="173"/>
      <c r="CYF2998" s="729"/>
      <c r="CYG2998" s="137"/>
      <c r="CYH2998" s="583"/>
      <c r="CYI2998" s="538"/>
      <c r="CYJ2998" s="565"/>
      <c r="CYK2998" s="357"/>
      <c r="CYL2998" s="81"/>
      <c r="CYM2998" s="173"/>
      <c r="CYN2998" s="729"/>
      <c r="CYO2998" s="137"/>
      <c r="CYP2998" s="583"/>
      <c r="CYQ2998" s="538"/>
      <c r="CYR2998" s="565"/>
      <c r="CYS2998" s="357"/>
      <c r="CYT2998" s="81"/>
      <c r="CYU2998" s="173"/>
      <c r="CYV2998" s="729"/>
      <c r="CYW2998" s="137"/>
      <c r="CYX2998" s="583"/>
      <c r="CYY2998" s="538"/>
      <c r="CYZ2998" s="565"/>
      <c r="CZA2998" s="357"/>
      <c r="CZB2998" s="81"/>
      <c r="CZC2998" s="173"/>
      <c r="CZD2998" s="729"/>
      <c r="CZE2998" s="137"/>
      <c r="CZF2998" s="583"/>
      <c r="CZG2998" s="538"/>
      <c r="CZH2998" s="565"/>
      <c r="CZI2998" s="357"/>
      <c r="CZJ2998" s="81"/>
      <c r="CZK2998" s="173"/>
      <c r="CZL2998" s="729"/>
      <c r="CZM2998" s="137"/>
      <c r="CZN2998" s="583"/>
      <c r="CZO2998" s="538"/>
      <c r="CZP2998" s="565"/>
      <c r="CZQ2998" s="357"/>
      <c r="CZR2998" s="81"/>
      <c r="CZS2998" s="173"/>
      <c r="CZT2998" s="729"/>
      <c r="CZU2998" s="137"/>
      <c r="CZV2998" s="583"/>
      <c r="CZW2998" s="538"/>
      <c r="CZX2998" s="565"/>
      <c r="CZY2998" s="357"/>
      <c r="CZZ2998" s="81"/>
      <c r="DAA2998" s="173"/>
      <c r="DAB2998" s="729"/>
      <c r="DAC2998" s="137"/>
      <c r="DAD2998" s="583"/>
      <c r="DAE2998" s="538"/>
      <c r="DAF2998" s="565"/>
      <c r="DAG2998" s="357"/>
      <c r="DAH2998" s="81"/>
      <c r="DAI2998" s="173"/>
      <c r="DAJ2998" s="729"/>
      <c r="DAK2998" s="137"/>
      <c r="DAL2998" s="583"/>
      <c r="DAM2998" s="538"/>
      <c r="DAN2998" s="565"/>
      <c r="DAO2998" s="357"/>
      <c r="DAP2998" s="81"/>
      <c r="DAQ2998" s="173"/>
      <c r="DAR2998" s="729"/>
      <c r="DAS2998" s="137"/>
      <c r="DAT2998" s="583"/>
      <c r="DAU2998" s="538"/>
      <c r="DAV2998" s="565"/>
      <c r="DAW2998" s="357"/>
      <c r="DAX2998" s="81"/>
      <c r="DAY2998" s="173"/>
      <c r="DAZ2998" s="729"/>
      <c r="DBA2998" s="137"/>
      <c r="DBB2998" s="583"/>
      <c r="DBC2998" s="538"/>
      <c r="DBD2998" s="565"/>
      <c r="DBE2998" s="357"/>
      <c r="DBF2998" s="81"/>
      <c r="DBG2998" s="173"/>
      <c r="DBH2998" s="729"/>
      <c r="DBI2998" s="137"/>
      <c r="DBJ2998" s="583"/>
      <c r="DBK2998" s="538"/>
      <c r="DBL2998" s="565"/>
      <c r="DBM2998" s="357"/>
      <c r="DBN2998" s="81"/>
      <c r="DBO2998" s="173"/>
      <c r="DBP2998" s="729"/>
      <c r="DBQ2998" s="137"/>
      <c r="DBR2998" s="583"/>
      <c r="DBS2998" s="538"/>
      <c r="DBT2998" s="565"/>
      <c r="DBU2998" s="357"/>
      <c r="DBV2998" s="81"/>
      <c r="DBW2998" s="173"/>
      <c r="DBX2998" s="729"/>
      <c r="DBY2998" s="137"/>
      <c r="DBZ2998" s="583"/>
      <c r="DCA2998" s="538"/>
      <c r="DCB2998" s="565"/>
      <c r="DCC2998" s="357"/>
      <c r="DCD2998" s="81"/>
      <c r="DCE2998" s="173"/>
      <c r="DCF2998" s="729"/>
      <c r="DCG2998" s="137"/>
      <c r="DCH2998" s="583"/>
      <c r="DCI2998" s="538"/>
      <c r="DCJ2998" s="565"/>
      <c r="DCK2998" s="357"/>
      <c r="DCL2998" s="81"/>
      <c r="DCM2998" s="173"/>
      <c r="DCN2998" s="729"/>
      <c r="DCO2998" s="137"/>
      <c r="DCP2998" s="583"/>
      <c r="DCQ2998" s="538"/>
      <c r="DCR2998" s="565"/>
      <c r="DCS2998" s="357"/>
      <c r="DCT2998" s="81"/>
      <c r="DCU2998" s="173"/>
      <c r="DCV2998" s="729"/>
      <c r="DCW2998" s="137"/>
      <c r="DCX2998" s="583"/>
      <c r="DCY2998" s="538"/>
      <c r="DCZ2998" s="565"/>
      <c r="DDA2998" s="357"/>
      <c r="DDB2998" s="81"/>
      <c r="DDC2998" s="173"/>
      <c r="DDD2998" s="729"/>
      <c r="DDE2998" s="137"/>
      <c r="DDF2998" s="583"/>
      <c r="DDG2998" s="538"/>
      <c r="DDH2998" s="565"/>
      <c r="DDI2998" s="357"/>
      <c r="DDJ2998" s="81"/>
      <c r="DDK2998" s="173"/>
      <c r="DDL2998" s="729"/>
      <c r="DDM2998" s="137"/>
      <c r="DDN2998" s="583"/>
      <c r="DDO2998" s="538"/>
      <c r="DDP2998" s="565"/>
      <c r="DDQ2998" s="357"/>
      <c r="DDR2998" s="81"/>
      <c r="DDS2998" s="173"/>
      <c r="DDT2998" s="729"/>
      <c r="DDU2998" s="137"/>
      <c r="DDV2998" s="583"/>
      <c r="DDW2998" s="538"/>
      <c r="DDX2998" s="565"/>
      <c r="DDY2998" s="357"/>
      <c r="DDZ2998" s="81"/>
      <c r="DEA2998" s="173"/>
      <c r="DEB2998" s="729"/>
      <c r="DEC2998" s="137"/>
      <c r="DED2998" s="583"/>
      <c r="DEE2998" s="538"/>
      <c r="DEF2998" s="565"/>
      <c r="DEG2998" s="357"/>
      <c r="DEH2998" s="81"/>
      <c r="DEI2998" s="173"/>
      <c r="DEJ2998" s="729"/>
      <c r="DEK2998" s="137"/>
      <c r="DEL2998" s="583"/>
      <c r="DEM2998" s="538"/>
      <c r="DEN2998" s="565"/>
      <c r="DEO2998" s="357"/>
      <c r="DEP2998" s="81"/>
      <c r="DEQ2998" s="173"/>
      <c r="DER2998" s="729"/>
      <c r="DES2998" s="137"/>
      <c r="DET2998" s="583"/>
      <c r="DEU2998" s="538"/>
      <c r="DEV2998" s="565"/>
      <c r="DEW2998" s="357"/>
      <c r="DEX2998" s="81"/>
      <c r="DEY2998" s="173"/>
      <c r="DEZ2998" s="729"/>
      <c r="DFA2998" s="137"/>
      <c r="DFB2998" s="583"/>
      <c r="DFC2998" s="538"/>
      <c r="DFD2998" s="565"/>
      <c r="DFE2998" s="357"/>
      <c r="DFF2998" s="81"/>
      <c r="DFG2998" s="173"/>
      <c r="DFH2998" s="729"/>
      <c r="DFI2998" s="137"/>
      <c r="DFJ2998" s="583"/>
      <c r="DFK2998" s="538"/>
      <c r="DFL2998" s="565"/>
      <c r="DFM2998" s="357"/>
      <c r="DFN2998" s="81"/>
      <c r="DFO2998" s="173"/>
      <c r="DFP2998" s="729"/>
      <c r="DFQ2998" s="137"/>
      <c r="DFR2998" s="583"/>
      <c r="DFS2998" s="538"/>
      <c r="DFT2998" s="565"/>
      <c r="DFU2998" s="357"/>
      <c r="DFV2998" s="81"/>
      <c r="DFW2998" s="173"/>
      <c r="DFX2998" s="729"/>
      <c r="DFY2998" s="137"/>
      <c r="DFZ2998" s="583"/>
      <c r="DGA2998" s="538"/>
      <c r="DGB2998" s="565"/>
      <c r="DGC2998" s="357"/>
      <c r="DGD2998" s="81"/>
      <c r="DGE2998" s="173"/>
      <c r="DGF2998" s="729"/>
      <c r="DGG2998" s="137"/>
      <c r="DGH2998" s="583"/>
      <c r="DGI2998" s="538"/>
      <c r="DGJ2998" s="565"/>
      <c r="DGK2998" s="357"/>
      <c r="DGL2998" s="81"/>
      <c r="DGM2998" s="173"/>
      <c r="DGN2998" s="729"/>
      <c r="DGO2998" s="137"/>
      <c r="DGP2998" s="583"/>
      <c r="DGQ2998" s="538"/>
      <c r="DGR2998" s="565"/>
      <c r="DGS2998" s="357"/>
      <c r="DGT2998" s="81"/>
      <c r="DGU2998" s="173"/>
      <c r="DGV2998" s="729"/>
      <c r="DGW2998" s="137"/>
      <c r="DGX2998" s="583"/>
      <c r="DGY2998" s="538"/>
      <c r="DGZ2998" s="565"/>
      <c r="DHA2998" s="357"/>
      <c r="DHB2998" s="81"/>
      <c r="DHC2998" s="173"/>
      <c r="DHD2998" s="729"/>
      <c r="DHE2998" s="137"/>
      <c r="DHF2998" s="583"/>
      <c r="DHG2998" s="538"/>
      <c r="DHH2998" s="565"/>
      <c r="DHI2998" s="357"/>
      <c r="DHJ2998" s="81"/>
      <c r="DHK2998" s="173"/>
      <c r="DHL2998" s="729"/>
      <c r="DHM2998" s="137"/>
      <c r="DHN2998" s="583"/>
      <c r="DHO2998" s="538"/>
      <c r="DHP2998" s="565"/>
      <c r="DHQ2998" s="357"/>
      <c r="DHR2998" s="81"/>
      <c r="DHS2998" s="173"/>
      <c r="DHT2998" s="729"/>
      <c r="DHU2998" s="137"/>
      <c r="DHV2998" s="583"/>
      <c r="DHW2998" s="538"/>
      <c r="DHX2998" s="565"/>
      <c r="DHY2998" s="357"/>
      <c r="DHZ2998" s="81"/>
      <c r="DIA2998" s="173"/>
      <c r="DIB2998" s="729"/>
      <c r="DIC2998" s="137"/>
      <c r="DID2998" s="583"/>
      <c r="DIE2998" s="538"/>
      <c r="DIF2998" s="565"/>
      <c r="DIG2998" s="357"/>
      <c r="DIH2998" s="81"/>
      <c r="DII2998" s="173"/>
      <c r="DIJ2998" s="729"/>
      <c r="DIK2998" s="137"/>
      <c r="DIL2998" s="583"/>
      <c r="DIM2998" s="538"/>
      <c r="DIN2998" s="565"/>
      <c r="DIO2998" s="357"/>
      <c r="DIP2998" s="81"/>
      <c r="DIQ2998" s="173"/>
      <c r="DIR2998" s="729"/>
      <c r="DIS2998" s="137"/>
      <c r="DIT2998" s="583"/>
      <c r="DIU2998" s="538"/>
      <c r="DIV2998" s="565"/>
      <c r="DIW2998" s="357"/>
      <c r="DIX2998" s="81"/>
      <c r="DIY2998" s="173"/>
      <c r="DIZ2998" s="729"/>
      <c r="DJA2998" s="137"/>
      <c r="DJB2998" s="583"/>
      <c r="DJC2998" s="538"/>
      <c r="DJD2998" s="565"/>
      <c r="DJE2998" s="357"/>
      <c r="DJF2998" s="81"/>
      <c r="DJG2998" s="173"/>
      <c r="DJH2998" s="729"/>
      <c r="DJI2998" s="137"/>
      <c r="DJJ2998" s="583"/>
      <c r="DJK2998" s="538"/>
      <c r="DJL2998" s="565"/>
      <c r="DJM2998" s="357"/>
      <c r="DJN2998" s="81"/>
      <c r="DJO2998" s="173"/>
      <c r="DJP2998" s="729"/>
      <c r="DJQ2998" s="137"/>
      <c r="DJR2998" s="583"/>
      <c r="DJS2998" s="538"/>
      <c r="DJT2998" s="565"/>
      <c r="DJU2998" s="357"/>
      <c r="DJV2998" s="81"/>
      <c r="DJW2998" s="173"/>
      <c r="DJX2998" s="729"/>
      <c r="DJY2998" s="137"/>
      <c r="DJZ2998" s="583"/>
      <c r="DKA2998" s="538"/>
      <c r="DKB2998" s="565"/>
      <c r="DKC2998" s="357"/>
      <c r="DKD2998" s="81"/>
      <c r="DKE2998" s="173"/>
      <c r="DKF2998" s="729"/>
      <c r="DKG2998" s="137"/>
      <c r="DKH2998" s="583"/>
      <c r="DKI2998" s="538"/>
      <c r="DKJ2998" s="565"/>
      <c r="DKK2998" s="357"/>
      <c r="DKL2998" s="81"/>
      <c r="DKM2998" s="173"/>
      <c r="DKN2998" s="729"/>
      <c r="DKO2998" s="137"/>
      <c r="DKP2998" s="583"/>
      <c r="DKQ2998" s="538"/>
      <c r="DKR2998" s="565"/>
      <c r="DKS2998" s="357"/>
      <c r="DKT2998" s="81"/>
      <c r="DKU2998" s="173"/>
      <c r="DKV2998" s="729"/>
      <c r="DKW2998" s="137"/>
      <c r="DKX2998" s="583"/>
      <c r="DKY2998" s="538"/>
      <c r="DKZ2998" s="565"/>
      <c r="DLA2998" s="357"/>
      <c r="DLB2998" s="81"/>
      <c r="DLC2998" s="173"/>
      <c r="DLD2998" s="729"/>
      <c r="DLE2998" s="137"/>
      <c r="DLF2998" s="583"/>
      <c r="DLG2998" s="538"/>
      <c r="DLH2998" s="565"/>
      <c r="DLI2998" s="357"/>
      <c r="DLJ2998" s="81"/>
      <c r="DLK2998" s="173"/>
      <c r="DLL2998" s="729"/>
      <c r="DLM2998" s="137"/>
      <c r="DLN2998" s="583"/>
      <c r="DLO2998" s="538"/>
      <c r="DLP2998" s="565"/>
      <c r="DLQ2998" s="357"/>
      <c r="DLR2998" s="81"/>
      <c r="DLS2998" s="173"/>
      <c r="DLT2998" s="729"/>
      <c r="DLU2998" s="137"/>
      <c r="DLV2998" s="583"/>
      <c r="DLW2998" s="538"/>
      <c r="DLX2998" s="565"/>
      <c r="DLY2998" s="357"/>
      <c r="DLZ2998" s="81"/>
      <c r="DMA2998" s="173"/>
      <c r="DMB2998" s="729"/>
      <c r="DMC2998" s="137"/>
      <c r="DMD2998" s="583"/>
      <c r="DME2998" s="538"/>
      <c r="DMF2998" s="565"/>
      <c r="DMG2998" s="357"/>
      <c r="DMH2998" s="81"/>
      <c r="DMI2998" s="173"/>
      <c r="DMJ2998" s="729"/>
      <c r="DMK2998" s="137"/>
      <c r="DML2998" s="583"/>
      <c r="DMM2998" s="538"/>
      <c r="DMN2998" s="565"/>
      <c r="DMO2998" s="357"/>
      <c r="DMP2998" s="81"/>
      <c r="DMQ2998" s="173"/>
      <c r="DMR2998" s="729"/>
      <c r="DMS2998" s="137"/>
      <c r="DMT2998" s="583"/>
      <c r="DMU2998" s="538"/>
      <c r="DMV2998" s="565"/>
      <c r="DMW2998" s="357"/>
      <c r="DMX2998" s="81"/>
      <c r="DMY2998" s="173"/>
      <c r="DMZ2998" s="729"/>
      <c r="DNA2998" s="137"/>
      <c r="DNB2998" s="583"/>
      <c r="DNC2998" s="538"/>
      <c r="DND2998" s="565"/>
      <c r="DNE2998" s="357"/>
      <c r="DNF2998" s="81"/>
      <c r="DNG2998" s="173"/>
      <c r="DNH2998" s="729"/>
      <c r="DNI2998" s="137"/>
      <c r="DNJ2998" s="583"/>
      <c r="DNK2998" s="538"/>
      <c r="DNL2998" s="565"/>
      <c r="DNM2998" s="357"/>
      <c r="DNN2998" s="81"/>
      <c r="DNO2998" s="173"/>
      <c r="DNP2998" s="729"/>
      <c r="DNQ2998" s="137"/>
      <c r="DNR2998" s="583"/>
      <c r="DNS2998" s="538"/>
      <c r="DNT2998" s="565"/>
      <c r="DNU2998" s="357"/>
      <c r="DNV2998" s="81"/>
      <c r="DNW2998" s="173"/>
      <c r="DNX2998" s="729"/>
      <c r="DNY2998" s="137"/>
      <c r="DNZ2998" s="583"/>
      <c r="DOA2998" s="538"/>
      <c r="DOB2998" s="565"/>
      <c r="DOC2998" s="357"/>
      <c r="DOD2998" s="81"/>
      <c r="DOE2998" s="173"/>
      <c r="DOF2998" s="729"/>
      <c r="DOG2998" s="137"/>
      <c r="DOH2998" s="583"/>
      <c r="DOI2998" s="538"/>
      <c r="DOJ2998" s="565"/>
      <c r="DOK2998" s="357"/>
      <c r="DOL2998" s="81"/>
      <c r="DOM2998" s="173"/>
      <c r="DON2998" s="729"/>
      <c r="DOO2998" s="137"/>
      <c r="DOP2998" s="583"/>
      <c r="DOQ2998" s="538"/>
      <c r="DOR2998" s="565"/>
      <c r="DOS2998" s="357"/>
      <c r="DOT2998" s="81"/>
      <c r="DOU2998" s="173"/>
      <c r="DOV2998" s="729"/>
      <c r="DOW2998" s="137"/>
      <c r="DOX2998" s="583"/>
      <c r="DOY2998" s="538"/>
      <c r="DOZ2998" s="565"/>
      <c r="DPA2998" s="357"/>
      <c r="DPB2998" s="81"/>
      <c r="DPC2998" s="173"/>
      <c r="DPD2998" s="729"/>
      <c r="DPE2998" s="137"/>
      <c r="DPF2998" s="583"/>
      <c r="DPG2998" s="538"/>
      <c r="DPH2998" s="565"/>
      <c r="DPI2998" s="357"/>
      <c r="DPJ2998" s="81"/>
      <c r="DPK2998" s="173"/>
      <c r="DPL2998" s="729"/>
      <c r="DPM2998" s="137"/>
      <c r="DPN2998" s="583"/>
      <c r="DPO2998" s="538"/>
      <c r="DPP2998" s="565"/>
      <c r="DPQ2998" s="357"/>
      <c r="DPR2998" s="81"/>
      <c r="DPS2998" s="173"/>
      <c r="DPT2998" s="729"/>
      <c r="DPU2998" s="137"/>
      <c r="DPV2998" s="583"/>
      <c r="DPW2998" s="538"/>
      <c r="DPX2998" s="565"/>
      <c r="DPY2998" s="357"/>
      <c r="DPZ2998" s="81"/>
      <c r="DQA2998" s="173"/>
      <c r="DQB2998" s="729"/>
      <c r="DQC2998" s="137"/>
      <c r="DQD2998" s="583"/>
      <c r="DQE2998" s="538"/>
      <c r="DQF2998" s="565"/>
      <c r="DQG2998" s="357"/>
      <c r="DQH2998" s="81"/>
      <c r="DQI2998" s="173"/>
      <c r="DQJ2998" s="729"/>
      <c r="DQK2998" s="137"/>
      <c r="DQL2998" s="583"/>
      <c r="DQM2998" s="538"/>
      <c r="DQN2998" s="565"/>
      <c r="DQO2998" s="357"/>
      <c r="DQP2998" s="81"/>
      <c r="DQQ2998" s="173"/>
      <c r="DQR2998" s="729"/>
      <c r="DQS2998" s="137"/>
      <c r="DQT2998" s="583"/>
      <c r="DQU2998" s="538"/>
      <c r="DQV2998" s="565"/>
      <c r="DQW2998" s="357"/>
      <c r="DQX2998" s="81"/>
      <c r="DQY2998" s="173"/>
      <c r="DQZ2998" s="729"/>
      <c r="DRA2998" s="137"/>
      <c r="DRB2998" s="583"/>
      <c r="DRC2998" s="538"/>
      <c r="DRD2998" s="565"/>
      <c r="DRE2998" s="357"/>
      <c r="DRF2998" s="81"/>
      <c r="DRG2998" s="173"/>
      <c r="DRH2998" s="729"/>
      <c r="DRI2998" s="137"/>
      <c r="DRJ2998" s="583"/>
      <c r="DRK2998" s="538"/>
      <c r="DRL2998" s="565"/>
      <c r="DRM2998" s="357"/>
      <c r="DRN2998" s="81"/>
      <c r="DRO2998" s="173"/>
      <c r="DRP2998" s="729"/>
      <c r="DRQ2998" s="137"/>
      <c r="DRR2998" s="583"/>
      <c r="DRS2998" s="538"/>
      <c r="DRT2998" s="565"/>
      <c r="DRU2998" s="357"/>
      <c r="DRV2998" s="81"/>
      <c r="DRW2998" s="173"/>
      <c r="DRX2998" s="729"/>
      <c r="DRY2998" s="137"/>
      <c r="DRZ2998" s="583"/>
      <c r="DSA2998" s="538"/>
      <c r="DSB2998" s="565"/>
      <c r="DSC2998" s="357"/>
      <c r="DSD2998" s="81"/>
      <c r="DSE2998" s="173"/>
      <c r="DSF2998" s="729"/>
      <c r="DSG2998" s="137"/>
      <c r="DSH2998" s="583"/>
      <c r="DSI2998" s="538"/>
      <c r="DSJ2998" s="565"/>
      <c r="DSK2998" s="357"/>
      <c r="DSL2998" s="81"/>
      <c r="DSM2998" s="173"/>
      <c r="DSN2998" s="729"/>
      <c r="DSO2998" s="137"/>
      <c r="DSP2998" s="583"/>
      <c r="DSQ2998" s="538"/>
      <c r="DSR2998" s="565"/>
      <c r="DSS2998" s="357"/>
      <c r="DST2998" s="81"/>
      <c r="DSU2998" s="173"/>
      <c r="DSV2998" s="729"/>
      <c r="DSW2998" s="137"/>
      <c r="DSX2998" s="583"/>
      <c r="DSY2998" s="538"/>
      <c r="DSZ2998" s="565"/>
      <c r="DTA2998" s="357"/>
      <c r="DTB2998" s="81"/>
      <c r="DTC2998" s="173"/>
      <c r="DTD2998" s="729"/>
      <c r="DTE2998" s="137"/>
      <c r="DTF2998" s="583"/>
      <c r="DTG2998" s="538"/>
      <c r="DTH2998" s="565"/>
      <c r="DTI2998" s="357"/>
      <c r="DTJ2998" s="81"/>
      <c r="DTK2998" s="173"/>
      <c r="DTL2998" s="729"/>
      <c r="DTM2998" s="137"/>
      <c r="DTN2998" s="583"/>
      <c r="DTO2998" s="538"/>
      <c r="DTP2998" s="565"/>
      <c r="DTQ2998" s="357"/>
      <c r="DTR2998" s="81"/>
      <c r="DTS2998" s="173"/>
      <c r="DTT2998" s="729"/>
      <c r="DTU2998" s="137"/>
      <c r="DTV2998" s="583"/>
      <c r="DTW2998" s="538"/>
      <c r="DTX2998" s="565"/>
      <c r="DTY2998" s="357"/>
      <c r="DTZ2998" s="81"/>
      <c r="DUA2998" s="173"/>
      <c r="DUB2998" s="729"/>
      <c r="DUC2998" s="137"/>
      <c r="DUD2998" s="583"/>
      <c r="DUE2998" s="538"/>
      <c r="DUF2998" s="565"/>
      <c r="DUG2998" s="357"/>
      <c r="DUH2998" s="81"/>
      <c r="DUI2998" s="173"/>
      <c r="DUJ2998" s="729"/>
      <c r="DUK2998" s="137"/>
      <c r="DUL2998" s="583"/>
      <c r="DUM2998" s="538"/>
      <c r="DUN2998" s="565"/>
      <c r="DUO2998" s="357"/>
      <c r="DUP2998" s="81"/>
      <c r="DUQ2998" s="173"/>
      <c r="DUR2998" s="729"/>
      <c r="DUS2998" s="137"/>
      <c r="DUT2998" s="583"/>
      <c r="DUU2998" s="538"/>
      <c r="DUV2998" s="565"/>
      <c r="DUW2998" s="357"/>
      <c r="DUX2998" s="81"/>
      <c r="DUY2998" s="173"/>
      <c r="DUZ2998" s="729"/>
      <c r="DVA2998" s="137"/>
      <c r="DVB2998" s="583"/>
      <c r="DVC2998" s="538"/>
      <c r="DVD2998" s="565"/>
      <c r="DVE2998" s="357"/>
      <c r="DVF2998" s="81"/>
      <c r="DVG2998" s="173"/>
      <c r="DVH2998" s="729"/>
      <c r="DVI2998" s="137"/>
      <c r="DVJ2998" s="583"/>
      <c r="DVK2998" s="538"/>
      <c r="DVL2998" s="565"/>
      <c r="DVM2998" s="357"/>
      <c r="DVN2998" s="81"/>
      <c r="DVO2998" s="173"/>
      <c r="DVP2998" s="729"/>
      <c r="DVQ2998" s="137"/>
      <c r="DVR2998" s="583"/>
      <c r="DVS2998" s="538"/>
      <c r="DVT2998" s="565"/>
      <c r="DVU2998" s="357"/>
      <c r="DVV2998" s="81"/>
      <c r="DVW2998" s="173"/>
      <c r="DVX2998" s="729"/>
      <c r="DVY2998" s="137"/>
      <c r="DVZ2998" s="583"/>
      <c r="DWA2998" s="538"/>
      <c r="DWB2998" s="565"/>
      <c r="DWC2998" s="357"/>
      <c r="DWD2998" s="81"/>
      <c r="DWE2998" s="173"/>
      <c r="DWF2998" s="729"/>
      <c r="DWG2998" s="137"/>
      <c r="DWH2998" s="583"/>
      <c r="DWI2998" s="538"/>
      <c r="DWJ2998" s="565"/>
      <c r="DWK2998" s="357"/>
      <c r="DWL2998" s="81"/>
      <c r="DWM2998" s="173"/>
      <c r="DWN2998" s="729"/>
      <c r="DWO2998" s="137"/>
      <c r="DWP2998" s="583"/>
      <c r="DWQ2998" s="538"/>
      <c r="DWR2998" s="565"/>
      <c r="DWS2998" s="357"/>
      <c r="DWT2998" s="81"/>
      <c r="DWU2998" s="173"/>
      <c r="DWV2998" s="729"/>
      <c r="DWW2998" s="137"/>
      <c r="DWX2998" s="583"/>
      <c r="DWY2998" s="538"/>
      <c r="DWZ2998" s="565"/>
      <c r="DXA2998" s="357"/>
      <c r="DXB2998" s="81"/>
      <c r="DXC2998" s="173"/>
      <c r="DXD2998" s="729"/>
      <c r="DXE2998" s="137"/>
      <c r="DXF2998" s="583"/>
      <c r="DXG2998" s="538"/>
      <c r="DXH2998" s="565"/>
      <c r="DXI2998" s="357"/>
      <c r="DXJ2998" s="81"/>
      <c r="DXK2998" s="173"/>
      <c r="DXL2998" s="729"/>
      <c r="DXM2998" s="137"/>
      <c r="DXN2998" s="583"/>
      <c r="DXO2998" s="538"/>
      <c r="DXP2998" s="565"/>
      <c r="DXQ2998" s="357"/>
      <c r="DXR2998" s="81"/>
      <c r="DXS2998" s="173"/>
      <c r="DXT2998" s="729"/>
      <c r="DXU2998" s="137"/>
      <c r="DXV2998" s="583"/>
      <c r="DXW2998" s="538"/>
      <c r="DXX2998" s="565"/>
      <c r="DXY2998" s="357"/>
      <c r="DXZ2998" s="81"/>
      <c r="DYA2998" s="173"/>
      <c r="DYB2998" s="729"/>
      <c r="DYC2998" s="137"/>
      <c r="DYD2998" s="583"/>
      <c r="DYE2998" s="538"/>
      <c r="DYF2998" s="565"/>
      <c r="DYG2998" s="357"/>
      <c r="DYH2998" s="81"/>
      <c r="DYI2998" s="173"/>
      <c r="DYJ2998" s="729"/>
      <c r="DYK2998" s="137"/>
      <c r="DYL2998" s="583"/>
      <c r="DYM2998" s="538"/>
      <c r="DYN2998" s="565"/>
      <c r="DYO2998" s="357"/>
      <c r="DYP2998" s="81"/>
      <c r="DYQ2998" s="173"/>
      <c r="DYR2998" s="729"/>
      <c r="DYS2998" s="137"/>
      <c r="DYT2998" s="583"/>
      <c r="DYU2998" s="538"/>
      <c r="DYV2998" s="565"/>
      <c r="DYW2998" s="357"/>
      <c r="DYX2998" s="81"/>
      <c r="DYY2998" s="173"/>
      <c r="DYZ2998" s="729"/>
      <c r="DZA2998" s="137"/>
      <c r="DZB2998" s="583"/>
      <c r="DZC2998" s="538"/>
      <c r="DZD2998" s="565"/>
      <c r="DZE2998" s="357"/>
      <c r="DZF2998" s="81"/>
      <c r="DZG2998" s="173"/>
      <c r="DZH2998" s="729"/>
      <c r="DZI2998" s="137"/>
      <c r="DZJ2998" s="583"/>
      <c r="DZK2998" s="538"/>
      <c r="DZL2998" s="565"/>
      <c r="DZM2998" s="357"/>
      <c r="DZN2998" s="81"/>
      <c r="DZO2998" s="173"/>
      <c r="DZP2998" s="729"/>
      <c r="DZQ2998" s="137"/>
      <c r="DZR2998" s="583"/>
      <c r="DZS2998" s="538"/>
      <c r="DZT2998" s="565"/>
      <c r="DZU2998" s="357"/>
      <c r="DZV2998" s="81"/>
      <c r="DZW2998" s="173"/>
      <c r="DZX2998" s="729"/>
      <c r="DZY2998" s="137"/>
      <c r="DZZ2998" s="583"/>
      <c r="EAA2998" s="538"/>
      <c r="EAB2998" s="565"/>
      <c r="EAC2998" s="357"/>
      <c r="EAD2998" s="81"/>
      <c r="EAE2998" s="173"/>
      <c r="EAF2998" s="729"/>
      <c r="EAG2998" s="137"/>
      <c r="EAH2998" s="583"/>
      <c r="EAI2998" s="538"/>
      <c r="EAJ2998" s="565"/>
      <c r="EAK2998" s="357"/>
      <c r="EAL2998" s="81"/>
      <c r="EAM2998" s="173"/>
      <c r="EAN2998" s="729"/>
      <c r="EAO2998" s="137"/>
      <c r="EAP2998" s="583"/>
      <c r="EAQ2998" s="538"/>
      <c r="EAR2998" s="565"/>
      <c r="EAS2998" s="357"/>
      <c r="EAT2998" s="81"/>
      <c r="EAU2998" s="173"/>
      <c r="EAV2998" s="729"/>
      <c r="EAW2998" s="137"/>
      <c r="EAX2998" s="583"/>
      <c r="EAY2998" s="538"/>
      <c r="EAZ2998" s="565"/>
      <c r="EBA2998" s="357"/>
      <c r="EBB2998" s="81"/>
      <c r="EBC2998" s="173"/>
      <c r="EBD2998" s="729"/>
      <c r="EBE2998" s="137"/>
      <c r="EBF2998" s="583"/>
      <c r="EBG2998" s="538"/>
      <c r="EBH2998" s="565"/>
      <c r="EBI2998" s="357"/>
      <c r="EBJ2998" s="81"/>
      <c r="EBK2998" s="173"/>
      <c r="EBL2998" s="729"/>
      <c r="EBM2998" s="137"/>
      <c r="EBN2998" s="583"/>
      <c r="EBO2998" s="538"/>
      <c r="EBP2998" s="565"/>
      <c r="EBQ2998" s="357"/>
      <c r="EBR2998" s="81"/>
      <c r="EBS2998" s="173"/>
      <c r="EBT2998" s="729"/>
      <c r="EBU2998" s="137"/>
      <c r="EBV2998" s="583"/>
      <c r="EBW2998" s="538"/>
      <c r="EBX2998" s="565"/>
      <c r="EBY2998" s="357"/>
      <c r="EBZ2998" s="81"/>
      <c r="ECA2998" s="173"/>
      <c r="ECB2998" s="729"/>
      <c r="ECC2998" s="137"/>
      <c r="ECD2998" s="583"/>
      <c r="ECE2998" s="538"/>
      <c r="ECF2998" s="565"/>
      <c r="ECG2998" s="357"/>
      <c r="ECH2998" s="81"/>
      <c r="ECI2998" s="173"/>
      <c r="ECJ2998" s="729"/>
      <c r="ECK2998" s="137"/>
      <c r="ECL2998" s="583"/>
      <c r="ECM2998" s="538"/>
      <c r="ECN2998" s="565"/>
      <c r="ECO2998" s="357"/>
      <c r="ECP2998" s="81"/>
      <c r="ECQ2998" s="173"/>
      <c r="ECR2998" s="729"/>
      <c r="ECS2998" s="137"/>
      <c r="ECT2998" s="583"/>
      <c r="ECU2998" s="538"/>
      <c r="ECV2998" s="565"/>
      <c r="ECW2998" s="357"/>
      <c r="ECX2998" s="81"/>
      <c r="ECY2998" s="173"/>
      <c r="ECZ2998" s="729"/>
      <c r="EDA2998" s="137"/>
      <c r="EDB2998" s="583"/>
      <c r="EDC2998" s="538"/>
      <c r="EDD2998" s="565"/>
      <c r="EDE2998" s="357"/>
      <c r="EDF2998" s="81"/>
      <c r="EDG2998" s="173"/>
      <c r="EDH2998" s="729"/>
      <c r="EDI2998" s="137"/>
      <c r="EDJ2998" s="583"/>
      <c r="EDK2998" s="538"/>
      <c r="EDL2998" s="565"/>
      <c r="EDM2998" s="357"/>
      <c r="EDN2998" s="81"/>
      <c r="EDO2998" s="173"/>
      <c r="EDP2998" s="729"/>
      <c r="EDQ2998" s="137"/>
      <c r="EDR2998" s="583"/>
      <c r="EDS2998" s="538"/>
      <c r="EDT2998" s="565"/>
      <c r="EDU2998" s="357"/>
      <c r="EDV2998" s="81"/>
      <c r="EDW2998" s="173"/>
      <c r="EDX2998" s="729"/>
      <c r="EDY2998" s="137"/>
      <c r="EDZ2998" s="583"/>
      <c r="EEA2998" s="538"/>
      <c r="EEB2998" s="565"/>
      <c r="EEC2998" s="357"/>
      <c r="EED2998" s="81"/>
      <c r="EEE2998" s="173"/>
      <c r="EEF2998" s="729"/>
      <c r="EEG2998" s="137"/>
      <c r="EEH2998" s="583"/>
      <c r="EEI2998" s="538"/>
      <c r="EEJ2998" s="565"/>
      <c r="EEK2998" s="357"/>
      <c r="EEL2998" s="81"/>
      <c r="EEM2998" s="173"/>
      <c r="EEN2998" s="729"/>
      <c r="EEO2998" s="137"/>
      <c r="EEP2998" s="583"/>
      <c r="EEQ2998" s="538"/>
      <c r="EER2998" s="565"/>
      <c r="EES2998" s="357"/>
      <c r="EET2998" s="81"/>
      <c r="EEU2998" s="173"/>
      <c r="EEV2998" s="729"/>
      <c r="EEW2998" s="137"/>
      <c r="EEX2998" s="583"/>
      <c r="EEY2998" s="538"/>
      <c r="EEZ2998" s="565"/>
      <c r="EFA2998" s="357"/>
      <c r="EFB2998" s="81"/>
      <c r="EFC2998" s="173"/>
      <c r="EFD2998" s="729"/>
      <c r="EFE2998" s="137"/>
      <c r="EFF2998" s="583"/>
      <c r="EFG2998" s="538"/>
      <c r="EFH2998" s="565"/>
      <c r="EFI2998" s="357"/>
      <c r="EFJ2998" s="81"/>
      <c r="EFK2998" s="173"/>
      <c r="EFL2998" s="729"/>
      <c r="EFM2998" s="137"/>
      <c r="EFN2998" s="583"/>
      <c r="EFO2998" s="538"/>
      <c r="EFP2998" s="565"/>
      <c r="EFQ2998" s="357"/>
      <c r="EFR2998" s="81"/>
      <c r="EFS2998" s="173"/>
      <c r="EFT2998" s="729"/>
      <c r="EFU2998" s="137"/>
      <c r="EFV2998" s="583"/>
      <c r="EFW2998" s="538"/>
      <c r="EFX2998" s="565"/>
      <c r="EFY2998" s="357"/>
      <c r="EFZ2998" s="81"/>
      <c r="EGA2998" s="173"/>
      <c r="EGB2998" s="729"/>
      <c r="EGC2998" s="137"/>
      <c r="EGD2998" s="583"/>
      <c r="EGE2998" s="538"/>
      <c r="EGF2998" s="565"/>
      <c r="EGG2998" s="357"/>
      <c r="EGH2998" s="81"/>
      <c r="EGI2998" s="173"/>
      <c r="EGJ2998" s="729"/>
      <c r="EGK2998" s="137"/>
      <c r="EGL2998" s="583"/>
      <c r="EGM2998" s="538"/>
      <c r="EGN2998" s="565"/>
      <c r="EGO2998" s="357"/>
      <c r="EGP2998" s="81"/>
      <c r="EGQ2998" s="173"/>
      <c r="EGR2998" s="729"/>
      <c r="EGS2998" s="137"/>
      <c r="EGT2998" s="583"/>
      <c r="EGU2998" s="538"/>
      <c r="EGV2998" s="565"/>
      <c r="EGW2998" s="357"/>
      <c r="EGX2998" s="81"/>
      <c r="EGY2998" s="173"/>
      <c r="EGZ2998" s="729"/>
      <c r="EHA2998" s="137"/>
      <c r="EHB2998" s="583"/>
      <c r="EHC2998" s="538"/>
      <c r="EHD2998" s="565"/>
      <c r="EHE2998" s="357"/>
      <c r="EHF2998" s="81"/>
      <c r="EHG2998" s="173"/>
      <c r="EHH2998" s="729"/>
      <c r="EHI2998" s="137"/>
      <c r="EHJ2998" s="583"/>
      <c r="EHK2998" s="538"/>
      <c r="EHL2998" s="565"/>
      <c r="EHM2998" s="357"/>
      <c r="EHN2998" s="81"/>
      <c r="EHO2998" s="173"/>
      <c r="EHP2998" s="729"/>
      <c r="EHQ2998" s="137"/>
      <c r="EHR2998" s="583"/>
      <c r="EHS2998" s="538"/>
      <c r="EHT2998" s="565"/>
      <c r="EHU2998" s="357"/>
      <c r="EHV2998" s="81"/>
      <c r="EHW2998" s="173"/>
      <c r="EHX2998" s="729"/>
      <c r="EHY2998" s="137"/>
      <c r="EHZ2998" s="583"/>
      <c r="EIA2998" s="538"/>
      <c r="EIB2998" s="565"/>
      <c r="EIC2998" s="357"/>
      <c r="EID2998" s="81"/>
      <c r="EIE2998" s="173"/>
      <c r="EIF2998" s="729"/>
      <c r="EIG2998" s="137"/>
      <c r="EIH2998" s="583"/>
      <c r="EII2998" s="538"/>
      <c r="EIJ2998" s="565"/>
      <c r="EIK2998" s="357"/>
      <c r="EIL2998" s="81"/>
      <c r="EIM2998" s="173"/>
      <c r="EIN2998" s="729"/>
      <c r="EIO2998" s="137"/>
      <c r="EIP2998" s="583"/>
      <c r="EIQ2998" s="538"/>
      <c r="EIR2998" s="565"/>
      <c r="EIS2998" s="357"/>
      <c r="EIT2998" s="81"/>
      <c r="EIU2998" s="173"/>
      <c r="EIV2998" s="729"/>
      <c r="EIW2998" s="137"/>
      <c r="EIX2998" s="583"/>
      <c r="EIY2998" s="538"/>
      <c r="EIZ2998" s="565"/>
      <c r="EJA2998" s="357"/>
      <c r="EJB2998" s="81"/>
      <c r="EJC2998" s="173"/>
      <c r="EJD2998" s="729"/>
      <c r="EJE2998" s="137"/>
      <c r="EJF2998" s="583"/>
      <c r="EJG2998" s="538"/>
      <c r="EJH2998" s="565"/>
      <c r="EJI2998" s="357"/>
      <c r="EJJ2998" s="81"/>
      <c r="EJK2998" s="173"/>
      <c r="EJL2998" s="729"/>
      <c r="EJM2998" s="137"/>
      <c r="EJN2998" s="583"/>
      <c r="EJO2998" s="538"/>
      <c r="EJP2998" s="565"/>
      <c r="EJQ2998" s="357"/>
      <c r="EJR2998" s="81"/>
      <c r="EJS2998" s="173"/>
      <c r="EJT2998" s="729"/>
      <c r="EJU2998" s="137"/>
      <c r="EJV2998" s="583"/>
      <c r="EJW2998" s="538"/>
      <c r="EJX2998" s="565"/>
      <c r="EJY2998" s="357"/>
      <c r="EJZ2998" s="81"/>
      <c r="EKA2998" s="173"/>
      <c r="EKB2998" s="729"/>
      <c r="EKC2998" s="137"/>
      <c r="EKD2998" s="583"/>
      <c r="EKE2998" s="538"/>
      <c r="EKF2998" s="565"/>
      <c r="EKG2998" s="357"/>
      <c r="EKH2998" s="81"/>
      <c r="EKI2998" s="173"/>
      <c r="EKJ2998" s="729"/>
      <c r="EKK2998" s="137"/>
      <c r="EKL2998" s="583"/>
      <c r="EKM2998" s="538"/>
      <c r="EKN2998" s="565"/>
      <c r="EKO2998" s="357"/>
      <c r="EKP2998" s="81"/>
      <c r="EKQ2998" s="173"/>
      <c r="EKR2998" s="729"/>
      <c r="EKS2998" s="137"/>
      <c r="EKT2998" s="583"/>
      <c r="EKU2998" s="538"/>
      <c r="EKV2998" s="565"/>
      <c r="EKW2998" s="357"/>
      <c r="EKX2998" s="81"/>
      <c r="EKY2998" s="173"/>
      <c r="EKZ2998" s="729"/>
      <c r="ELA2998" s="137"/>
      <c r="ELB2998" s="583"/>
      <c r="ELC2998" s="538"/>
      <c r="ELD2998" s="565"/>
      <c r="ELE2998" s="357"/>
      <c r="ELF2998" s="81"/>
      <c r="ELG2998" s="173"/>
      <c r="ELH2998" s="729"/>
      <c r="ELI2998" s="137"/>
      <c r="ELJ2998" s="583"/>
      <c r="ELK2998" s="538"/>
      <c r="ELL2998" s="565"/>
      <c r="ELM2998" s="357"/>
      <c r="ELN2998" s="81"/>
      <c r="ELO2998" s="173"/>
      <c r="ELP2998" s="729"/>
      <c r="ELQ2998" s="137"/>
      <c r="ELR2998" s="583"/>
      <c r="ELS2998" s="538"/>
      <c r="ELT2998" s="565"/>
      <c r="ELU2998" s="357"/>
      <c r="ELV2998" s="81"/>
      <c r="ELW2998" s="173"/>
      <c r="ELX2998" s="729"/>
      <c r="ELY2998" s="137"/>
      <c r="ELZ2998" s="583"/>
      <c r="EMA2998" s="538"/>
      <c r="EMB2998" s="565"/>
      <c r="EMC2998" s="357"/>
      <c r="EMD2998" s="81"/>
      <c r="EME2998" s="173"/>
      <c r="EMF2998" s="729"/>
      <c r="EMG2998" s="137"/>
      <c r="EMH2998" s="583"/>
      <c r="EMI2998" s="538"/>
      <c r="EMJ2998" s="565"/>
      <c r="EMK2998" s="357"/>
      <c r="EML2998" s="81"/>
      <c r="EMM2998" s="173"/>
      <c r="EMN2998" s="729"/>
      <c r="EMO2998" s="137"/>
      <c r="EMP2998" s="583"/>
      <c r="EMQ2998" s="538"/>
      <c r="EMR2998" s="565"/>
      <c r="EMS2998" s="357"/>
      <c r="EMT2998" s="81"/>
      <c r="EMU2998" s="173"/>
      <c r="EMV2998" s="729"/>
      <c r="EMW2998" s="137"/>
      <c r="EMX2998" s="583"/>
      <c r="EMY2998" s="538"/>
      <c r="EMZ2998" s="565"/>
      <c r="ENA2998" s="357"/>
      <c r="ENB2998" s="81"/>
      <c r="ENC2998" s="173"/>
      <c r="END2998" s="729"/>
      <c r="ENE2998" s="137"/>
      <c r="ENF2998" s="583"/>
      <c r="ENG2998" s="538"/>
      <c r="ENH2998" s="565"/>
      <c r="ENI2998" s="357"/>
      <c r="ENJ2998" s="81"/>
      <c r="ENK2998" s="173"/>
      <c r="ENL2998" s="729"/>
      <c r="ENM2998" s="137"/>
      <c r="ENN2998" s="583"/>
      <c r="ENO2998" s="538"/>
      <c r="ENP2998" s="565"/>
      <c r="ENQ2998" s="357"/>
      <c r="ENR2998" s="81"/>
      <c r="ENS2998" s="173"/>
      <c r="ENT2998" s="729"/>
      <c r="ENU2998" s="137"/>
      <c r="ENV2998" s="583"/>
      <c r="ENW2998" s="538"/>
      <c r="ENX2998" s="565"/>
      <c r="ENY2998" s="357"/>
      <c r="ENZ2998" s="81"/>
      <c r="EOA2998" s="173"/>
      <c r="EOB2998" s="729"/>
      <c r="EOC2998" s="137"/>
      <c r="EOD2998" s="583"/>
      <c r="EOE2998" s="538"/>
      <c r="EOF2998" s="565"/>
      <c r="EOG2998" s="357"/>
      <c r="EOH2998" s="81"/>
      <c r="EOI2998" s="173"/>
      <c r="EOJ2998" s="729"/>
      <c r="EOK2998" s="137"/>
      <c r="EOL2998" s="583"/>
      <c r="EOM2998" s="538"/>
      <c r="EON2998" s="565"/>
      <c r="EOO2998" s="357"/>
      <c r="EOP2998" s="81"/>
      <c r="EOQ2998" s="173"/>
      <c r="EOR2998" s="729"/>
      <c r="EOS2998" s="137"/>
      <c r="EOT2998" s="583"/>
      <c r="EOU2998" s="538"/>
      <c r="EOV2998" s="565"/>
      <c r="EOW2998" s="357"/>
      <c r="EOX2998" s="81"/>
      <c r="EOY2998" s="173"/>
      <c r="EOZ2998" s="729"/>
      <c r="EPA2998" s="137"/>
      <c r="EPB2998" s="583"/>
      <c r="EPC2998" s="538"/>
      <c r="EPD2998" s="565"/>
      <c r="EPE2998" s="357"/>
      <c r="EPF2998" s="81"/>
      <c r="EPG2998" s="173"/>
      <c r="EPH2998" s="729"/>
      <c r="EPI2998" s="137"/>
      <c r="EPJ2998" s="583"/>
      <c r="EPK2998" s="538"/>
      <c r="EPL2998" s="565"/>
      <c r="EPM2998" s="357"/>
      <c r="EPN2998" s="81"/>
      <c r="EPO2998" s="173"/>
      <c r="EPP2998" s="729"/>
      <c r="EPQ2998" s="137"/>
      <c r="EPR2998" s="583"/>
      <c r="EPS2998" s="538"/>
      <c r="EPT2998" s="565"/>
      <c r="EPU2998" s="357"/>
      <c r="EPV2998" s="81"/>
      <c r="EPW2998" s="173"/>
      <c r="EPX2998" s="729"/>
      <c r="EPY2998" s="137"/>
      <c r="EPZ2998" s="583"/>
      <c r="EQA2998" s="538"/>
      <c r="EQB2998" s="565"/>
      <c r="EQC2998" s="357"/>
      <c r="EQD2998" s="81"/>
      <c r="EQE2998" s="173"/>
      <c r="EQF2998" s="729"/>
      <c r="EQG2998" s="137"/>
      <c r="EQH2998" s="583"/>
      <c r="EQI2998" s="538"/>
      <c r="EQJ2998" s="565"/>
      <c r="EQK2998" s="357"/>
      <c r="EQL2998" s="81"/>
      <c r="EQM2998" s="173"/>
      <c r="EQN2998" s="729"/>
      <c r="EQO2998" s="137"/>
      <c r="EQP2998" s="583"/>
      <c r="EQQ2998" s="538"/>
      <c r="EQR2998" s="565"/>
      <c r="EQS2998" s="357"/>
      <c r="EQT2998" s="81"/>
      <c r="EQU2998" s="173"/>
      <c r="EQV2998" s="729"/>
      <c r="EQW2998" s="137"/>
      <c r="EQX2998" s="583"/>
      <c r="EQY2998" s="538"/>
      <c r="EQZ2998" s="565"/>
      <c r="ERA2998" s="357"/>
      <c r="ERB2998" s="81"/>
      <c r="ERC2998" s="173"/>
      <c r="ERD2998" s="729"/>
      <c r="ERE2998" s="137"/>
      <c r="ERF2998" s="583"/>
      <c r="ERG2998" s="538"/>
      <c r="ERH2998" s="565"/>
      <c r="ERI2998" s="357"/>
      <c r="ERJ2998" s="81"/>
      <c r="ERK2998" s="173"/>
      <c r="ERL2998" s="729"/>
      <c r="ERM2998" s="137"/>
      <c r="ERN2998" s="583"/>
      <c r="ERO2998" s="538"/>
      <c r="ERP2998" s="565"/>
      <c r="ERQ2998" s="357"/>
      <c r="ERR2998" s="81"/>
      <c r="ERS2998" s="173"/>
      <c r="ERT2998" s="729"/>
      <c r="ERU2998" s="137"/>
      <c r="ERV2998" s="583"/>
      <c r="ERW2998" s="538"/>
      <c r="ERX2998" s="565"/>
      <c r="ERY2998" s="357"/>
      <c r="ERZ2998" s="81"/>
      <c r="ESA2998" s="173"/>
      <c r="ESB2998" s="729"/>
      <c r="ESC2998" s="137"/>
      <c r="ESD2998" s="583"/>
      <c r="ESE2998" s="538"/>
      <c r="ESF2998" s="565"/>
      <c r="ESG2998" s="357"/>
      <c r="ESH2998" s="81"/>
      <c r="ESI2998" s="173"/>
      <c r="ESJ2998" s="729"/>
      <c r="ESK2998" s="137"/>
      <c r="ESL2998" s="583"/>
      <c r="ESM2998" s="538"/>
      <c r="ESN2998" s="565"/>
      <c r="ESO2998" s="357"/>
      <c r="ESP2998" s="81"/>
      <c r="ESQ2998" s="173"/>
      <c r="ESR2998" s="729"/>
      <c r="ESS2998" s="137"/>
      <c r="EST2998" s="583"/>
      <c r="ESU2998" s="538"/>
      <c r="ESV2998" s="565"/>
      <c r="ESW2998" s="357"/>
      <c r="ESX2998" s="81"/>
      <c r="ESY2998" s="173"/>
      <c r="ESZ2998" s="729"/>
      <c r="ETA2998" s="137"/>
      <c r="ETB2998" s="583"/>
      <c r="ETC2998" s="538"/>
      <c r="ETD2998" s="565"/>
      <c r="ETE2998" s="357"/>
      <c r="ETF2998" s="81"/>
      <c r="ETG2998" s="173"/>
      <c r="ETH2998" s="729"/>
      <c r="ETI2998" s="137"/>
      <c r="ETJ2998" s="583"/>
      <c r="ETK2998" s="538"/>
      <c r="ETL2998" s="565"/>
      <c r="ETM2998" s="357"/>
      <c r="ETN2998" s="81"/>
      <c r="ETO2998" s="173"/>
      <c r="ETP2998" s="729"/>
      <c r="ETQ2998" s="137"/>
      <c r="ETR2998" s="583"/>
      <c r="ETS2998" s="538"/>
      <c r="ETT2998" s="565"/>
      <c r="ETU2998" s="357"/>
      <c r="ETV2998" s="81"/>
      <c r="ETW2998" s="173"/>
      <c r="ETX2998" s="729"/>
      <c r="ETY2998" s="137"/>
      <c r="ETZ2998" s="583"/>
      <c r="EUA2998" s="538"/>
      <c r="EUB2998" s="565"/>
      <c r="EUC2998" s="357"/>
      <c r="EUD2998" s="81"/>
      <c r="EUE2998" s="173"/>
      <c r="EUF2998" s="729"/>
      <c r="EUG2998" s="137"/>
      <c r="EUH2998" s="583"/>
      <c r="EUI2998" s="538"/>
      <c r="EUJ2998" s="565"/>
      <c r="EUK2998" s="357"/>
      <c r="EUL2998" s="81"/>
      <c r="EUM2998" s="173"/>
      <c r="EUN2998" s="729"/>
      <c r="EUO2998" s="137"/>
      <c r="EUP2998" s="583"/>
      <c r="EUQ2998" s="538"/>
      <c r="EUR2998" s="565"/>
      <c r="EUS2998" s="357"/>
      <c r="EUT2998" s="81"/>
      <c r="EUU2998" s="173"/>
      <c r="EUV2998" s="729"/>
      <c r="EUW2998" s="137"/>
      <c r="EUX2998" s="583"/>
      <c r="EUY2998" s="538"/>
      <c r="EUZ2998" s="565"/>
      <c r="EVA2998" s="357"/>
      <c r="EVB2998" s="81"/>
      <c r="EVC2998" s="173"/>
      <c r="EVD2998" s="729"/>
      <c r="EVE2998" s="137"/>
      <c r="EVF2998" s="583"/>
      <c r="EVG2998" s="538"/>
      <c r="EVH2998" s="565"/>
      <c r="EVI2998" s="357"/>
      <c r="EVJ2998" s="81"/>
      <c r="EVK2998" s="173"/>
      <c r="EVL2998" s="729"/>
      <c r="EVM2998" s="137"/>
      <c r="EVN2998" s="583"/>
      <c r="EVO2998" s="538"/>
      <c r="EVP2998" s="565"/>
      <c r="EVQ2998" s="357"/>
      <c r="EVR2998" s="81"/>
      <c r="EVS2998" s="173"/>
      <c r="EVT2998" s="729"/>
      <c r="EVU2998" s="137"/>
      <c r="EVV2998" s="583"/>
      <c r="EVW2998" s="538"/>
      <c r="EVX2998" s="565"/>
      <c r="EVY2998" s="357"/>
      <c r="EVZ2998" s="81"/>
      <c r="EWA2998" s="173"/>
      <c r="EWB2998" s="729"/>
      <c r="EWC2998" s="137"/>
      <c r="EWD2998" s="583"/>
      <c r="EWE2998" s="538"/>
      <c r="EWF2998" s="565"/>
      <c r="EWG2998" s="357"/>
      <c r="EWH2998" s="81"/>
      <c r="EWI2998" s="173"/>
      <c r="EWJ2998" s="729"/>
      <c r="EWK2998" s="137"/>
      <c r="EWL2998" s="583"/>
      <c r="EWM2998" s="538"/>
      <c r="EWN2998" s="565"/>
      <c r="EWO2998" s="357"/>
      <c r="EWP2998" s="81"/>
      <c r="EWQ2998" s="173"/>
      <c r="EWR2998" s="729"/>
      <c r="EWS2998" s="137"/>
      <c r="EWT2998" s="583"/>
      <c r="EWU2998" s="538"/>
      <c r="EWV2998" s="565"/>
      <c r="EWW2998" s="357"/>
      <c r="EWX2998" s="81"/>
      <c r="EWY2998" s="173"/>
      <c r="EWZ2998" s="729"/>
      <c r="EXA2998" s="137"/>
      <c r="EXB2998" s="583"/>
      <c r="EXC2998" s="538"/>
      <c r="EXD2998" s="565"/>
      <c r="EXE2998" s="357"/>
      <c r="EXF2998" s="81"/>
      <c r="EXG2998" s="173"/>
      <c r="EXH2998" s="729"/>
      <c r="EXI2998" s="137"/>
      <c r="EXJ2998" s="583"/>
      <c r="EXK2998" s="538"/>
      <c r="EXL2998" s="565"/>
      <c r="EXM2998" s="357"/>
      <c r="EXN2998" s="81"/>
      <c r="EXO2998" s="173"/>
      <c r="EXP2998" s="729"/>
      <c r="EXQ2998" s="137"/>
      <c r="EXR2998" s="583"/>
      <c r="EXS2998" s="538"/>
      <c r="EXT2998" s="565"/>
      <c r="EXU2998" s="357"/>
      <c r="EXV2998" s="81"/>
      <c r="EXW2998" s="173"/>
      <c r="EXX2998" s="729"/>
      <c r="EXY2998" s="137"/>
      <c r="EXZ2998" s="583"/>
      <c r="EYA2998" s="538"/>
      <c r="EYB2998" s="565"/>
      <c r="EYC2998" s="357"/>
      <c r="EYD2998" s="81"/>
      <c r="EYE2998" s="173"/>
      <c r="EYF2998" s="729"/>
      <c r="EYG2998" s="137"/>
      <c r="EYH2998" s="583"/>
      <c r="EYI2998" s="538"/>
      <c r="EYJ2998" s="565"/>
      <c r="EYK2998" s="357"/>
      <c r="EYL2998" s="81"/>
      <c r="EYM2998" s="173"/>
      <c r="EYN2998" s="729"/>
      <c r="EYO2998" s="137"/>
      <c r="EYP2998" s="583"/>
      <c r="EYQ2998" s="538"/>
      <c r="EYR2998" s="565"/>
      <c r="EYS2998" s="357"/>
      <c r="EYT2998" s="81"/>
      <c r="EYU2998" s="173"/>
      <c r="EYV2998" s="729"/>
      <c r="EYW2998" s="137"/>
      <c r="EYX2998" s="583"/>
      <c r="EYY2998" s="538"/>
      <c r="EYZ2998" s="565"/>
      <c r="EZA2998" s="357"/>
      <c r="EZB2998" s="81"/>
      <c r="EZC2998" s="173"/>
      <c r="EZD2998" s="729"/>
      <c r="EZE2998" s="137"/>
      <c r="EZF2998" s="583"/>
      <c r="EZG2998" s="538"/>
      <c r="EZH2998" s="565"/>
      <c r="EZI2998" s="357"/>
      <c r="EZJ2998" s="81"/>
      <c r="EZK2998" s="173"/>
      <c r="EZL2998" s="729"/>
      <c r="EZM2998" s="137"/>
      <c r="EZN2998" s="583"/>
      <c r="EZO2998" s="538"/>
      <c r="EZP2998" s="565"/>
      <c r="EZQ2998" s="357"/>
      <c r="EZR2998" s="81"/>
      <c r="EZS2998" s="173"/>
      <c r="EZT2998" s="729"/>
      <c r="EZU2998" s="137"/>
      <c r="EZV2998" s="583"/>
      <c r="EZW2998" s="538"/>
      <c r="EZX2998" s="565"/>
      <c r="EZY2998" s="357"/>
      <c r="EZZ2998" s="81"/>
      <c r="FAA2998" s="173"/>
      <c r="FAB2998" s="729"/>
      <c r="FAC2998" s="137"/>
      <c r="FAD2998" s="583"/>
      <c r="FAE2998" s="538"/>
      <c r="FAF2998" s="565"/>
      <c r="FAG2998" s="357"/>
      <c r="FAH2998" s="81"/>
      <c r="FAI2998" s="173"/>
      <c r="FAJ2998" s="729"/>
      <c r="FAK2998" s="137"/>
      <c r="FAL2998" s="583"/>
      <c r="FAM2998" s="538"/>
      <c r="FAN2998" s="565"/>
      <c r="FAO2998" s="357"/>
      <c r="FAP2998" s="81"/>
      <c r="FAQ2998" s="173"/>
      <c r="FAR2998" s="729"/>
      <c r="FAS2998" s="137"/>
      <c r="FAT2998" s="583"/>
      <c r="FAU2998" s="538"/>
      <c r="FAV2998" s="565"/>
      <c r="FAW2998" s="357"/>
      <c r="FAX2998" s="81"/>
      <c r="FAY2998" s="173"/>
      <c r="FAZ2998" s="729"/>
      <c r="FBA2998" s="137"/>
      <c r="FBB2998" s="583"/>
      <c r="FBC2998" s="538"/>
      <c r="FBD2998" s="565"/>
      <c r="FBE2998" s="357"/>
      <c r="FBF2998" s="81"/>
      <c r="FBG2998" s="173"/>
      <c r="FBH2998" s="729"/>
      <c r="FBI2998" s="137"/>
      <c r="FBJ2998" s="583"/>
      <c r="FBK2998" s="538"/>
      <c r="FBL2998" s="565"/>
      <c r="FBM2998" s="357"/>
      <c r="FBN2998" s="81"/>
      <c r="FBO2998" s="173"/>
      <c r="FBP2998" s="729"/>
      <c r="FBQ2998" s="137"/>
      <c r="FBR2998" s="583"/>
      <c r="FBS2998" s="538"/>
      <c r="FBT2998" s="565"/>
      <c r="FBU2998" s="357"/>
      <c r="FBV2998" s="81"/>
      <c r="FBW2998" s="173"/>
      <c r="FBX2998" s="729"/>
      <c r="FBY2998" s="137"/>
      <c r="FBZ2998" s="583"/>
      <c r="FCA2998" s="538"/>
      <c r="FCB2998" s="565"/>
      <c r="FCC2998" s="357"/>
      <c r="FCD2998" s="81"/>
      <c r="FCE2998" s="173"/>
      <c r="FCF2998" s="729"/>
      <c r="FCG2998" s="137"/>
      <c r="FCH2998" s="583"/>
      <c r="FCI2998" s="538"/>
      <c r="FCJ2998" s="565"/>
      <c r="FCK2998" s="357"/>
      <c r="FCL2998" s="81"/>
      <c r="FCM2998" s="173"/>
      <c r="FCN2998" s="729"/>
      <c r="FCO2998" s="137"/>
      <c r="FCP2998" s="583"/>
      <c r="FCQ2998" s="538"/>
      <c r="FCR2998" s="565"/>
      <c r="FCS2998" s="357"/>
      <c r="FCT2998" s="81"/>
      <c r="FCU2998" s="173"/>
      <c r="FCV2998" s="729"/>
      <c r="FCW2998" s="137"/>
      <c r="FCX2998" s="583"/>
      <c r="FCY2998" s="538"/>
      <c r="FCZ2998" s="565"/>
      <c r="FDA2998" s="357"/>
      <c r="FDB2998" s="81"/>
      <c r="FDC2998" s="173"/>
      <c r="FDD2998" s="729"/>
      <c r="FDE2998" s="137"/>
      <c r="FDF2998" s="583"/>
      <c r="FDG2998" s="538"/>
      <c r="FDH2998" s="565"/>
      <c r="FDI2998" s="357"/>
      <c r="FDJ2998" s="81"/>
      <c r="FDK2998" s="173"/>
      <c r="FDL2998" s="729"/>
      <c r="FDM2998" s="137"/>
      <c r="FDN2998" s="583"/>
      <c r="FDO2998" s="538"/>
      <c r="FDP2998" s="565"/>
      <c r="FDQ2998" s="357"/>
      <c r="FDR2998" s="81"/>
      <c r="FDS2998" s="173"/>
      <c r="FDT2998" s="729"/>
      <c r="FDU2998" s="137"/>
      <c r="FDV2998" s="583"/>
      <c r="FDW2998" s="538"/>
      <c r="FDX2998" s="565"/>
      <c r="FDY2998" s="357"/>
      <c r="FDZ2998" s="81"/>
      <c r="FEA2998" s="173"/>
      <c r="FEB2998" s="729"/>
      <c r="FEC2998" s="137"/>
      <c r="FED2998" s="583"/>
      <c r="FEE2998" s="538"/>
      <c r="FEF2998" s="565"/>
      <c r="FEG2998" s="357"/>
      <c r="FEH2998" s="81"/>
      <c r="FEI2998" s="173"/>
      <c r="FEJ2998" s="729"/>
      <c r="FEK2998" s="137"/>
      <c r="FEL2998" s="583"/>
      <c r="FEM2998" s="538"/>
      <c r="FEN2998" s="565"/>
      <c r="FEO2998" s="357"/>
      <c r="FEP2998" s="81"/>
      <c r="FEQ2998" s="173"/>
      <c r="FER2998" s="729"/>
      <c r="FES2998" s="137"/>
      <c r="FET2998" s="583"/>
      <c r="FEU2998" s="538"/>
      <c r="FEV2998" s="565"/>
      <c r="FEW2998" s="357"/>
      <c r="FEX2998" s="81"/>
      <c r="FEY2998" s="173"/>
      <c r="FEZ2998" s="729"/>
      <c r="FFA2998" s="137"/>
      <c r="FFB2998" s="583"/>
      <c r="FFC2998" s="538"/>
      <c r="FFD2998" s="565"/>
      <c r="FFE2998" s="357"/>
      <c r="FFF2998" s="81"/>
      <c r="FFG2998" s="173"/>
      <c r="FFH2998" s="729"/>
      <c r="FFI2998" s="137"/>
      <c r="FFJ2998" s="583"/>
      <c r="FFK2998" s="538"/>
      <c r="FFL2998" s="565"/>
      <c r="FFM2998" s="357"/>
      <c r="FFN2998" s="81"/>
      <c r="FFO2998" s="173"/>
      <c r="FFP2998" s="729"/>
      <c r="FFQ2998" s="137"/>
      <c r="FFR2998" s="583"/>
      <c r="FFS2998" s="538"/>
      <c r="FFT2998" s="565"/>
      <c r="FFU2998" s="357"/>
      <c r="FFV2998" s="81"/>
      <c r="FFW2998" s="173"/>
      <c r="FFX2998" s="729"/>
      <c r="FFY2998" s="137"/>
      <c r="FFZ2998" s="583"/>
      <c r="FGA2998" s="538"/>
      <c r="FGB2998" s="565"/>
      <c r="FGC2998" s="357"/>
      <c r="FGD2998" s="81"/>
      <c r="FGE2998" s="173"/>
      <c r="FGF2998" s="729"/>
      <c r="FGG2998" s="137"/>
      <c r="FGH2998" s="583"/>
      <c r="FGI2998" s="538"/>
      <c r="FGJ2998" s="565"/>
      <c r="FGK2998" s="357"/>
      <c r="FGL2998" s="81"/>
      <c r="FGM2998" s="173"/>
      <c r="FGN2998" s="729"/>
      <c r="FGO2998" s="137"/>
      <c r="FGP2998" s="583"/>
      <c r="FGQ2998" s="538"/>
      <c r="FGR2998" s="565"/>
      <c r="FGS2998" s="357"/>
      <c r="FGT2998" s="81"/>
      <c r="FGU2998" s="173"/>
      <c r="FGV2998" s="729"/>
      <c r="FGW2998" s="137"/>
      <c r="FGX2998" s="583"/>
      <c r="FGY2998" s="538"/>
      <c r="FGZ2998" s="565"/>
      <c r="FHA2998" s="357"/>
      <c r="FHB2998" s="81"/>
      <c r="FHC2998" s="173"/>
      <c r="FHD2998" s="729"/>
      <c r="FHE2998" s="137"/>
      <c r="FHF2998" s="583"/>
      <c r="FHG2998" s="538"/>
      <c r="FHH2998" s="565"/>
      <c r="FHI2998" s="357"/>
      <c r="FHJ2998" s="81"/>
      <c r="FHK2998" s="173"/>
      <c r="FHL2998" s="729"/>
      <c r="FHM2998" s="137"/>
      <c r="FHN2998" s="583"/>
      <c r="FHO2998" s="538"/>
      <c r="FHP2998" s="565"/>
      <c r="FHQ2998" s="357"/>
      <c r="FHR2998" s="81"/>
      <c r="FHS2998" s="173"/>
      <c r="FHT2998" s="729"/>
      <c r="FHU2998" s="137"/>
      <c r="FHV2998" s="583"/>
      <c r="FHW2998" s="538"/>
      <c r="FHX2998" s="565"/>
      <c r="FHY2998" s="357"/>
      <c r="FHZ2998" s="81"/>
      <c r="FIA2998" s="173"/>
      <c r="FIB2998" s="729"/>
      <c r="FIC2998" s="137"/>
      <c r="FID2998" s="583"/>
      <c r="FIE2998" s="538"/>
      <c r="FIF2998" s="565"/>
      <c r="FIG2998" s="357"/>
      <c r="FIH2998" s="81"/>
      <c r="FII2998" s="173"/>
      <c r="FIJ2998" s="729"/>
      <c r="FIK2998" s="137"/>
      <c r="FIL2998" s="583"/>
      <c r="FIM2998" s="538"/>
      <c r="FIN2998" s="565"/>
      <c r="FIO2998" s="357"/>
      <c r="FIP2998" s="81"/>
      <c r="FIQ2998" s="173"/>
      <c r="FIR2998" s="729"/>
      <c r="FIS2998" s="137"/>
      <c r="FIT2998" s="583"/>
      <c r="FIU2998" s="538"/>
      <c r="FIV2998" s="565"/>
      <c r="FIW2998" s="357"/>
      <c r="FIX2998" s="81"/>
      <c r="FIY2998" s="173"/>
      <c r="FIZ2998" s="729"/>
      <c r="FJA2998" s="137"/>
      <c r="FJB2998" s="583"/>
      <c r="FJC2998" s="538"/>
      <c r="FJD2998" s="565"/>
      <c r="FJE2998" s="357"/>
      <c r="FJF2998" s="81"/>
      <c r="FJG2998" s="173"/>
      <c r="FJH2998" s="729"/>
      <c r="FJI2998" s="137"/>
      <c r="FJJ2998" s="583"/>
      <c r="FJK2998" s="538"/>
      <c r="FJL2998" s="565"/>
      <c r="FJM2998" s="357"/>
      <c r="FJN2998" s="81"/>
      <c r="FJO2998" s="173"/>
      <c r="FJP2998" s="729"/>
      <c r="FJQ2998" s="137"/>
      <c r="FJR2998" s="583"/>
      <c r="FJS2998" s="538"/>
      <c r="FJT2998" s="565"/>
      <c r="FJU2998" s="357"/>
      <c r="FJV2998" s="81"/>
      <c r="FJW2998" s="173"/>
      <c r="FJX2998" s="729"/>
      <c r="FJY2998" s="137"/>
      <c r="FJZ2998" s="583"/>
      <c r="FKA2998" s="538"/>
      <c r="FKB2998" s="565"/>
      <c r="FKC2998" s="357"/>
      <c r="FKD2998" s="81"/>
      <c r="FKE2998" s="173"/>
      <c r="FKF2998" s="729"/>
      <c r="FKG2998" s="137"/>
      <c r="FKH2998" s="583"/>
      <c r="FKI2998" s="538"/>
      <c r="FKJ2998" s="565"/>
      <c r="FKK2998" s="357"/>
      <c r="FKL2998" s="81"/>
      <c r="FKM2998" s="173"/>
      <c r="FKN2998" s="729"/>
      <c r="FKO2998" s="137"/>
      <c r="FKP2998" s="583"/>
      <c r="FKQ2998" s="538"/>
      <c r="FKR2998" s="565"/>
      <c r="FKS2998" s="357"/>
      <c r="FKT2998" s="81"/>
      <c r="FKU2998" s="173"/>
      <c r="FKV2998" s="729"/>
      <c r="FKW2998" s="137"/>
      <c r="FKX2998" s="583"/>
      <c r="FKY2998" s="538"/>
      <c r="FKZ2998" s="565"/>
      <c r="FLA2998" s="357"/>
      <c r="FLB2998" s="81"/>
      <c r="FLC2998" s="173"/>
      <c r="FLD2998" s="729"/>
      <c r="FLE2998" s="137"/>
      <c r="FLF2998" s="583"/>
      <c r="FLG2998" s="538"/>
      <c r="FLH2998" s="565"/>
      <c r="FLI2998" s="357"/>
      <c r="FLJ2998" s="81"/>
      <c r="FLK2998" s="173"/>
      <c r="FLL2998" s="729"/>
      <c r="FLM2998" s="137"/>
      <c r="FLN2998" s="583"/>
      <c r="FLO2998" s="538"/>
      <c r="FLP2998" s="565"/>
      <c r="FLQ2998" s="357"/>
      <c r="FLR2998" s="81"/>
      <c r="FLS2998" s="173"/>
      <c r="FLT2998" s="729"/>
      <c r="FLU2998" s="137"/>
      <c r="FLV2998" s="583"/>
      <c r="FLW2998" s="538"/>
      <c r="FLX2998" s="565"/>
      <c r="FLY2998" s="357"/>
      <c r="FLZ2998" s="81"/>
      <c r="FMA2998" s="173"/>
      <c r="FMB2998" s="729"/>
      <c r="FMC2998" s="137"/>
      <c r="FMD2998" s="583"/>
      <c r="FME2998" s="538"/>
      <c r="FMF2998" s="565"/>
      <c r="FMG2998" s="357"/>
      <c r="FMH2998" s="81"/>
      <c r="FMI2998" s="173"/>
      <c r="FMJ2998" s="729"/>
      <c r="FMK2998" s="137"/>
      <c r="FML2998" s="583"/>
      <c r="FMM2998" s="538"/>
      <c r="FMN2998" s="565"/>
      <c r="FMO2998" s="357"/>
      <c r="FMP2998" s="81"/>
      <c r="FMQ2998" s="173"/>
      <c r="FMR2998" s="729"/>
      <c r="FMS2998" s="137"/>
      <c r="FMT2998" s="583"/>
      <c r="FMU2998" s="538"/>
      <c r="FMV2998" s="565"/>
      <c r="FMW2998" s="357"/>
      <c r="FMX2998" s="81"/>
      <c r="FMY2998" s="173"/>
      <c r="FMZ2998" s="729"/>
      <c r="FNA2998" s="137"/>
      <c r="FNB2998" s="583"/>
      <c r="FNC2998" s="538"/>
      <c r="FND2998" s="565"/>
      <c r="FNE2998" s="357"/>
      <c r="FNF2998" s="81"/>
      <c r="FNG2998" s="173"/>
      <c r="FNH2998" s="729"/>
      <c r="FNI2998" s="137"/>
      <c r="FNJ2998" s="583"/>
      <c r="FNK2998" s="538"/>
      <c r="FNL2998" s="565"/>
      <c r="FNM2998" s="357"/>
      <c r="FNN2998" s="81"/>
      <c r="FNO2998" s="173"/>
      <c r="FNP2998" s="729"/>
      <c r="FNQ2998" s="137"/>
      <c r="FNR2998" s="583"/>
      <c r="FNS2998" s="538"/>
      <c r="FNT2998" s="565"/>
      <c r="FNU2998" s="357"/>
      <c r="FNV2998" s="81"/>
      <c r="FNW2998" s="173"/>
      <c r="FNX2998" s="729"/>
      <c r="FNY2998" s="137"/>
      <c r="FNZ2998" s="583"/>
      <c r="FOA2998" s="538"/>
      <c r="FOB2998" s="565"/>
      <c r="FOC2998" s="357"/>
      <c r="FOD2998" s="81"/>
      <c r="FOE2998" s="173"/>
      <c r="FOF2998" s="729"/>
      <c r="FOG2998" s="137"/>
      <c r="FOH2998" s="583"/>
      <c r="FOI2998" s="538"/>
      <c r="FOJ2998" s="565"/>
      <c r="FOK2998" s="357"/>
      <c r="FOL2998" s="81"/>
      <c r="FOM2998" s="173"/>
      <c r="FON2998" s="729"/>
      <c r="FOO2998" s="137"/>
      <c r="FOP2998" s="583"/>
      <c r="FOQ2998" s="538"/>
      <c r="FOR2998" s="565"/>
      <c r="FOS2998" s="357"/>
      <c r="FOT2998" s="81"/>
      <c r="FOU2998" s="173"/>
      <c r="FOV2998" s="729"/>
      <c r="FOW2998" s="137"/>
      <c r="FOX2998" s="583"/>
      <c r="FOY2998" s="538"/>
      <c r="FOZ2998" s="565"/>
      <c r="FPA2998" s="357"/>
      <c r="FPB2998" s="81"/>
      <c r="FPC2998" s="173"/>
      <c r="FPD2998" s="729"/>
      <c r="FPE2998" s="137"/>
      <c r="FPF2998" s="583"/>
      <c r="FPG2998" s="538"/>
      <c r="FPH2998" s="565"/>
      <c r="FPI2998" s="357"/>
      <c r="FPJ2998" s="81"/>
      <c r="FPK2998" s="173"/>
      <c r="FPL2998" s="729"/>
      <c r="FPM2998" s="137"/>
      <c r="FPN2998" s="583"/>
      <c r="FPO2998" s="538"/>
      <c r="FPP2998" s="565"/>
      <c r="FPQ2998" s="357"/>
      <c r="FPR2998" s="81"/>
      <c r="FPS2998" s="173"/>
      <c r="FPT2998" s="729"/>
      <c r="FPU2998" s="137"/>
      <c r="FPV2998" s="583"/>
      <c r="FPW2998" s="538"/>
      <c r="FPX2998" s="565"/>
      <c r="FPY2998" s="357"/>
      <c r="FPZ2998" s="81"/>
      <c r="FQA2998" s="173"/>
      <c r="FQB2998" s="729"/>
      <c r="FQC2998" s="137"/>
      <c r="FQD2998" s="583"/>
      <c r="FQE2998" s="538"/>
      <c r="FQF2998" s="565"/>
      <c r="FQG2998" s="357"/>
      <c r="FQH2998" s="81"/>
      <c r="FQI2998" s="173"/>
      <c r="FQJ2998" s="729"/>
      <c r="FQK2998" s="137"/>
      <c r="FQL2998" s="583"/>
      <c r="FQM2998" s="538"/>
      <c r="FQN2998" s="565"/>
      <c r="FQO2998" s="357"/>
      <c r="FQP2998" s="81"/>
      <c r="FQQ2998" s="173"/>
      <c r="FQR2998" s="729"/>
      <c r="FQS2998" s="137"/>
      <c r="FQT2998" s="583"/>
      <c r="FQU2998" s="538"/>
      <c r="FQV2998" s="565"/>
      <c r="FQW2998" s="357"/>
      <c r="FQX2998" s="81"/>
      <c r="FQY2998" s="173"/>
      <c r="FQZ2998" s="729"/>
      <c r="FRA2998" s="137"/>
      <c r="FRB2998" s="583"/>
      <c r="FRC2998" s="538"/>
      <c r="FRD2998" s="565"/>
      <c r="FRE2998" s="357"/>
      <c r="FRF2998" s="81"/>
      <c r="FRG2998" s="173"/>
      <c r="FRH2998" s="729"/>
      <c r="FRI2998" s="137"/>
      <c r="FRJ2998" s="583"/>
      <c r="FRK2998" s="538"/>
      <c r="FRL2998" s="565"/>
      <c r="FRM2998" s="357"/>
      <c r="FRN2998" s="81"/>
      <c r="FRO2998" s="173"/>
      <c r="FRP2998" s="729"/>
      <c r="FRQ2998" s="137"/>
      <c r="FRR2998" s="583"/>
      <c r="FRS2998" s="538"/>
      <c r="FRT2998" s="565"/>
      <c r="FRU2998" s="357"/>
      <c r="FRV2998" s="81"/>
      <c r="FRW2998" s="173"/>
      <c r="FRX2998" s="729"/>
      <c r="FRY2998" s="137"/>
      <c r="FRZ2998" s="583"/>
      <c r="FSA2998" s="538"/>
      <c r="FSB2998" s="565"/>
      <c r="FSC2998" s="357"/>
      <c r="FSD2998" s="81"/>
      <c r="FSE2998" s="173"/>
      <c r="FSF2998" s="729"/>
      <c r="FSG2998" s="137"/>
      <c r="FSH2998" s="583"/>
      <c r="FSI2998" s="538"/>
      <c r="FSJ2998" s="565"/>
      <c r="FSK2998" s="357"/>
      <c r="FSL2998" s="81"/>
      <c r="FSM2998" s="173"/>
      <c r="FSN2998" s="729"/>
      <c r="FSO2998" s="137"/>
      <c r="FSP2998" s="583"/>
      <c r="FSQ2998" s="538"/>
      <c r="FSR2998" s="565"/>
      <c r="FSS2998" s="357"/>
      <c r="FST2998" s="81"/>
      <c r="FSU2998" s="173"/>
      <c r="FSV2998" s="729"/>
      <c r="FSW2998" s="137"/>
      <c r="FSX2998" s="583"/>
      <c r="FSY2998" s="538"/>
      <c r="FSZ2998" s="565"/>
      <c r="FTA2998" s="357"/>
      <c r="FTB2998" s="81"/>
      <c r="FTC2998" s="173"/>
      <c r="FTD2998" s="729"/>
      <c r="FTE2998" s="137"/>
      <c r="FTF2998" s="583"/>
      <c r="FTG2998" s="538"/>
      <c r="FTH2998" s="565"/>
      <c r="FTI2998" s="357"/>
      <c r="FTJ2998" s="81"/>
      <c r="FTK2998" s="173"/>
      <c r="FTL2998" s="729"/>
      <c r="FTM2998" s="137"/>
      <c r="FTN2998" s="583"/>
      <c r="FTO2998" s="538"/>
      <c r="FTP2998" s="565"/>
      <c r="FTQ2998" s="357"/>
      <c r="FTR2998" s="81"/>
      <c r="FTS2998" s="173"/>
      <c r="FTT2998" s="729"/>
      <c r="FTU2998" s="137"/>
      <c r="FTV2998" s="583"/>
      <c r="FTW2998" s="538"/>
      <c r="FTX2998" s="565"/>
      <c r="FTY2998" s="357"/>
      <c r="FTZ2998" s="81"/>
      <c r="FUA2998" s="173"/>
      <c r="FUB2998" s="729"/>
      <c r="FUC2998" s="137"/>
      <c r="FUD2998" s="583"/>
      <c r="FUE2998" s="538"/>
      <c r="FUF2998" s="565"/>
      <c r="FUG2998" s="357"/>
      <c r="FUH2998" s="81"/>
      <c r="FUI2998" s="173"/>
      <c r="FUJ2998" s="729"/>
      <c r="FUK2998" s="137"/>
      <c r="FUL2998" s="583"/>
      <c r="FUM2998" s="538"/>
      <c r="FUN2998" s="565"/>
      <c r="FUO2998" s="357"/>
      <c r="FUP2998" s="81"/>
      <c r="FUQ2998" s="173"/>
      <c r="FUR2998" s="729"/>
      <c r="FUS2998" s="137"/>
      <c r="FUT2998" s="583"/>
      <c r="FUU2998" s="538"/>
      <c r="FUV2998" s="565"/>
      <c r="FUW2998" s="357"/>
      <c r="FUX2998" s="81"/>
      <c r="FUY2998" s="173"/>
      <c r="FUZ2998" s="729"/>
      <c r="FVA2998" s="137"/>
      <c r="FVB2998" s="583"/>
      <c r="FVC2998" s="538"/>
      <c r="FVD2998" s="565"/>
      <c r="FVE2998" s="357"/>
      <c r="FVF2998" s="81"/>
      <c r="FVG2998" s="173"/>
      <c r="FVH2998" s="729"/>
      <c r="FVI2998" s="137"/>
      <c r="FVJ2998" s="583"/>
      <c r="FVK2998" s="538"/>
      <c r="FVL2998" s="565"/>
      <c r="FVM2998" s="357"/>
      <c r="FVN2998" s="81"/>
      <c r="FVO2998" s="173"/>
      <c r="FVP2998" s="729"/>
      <c r="FVQ2998" s="137"/>
      <c r="FVR2998" s="583"/>
      <c r="FVS2998" s="538"/>
      <c r="FVT2998" s="565"/>
      <c r="FVU2998" s="357"/>
      <c r="FVV2998" s="81"/>
      <c r="FVW2998" s="173"/>
      <c r="FVX2998" s="729"/>
      <c r="FVY2998" s="137"/>
      <c r="FVZ2998" s="583"/>
      <c r="FWA2998" s="538"/>
      <c r="FWB2998" s="565"/>
      <c r="FWC2998" s="357"/>
      <c r="FWD2998" s="81"/>
      <c r="FWE2998" s="173"/>
      <c r="FWF2998" s="729"/>
      <c r="FWG2998" s="137"/>
      <c r="FWH2998" s="583"/>
      <c r="FWI2998" s="538"/>
      <c r="FWJ2998" s="565"/>
      <c r="FWK2998" s="357"/>
      <c r="FWL2998" s="81"/>
      <c r="FWM2998" s="173"/>
      <c r="FWN2998" s="729"/>
      <c r="FWO2998" s="137"/>
      <c r="FWP2998" s="583"/>
      <c r="FWQ2998" s="538"/>
      <c r="FWR2998" s="565"/>
      <c r="FWS2998" s="357"/>
      <c r="FWT2998" s="81"/>
      <c r="FWU2998" s="173"/>
      <c r="FWV2998" s="729"/>
      <c r="FWW2998" s="137"/>
      <c r="FWX2998" s="583"/>
      <c r="FWY2998" s="538"/>
      <c r="FWZ2998" s="565"/>
      <c r="FXA2998" s="357"/>
      <c r="FXB2998" s="81"/>
      <c r="FXC2998" s="173"/>
      <c r="FXD2998" s="729"/>
      <c r="FXE2998" s="137"/>
      <c r="FXF2998" s="583"/>
      <c r="FXG2998" s="538"/>
      <c r="FXH2998" s="565"/>
      <c r="FXI2998" s="357"/>
      <c r="FXJ2998" s="81"/>
      <c r="FXK2998" s="173"/>
      <c r="FXL2998" s="729"/>
      <c r="FXM2998" s="137"/>
      <c r="FXN2998" s="583"/>
      <c r="FXO2998" s="538"/>
      <c r="FXP2998" s="565"/>
      <c r="FXQ2998" s="357"/>
      <c r="FXR2998" s="81"/>
      <c r="FXS2998" s="173"/>
      <c r="FXT2998" s="729"/>
      <c r="FXU2998" s="137"/>
      <c r="FXV2998" s="583"/>
      <c r="FXW2998" s="538"/>
      <c r="FXX2998" s="565"/>
      <c r="FXY2998" s="357"/>
      <c r="FXZ2998" s="81"/>
      <c r="FYA2998" s="173"/>
      <c r="FYB2998" s="729"/>
      <c r="FYC2998" s="137"/>
      <c r="FYD2998" s="583"/>
      <c r="FYE2998" s="538"/>
      <c r="FYF2998" s="565"/>
      <c r="FYG2998" s="357"/>
      <c r="FYH2998" s="81"/>
      <c r="FYI2998" s="173"/>
      <c r="FYJ2998" s="729"/>
      <c r="FYK2998" s="137"/>
      <c r="FYL2998" s="583"/>
      <c r="FYM2998" s="538"/>
      <c r="FYN2998" s="565"/>
      <c r="FYO2998" s="357"/>
      <c r="FYP2998" s="81"/>
      <c r="FYQ2998" s="173"/>
      <c r="FYR2998" s="729"/>
      <c r="FYS2998" s="137"/>
      <c r="FYT2998" s="583"/>
      <c r="FYU2998" s="538"/>
      <c r="FYV2998" s="565"/>
      <c r="FYW2998" s="357"/>
      <c r="FYX2998" s="81"/>
      <c r="FYY2998" s="173"/>
      <c r="FYZ2998" s="729"/>
      <c r="FZA2998" s="137"/>
      <c r="FZB2998" s="583"/>
      <c r="FZC2998" s="538"/>
      <c r="FZD2998" s="565"/>
      <c r="FZE2998" s="357"/>
      <c r="FZF2998" s="81"/>
      <c r="FZG2998" s="173"/>
      <c r="FZH2998" s="729"/>
      <c r="FZI2998" s="137"/>
      <c r="FZJ2998" s="583"/>
      <c r="FZK2998" s="538"/>
      <c r="FZL2998" s="565"/>
      <c r="FZM2998" s="357"/>
      <c r="FZN2998" s="81"/>
      <c r="FZO2998" s="173"/>
      <c r="FZP2998" s="729"/>
      <c r="FZQ2998" s="137"/>
      <c r="FZR2998" s="583"/>
      <c r="FZS2998" s="538"/>
      <c r="FZT2998" s="565"/>
      <c r="FZU2998" s="357"/>
      <c r="FZV2998" s="81"/>
      <c r="FZW2998" s="173"/>
      <c r="FZX2998" s="729"/>
      <c r="FZY2998" s="137"/>
      <c r="FZZ2998" s="583"/>
      <c r="GAA2998" s="538"/>
      <c r="GAB2998" s="565"/>
      <c r="GAC2998" s="357"/>
      <c r="GAD2998" s="81"/>
      <c r="GAE2998" s="173"/>
      <c r="GAF2998" s="729"/>
      <c r="GAG2998" s="137"/>
      <c r="GAH2998" s="583"/>
      <c r="GAI2998" s="538"/>
      <c r="GAJ2998" s="565"/>
      <c r="GAK2998" s="357"/>
      <c r="GAL2998" s="81"/>
      <c r="GAM2998" s="173"/>
      <c r="GAN2998" s="729"/>
      <c r="GAO2998" s="137"/>
      <c r="GAP2998" s="583"/>
      <c r="GAQ2998" s="538"/>
      <c r="GAR2998" s="565"/>
      <c r="GAS2998" s="357"/>
      <c r="GAT2998" s="81"/>
      <c r="GAU2998" s="173"/>
      <c r="GAV2998" s="729"/>
      <c r="GAW2998" s="137"/>
      <c r="GAX2998" s="583"/>
      <c r="GAY2998" s="538"/>
      <c r="GAZ2998" s="565"/>
      <c r="GBA2998" s="357"/>
      <c r="GBB2998" s="81"/>
      <c r="GBC2998" s="173"/>
      <c r="GBD2998" s="729"/>
      <c r="GBE2998" s="137"/>
      <c r="GBF2998" s="583"/>
      <c r="GBG2998" s="538"/>
      <c r="GBH2998" s="565"/>
      <c r="GBI2998" s="357"/>
      <c r="GBJ2998" s="81"/>
      <c r="GBK2998" s="173"/>
      <c r="GBL2998" s="729"/>
      <c r="GBM2998" s="137"/>
      <c r="GBN2998" s="583"/>
      <c r="GBO2998" s="538"/>
      <c r="GBP2998" s="565"/>
      <c r="GBQ2998" s="357"/>
      <c r="GBR2998" s="81"/>
      <c r="GBS2998" s="173"/>
      <c r="GBT2998" s="729"/>
      <c r="GBU2998" s="137"/>
      <c r="GBV2998" s="583"/>
      <c r="GBW2998" s="538"/>
      <c r="GBX2998" s="565"/>
      <c r="GBY2998" s="357"/>
      <c r="GBZ2998" s="81"/>
      <c r="GCA2998" s="173"/>
      <c r="GCB2998" s="729"/>
      <c r="GCC2998" s="137"/>
      <c r="GCD2998" s="583"/>
      <c r="GCE2998" s="538"/>
      <c r="GCF2998" s="565"/>
      <c r="GCG2998" s="357"/>
      <c r="GCH2998" s="81"/>
      <c r="GCI2998" s="173"/>
      <c r="GCJ2998" s="729"/>
      <c r="GCK2998" s="137"/>
      <c r="GCL2998" s="583"/>
      <c r="GCM2998" s="538"/>
      <c r="GCN2998" s="565"/>
      <c r="GCO2998" s="357"/>
      <c r="GCP2998" s="81"/>
      <c r="GCQ2998" s="173"/>
      <c r="GCR2998" s="729"/>
      <c r="GCS2998" s="137"/>
      <c r="GCT2998" s="583"/>
      <c r="GCU2998" s="538"/>
      <c r="GCV2998" s="565"/>
      <c r="GCW2998" s="357"/>
      <c r="GCX2998" s="81"/>
      <c r="GCY2998" s="173"/>
      <c r="GCZ2998" s="729"/>
      <c r="GDA2998" s="137"/>
      <c r="GDB2998" s="583"/>
      <c r="GDC2998" s="538"/>
      <c r="GDD2998" s="565"/>
      <c r="GDE2998" s="357"/>
      <c r="GDF2998" s="81"/>
      <c r="GDG2998" s="173"/>
      <c r="GDH2998" s="729"/>
      <c r="GDI2998" s="137"/>
      <c r="GDJ2998" s="583"/>
      <c r="GDK2998" s="538"/>
      <c r="GDL2998" s="565"/>
      <c r="GDM2998" s="357"/>
      <c r="GDN2998" s="81"/>
      <c r="GDO2998" s="173"/>
      <c r="GDP2998" s="729"/>
      <c r="GDQ2998" s="137"/>
      <c r="GDR2998" s="583"/>
      <c r="GDS2998" s="538"/>
      <c r="GDT2998" s="565"/>
      <c r="GDU2998" s="357"/>
      <c r="GDV2998" s="81"/>
      <c r="GDW2998" s="173"/>
      <c r="GDX2998" s="729"/>
      <c r="GDY2998" s="137"/>
      <c r="GDZ2998" s="583"/>
      <c r="GEA2998" s="538"/>
      <c r="GEB2998" s="565"/>
      <c r="GEC2998" s="357"/>
      <c r="GED2998" s="81"/>
      <c r="GEE2998" s="173"/>
      <c r="GEF2998" s="729"/>
      <c r="GEG2998" s="137"/>
      <c r="GEH2998" s="583"/>
      <c r="GEI2998" s="538"/>
      <c r="GEJ2998" s="565"/>
      <c r="GEK2998" s="357"/>
      <c r="GEL2998" s="81"/>
      <c r="GEM2998" s="173"/>
      <c r="GEN2998" s="729"/>
      <c r="GEO2998" s="137"/>
      <c r="GEP2998" s="583"/>
      <c r="GEQ2998" s="538"/>
      <c r="GER2998" s="565"/>
      <c r="GES2998" s="357"/>
      <c r="GET2998" s="81"/>
      <c r="GEU2998" s="173"/>
      <c r="GEV2998" s="729"/>
      <c r="GEW2998" s="137"/>
      <c r="GEX2998" s="583"/>
      <c r="GEY2998" s="538"/>
      <c r="GEZ2998" s="565"/>
      <c r="GFA2998" s="357"/>
      <c r="GFB2998" s="81"/>
      <c r="GFC2998" s="173"/>
      <c r="GFD2998" s="729"/>
      <c r="GFE2998" s="137"/>
      <c r="GFF2998" s="583"/>
      <c r="GFG2998" s="538"/>
      <c r="GFH2998" s="565"/>
      <c r="GFI2998" s="357"/>
      <c r="GFJ2998" s="81"/>
      <c r="GFK2998" s="173"/>
      <c r="GFL2998" s="729"/>
      <c r="GFM2998" s="137"/>
      <c r="GFN2998" s="583"/>
      <c r="GFO2998" s="538"/>
      <c r="GFP2998" s="565"/>
      <c r="GFQ2998" s="357"/>
      <c r="GFR2998" s="81"/>
      <c r="GFS2998" s="173"/>
      <c r="GFT2998" s="729"/>
      <c r="GFU2998" s="137"/>
      <c r="GFV2998" s="583"/>
      <c r="GFW2998" s="538"/>
      <c r="GFX2998" s="565"/>
      <c r="GFY2998" s="357"/>
      <c r="GFZ2998" s="81"/>
      <c r="GGA2998" s="173"/>
      <c r="GGB2998" s="729"/>
      <c r="GGC2998" s="137"/>
      <c r="GGD2998" s="583"/>
      <c r="GGE2998" s="538"/>
      <c r="GGF2998" s="565"/>
      <c r="GGG2998" s="357"/>
      <c r="GGH2998" s="81"/>
      <c r="GGI2998" s="173"/>
      <c r="GGJ2998" s="729"/>
      <c r="GGK2998" s="137"/>
      <c r="GGL2998" s="583"/>
      <c r="GGM2998" s="538"/>
      <c r="GGN2998" s="565"/>
      <c r="GGO2998" s="357"/>
      <c r="GGP2998" s="81"/>
      <c r="GGQ2998" s="173"/>
      <c r="GGR2998" s="729"/>
      <c r="GGS2998" s="137"/>
      <c r="GGT2998" s="583"/>
      <c r="GGU2998" s="538"/>
      <c r="GGV2998" s="565"/>
      <c r="GGW2998" s="357"/>
      <c r="GGX2998" s="81"/>
      <c r="GGY2998" s="173"/>
      <c r="GGZ2998" s="729"/>
      <c r="GHA2998" s="137"/>
      <c r="GHB2998" s="583"/>
      <c r="GHC2998" s="538"/>
      <c r="GHD2998" s="565"/>
      <c r="GHE2998" s="357"/>
      <c r="GHF2998" s="81"/>
      <c r="GHG2998" s="173"/>
      <c r="GHH2998" s="729"/>
      <c r="GHI2998" s="137"/>
      <c r="GHJ2998" s="583"/>
      <c r="GHK2998" s="538"/>
      <c r="GHL2998" s="565"/>
      <c r="GHM2998" s="357"/>
      <c r="GHN2998" s="81"/>
      <c r="GHO2998" s="173"/>
      <c r="GHP2998" s="729"/>
      <c r="GHQ2998" s="137"/>
      <c r="GHR2998" s="583"/>
      <c r="GHS2998" s="538"/>
      <c r="GHT2998" s="565"/>
      <c r="GHU2998" s="357"/>
      <c r="GHV2998" s="81"/>
      <c r="GHW2998" s="173"/>
      <c r="GHX2998" s="729"/>
      <c r="GHY2998" s="137"/>
      <c r="GHZ2998" s="583"/>
      <c r="GIA2998" s="538"/>
      <c r="GIB2998" s="565"/>
      <c r="GIC2998" s="357"/>
      <c r="GID2998" s="81"/>
      <c r="GIE2998" s="173"/>
      <c r="GIF2998" s="729"/>
      <c r="GIG2998" s="137"/>
      <c r="GIH2998" s="583"/>
      <c r="GII2998" s="538"/>
      <c r="GIJ2998" s="565"/>
      <c r="GIK2998" s="357"/>
      <c r="GIL2998" s="81"/>
      <c r="GIM2998" s="173"/>
      <c r="GIN2998" s="729"/>
      <c r="GIO2998" s="137"/>
      <c r="GIP2998" s="583"/>
      <c r="GIQ2998" s="538"/>
      <c r="GIR2998" s="565"/>
      <c r="GIS2998" s="357"/>
      <c r="GIT2998" s="81"/>
      <c r="GIU2998" s="173"/>
      <c r="GIV2998" s="729"/>
      <c r="GIW2998" s="137"/>
      <c r="GIX2998" s="583"/>
      <c r="GIY2998" s="538"/>
      <c r="GIZ2998" s="565"/>
      <c r="GJA2998" s="357"/>
      <c r="GJB2998" s="81"/>
      <c r="GJC2998" s="173"/>
      <c r="GJD2998" s="729"/>
      <c r="GJE2998" s="137"/>
      <c r="GJF2998" s="583"/>
      <c r="GJG2998" s="538"/>
      <c r="GJH2998" s="565"/>
      <c r="GJI2998" s="357"/>
      <c r="GJJ2998" s="81"/>
      <c r="GJK2998" s="173"/>
      <c r="GJL2998" s="729"/>
      <c r="GJM2998" s="137"/>
      <c r="GJN2998" s="583"/>
      <c r="GJO2998" s="538"/>
      <c r="GJP2998" s="565"/>
      <c r="GJQ2998" s="357"/>
      <c r="GJR2998" s="81"/>
      <c r="GJS2998" s="173"/>
      <c r="GJT2998" s="729"/>
      <c r="GJU2998" s="137"/>
      <c r="GJV2998" s="583"/>
      <c r="GJW2998" s="538"/>
      <c r="GJX2998" s="565"/>
      <c r="GJY2998" s="357"/>
      <c r="GJZ2998" s="81"/>
      <c r="GKA2998" s="173"/>
      <c r="GKB2998" s="729"/>
      <c r="GKC2998" s="137"/>
      <c r="GKD2998" s="583"/>
      <c r="GKE2998" s="538"/>
      <c r="GKF2998" s="565"/>
      <c r="GKG2998" s="357"/>
      <c r="GKH2998" s="81"/>
      <c r="GKI2998" s="173"/>
      <c r="GKJ2998" s="729"/>
      <c r="GKK2998" s="137"/>
      <c r="GKL2998" s="583"/>
      <c r="GKM2998" s="538"/>
      <c r="GKN2998" s="565"/>
      <c r="GKO2998" s="357"/>
      <c r="GKP2998" s="81"/>
      <c r="GKQ2998" s="173"/>
      <c r="GKR2998" s="729"/>
      <c r="GKS2998" s="137"/>
      <c r="GKT2998" s="583"/>
      <c r="GKU2998" s="538"/>
      <c r="GKV2998" s="565"/>
      <c r="GKW2998" s="357"/>
      <c r="GKX2998" s="81"/>
      <c r="GKY2998" s="173"/>
      <c r="GKZ2998" s="729"/>
      <c r="GLA2998" s="137"/>
      <c r="GLB2998" s="583"/>
      <c r="GLC2998" s="538"/>
      <c r="GLD2998" s="565"/>
      <c r="GLE2998" s="357"/>
      <c r="GLF2998" s="81"/>
      <c r="GLG2998" s="173"/>
      <c r="GLH2998" s="729"/>
      <c r="GLI2998" s="137"/>
      <c r="GLJ2998" s="583"/>
      <c r="GLK2998" s="538"/>
      <c r="GLL2998" s="565"/>
      <c r="GLM2998" s="357"/>
      <c r="GLN2998" s="81"/>
      <c r="GLO2998" s="173"/>
      <c r="GLP2998" s="729"/>
      <c r="GLQ2998" s="137"/>
      <c r="GLR2998" s="583"/>
      <c r="GLS2998" s="538"/>
      <c r="GLT2998" s="565"/>
      <c r="GLU2998" s="357"/>
      <c r="GLV2998" s="81"/>
      <c r="GLW2998" s="173"/>
      <c r="GLX2998" s="729"/>
      <c r="GLY2998" s="137"/>
      <c r="GLZ2998" s="583"/>
      <c r="GMA2998" s="538"/>
      <c r="GMB2998" s="565"/>
      <c r="GMC2998" s="357"/>
      <c r="GMD2998" s="81"/>
      <c r="GME2998" s="173"/>
      <c r="GMF2998" s="729"/>
      <c r="GMG2998" s="137"/>
      <c r="GMH2998" s="583"/>
      <c r="GMI2998" s="538"/>
      <c r="GMJ2998" s="565"/>
      <c r="GMK2998" s="357"/>
      <c r="GML2998" s="81"/>
      <c r="GMM2998" s="173"/>
      <c r="GMN2998" s="729"/>
      <c r="GMO2998" s="137"/>
      <c r="GMP2998" s="583"/>
      <c r="GMQ2998" s="538"/>
      <c r="GMR2998" s="565"/>
      <c r="GMS2998" s="357"/>
      <c r="GMT2998" s="81"/>
      <c r="GMU2998" s="173"/>
      <c r="GMV2998" s="729"/>
      <c r="GMW2998" s="137"/>
      <c r="GMX2998" s="583"/>
      <c r="GMY2998" s="538"/>
      <c r="GMZ2998" s="565"/>
      <c r="GNA2998" s="357"/>
      <c r="GNB2998" s="81"/>
      <c r="GNC2998" s="173"/>
      <c r="GND2998" s="729"/>
      <c r="GNE2998" s="137"/>
      <c r="GNF2998" s="583"/>
      <c r="GNG2998" s="538"/>
      <c r="GNH2998" s="565"/>
      <c r="GNI2998" s="357"/>
      <c r="GNJ2998" s="81"/>
      <c r="GNK2998" s="173"/>
      <c r="GNL2998" s="729"/>
      <c r="GNM2998" s="137"/>
      <c r="GNN2998" s="583"/>
      <c r="GNO2998" s="538"/>
      <c r="GNP2998" s="565"/>
      <c r="GNQ2998" s="357"/>
      <c r="GNR2998" s="81"/>
      <c r="GNS2998" s="173"/>
      <c r="GNT2998" s="729"/>
      <c r="GNU2998" s="137"/>
      <c r="GNV2998" s="583"/>
      <c r="GNW2998" s="538"/>
      <c r="GNX2998" s="565"/>
      <c r="GNY2998" s="357"/>
      <c r="GNZ2998" s="81"/>
      <c r="GOA2998" s="173"/>
      <c r="GOB2998" s="729"/>
      <c r="GOC2998" s="137"/>
      <c r="GOD2998" s="583"/>
      <c r="GOE2998" s="538"/>
      <c r="GOF2998" s="565"/>
      <c r="GOG2998" s="357"/>
      <c r="GOH2998" s="81"/>
      <c r="GOI2998" s="173"/>
      <c r="GOJ2998" s="729"/>
      <c r="GOK2998" s="137"/>
      <c r="GOL2998" s="583"/>
      <c r="GOM2998" s="538"/>
      <c r="GON2998" s="565"/>
      <c r="GOO2998" s="357"/>
      <c r="GOP2998" s="81"/>
      <c r="GOQ2998" s="173"/>
      <c r="GOR2998" s="729"/>
      <c r="GOS2998" s="137"/>
      <c r="GOT2998" s="583"/>
      <c r="GOU2998" s="538"/>
      <c r="GOV2998" s="565"/>
      <c r="GOW2998" s="357"/>
      <c r="GOX2998" s="81"/>
      <c r="GOY2998" s="173"/>
      <c r="GOZ2998" s="729"/>
      <c r="GPA2998" s="137"/>
      <c r="GPB2998" s="583"/>
      <c r="GPC2998" s="538"/>
      <c r="GPD2998" s="565"/>
      <c r="GPE2998" s="357"/>
      <c r="GPF2998" s="81"/>
      <c r="GPG2998" s="173"/>
      <c r="GPH2998" s="729"/>
      <c r="GPI2998" s="137"/>
      <c r="GPJ2998" s="583"/>
      <c r="GPK2998" s="538"/>
      <c r="GPL2998" s="565"/>
      <c r="GPM2998" s="357"/>
      <c r="GPN2998" s="81"/>
      <c r="GPO2998" s="173"/>
      <c r="GPP2998" s="729"/>
      <c r="GPQ2998" s="137"/>
      <c r="GPR2998" s="583"/>
      <c r="GPS2998" s="538"/>
      <c r="GPT2998" s="565"/>
      <c r="GPU2998" s="357"/>
      <c r="GPV2998" s="81"/>
      <c r="GPW2998" s="173"/>
      <c r="GPX2998" s="729"/>
      <c r="GPY2998" s="137"/>
      <c r="GPZ2998" s="583"/>
      <c r="GQA2998" s="538"/>
      <c r="GQB2998" s="565"/>
      <c r="GQC2998" s="357"/>
      <c r="GQD2998" s="81"/>
      <c r="GQE2998" s="173"/>
      <c r="GQF2998" s="729"/>
      <c r="GQG2998" s="137"/>
      <c r="GQH2998" s="583"/>
      <c r="GQI2998" s="538"/>
      <c r="GQJ2998" s="565"/>
      <c r="GQK2998" s="357"/>
      <c r="GQL2998" s="81"/>
      <c r="GQM2998" s="173"/>
      <c r="GQN2998" s="729"/>
      <c r="GQO2998" s="137"/>
      <c r="GQP2998" s="583"/>
      <c r="GQQ2998" s="538"/>
      <c r="GQR2998" s="565"/>
      <c r="GQS2998" s="357"/>
      <c r="GQT2998" s="81"/>
      <c r="GQU2998" s="173"/>
      <c r="GQV2998" s="729"/>
      <c r="GQW2998" s="137"/>
      <c r="GQX2998" s="583"/>
      <c r="GQY2998" s="538"/>
      <c r="GQZ2998" s="565"/>
      <c r="GRA2998" s="357"/>
      <c r="GRB2998" s="81"/>
      <c r="GRC2998" s="173"/>
      <c r="GRD2998" s="729"/>
      <c r="GRE2998" s="137"/>
      <c r="GRF2998" s="583"/>
      <c r="GRG2998" s="538"/>
      <c r="GRH2998" s="565"/>
      <c r="GRI2998" s="357"/>
      <c r="GRJ2998" s="81"/>
      <c r="GRK2998" s="173"/>
      <c r="GRL2998" s="729"/>
      <c r="GRM2998" s="137"/>
      <c r="GRN2998" s="583"/>
      <c r="GRO2998" s="538"/>
      <c r="GRP2998" s="565"/>
      <c r="GRQ2998" s="357"/>
      <c r="GRR2998" s="81"/>
      <c r="GRS2998" s="173"/>
      <c r="GRT2998" s="729"/>
      <c r="GRU2998" s="137"/>
      <c r="GRV2998" s="583"/>
      <c r="GRW2998" s="538"/>
      <c r="GRX2998" s="565"/>
      <c r="GRY2998" s="357"/>
      <c r="GRZ2998" s="81"/>
      <c r="GSA2998" s="173"/>
      <c r="GSB2998" s="729"/>
      <c r="GSC2998" s="137"/>
      <c r="GSD2998" s="583"/>
      <c r="GSE2998" s="538"/>
      <c r="GSF2998" s="565"/>
      <c r="GSG2998" s="357"/>
      <c r="GSH2998" s="81"/>
      <c r="GSI2998" s="173"/>
      <c r="GSJ2998" s="729"/>
      <c r="GSK2998" s="137"/>
      <c r="GSL2998" s="583"/>
      <c r="GSM2998" s="538"/>
      <c r="GSN2998" s="565"/>
      <c r="GSO2998" s="357"/>
      <c r="GSP2998" s="81"/>
      <c r="GSQ2998" s="173"/>
      <c r="GSR2998" s="729"/>
      <c r="GSS2998" s="137"/>
      <c r="GST2998" s="583"/>
      <c r="GSU2998" s="538"/>
      <c r="GSV2998" s="565"/>
      <c r="GSW2998" s="357"/>
      <c r="GSX2998" s="81"/>
      <c r="GSY2998" s="173"/>
      <c r="GSZ2998" s="729"/>
      <c r="GTA2998" s="137"/>
      <c r="GTB2998" s="583"/>
      <c r="GTC2998" s="538"/>
      <c r="GTD2998" s="565"/>
      <c r="GTE2998" s="357"/>
      <c r="GTF2998" s="81"/>
      <c r="GTG2998" s="173"/>
      <c r="GTH2998" s="729"/>
      <c r="GTI2998" s="137"/>
      <c r="GTJ2998" s="583"/>
      <c r="GTK2998" s="538"/>
      <c r="GTL2998" s="565"/>
      <c r="GTM2998" s="357"/>
      <c r="GTN2998" s="81"/>
      <c r="GTO2998" s="173"/>
      <c r="GTP2998" s="729"/>
      <c r="GTQ2998" s="137"/>
      <c r="GTR2998" s="583"/>
      <c r="GTS2998" s="538"/>
      <c r="GTT2998" s="565"/>
      <c r="GTU2998" s="357"/>
      <c r="GTV2998" s="81"/>
      <c r="GTW2998" s="173"/>
      <c r="GTX2998" s="729"/>
      <c r="GTY2998" s="137"/>
      <c r="GTZ2998" s="583"/>
      <c r="GUA2998" s="538"/>
      <c r="GUB2998" s="565"/>
      <c r="GUC2998" s="357"/>
      <c r="GUD2998" s="81"/>
      <c r="GUE2998" s="173"/>
      <c r="GUF2998" s="729"/>
      <c r="GUG2998" s="137"/>
      <c r="GUH2998" s="583"/>
      <c r="GUI2998" s="538"/>
      <c r="GUJ2998" s="565"/>
      <c r="GUK2998" s="357"/>
      <c r="GUL2998" s="81"/>
      <c r="GUM2998" s="173"/>
      <c r="GUN2998" s="729"/>
      <c r="GUO2998" s="137"/>
      <c r="GUP2998" s="583"/>
      <c r="GUQ2998" s="538"/>
      <c r="GUR2998" s="565"/>
      <c r="GUS2998" s="357"/>
      <c r="GUT2998" s="81"/>
      <c r="GUU2998" s="173"/>
      <c r="GUV2998" s="729"/>
      <c r="GUW2998" s="137"/>
      <c r="GUX2998" s="583"/>
      <c r="GUY2998" s="538"/>
      <c r="GUZ2998" s="565"/>
      <c r="GVA2998" s="357"/>
      <c r="GVB2998" s="81"/>
      <c r="GVC2998" s="173"/>
      <c r="GVD2998" s="729"/>
      <c r="GVE2998" s="137"/>
      <c r="GVF2998" s="583"/>
      <c r="GVG2998" s="538"/>
      <c r="GVH2998" s="565"/>
      <c r="GVI2998" s="357"/>
      <c r="GVJ2998" s="81"/>
      <c r="GVK2998" s="173"/>
      <c r="GVL2998" s="729"/>
      <c r="GVM2998" s="137"/>
      <c r="GVN2998" s="583"/>
      <c r="GVO2998" s="538"/>
      <c r="GVP2998" s="565"/>
      <c r="GVQ2998" s="357"/>
      <c r="GVR2998" s="81"/>
      <c r="GVS2998" s="173"/>
      <c r="GVT2998" s="729"/>
      <c r="GVU2998" s="137"/>
      <c r="GVV2998" s="583"/>
      <c r="GVW2998" s="538"/>
      <c r="GVX2998" s="565"/>
      <c r="GVY2998" s="357"/>
      <c r="GVZ2998" s="81"/>
      <c r="GWA2998" s="173"/>
      <c r="GWB2998" s="729"/>
      <c r="GWC2998" s="137"/>
      <c r="GWD2998" s="583"/>
      <c r="GWE2998" s="538"/>
      <c r="GWF2998" s="565"/>
      <c r="GWG2998" s="357"/>
      <c r="GWH2998" s="81"/>
      <c r="GWI2998" s="173"/>
      <c r="GWJ2998" s="729"/>
      <c r="GWK2998" s="137"/>
      <c r="GWL2998" s="583"/>
      <c r="GWM2998" s="538"/>
      <c r="GWN2998" s="565"/>
      <c r="GWO2998" s="357"/>
      <c r="GWP2998" s="81"/>
      <c r="GWQ2998" s="173"/>
      <c r="GWR2998" s="729"/>
      <c r="GWS2998" s="137"/>
      <c r="GWT2998" s="583"/>
      <c r="GWU2998" s="538"/>
      <c r="GWV2998" s="565"/>
      <c r="GWW2998" s="357"/>
      <c r="GWX2998" s="81"/>
      <c r="GWY2998" s="173"/>
      <c r="GWZ2998" s="729"/>
      <c r="GXA2998" s="137"/>
      <c r="GXB2998" s="583"/>
      <c r="GXC2998" s="538"/>
      <c r="GXD2998" s="565"/>
      <c r="GXE2998" s="357"/>
      <c r="GXF2998" s="81"/>
      <c r="GXG2998" s="173"/>
      <c r="GXH2998" s="729"/>
      <c r="GXI2998" s="137"/>
      <c r="GXJ2998" s="583"/>
      <c r="GXK2998" s="538"/>
      <c r="GXL2998" s="565"/>
      <c r="GXM2998" s="357"/>
      <c r="GXN2998" s="81"/>
      <c r="GXO2998" s="173"/>
      <c r="GXP2998" s="729"/>
      <c r="GXQ2998" s="137"/>
      <c r="GXR2998" s="583"/>
      <c r="GXS2998" s="538"/>
      <c r="GXT2998" s="565"/>
      <c r="GXU2998" s="357"/>
      <c r="GXV2998" s="81"/>
      <c r="GXW2998" s="173"/>
      <c r="GXX2998" s="729"/>
      <c r="GXY2998" s="137"/>
      <c r="GXZ2998" s="583"/>
      <c r="GYA2998" s="538"/>
      <c r="GYB2998" s="565"/>
      <c r="GYC2998" s="357"/>
      <c r="GYD2998" s="81"/>
      <c r="GYE2998" s="173"/>
      <c r="GYF2998" s="729"/>
      <c r="GYG2998" s="137"/>
      <c r="GYH2998" s="583"/>
      <c r="GYI2998" s="538"/>
      <c r="GYJ2998" s="565"/>
      <c r="GYK2998" s="357"/>
      <c r="GYL2998" s="81"/>
      <c r="GYM2998" s="173"/>
      <c r="GYN2998" s="729"/>
      <c r="GYO2998" s="137"/>
      <c r="GYP2998" s="583"/>
      <c r="GYQ2998" s="538"/>
      <c r="GYR2998" s="565"/>
      <c r="GYS2998" s="357"/>
      <c r="GYT2998" s="81"/>
      <c r="GYU2998" s="173"/>
      <c r="GYV2998" s="729"/>
      <c r="GYW2998" s="137"/>
      <c r="GYX2998" s="583"/>
      <c r="GYY2998" s="538"/>
      <c r="GYZ2998" s="565"/>
      <c r="GZA2998" s="357"/>
      <c r="GZB2998" s="81"/>
      <c r="GZC2998" s="173"/>
      <c r="GZD2998" s="729"/>
      <c r="GZE2998" s="137"/>
      <c r="GZF2998" s="583"/>
      <c r="GZG2998" s="538"/>
      <c r="GZH2998" s="565"/>
      <c r="GZI2998" s="357"/>
      <c r="GZJ2998" s="81"/>
      <c r="GZK2998" s="173"/>
      <c r="GZL2998" s="729"/>
      <c r="GZM2998" s="137"/>
      <c r="GZN2998" s="583"/>
      <c r="GZO2998" s="538"/>
      <c r="GZP2998" s="565"/>
      <c r="GZQ2998" s="357"/>
      <c r="GZR2998" s="81"/>
      <c r="GZS2998" s="173"/>
      <c r="GZT2998" s="729"/>
      <c r="GZU2998" s="137"/>
      <c r="GZV2998" s="583"/>
      <c r="GZW2998" s="538"/>
      <c r="GZX2998" s="565"/>
      <c r="GZY2998" s="357"/>
      <c r="GZZ2998" s="81"/>
      <c r="HAA2998" s="173"/>
      <c r="HAB2998" s="729"/>
      <c r="HAC2998" s="137"/>
      <c r="HAD2998" s="583"/>
      <c r="HAE2998" s="538"/>
      <c r="HAF2998" s="565"/>
      <c r="HAG2998" s="357"/>
      <c r="HAH2998" s="81"/>
      <c r="HAI2998" s="173"/>
      <c r="HAJ2998" s="729"/>
      <c r="HAK2998" s="137"/>
      <c r="HAL2998" s="583"/>
      <c r="HAM2998" s="538"/>
      <c r="HAN2998" s="565"/>
      <c r="HAO2998" s="357"/>
      <c r="HAP2998" s="81"/>
      <c r="HAQ2998" s="173"/>
      <c r="HAR2998" s="729"/>
      <c r="HAS2998" s="137"/>
      <c r="HAT2998" s="583"/>
      <c r="HAU2998" s="538"/>
      <c r="HAV2998" s="565"/>
      <c r="HAW2998" s="357"/>
      <c r="HAX2998" s="81"/>
      <c r="HAY2998" s="173"/>
      <c r="HAZ2998" s="729"/>
      <c r="HBA2998" s="137"/>
      <c r="HBB2998" s="583"/>
      <c r="HBC2998" s="538"/>
      <c r="HBD2998" s="565"/>
      <c r="HBE2998" s="357"/>
      <c r="HBF2998" s="81"/>
      <c r="HBG2998" s="173"/>
      <c r="HBH2998" s="729"/>
      <c r="HBI2998" s="137"/>
      <c r="HBJ2998" s="583"/>
      <c r="HBK2998" s="538"/>
      <c r="HBL2998" s="565"/>
      <c r="HBM2998" s="357"/>
      <c r="HBN2998" s="81"/>
      <c r="HBO2998" s="173"/>
      <c r="HBP2998" s="729"/>
      <c r="HBQ2998" s="137"/>
      <c r="HBR2998" s="583"/>
      <c r="HBS2998" s="538"/>
      <c r="HBT2998" s="565"/>
      <c r="HBU2998" s="357"/>
      <c r="HBV2998" s="81"/>
      <c r="HBW2998" s="173"/>
      <c r="HBX2998" s="729"/>
      <c r="HBY2998" s="137"/>
      <c r="HBZ2998" s="583"/>
      <c r="HCA2998" s="538"/>
      <c r="HCB2998" s="565"/>
      <c r="HCC2998" s="357"/>
      <c r="HCD2998" s="81"/>
      <c r="HCE2998" s="173"/>
      <c r="HCF2998" s="729"/>
      <c r="HCG2998" s="137"/>
      <c r="HCH2998" s="583"/>
      <c r="HCI2998" s="538"/>
      <c r="HCJ2998" s="565"/>
      <c r="HCK2998" s="357"/>
      <c r="HCL2998" s="81"/>
      <c r="HCM2998" s="173"/>
      <c r="HCN2998" s="729"/>
      <c r="HCO2998" s="137"/>
      <c r="HCP2998" s="583"/>
      <c r="HCQ2998" s="538"/>
      <c r="HCR2998" s="565"/>
      <c r="HCS2998" s="357"/>
      <c r="HCT2998" s="81"/>
      <c r="HCU2998" s="173"/>
      <c r="HCV2998" s="729"/>
      <c r="HCW2998" s="137"/>
      <c r="HCX2998" s="583"/>
      <c r="HCY2998" s="538"/>
      <c r="HCZ2998" s="565"/>
      <c r="HDA2998" s="357"/>
      <c r="HDB2998" s="81"/>
      <c r="HDC2998" s="173"/>
      <c r="HDD2998" s="729"/>
      <c r="HDE2998" s="137"/>
      <c r="HDF2998" s="583"/>
      <c r="HDG2998" s="538"/>
      <c r="HDH2998" s="565"/>
      <c r="HDI2998" s="357"/>
      <c r="HDJ2998" s="81"/>
      <c r="HDK2998" s="173"/>
      <c r="HDL2998" s="729"/>
      <c r="HDM2998" s="137"/>
      <c r="HDN2998" s="583"/>
      <c r="HDO2998" s="538"/>
      <c r="HDP2998" s="565"/>
      <c r="HDQ2998" s="357"/>
      <c r="HDR2998" s="81"/>
      <c r="HDS2998" s="173"/>
      <c r="HDT2998" s="729"/>
      <c r="HDU2998" s="137"/>
      <c r="HDV2998" s="583"/>
      <c r="HDW2998" s="538"/>
      <c r="HDX2998" s="565"/>
      <c r="HDY2998" s="357"/>
      <c r="HDZ2998" s="81"/>
      <c r="HEA2998" s="173"/>
      <c r="HEB2998" s="729"/>
      <c r="HEC2998" s="137"/>
      <c r="HED2998" s="583"/>
      <c r="HEE2998" s="538"/>
      <c r="HEF2998" s="565"/>
      <c r="HEG2998" s="357"/>
      <c r="HEH2998" s="81"/>
      <c r="HEI2998" s="173"/>
      <c r="HEJ2998" s="729"/>
      <c r="HEK2998" s="137"/>
      <c r="HEL2998" s="583"/>
      <c r="HEM2998" s="538"/>
      <c r="HEN2998" s="565"/>
      <c r="HEO2998" s="357"/>
      <c r="HEP2998" s="81"/>
      <c r="HEQ2998" s="173"/>
      <c r="HER2998" s="729"/>
      <c r="HES2998" s="137"/>
      <c r="HET2998" s="583"/>
      <c r="HEU2998" s="538"/>
      <c r="HEV2998" s="565"/>
      <c r="HEW2998" s="357"/>
      <c r="HEX2998" s="81"/>
      <c r="HEY2998" s="173"/>
      <c r="HEZ2998" s="729"/>
      <c r="HFA2998" s="137"/>
      <c r="HFB2998" s="583"/>
      <c r="HFC2998" s="538"/>
      <c r="HFD2998" s="565"/>
      <c r="HFE2998" s="357"/>
      <c r="HFF2998" s="81"/>
      <c r="HFG2998" s="173"/>
      <c r="HFH2998" s="729"/>
      <c r="HFI2998" s="137"/>
      <c r="HFJ2998" s="583"/>
      <c r="HFK2998" s="538"/>
      <c r="HFL2998" s="565"/>
      <c r="HFM2998" s="357"/>
      <c r="HFN2998" s="81"/>
      <c r="HFO2998" s="173"/>
      <c r="HFP2998" s="729"/>
      <c r="HFQ2998" s="137"/>
      <c r="HFR2998" s="583"/>
      <c r="HFS2998" s="538"/>
      <c r="HFT2998" s="565"/>
      <c r="HFU2998" s="357"/>
      <c r="HFV2998" s="81"/>
      <c r="HFW2998" s="173"/>
      <c r="HFX2998" s="729"/>
      <c r="HFY2998" s="137"/>
      <c r="HFZ2998" s="583"/>
      <c r="HGA2998" s="538"/>
      <c r="HGB2998" s="565"/>
      <c r="HGC2998" s="357"/>
      <c r="HGD2998" s="81"/>
      <c r="HGE2998" s="173"/>
      <c r="HGF2998" s="729"/>
      <c r="HGG2998" s="137"/>
      <c r="HGH2998" s="583"/>
      <c r="HGI2998" s="538"/>
      <c r="HGJ2998" s="565"/>
      <c r="HGK2998" s="357"/>
      <c r="HGL2998" s="81"/>
      <c r="HGM2998" s="173"/>
      <c r="HGN2998" s="729"/>
      <c r="HGO2998" s="137"/>
      <c r="HGP2998" s="583"/>
      <c r="HGQ2998" s="538"/>
      <c r="HGR2998" s="565"/>
      <c r="HGS2998" s="357"/>
      <c r="HGT2998" s="81"/>
      <c r="HGU2998" s="173"/>
      <c r="HGV2998" s="729"/>
      <c r="HGW2998" s="137"/>
      <c r="HGX2998" s="583"/>
      <c r="HGY2998" s="538"/>
      <c r="HGZ2998" s="565"/>
      <c r="HHA2998" s="357"/>
      <c r="HHB2998" s="81"/>
      <c r="HHC2998" s="173"/>
      <c r="HHD2998" s="729"/>
      <c r="HHE2998" s="137"/>
      <c r="HHF2998" s="583"/>
      <c r="HHG2998" s="538"/>
      <c r="HHH2998" s="565"/>
      <c r="HHI2998" s="357"/>
      <c r="HHJ2998" s="81"/>
      <c r="HHK2998" s="173"/>
      <c r="HHL2998" s="729"/>
      <c r="HHM2998" s="137"/>
      <c r="HHN2998" s="583"/>
      <c r="HHO2998" s="538"/>
      <c r="HHP2998" s="565"/>
      <c r="HHQ2998" s="357"/>
      <c r="HHR2998" s="81"/>
      <c r="HHS2998" s="173"/>
      <c r="HHT2998" s="729"/>
      <c r="HHU2998" s="137"/>
      <c r="HHV2998" s="583"/>
      <c r="HHW2998" s="538"/>
      <c r="HHX2998" s="565"/>
      <c r="HHY2998" s="357"/>
      <c r="HHZ2998" s="81"/>
      <c r="HIA2998" s="173"/>
      <c r="HIB2998" s="729"/>
      <c r="HIC2998" s="137"/>
      <c r="HID2998" s="583"/>
      <c r="HIE2998" s="538"/>
      <c r="HIF2998" s="565"/>
      <c r="HIG2998" s="357"/>
      <c r="HIH2998" s="81"/>
      <c r="HII2998" s="173"/>
      <c r="HIJ2998" s="729"/>
      <c r="HIK2998" s="137"/>
      <c r="HIL2998" s="583"/>
      <c r="HIM2998" s="538"/>
      <c r="HIN2998" s="565"/>
      <c r="HIO2998" s="357"/>
      <c r="HIP2998" s="81"/>
      <c r="HIQ2998" s="173"/>
      <c r="HIR2998" s="729"/>
      <c r="HIS2998" s="137"/>
      <c r="HIT2998" s="583"/>
      <c r="HIU2998" s="538"/>
      <c r="HIV2998" s="565"/>
      <c r="HIW2998" s="357"/>
      <c r="HIX2998" s="81"/>
      <c r="HIY2998" s="173"/>
      <c r="HIZ2998" s="729"/>
      <c r="HJA2998" s="137"/>
      <c r="HJB2998" s="583"/>
      <c r="HJC2998" s="538"/>
      <c r="HJD2998" s="565"/>
      <c r="HJE2998" s="357"/>
      <c r="HJF2998" s="81"/>
      <c r="HJG2998" s="173"/>
      <c r="HJH2998" s="729"/>
      <c r="HJI2998" s="137"/>
      <c r="HJJ2998" s="583"/>
      <c r="HJK2998" s="538"/>
      <c r="HJL2998" s="565"/>
      <c r="HJM2998" s="357"/>
      <c r="HJN2998" s="81"/>
      <c r="HJO2998" s="173"/>
      <c r="HJP2998" s="729"/>
      <c r="HJQ2998" s="137"/>
      <c r="HJR2998" s="583"/>
      <c r="HJS2998" s="538"/>
      <c r="HJT2998" s="565"/>
      <c r="HJU2998" s="357"/>
      <c r="HJV2998" s="81"/>
      <c r="HJW2998" s="173"/>
      <c r="HJX2998" s="729"/>
      <c r="HJY2998" s="137"/>
      <c r="HJZ2998" s="583"/>
      <c r="HKA2998" s="538"/>
      <c r="HKB2998" s="565"/>
      <c r="HKC2998" s="357"/>
      <c r="HKD2998" s="81"/>
      <c r="HKE2998" s="173"/>
      <c r="HKF2998" s="729"/>
      <c r="HKG2998" s="137"/>
      <c r="HKH2998" s="583"/>
      <c r="HKI2998" s="538"/>
      <c r="HKJ2998" s="565"/>
      <c r="HKK2998" s="357"/>
      <c r="HKL2998" s="81"/>
      <c r="HKM2998" s="173"/>
      <c r="HKN2998" s="729"/>
      <c r="HKO2998" s="137"/>
      <c r="HKP2998" s="583"/>
      <c r="HKQ2998" s="538"/>
      <c r="HKR2998" s="565"/>
      <c r="HKS2998" s="357"/>
      <c r="HKT2998" s="81"/>
      <c r="HKU2998" s="173"/>
      <c r="HKV2998" s="729"/>
      <c r="HKW2998" s="137"/>
      <c r="HKX2998" s="583"/>
      <c r="HKY2998" s="538"/>
      <c r="HKZ2998" s="565"/>
      <c r="HLA2998" s="357"/>
      <c r="HLB2998" s="81"/>
      <c r="HLC2998" s="173"/>
      <c r="HLD2998" s="729"/>
      <c r="HLE2998" s="137"/>
      <c r="HLF2998" s="583"/>
      <c r="HLG2998" s="538"/>
      <c r="HLH2998" s="565"/>
      <c r="HLI2998" s="357"/>
      <c r="HLJ2998" s="81"/>
      <c r="HLK2998" s="173"/>
      <c r="HLL2998" s="729"/>
      <c r="HLM2998" s="137"/>
      <c r="HLN2998" s="583"/>
      <c r="HLO2998" s="538"/>
      <c r="HLP2998" s="565"/>
      <c r="HLQ2998" s="357"/>
      <c r="HLR2998" s="81"/>
      <c r="HLS2998" s="173"/>
      <c r="HLT2998" s="729"/>
      <c r="HLU2998" s="137"/>
      <c r="HLV2998" s="583"/>
      <c r="HLW2998" s="538"/>
      <c r="HLX2998" s="565"/>
      <c r="HLY2998" s="357"/>
      <c r="HLZ2998" s="81"/>
      <c r="HMA2998" s="173"/>
      <c r="HMB2998" s="729"/>
      <c r="HMC2998" s="137"/>
      <c r="HMD2998" s="583"/>
      <c r="HME2998" s="538"/>
      <c r="HMF2998" s="565"/>
      <c r="HMG2998" s="357"/>
      <c r="HMH2998" s="81"/>
      <c r="HMI2998" s="173"/>
      <c r="HMJ2998" s="729"/>
      <c r="HMK2998" s="137"/>
      <c r="HML2998" s="583"/>
      <c r="HMM2998" s="538"/>
      <c r="HMN2998" s="565"/>
      <c r="HMO2998" s="357"/>
      <c r="HMP2998" s="81"/>
      <c r="HMQ2998" s="173"/>
      <c r="HMR2998" s="729"/>
      <c r="HMS2998" s="137"/>
      <c r="HMT2998" s="583"/>
      <c r="HMU2998" s="538"/>
      <c r="HMV2998" s="565"/>
      <c r="HMW2998" s="357"/>
      <c r="HMX2998" s="81"/>
      <c r="HMY2998" s="173"/>
      <c r="HMZ2998" s="729"/>
      <c r="HNA2998" s="137"/>
      <c r="HNB2998" s="583"/>
      <c r="HNC2998" s="538"/>
      <c r="HND2998" s="565"/>
      <c r="HNE2998" s="357"/>
      <c r="HNF2998" s="81"/>
      <c r="HNG2998" s="173"/>
      <c r="HNH2998" s="729"/>
      <c r="HNI2998" s="137"/>
      <c r="HNJ2998" s="583"/>
      <c r="HNK2998" s="538"/>
      <c r="HNL2998" s="565"/>
      <c r="HNM2998" s="357"/>
      <c r="HNN2998" s="81"/>
      <c r="HNO2998" s="173"/>
      <c r="HNP2998" s="729"/>
      <c r="HNQ2998" s="137"/>
      <c r="HNR2998" s="583"/>
      <c r="HNS2998" s="538"/>
      <c r="HNT2998" s="565"/>
      <c r="HNU2998" s="357"/>
      <c r="HNV2998" s="81"/>
      <c r="HNW2998" s="173"/>
      <c r="HNX2998" s="729"/>
      <c r="HNY2998" s="137"/>
      <c r="HNZ2998" s="583"/>
      <c r="HOA2998" s="538"/>
      <c r="HOB2998" s="565"/>
      <c r="HOC2998" s="357"/>
      <c r="HOD2998" s="81"/>
      <c r="HOE2998" s="173"/>
      <c r="HOF2998" s="729"/>
      <c r="HOG2998" s="137"/>
      <c r="HOH2998" s="583"/>
      <c r="HOI2998" s="538"/>
      <c r="HOJ2998" s="565"/>
      <c r="HOK2998" s="357"/>
      <c r="HOL2998" s="81"/>
      <c r="HOM2998" s="173"/>
      <c r="HON2998" s="729"/>
      <c r="HOO2998" s="137"/>
      <c r="HOP2998" s="583"/>
      <c r="HOQ2998" s="538"/>
      <c r="HOR2998" s="565"/>
      <c r="HOS2998" s="357"/>
      <c r="HOT2998" s="81"/>
      <c r="HOU2998" s="173"/>
      <c r="HOV2998" s="729"/>
      <c r="HOW2998" s="137"/>
      <c r="HOX2998" s="583"/>
      <c r="HOY2998" s="538"/>
      <c r="HOZ2998" s="565"/>
      <c r="HPA2998" s="357"/>
      <c r="HPB2998" s="81"/>
      <c r="HPC2998" s="173"/>
      <c r="HPD2998" s="729"/>
      <c r="HPE2998" s="137"/>
      <c r="HPF2998" s="583"/>
      <c r="HPG2998" s="538"/>
      <c r="HPH2998" s="565"/>
      <c r="HPI2998" s="357"/>
      <c r="HPJ2998" s="81"/>
      <c r="HPK2998" s="173"/>
      <c r="HPL2998" s="729"/>
      <c r="HPM2998" s="137"/>
      <c r="HPN2998" s="583"/>
      <c r="HPO2998" s="538"/>
      <c r="HPP2998" s="565"/>
      <c r="HPQ2998" s="357"/>
      <c r="HPR2998" s="81"/>
      <c r="HPS2998" s="173"/>
      <c r="HPT2998" s="729"/>
      <c r="HPU2998" s="137"/>
      <c r="HPV2998" s="583"/>
      <c r="HPW2998" s="538"/>
      <c r="HPX2998" s="565"/>
      <c r="HPY2998" s="357"/>
      <c r="HPZ2998" s="81"/>
      <c r="HQA2998" s="173"/>
      <c r="HQB2998" s="729"/>
      <c r="HQC2998" s="137"/>
      <c r="HQD2998" s="583"/>
      <c r="HQE2998" s="538"/>
      <c r="HQF2998" s="565"/>
      <c r="HQG2998" s="357"/>
      <c r="HQH2998" s="81"/>
      <c r="HQI2998" s="173"/>
      <c r="HQJ2998" s="729"/>
      <c r="HQK2998" s="137"/>
      <c r="HQL2998" s="583"/>
      <c r="HQM2998" s="538"/>
      <c r="HQN2998" s="565"/>
      <c r="HQO2998" s="357"/>
      <c r="HQP2998" s="81"/>
      <c r="HQQ2998" s="173"/>
      <c r="HQR2998" s="729"/>
      <c r="HQS2998" s="137"/>
      <c r="HQT2998" s="583"/>
      <c r="HQU2998" s="538"/>
      <c r="HQV2998" s="565"/>
      <c r="HQW2998" s="357"/>
      <c r="HQX2998" s="81"/>
      <c r="HQY2998" s="173"/>
      <c r="HQZ2998" s="729"/>
      <c r="HRA2998" s="137"/>
      <c r="HRB2998" s="583"/>
      <c r="HRC2998" s="538"/>
      <c r="HRD2998" s="565"/>
      <c r="HRE2998" s="357"/>
      <c r="HRF2998" s="81"/>
      <c r="HRG2998" s="173"/>
      <c r="HRH2998" s="729"/>
      <c r="HRI2998" s="137"/>
      <c r="HRJ2998" s="583"/>
      <c r="HRK2998" s="538"/>
      <c r="HRL2998" s="565"/>
      <c r="HRM2998" s="357"/>
      <c r="HRN2998" s="81"/>
      <c r="HRO2998" s="173"/>
      <c r="HRP2998" s="729"/>
      <c r="HRQ2998" s="137"/>
      <c r="HRR2998" s="583"/>
      <c r="HRS2998" s="538"/>
      <c r="HRT2998" s="565"/>
      <c r="HRU2998" s="357"/>
      <c r="HRV2998" s="81"/>
      <c r="HRW2998" s="173"/>
      <c r="HRX2998" s="729"/>
      <c r="HRY2998" s="137"/>
      <c r="HRZ2998" s="583"/>
      <c r="HSA2998" s="538"/>
      <c r="HSB2998" s="565"/>
      <c r="HSC2998" s="357"/>
      <c r="HSD2998" s="81"/>
      <c r="HSE2998" s="173"/>
      <c r="HSF2998" s="729"/>
      <c r="HSG2998" s="137"/>
      <c r="HSH2998" s="583"/>
      <c r="HSI2998" s="538"/>
      <c r="HSJ2998" s="565"/>
      <c r="HSK2998" s="357"/>
      <c r="HSL2998" s="81"/>
      <c r="HSM2998" s="173"/>
      <c r="HSN2998" s="729"/>
      <c r="HSO2998" s="137"/>
      <c r="HSP2998" s="583"/>
      <c r="HSQ2998" s="538"/>
      <c r="HSR2998" s="565"/>
      <c r="HSS2998" s="357"/>
      <c r="HST2998" s="81"/>
      <c r="HSU2998" s="173"/>
      <c r="HSV2998" s="729"/>
      <c r="HSW2998" s="137"/>
      <c r="HSX2998" s="583"/>
      <c r="HSY2998" s="538"/>
      <c r="HSZ2998" s="565"/>
      <c r="HTA2998" s="357"/>
      <c r="HTB2998" s="81"/>
      <c r="HTC2998" s="173"/>
      <c r="HTD2998" s="729"/>
      <c r="HTE2998" s="137"/>
      <c r="HTF2998" s="583"/>
      <c r="HTG2998" s="538"/>
      <c r="HTH2998" s="565"/>
      <c r="HTI2998" s="357"/>
      <c r="HTJ2998" s="81"/>
      <c r="HTK2998" s="173"/>
      <c r="HTL2998" s="729"/>
      <c r="HTM2998" s="137"/>
      <c r="HTN2998" s="583"/>
      <c r="HTO2998" s="538"/>
      <c r="HTP2998" s="565"/>
      <c r="HTQ2998" s="357"/>
      <c r="HTR2998" s="81"/>
      <c r="HTS2998" s="173"/>
      <c r="HTT2998" s="729"/>
      <c r="HTU2998" s="137"/>
      <c r="HTV2998" s="583"/>
      <c r="HTW2998" s="538"/>
      <c r="HTX2998" s="565"/>
      <c r="HTY2998" s="357"/>
      <c r="HTZ2998" s="81"/>
      <c r="HUA2998" s="173"/>
      <c r="HUB2998" s="729"/>
      <c r="HUC2998" s="137"/>
      <c r="HUD2998" s="583"/>
      <c r="HUE2998" s="538"/>
      <c r="HUF2998" s="565"/>
      <c r="HUG2998" s="357"/>
      <c r="HUH2998" s="81"/>
      <c r="HUI2998" s="173"/>
      <c r="HUJ2998" s="729"/>
      <c r="HUK2998" s="137"/>
      <c r="HUL2998" s="583"/>
      <c r="HUM2998" s="538"/>
      <c r="HUN2998" s="565"/>
      <c r="HUO2998" s="357"/>
      <c r="HUP2998" s="81"/>
      <c r="HUQ2998" s="173"/>
      <c r="HUR2998" s="729"/>
      <c r="HUS2998" s="137"/>
      <c r="HUT2998" s="583"/>
      <c r="HUU2998" s="538"/>
      <c r="HUV2998" s="565"/>
      <c r="HUW2998" s="357"/>
      <c r="HUX2998" s="81"/>
      <c r="HUY2998" s="173"/>
      <c r="HUZ2998" s="729"/>
      <c r="HVA2998" s="137"/>
      <c r="HVB2998" s="583"/>
      <c r="HVC2998" s="538"/>
      <c r="HVD2998" s="565"/>
      <c r="HVE2998" s="357"/>
      <c r="HVF2998" s="81"/>
      <c r="HVG2998" s="173"/>
      <c r="HVH2998" s="729"/>
      <c r="HVI2998" s="137"/>
      <c r="HVJ2998" s="583"/>
      <c r="HVK2998" s="538"/>
      <c r="HVL2998" s="565"/>
      <c r="HVM2998" s="357"/>
      <c r="HVN2998" s="81"/>
      <c r="HVO2998" s="173"/>
      <c r="HVP2998" s="729"/>
      <c r="HVQ2998" s="137"/>
      <c r="HVR2998" s="583"/>
      <c r="HVS2998" s="538"/>
      <c r="HVT2998" s="565"/>
      <c r="HVU2998" s="357"/>
      <c r="HVV2998" s="81"/>
      <c r="HVW2998" s="173"/>
      <c r="HVX2998" s="729"/>
      <c r="HVY2998" s="137"/>
      <c r="HVZ2998" s="583"/>
      <c r="HWA2998" s="538"/>
      <c r="HWB2998" s="565"/>
      <c r="HWC2998" s="357"/>
      <c r="HWD2998" s="81"/>
      <c r="HWE2998" s="173"/>
      <c r="HWF2998" s="729"/>
      <c r="HWG2998" s="137"/>
      <c r="HWH2998" s="583"/>
      <c r="HWI2998" s="538"/>
      <c r="HWJ2998" s="565"/>
      <c r="HWK2998" s="357"/>
      <c r="HWL2998" s="81"/>
      <c r="HWM2998" s="173"/>
      <c r="HWN2998" s="729"/>
      <c r="HWO2998" s="137"/>
      <c r="HWP2998" s="583"/>
      <c r="HWQ2998" s="538"/>
      <c r="HWR2998" s="565"/>
      <c r="HWS2998" s="357"/>
      <c r="HWT2998" s="81"/>
      <c r="HWU2998" s="173"/>
      <c r="HWV2998" s="729"/>
      <c r="HWW2998" s="137"/>
      <c r="HWX2998" s="583"/>
      <c r="HWY2998" s="538"/>
      <c r="HWZ2998" s="565"/>
      <c r="HXA2998" s="357"/>
      <c r="HXB2998" s="81"/>
      <c r="HXC2998" s="173"/>
      <c r="HXD2998" s="729"/>
      <c r="HXE2998" s="137"/>
      <c r="HXF2998" s="583"/>
      <c r="HXG2998" s="538"/>
      <c r="HXH2998" s="565"/>
      <c r="HXI2998" s="357"/>
      <c r="HXJ2998" s="81"/>
      <c r="HXK2998" s="173"/>
      <c r="HXL2998" s="729"/>
      <c r="HXM2998" s="137"/>
      <c r="HXN2998" s="583"/>
      <c r="HXO2998" s="538"/>
      <c r="HXP2998" s="565"/>
      <c r="HXQ2998" s="357"/>
      <c r="HXR2998" s="81"/>
      <c r="HXS2998" s="173"/>
      <c r="HXT2998" s="729"/>
      <c r="HXU2998" s="137"/>
      <c r="HXV2998" s="583"/>
      <c r="HXW2998" s="538"/>
      <c r="HXX2998" s="565"/>
      <c r="HXY2998" s="357"/>
      <c r="HXZ2998" s="81"/>
      <c r="HYA2998" s="173"/>
      <c r="HYB2998" s="729"/>
      <c r="HYC2998" s="137"/>
      <c r="HYD2998" s="583"/>
      <c r="HYE2998" s="538"/>
      <c r="HYF2998" s="565"/>
      <c r="HYG2998" s="357"/>
      <c r="HYH2998" s="81"/>
      <c r="HYI2998" s="173"/>
      <c r="HYJ2998" s="729"/>
      <c r="HYK2998" s="137"/>
      <c r="HYL2998" s="583"/>
      <c r="HYM2998" s="538"/>
      <c r="HYN2998" s="565"/>
      <c r="HYO2998" s="357"/>
      <c r="HYP2998" s="81"/>
      <c r="HYQ2998" s="173"/>
      <c r="HYR2998" s="729"/>
      <c r="HYS2998" s="137"/>
      <c r="HYT2998" s="583"/>
      <c r="HYU2998" s="538"/>
      <c r="HYV2998" s="565"/>
      <c r="HYW2998" s="357"/>
      <c r="HYX2998" s="81"/>
      <c r="HYY2998" s="173"/>
      <c r="HYZ2998" s="729"/>
      <c r="HZA2998" s="137"/>
      <c r="HZB2998" s="583"/>
      <c r="HZC2998" s="538"/>
      <c r="HZD2998" s="565"/>
      <c r="HZE2998" s="357"/>
      <c r="HZF2998" s="81"/>
      <c r="HZG2998" s="173"/>
      <c r="HZH2998" s="729"/>
      <c r="HZI2998" s="137"/>
      <c r="HZJ2998" s="583"/>
      <c r="HZK2998" s="538"/>
      <c r="HZL2998" s="565"/>
      <c r="HZM2998" s="357"/>
      <c r="HZN2998" s="81"/>
      <c r="HZO2998" s="173"/>
      <c r="HZP2998" s="729"/>
      <c r="HZQ2998" s="137"/>
      <c r="HZR2998" s="583"/>
      <c r="HZS2998" s="538"/>
      <c r="HZT2998" s="565"/>
      <c r="HZU2998" s="357"/>
      <c r="HZV2998" s="81"/>
      <c r="HZW2998" s="173"/>
      <c r="HZX2998" s="729"/>
      <c r="HZY2998" s="137"/>
      <c r="HZZ2998" s="583"/>
      <c r="IAA2998" s="538"/>
      <c r="IAB2998" s="565"/>
      <c r="IAC2998" s="357"/>
      <c r="IAD2998" s="81"/>
      <c r="IAE2998" s="173"/>
      <c r="IAF2998" s="729"/>
      <c r="IAG2998" s="137"/>
      <c r="IAH2998" s="583"/>
      <c r="IAI2998" s="538"/>
      <c r="IAJ2998" s="565"/>
      <c r="IAK2998" s="357"/>
      <c r="IAL2998" s="81"/>
      <c r="IAM2998" s="173"/>
      <c r="IAN2998" s="729"/>
      <c r="IAO2998" s="137"/>
      <c r="IAP2998" s="583"/>
      <c r="IAQ2998" s="538"/>
      <c r="IAR2998" s="565"/>
      <c r="IAS2998" s="357"/>
      <c r="IAT2998" s="81"/>
      <c r="IAU2998" s="173"/>
      <c r="IAV2998" s="729"/>
      <c r="IAW2998" s="137"/>
      <c r="IAX2998" s="583"/>
      <c r="IAY2998" s="538"/>
      <c r="IAZ2998" s="565"/>
      <c r="IBA2998" s="357"/>
      <c r="IBB2998" s="81"/>
      <c r="IBC2998" s="173"/>
      <c r="IBD2998" s="729"/>
      <c r="IBE2998" s="137"/>
      <c r="IBF2998" s="583"/>
      <c r="IBG2998" s="538"/>
      <c r="IBH2998" s="565"/>
      <c r="IBI2998" s="357"/>
      <c r="IBJ2998" s="81"/>
      <c r="IBK2998" s="173"/>
      <c r="IBL2998" s="729"/>
      <c r="IBM2998" s="137"/>
      <c r="IBN2998" s="583"/>
      <c r="IBO2998" s="538"/>
      <c r="IBP2998" s="565"/>
      <c r="IBQ2998" s="357"/>
      <c r="IBR2998" s="81"/>
      <c r="IBS2998" s="173"/>
      <c r="IBT2998" s="729"/>
      <c r="IBU2998" s="137"/>
      <c r="IBV2998" s="583"/>
      <c r="IBW2998" s="538"/>
      <c r="IBX2998" s="565"/>
      <c r="IBY2998" s="357"/>
      <c r="IBZ2998" s="81"/>
      <c r="ICA2998" s="173"/>
      <c r="ICB2998" s="729"/>
      <c r="ICC2998" s="137"/>
      <c r="ICD2998" s="583"/>
      <c r="ICE2998" s="538"/>
      <c r="ICF2998" s="565"/>
      <c r="ICG2998" s="357"/>
      <c r="ICH2998" s="81"/>
      <c r="ICI2998" s="173"/>
      <c r="ICJ2998" s="729"/>
      <c r="ICK2998" s="137"/>
      <c r="ICL2998" s="583"/>
      <c r="ICM2998" s="538"/>
      <c r="ICN2998" s="565"/>
      <c r="ICO2998" s="357"/>
      <c r="ICP2998" s="81"/>
      <c r="ICQ2998" s="173"/>
      <c r="ICR2998" s="729"/>
      <c r="ICS2998" s="137"/>
      <c r="ICT2998" s="583"/>
      <c r="ICU2998" s="538"/>
      <c r="ICV2998" s="565"/>
      <c r="ICW2998" s="357"/>
      <c r="ICX2998" s="81"/>
      <c r="ICY2998" s="173"/>
      <c r="ICZ2998" s="729"/>
      <c r="IDA2998" s="137"/>
      <c r="IDB2998" s="583"/>
      <c r="IDC2998" s="538"/>
      <c r="IDD2998" s="565"/>
      <c r="IDE2998" s="357"/>
      <c r="IDF2998" s="81"/>
      <c r="IDG2998" s="173"/>
      <c r="IDH2998" s="729"/>
      <c r="IDI2998" s="137"/>
      <c r="IDJ2998" s="583"/>
      <c r="IDK2998" s="538"/>
      <c r="IDL2998" s="565"/>
      <c r="IDM2998" s="357"/>
      <c r="IDN2998" s="81"/>
      <c r="IDO2998" s="173"/>
      <c r="IDP2998" s="729"/>
      <c r="IDQ2998" s="137"/>
      <c r="IDR2998" s="583"/>
      <c r="IDS2998" s="538"/>
      <c r="IDT2998" s="565"/>
      <c r="IDU2998" s="357"/>
      <c r="IDV2998" s="81"/>
      <c r="IDW2998" s="173"/>
      <c r="IDX2998" s="729"/>
      <c r="IDY2998" s="137"/>
      <c r="IDZ2998" s="583"/>
      <c r="IEA2998" s="538"/>
      <c r="IEB2998" s="565"/>
      <c r="IEC2998" s="357"/>
      <c r="IED2998" s="81"/>
      <c r="IEE2998" s="173"/>
      <c r="IEF2998" s="729"/>
      <c r="IEG2998" s="137"/>
      <c r="IEH2998" s="583"/>
      <c r="IEI2998" s="538"/>
      <c r="IEJ2998" s="565"/>
      <c r="IEK2998" s="357"/>
      <c r="IEL2998" s="81"/>
      <c r="IEM2998" s="173"/>
      <c r="IEN2998" s="729"/>
      <c r="IEO2998" s="137"/>
      <c r="IEP2998" s="583"/>
      <c r="IEQ2998" s="538"/>
      <c r="IER2998" s="565"/>
      <c r="IES2998" s="357"/>
      <c r="IET2998" s="81"/>
      <c r="IEU2998" s="173"/>
      <c r="IEV2998" s="729"/>
      <c r="IEW2998" s="137"/>
      <c r="IEX2998" s="583"/>
      <c r="IEY2998" s="538"/>
      <c r="IEZ2998" s="565"/>
      <c r="IFA2998" s="357"/>
      <c r="IFB2998" s="81"/>
      <c r="IFC2998" s="173"/>
      <c r="IFD2998" s="729"/>
      <c r="IFE2998" s="137"/>
      <c r="IFF2998" s="583"/>
      <c r="IFG2998" s="538"/>
      <c r="IFH2998" s="565"/>
      <c r="IFI2998" s="357"/>
      <c r="IFJ2998" s="81"/>
      <c r="IFK2998" s="173"/>
      <c r="IFL2998" s="729"/>
      <c r="IFM2998" s="137"/>
      <c r="IFN2998" s="583"/>
      <c r="IFO2998" s="538"/>
      <c r="IFP2998" s="565"/>
      <c r="IFQ2998" s="357"/>
      <c r="IFR2998" s="81"/>
      <c r="IFS2998" s="173"/>
      <c r="IFT2998" s="729"/>
      <c r="IFU2998" s="137"/>
      <c r="IFV2998" s="583"/>
      <c r="IFW2998" s="538"/>
      <c r="IFX2998" s="565"/>
      <c r="IFY2998" s="357"/>
      <c r="IFZ2998" s="81"/>
      <c r="IGA2998" s="173"/>
      <c r="IGB2998" s="729"/>
      <c r="IGC2998" s="137"/>
      <c r="IGD2998" s="583"/>
      <c r="IGE2998" s="538"/>
      <c r="IGF2998" s="565"/>
      <c r="IGG2998" s="357"/>
      <c r="IGH2998" s="81"/>
      <c r="IGI2998" s="173"/>
      <c r="IGJ2998" s="729"/>
      <c r="IGK2998" s="137"/>
      <c r="IGL2998" s="583"/>
      <c r="IGM2998" s="538"/>
      <c r="IGN2998" s="565"/>
      <c r="IGO2998" s="357"/>
      <c r="IGP2998" s="81"/>
      <c r="IGQ2998" s="173"/>
      <c r="IGR2998" s="729"/>
      <c r="IGS2998" s="137"/>
      <c r="IGT2998" s="583"/>
      <c r="IGU2998" s="538"/>
      <c r="IGV2998" s="565"/>
      <c r="IGW2998" s="357"/>
      <c r="IGX2998" s="81"/>
      <c r="IGY2998" s="173"/>
      <c r="IGZ2998" s="729"/>
      <c r="IHA2998" s="137"/>
      <c r="IHB2998" s="583"/>
      <c r="IHC2998" s="538"/>
      <c r="IHD2998" s="565"/>
      <c r="IHE2998" s="357"/>
      <c r="IHF2998" s="81"/>
      <c r="IHG2998" s="173"/>
      <c r="IHH2998" s="729"/>
      <c r="IHI2998" s="137"/>
      <c r="IHJ2998" s="583"/>
      <c r="IHK2998" s="538"/>
      <c r="IHL2998" s="565"/>
      <c r="IHM2998" s="357"/>
      <c r="IHN2998" s="81"/>
      <c r="IHO2998" s="173"/>
      <c r="IHP2998" s="729"/>
      <c r="IHQ2998" s="137"/>
      <c r="IHR2998" s="583"/>
      <c r="IHS2998" s="538"/>
      <c r="IHT2998" s="565"/>
      <c r="IHU2998" s="357"/>
      <c r="IHV2998" s="81"/>
      <c r="IHW2998" s="173"/>
      <c r="IHX2998" s="729"/>
      <c r="IHY2998" s="137"/>
      <c r="IHZ2998" s="583"/>
      <c r="IIA2998" s="538"/>
      <c r="IIB2998" s="565"/>
      <c r="IIC2998" s="357"/>
      <c r="IID2998" s="81"/>
      <c r="IIE2998" s="173"/>
      <c r="IIF2998" s="729"/>
      <c r="IIG2998" s="137"/>
      <c r="IIH2998" s="583"/>
      <c r="III2998" s="538"/>
      <c r="IIJ2998" s="565"/>
      <c r="IIK2998" s="357"/>
      <c r="IIL2998" s="81"/>
      <c r="IIM2998" s="173"/>
      <c r="IIN2998" s="729"/>
      <c r="IIO2998" s="137"/>
      <c r="IIP2998" s="583"/>
      <c r="IIQ2998" s="538"/>
      <c r="IIR2998" s="565"/>
      <c r="IIS2998" s="357"/>
      <c r="IIT2998" s="81"/>
      <c r="IIU2998" s="173"/>
      <c r="IIV2998" s="729"/>
      <c r="IIW2998" s="137"/>
      <c r="IIX2998" s="583"/>
      <c r="IIY2998" s="538"/>
      <c r="IIZ2998" s="565"/>
      <c r="IJA2998" s="357"/>
      <c r="IJB2998" s="81"/>
      <c r="IJC2998" s="173"/>
      <c r="IJD2998" s="729"/>
      <c r="IJE2998" s="137"/>
      <c r="IJF2998" s="583"/>
      <c r="IJG2998" s="538"/>
      <c r="IJH2998" s="565"/>
      <c r="IJI2998" s="357"/>
      <c r="IJJ2998" s="81"/>
      <c r="IJK2998" s="173"/>
      <c r="IJL2998" s="729"/>
      <c r="IJM2998" s="137"/>
      <c r="IJN2998" s="583"/>
      <c r="IJO2998" s="538"/>
      <c r="IJP2998" s="565"/>
      <c r="IJQ2998" s="357"/>
      <c r="IJR2998" s="81"/>
      <c r="IJS2998" s="173"/>
      <c r="IJT2998" s="729"/>
      <c r="IJU2998" s="137"/>
      <c r="IJV2998" s="583"/>
      <c r="IJW2998" s="538"/>
      <c r="IJX2998" s="565"/>
      <c r="IJY2998" s="357"/>
      <c r="IJZ2998" s="81"/>
      <c r="IKA2998" s="173"/>
      <c r="IKB2998" s="729"/>
      <c r="IKC2998" s="137"/>
      <c r="IKD2998" s="583"/>
      <c r="IKE2998" s="538"/>
      <c r="IKF2998" s="565"/>
      <c r="IKG2998" s="357"/>
      <c r="IKH2998" s="81"/>
      <c r="IKI2998" s="173"/>
      <c r="IKJ2998" s="729"/>
      <c r="IKK2998" s="137"/>
      <c r="IKL2998" s="583"/>
      <c r="IKM2998" s="538"/>
      <c r="IKN2998" s="565"/>
      <c r="IKO2998" s="357"/>
      <c r="IKP2998" s="81"/>
      <c r="IKQ2998" s="173"/>
      <c r="IKR2998" s="729"/>
      <c r="IKS2998" s="137"/>
      <c r="IKT2998" s="583"/>
      <c r="IKU2998" s="538"/>
      <c r="IKV2998" s="565"/>
      <c r="IKW2998" s="357"/>
      <c r="IKX2998" s="81"/>
      <c r="IKY2998" s="173"/>
      <c r="IKZ2998" s="729"/>
      <c r="ILA2998" s="137"/>
      <c r="ILB2998" s="583"/>
      <c r="ILC2998" s="538"/>
      <c r="ILD2998" s="565"/>
      <c r="ILE2998" s="357"/>
      <c r="ILF2998" s="81"/>
      <c r="ILG2998" s="173"/>
      <c r="ILH2998" s="729"/>
      <c r="ILI2998" s="137"/>
      <c r="ILJ2998" s="583"/>
      <c r="ILK2998" s="538"/>
      <c r="ILL2998" s="565"/>
      <c r="ILM2998" s="357"/>
      <c r="ILN2998" s="81"/>
      <c r="ILO2998" s="173"/>
      <c r="ILP2998" s="729"/>
      <c r="ILQ2998" s="137"/>
      <c r="ILR2998" s="583"/>
      <c r="ILS2998" s="538"/>
      <c r="ILT2998" s="565"/>
      <c r="ILU2998" s="357"/>
      <c r="ILV2998" s="81"/>
      <c r="ILW2998" s="173"/>
      <c r="ILX2998" s="729"/>
      <c r="ILY2998" s="137"/>
      <c r="ILZ2998" s="583"/>
      <c r="IMA2998" s="538"/>
      <c r="IMB2998" s="565"/>
      <c r="IMC2998" s="357"/>
      <c r="IMD2998" s="81"/>
      <c r="IME2998" s="173"/>
      <c r="IMF2998" s="729"/>
      <c r="IMG2998" s="137"/>
      <c r="IMH2998" s="583"/>
      <c r="IMI2998" s="538"/>
      <c r="IMJ2998" s="565"/>
      <c r="IMK2998" s="357"/>
      <c r="IML2998" s="81"/>
      <c r="IMM2998" s="173"/>
      <c r="IMN2998" s="729"/>
      <c r="IMO2998" s="137"/>
      <c r="IMP2998" s="583"/>
      <c r="IMQ2998" s="538"/>
      <c r="IMR2998" s="565"/>
      <c r="IMS2998" s="357"/>
      <c r="IMT2998" s="81"/>
      <c r="IMU2998" s="173"/>
      <c r="IMV2998" s="729"/>
      <c r="IMW2998" s="137"/>
      <c r="IMX2998" s="583"/>
      <c r="IMY2998" s="538"/>
      <c r="IMZ2998" s="565"/>
      <c r="INA2998" s="357"/>
      <c r="INB2998" s="81"/>
      <c r="INC2998" s="173"/>
      <c r="IND2998" s="729"/>
      <c r="INE2998" s="137"/>
      <c r="INF2998" s="583"/>
      <c r="ING2998" s="538"/>
      <c r="INH2998" s="565"/>
      <c r="INI2998" s="357"/>
      <c r="INJ2998" s="81"/>
      <c r="INK2998" s="173"/>
      <c r="INL2998" s="729"/>
      <c r="INM2998" s="137"/>
      <c r="INN2998" s="583"/>
      <c r="INO2998" s="538"/>
      <c r="INP2998" s="565"/>
      <c r="INQ2998" s="357"/>
      <c r="INR2998" s="81"/>
      <c r="INS2998" s="173"/>
      <c r="INT2998" s="729"/>
      <c r="INU2998" s="137"/>
      <c r="INV2998" s="583"/>
      <c r="INW2998" s="538"/>
      <c r="INX2998" s="565"/>
      <c r="INY2998" s="357"/>
      <c r="INZ2998" s="81"/>
      <c r="IOA2998" s="173"/>
      <c r="IOB2998" s="729"/>
      <c r="IOC2998" s="137"/>
      <c r="IOD2998" s="583"/>
      <c r="IOE2998" s="538"/>
      <c r="IOF2998" s="565"/>
      <c r="IOG2998" s="357"/>
      <c r="IOH2998" s="81"/>
      <c r="IOI2998" s="173"/>
      <c r="IOJ2998" s="729"/>
      <c r="IOK2998" s="137"/>
      <c r="IOL2998" s="583"/>
      <c r="IOM2998" s="538"/>
      <c r="ION2998" s="565"/>
      <c r="IOO2998" s="357"/>
      <c r="IOP2998" s="81"/>
      <c r="IOQ2998" s="173"/>
      <c r="IOR2998" s="729"/>
      <c r="IOS2998" s="137"/>
      <c r="IOT2998" s="583"/>
      <c r="IOU2998" s="538"/>
      <c r="IOV2998" s="565"/>
      <c r="IOW2998" s="357"/>
      <c r="IOX2998" s="81"/>
      <c r="IOY2998" s="173"/>
      <c r="IOZ2998" s="729"/>
      <c r="IPA2998" s="137"/>
      <c r="IPB2998" s="583"/>
      <c r="IPC2998" s="538"/>
      <c r="IPD2998" s="565"/>
      <c r="IPE2998" s="357"/>
      <c r="IPF2998" s="81"/>
      <c r="IPG2998" s="173"/>
      <c r="IPH2998" s="729"/>
      <c r="IPI2998" s="137"/>
      <c r="IPJ2998" s="583"/>
      <c r="IPK2998" s="538"/>
      <c r="IPL2998" s="565"/>
      <c r="IPM2998" s="357"/>
      <c r="IPN2998" s="81"/>
      <c r="IPO2998" s="173"/>
      <c r="IPP2998" s="729"/>
      <c r="IPQ2998" s="137"/>
      <c r="IPR2998" s="583"/>
      <c r="IPS2998" s="538"/>
      <c r="IPT2998" s="565"/>
      <c r="IPU2998" s="357"/>
      <c r="IPV2998" s="81"/>
      <c r="IPW2998" s="173"/>
      <c r="IPX2998" s="729"/>
      <c r="IPY2998" s="137"/>
      <c r="IPZ2998" s="583"/>
      <c r="IQA2998" s="538"/>
      <c r="IQB2998" s="565"/>
      <c r="IQC2998" s="357"/>
      <c r="IQD2998" s="81"/>
      <c r="IQE2998" s="173"/>
      <c r="IQF2998" s="729"/>
      <c r="IQG2998" s="137"/>
      <c r="IQH2998" s="583"/>
      <c r="IQI2998" s="538"/>
      <c r="IQJ2998" s="565"/>
      <c r="IQK2998" s="357"/>
      <c r="IQL2998" s="81"/>
      <c r="IQM2998" s="173"/>
      <c r="IQN2998" s="729"/>
      <c r="IQO2998" s="137"/>
      <c r="IQP2998" s="583"/>
      <c r="IQQ2998" s="538"/>
      <c r="IQR2998" s="565"/>
      <c r="IQS2998" s="357"/>
      <c r="IQT2998" s="81"/>
      <c r="IQU2998" s="173"/>
      <c r="IQV2998" s="729"/>
      <c r="IQW2998" s="137"/>
      <c r="IQX2998" s="583"/>
      <c r="IQY2998" s="538"/>
      <c r="IQZ2998" s="565"/>
      <c r="IRA2998" s="357"/>
      <c r="IRB2998" s="81"/>
      <c r="IRC2998" s="173"/>
      <c r="IRD2998" s="729"/>
      <c r="IRE2998" s="137"/>
      <c r="IRF2998" s="583"/>
      <c r="IRG2998" s="538"/>
      <c r="IRH2998" s="565"/>
      <c r="IRI2998" s="357"/>
      <c r="IRJ2998" s="81"/>
      <c r="IRK2998" s="173"/>
      <c r="IRL2998" s="729"/>
      <c r="IRM2998" s="137"/>
      <c r="IRN2998" s="583"/>
      <c r="IRO2998" s="538"/>
      <c r="IRP2998" s="565"/>
      <c r="IRQ2998" s="357"/>
      <c r="IRR2998" s="81"/>
      <c r="IRS2998" s="173"/>
      <c r="IRT2998" s="729"/>
      <c r="IRU2998" s="137"/>
      <c r="IRV2998" s="583"/>
      <c r="IRW2998" s="538"/>
      <c r="IRX2998" s="565"/>
      <c r="IRY2998" s="357"/>
      <c r="IRZ2998" s="81"/>
      <c r="ISA2998" s="173"/>
      <c r="ISB2998" s="729"/>
      <c r="ISC2998" s="137"/>
      <c r="ISD2998" s="583"/>
      <c r="ISE2998" s="538"/>
      <c r="ISF2998" s="565"/>
      <c r="ISG2998" s="357"/>
      <c r="ISH2998" s="81"/>
      <c r="ISI2998" s="173"/>
      <c r="ISJ2998" s="729"/>
      <c r="ISK2998" s="137"/>
      <c r="ISL2998" s="583"/>
      <c r="ISM2998" s="538"/>
      <c r="ISN2998" s="565"/>
      <c r="ISO2998" s="357"/>
      <c r="ISP2998" s="81"/>
      <c r="ISQ2998" s="173"/>
      <c r="ISR2998" s="729"/>
      <c r="ISS2998" s="137"/>
      <c r="IST2998" s="583"/>
      <c r="ISU2998" s="538"/>
      <c r="ISV2998" s="565"/>
      <c r="ISW2998" s="357"/>
      <c r="ISX2998" s="81"/>
      <c r="ISY2998" s="173"/>
      <c r="ISZ2998" s="729"/>
      <c r="ITA2998" s="137"/>
      <c r="ITB2998" s="583"/>
      <c r="ITC2998" s="538"/>
      <c r="ITD2998" s="565"/>
      <c r="ITE2998" s="357"/>
      <c r="ITF2998" s="81"/>
      <c r="ITG2998" s="173"/>
      <c r="ITH2998" s="729"/>
      <c r="ITI2998" s="137"/>
      <c r="ITJ2998" s="583"/>
      <c r="ITK2998" s="538"/>
      <c r="ITL2998" s="565"/>
      <c r="ITM2998" s="357"/>
      <c r="ITN2998" s="81"/>
      <c r="ITO2998" s="173"/>
      <c r="ITP2998" s="729"/>
      <c r="ITQ2998" s="137"/>
      <c r="ITR2998" s="583"/>
      <c r="ITS2998" s="538"/>
      <c r="ITT2998" s="565"/>
      <c r="ITU2998" s="357"/>
      <c r="ITV2998" s="81"/>
      <c r="ITW2998" s="173"/>
      <c r="ITX2998" s="729"/>
      <c r="ITY2998" s="137"/>
      <c r="ITZ2998" s="583"/>
      <c r="IUA2998" s="538"/>
      <c r="IUB2998" s="565"/>
      <c r="IUC2998" s="357"/>
      <c r="IUD2998" s="81"/>
      <c r="IUE2998" s="173"/>
      <c r="IUF2998" s="729"/>
      <c r="IUG2998" s="137"/>
      <c r="IUH2998" s="583"/>
      <c r="IUI2998" s="538"/>
      <c r="IUJ2998" s="565"/>
      <c r="IUK2998" s="357"/>
      <c r="IUL2998" s="81"/>
      <c r="IUM2998" s="173"/>
      <c r="IUN2998" s="729"/>
      <c r="IUO2998" s="137"/>
      <c r="IUP2998" s="583"/>
      <c r="IUQ2998" s="538"/>
      <c r="IUR2998" s="565"/>
      <c r="IUS2998" s="357"/>
      <c r="IUT2998" s="81"/>
      <c r="IUU2998" s="173"/>
      <c r="IUV2998" s="729"/>
      <c r="IUW2998" s="137"/>
      <c r="IUX2998" s="583"/>
      <c r="IUY2998" s="538"/>
      <c r="IUZ2998" s="565"/>
      <c r="IVA2998" s="357"/>
      <c r="IVB2998" s="81"/>
      <c r="IVC2998" s="173"/>
      <c r="IVD2998" s="729"/>
      <c r="IVE2998" s="137"/>
      <c r="IVF2998" s="583"/>
      <c r="IVG2998" s="538"/>
      <c r="IVH2998" s="565"/>
      <c r="IVI2998" s="357"/>
      <c r="IVJ2998" s="81"/>
      <c r="IVK2998" s="173"/>
      <c r="IVL2998" s="729"/>
      <c r="IVM2998" s="137"/>
      <c r="IVN2998" s="583"/>
      <c r="IVO2998" s="538"/>
      <c r="IVP2998" s="565"/>
      <c r="IVQ2998" s="357"/>
      <c r="IVR2998" s="81"/>
      <c r="IVS2998" s="173"/>
      <c r="IVT2998" s="729"/>
      <c r="IVU2998" s="137"/>
      <c r="IVV2998" s="583"/>
      <c r="IVW2998" s="538"/>
      <c r="IVX2998" s="565"/>
      <c r="IVY2998" s="357"/>
      <c r="IVZ2998" s="81"/>
      <c r="IWA2998" s="173"/>
      <c r="IWB2998" s="729"/>
      <c r="IWC2998" s="137"/>
      <c r="IWD2998" s="583"/>
      <c r="IWE2998" s="538"/>
      <c r="IWF2998" s="565"/>
      <c r="IWG2998" s="357"/>
      <c r="IWH2998" s="81"/>
      <c r="IWI2998" s="173"/>
      <c r="IWJ2998" s="729"/>
      <c r="IWK2998" s="137"/>
      <c r="IWL2998" s="583"/>
      <c r="IWM2998" s="538"/>
      <c r="IWN2998" s="565"/>
      <c r="IWO2998" s="357"/>
      <c r="IWP2998" s="81"/>
      <c r="IWQ2998" s="173"/>
      <c r="IWR2998" s="729"/>
      <c r="IWS2998" s="137"/>
      <c r="IWT2998" s="583"/>
      <c r="IWU2998" s="538"/>
      <c r="IWV2998" s="565"/>
      <c r="IWW2998" s="357"/>
      <c r="IWX2998" s="81"/>
      <c r="IWY2998" s="173"/>
      <c r="IWZ2998" s="729"/>
      <c r="IXA2998" s="137"/>
      <c r="IXB2998" s="583"/>
      <c r="IXC2998" s="538"/>
      <c r="IXD2998" s="565"/>
      <c r="IXE2998" s="357"/>
      <c r="IXF2998" s="81"/>
      <c r="IXG2998" s="173"/>
      <c r="IXH2998" s="729"/>
      <c r="IXI2998" s="137"/>
      <c r="IXJ2998" s="583"/>
      <c r="IXK2998" s="538"/>
      <c r="IXL2998" s="565"/>
      <c r="IXM2998" s="357"/>
      <c r="IXN2998" s="81"/>
      <c r="IXO2998" s="173"/>
      <c r="IXP2998" s="729"/>
      <c r="IXQ2998" s="137"/>
      <c r="IXR2998" s="583"/>
      <c r="IXS2998" s="538"/>
      <c r="IXT2998" s="565"/>
      <c r="IXU2998" s="357"/>
      <c r="IXV2998" s="81"/>
      <c r="IXW2998" s="173"/>
      <c r="IXX2998" s="729"/>
      <c r="IXY2998" s="137"/>
      <c r="IXZ2998" s="583"/>
      <c r="IYA2998" s="538"/>
      <c r="IYB2998" s="565"/>
      <c r="IYC2998" s="357"/>
      <c r="IYD2998" s="81"/>
      <c r="IYE2998" s="173"/>
      <c r="IYF2998" s="729"/>
      <c r="IYG2998" s="137"/>
      <c r="IYH2998" s="583"/>
      <c r="IYI2998" s="538"/>
      <c r="IYJ2998" s="565"/>
      <c r="IYK2998" s="357"/>
      <c r="IYL2998" s="81"/>
      <c r="IYM2998" s="173"/>
      <c r="IYN2998" s="729"/>
      <c r="IYO2998" s="137"/>
      <c r="IYP2998" s="583"/>
      <c r="IYQ2998" s="538"/>
      <c r="IYR2998" s="565"/>
      <c r="IYS2998" s="357"/>
      <c r="IYT2998" s="81"/>
      <c r="IYU2998" s="173"/>
      <c r="IYV2998" s="729"/>
      <c r="IYW2998" s="137"/>
      <c r="IYX2998" s="583"/>
      <c r="IYY2998" s="538"/>
      <c r="IYZ2998" s="565"/>
      <c r="IZA2998" s="357"/>
      <c r="IZB2998" s="81"/>
      <c r="IZC2998" s="173"/>
      <c r="IZD2998" s="729"/>
      <c r="IZE2998" s="137"/>
      <c r="IZF2998" s="583"/>
      <c r="IZG2998" s="538"/>
      <c r="IZH2998" s="565"/>
      <c r="IZI2998" s="357"/>
      <c r="IZJ2998" s="81"/>
      <c r="IZK2998" s="173"/>
      <c r="IZL2998" s="729"/>
      <c r="IZM2998" s="137"/>
      <c r="IZN2998" s="583"/>
      <c r="IZO2998" s="538"/>
      <c r="IZP2998" s="565"/>
      <c r="IZQ2998" s="357"/>
      <c r="IZR2998" s="81"/>
      <c r="IZS2998" s="173"/>
      <c r="IZT2998" s="729"/>
      <c r="IZU2998" s="137"/>
      <c r="IZV2998" s="583"/>
      <c r="IZW2998" s="538"/>
      <c r="IZX2998" s="565"/>
      <c r="IZY2998" s="357"/>
      <c r="IZZ2998" s="81"/>
      <c r="JAA2998" s="173"/>
      <c r="JAB2998" s="729"/>
      <c r="JAC2998" s="137"/>
      <c r="JAD2998" s="583"/>
      <c r="JAE2998" s="538"/>
      <c r="JAF2998" s="565"/>
      <c r="JAG2998" s="357"/>
      <c r="JAH2998" s="81"/>
      <c r="JAI2998" s="173"/>
      <c r="JAJ2998" s="729"/>
      <c r="JAK2998" s="137"/>
      <c r="JAL2998" s="583"/>
      <c r="JAM2998" s="538"/>
      <c r="JAN2998" s="565"/>
      <c r="JAO2998" s="357"/>
      <c r="JAP2998" s="81"/>
      <c r="JAQ2998" s="173"/>
      <c r="JAR2998" s="729"/>
      <c r="JAS2998" s="137"/>
      <c r="JAT2998" s="583"/>
      <c r="JAU2998" s="538"/>
      <c r="JAV2998" s="565"/>
      <c r="JAW2998" s="357"/>
      <c r="JAX2998" s="81"/>
      <c r="JAY2998" s="173"/>
      <c r="JAZ2998" s="729"/>
      <c r="JBA2998" s="137"/>
      <c r="JBB2998" s="583"/>
      <c r="JBC2998" s="538"/>
      <c r="JBD2998" s="565"/>
      <c r="JBE2998" s="357"/>
      <c r="JBF2998" s="81"/>
      <c r="JBG2998" s="173"/>
      <c r="JBH2998" s="729"/>
      <c r="JBI2998" s="137"/>
      <c r="JBJ2998" s="583"/>
      <c r="JBK2998" s="538"/>
      <c r="JBL2998" s="565"/>
      <c r="JBM2998" s="357"/>
      <c r="JBN2998" s="81"/>
      <c r="JBO2998" s="173"/>
      <c r="JBP2998" s="729"/>
      <c r="JBQ2998" s="137"/>
      <c r="JBR2998" s="583"/>
      <c r="JBS2998" s="538"/>
      <c r="JBT2998" s="565"/>
      <c r="JBU2998" s="357"/>
      <c r="JBV2998" s="81"/>
      <c r="JBW2998" s="173"/>
      <c r="JBX2998" s="729"/>
      <c r="JBY2998" s="137"/>
      <c r="JBZ2998" s="583"/>
      <c r="JCA2998" s="538"/>
      <c r="JCB2998" s="565"/>
      <c r="JCC2998" s="357"/>
      <c r="JCD2998" s="81"/>
      <c r="JCE2998" s="173"/>
      <c r="JCF2998" s="729"/>
      <c r="JCG2998" s="137"/>
      <c r="JCH2998" s="583"/>
      <c r="JCI2998" s="538"/>
      <c r="JCJ2998" s="565"/>
      <c r="JCK2998" s="357"/>
      <c r="JCL2998" s="81"/>
      <c r="JCM2998" s="173"/>
      <c r="JCN2998" s="729"/>
      <c r="JCO2998" s="137"/>
      <c r="JCP2998" s="583"/>
      <c r="JCQ2998" s="538"/>
      <c r="JCR2998" s="565"/>
      <c r="JCS2998" s="357"/>
      <c r="JCT2998" s="81"/>
      <c r="JCU2998" s="173"/>
      <c r="JCV2998" s="729"/>
      <c r="JCW2998" s="137"/>
      <c r="JCX2998" s="583"/>
      <c r="JCY2998" s="538"/>
      <c r="JCZ2998" s="565"/>
      <c r="JDA2998" s="357"/>
      <c r="JDB2998" s="81"/>
      <c r="JDC2998" s="173"/>
      <c r="JDD2998" s="729"/>
      <c r="JDE2998" s="137"/>
      <c r="JDF2998" s="583"/>
      <c r="JDG2998" s="538"/>
      <c r="JDH2998" s="565"/>
      <c r="JDI2998" s="357"/>
      <c r="JDJ2998" s="81"/>
      <c r="JDK2998" s="173"/>
      <c r="JDL2998" s="729"/>
      <c r="JDM2998" s="137"/>
      <c r="JDN2998" s="583"/>
      <c r="JDO2998" s="538"/>
      <c r="JDP2998" s="565"/>
      <c r="JDQ2998" s="357"/>
      <c r="JDR2998" s="81"/>
      <c r="JDS2998" s="173"/>
      <c r="JDT2998" s="729"/>
      <c r="JDU2998" s="137"/>
      <c r="JDV2998" s="583"/>
      <c r="JDW2998" s="538"/>
      <c r="JDX2998" s="565"/>
      <c r="JDY2998" s="357"/>
      <c r="JDZ2998" s="81"/>
      <c r="JEA2998" s="173"/>
      <c r="JEB2998" s="729"/>
      <c r="JEC2998" s="137"/>
      <c r="JED2998" s="583"/>
      <c r="JEE2998" s="538"/>
      <c r="JEF2998" s="565"/>
      <c r="JEG2998" s="357"/>
      <c r="JEH2998" s="81"/>
      <c r="JEI2998" s="173"/>
      <c r="JEJ2998" s="729"/>
      <c r="JEK2998" s="137"/>
      <c r="JEL2998" s="583"/>
      <c r="JEM2998" s="538"/>
      <c r="JEN2998" s="565"/>
      <c r="JEO2998" s="357"/>
      <c r="JEP2998" s="81"/>
      <c r="JEQ2998" s="173"/>
      <c r="JER2998" s="729"/>
      <c r="JES2998" s="137"/>
      <c r="JET2998" s="583"/>
      <c r="JEU2998" s="538"/>
      <c r="JEV2998" s="565"/>
      <c r="JEW2998" s="357"/>
      <c r="JEX2998" s="81"/>
      <c r="JEY2998" s="173"/>
      <c r="JEZ2998" s="729"/>
      <c r="JFA2998" s="137"/>
      <c r="JFB2998" s="583"/>
      <c r="JFC2998" s="538"/>
      <c r="JFD2998" s="565"/>
      <c r="JFE2998" s="357"/>
      <c r="JFF2998" s="81"/>
      <c r="JFG2998" s="173"/>
      <c r="JFH2998" s="729"/>
      <c r="JFI2998" s="137"/>
      <c r="JFJ2998" s="583"/>
      <c r="JFK2998" s="538"/>
      <c r="JFL2998" s="565"/>
      <c r="JFM2998" s="357"/>
      <c r="JFN2998" s="81"/>
      <c r="JFO2998" s="173"/>
      <c r="JFP2998" s="729"/>
      <c r="JFQ2998" s="137"/>
      <c r="JFR2998" s="583"/>
      <c r="JFS2998" s="538"/>
      <c r="JFT2998" s="565"/>
      <c r="JFU2998" s="357"/>
      <c r="JFV2998" s="81"/>
      <c r="JFW2998" s="173"/>
      <c r="JFX2998" s="729"/>
      <c r="JFY2998" s="137"/>
      <c r="JFZ2998" s="583"/>
      <c r="JGA2998" s="538"/>
      <c r="JGB2998" s="565"/>
      <c r="JGC2998" s="357"/>
      <c r="JGD2998" s="81"/>
      <c r="JGE2998" s="173"/>
      <c r="JGF2998" s="729"/>
      <c r="JGG2998" s="137"/>
      <c r="JGH2998" s="583"/>
      <c r="JGI2998" s="538"/>
      <c r="JGJ2998" s="565"/>
      <c r="JGK2998" s="357"/>
      <c r="JGL2998" s="81"/>
      <c r="JGM2998" s="173"/>
      <c r="JGN2998" s="729"/>
      <c r="JGO2998" s="137"/>
      <c r="JGP2998" s="583"/>
      <c r="JGQ2998" s="538"/>
      <c r="JGR2998" s="565"/>
      <c r="JGS2998" s="357"/>
      <c r="JGT2998" s="81"/>
      <c r="JGU2998" s="173"/>
      <c r="JGV2998" s="729"/>
      <c r="JGW2998" s="137"/>
      <c r="JGX2998" s="583"/>
      <c r="JGY2998" s="538"/>
      <c r="JGZ2998" s="565"/>
      <c r="JHA2998" s="357"/>
      <c r="JHB2998" s="81"/>
      <c r="JHC2998" s="173"/>
      <c r="JHD2998" s="729"/>
      <c r="JHE2998" s="137"/>
      <c r="JHF2998" s="583"/>
      <c r="JHG2998" s="538"/>
      <c r="JHH2998" s="565"/>
      <c r="JHI2998" s="357"/>
      <c r="JHJ2998" s="81"/>
      <c r="JHK2998" s="173"/>
      <c r="JHL2998" s="729"/>
      <c r="JHM2998" s="137"/>
      <c r="JHN2998" s="583"/>
      <c r="JHO2998" s="538"/>
      <c r="JHP2998" s="565"/>
      <c r="JHQ2998" s="357"/>
      <c r="JHR2998" s="81"/>
      <c r="JHS2998" s="173"/>
      <c r="JHT2998" s="729"/>
      <c r="JHU2998" s="137"/>
      <c r="JHV2998" s="583"/>
      <c r="JHW2998" s="538"/>
      <c r="JHX2998" s="565"/>
      <c r="JHY2998" s="357"/>
      <c r="JHZ2998" s="81"/>
      <c r="JIA2998" s="173"/>
      <c r="JIB2998" s="729"/>
      <c r="JIC2998" s="137"/>
      <c r="JID2998" s="583"/>
      <c r="JIE2998" s="538"/>
      <c r="JIF2998" s="565"/>
      <c r="JIG2998" s="357"/>
      <c r="JIH2998" s="81"/>
      <c r="JII2998" s="173"/>
      <c r="JIJ2998" s="729"/>
      <c r="JIK2998" s="137"/>
      <c r="JIL2998" s="583"/>
      <c r="JIM2998" s="538"/>
      <c r="JIN2998" s="565"/>
      <c r="JIO2998" s="357"/>
      <c r="JIP2998" s="81"/>
      <c r="JIQ2998" s="173"/>
      <c r="JIR2998" s="729"/>
      <c r="JIS2998" s="137"/>
      <c r="JIT2998" s="583"/>
      <c r="JIU2998" s="538"/>
      <c r="JIV2998" s="565"/>
      <c r="JIW2998" s="357"/>
      <c r="JIX2998" s="81"/>
      <c r="JIY2998" s="173"/>
      <c r="JIZ2998" s="729"/>
      <c r="JJA2998" s="137"/>
      <c r="JJB2998" s="583"/>
      <c r="JJC2998" s="538"/>
      <c r="JJD2998" s="565"/>
      <c r="JJE2998" s="357"/>
      <c r="JJF2998" s="81"/>
      <c r="JJG2998" s="173"/>
      <c r="JJH2998" s="729"/>
      <c r="JJI2998" s="137"/>
      <c r="JJJ2998" s="583"/>
      <c r="JJK2998" s="538"/>
      <c r="JJL2998" s="565"/>
      <c r="JJM2998" s="357"/>
      <c r="JJN2998" s="81"/>
      <c r="JJO2998" s="173"/>
      <c r="JJP2998" s="729"/>
      <c r="JJQ2998" s="137"/>
      <c r="JJR2998" s="583"/>
      <c r="JJS2998" s="538"/>
      <c r="JJT2998" s="565"/>
      <c r="JJU2998" s="357"/>
      <c r="JJV2998" s="81"/>
      <c r="JJW2998" s="173"/>
      <c r="JJX2998" s="729"/>
      <c r="JJY2998" s="137"/>
      <c r="JJZ2998" s="583"/>
      <c r="JKA2998" s="538"/>
      <c r="JKB2998" s="565"/>
      <c r="JKC2998" s="357"/>
      <c r="JKD2998" s="81"/>
      <c r="JKE2998" s="173"/>
      <c r="JKF2998" s="729"/>
      <c r="JKG2998" s="137"/>
      <c r="JKH2998" s="583"/>
      <c r="JKI2998" s="538"/>
      <c r="JKJ2998" s="565"/>
      <c r="JKK2998" s="357"/>
      <c r="JKL2998" s="81"/>
      <c r="JKM2998" s="173"/>
      <c r="JKN2998" s="729"/>
      <c r="JKO2998" s="137"/>
      <c r="JKP2998" s="583"/>
      <c r="JKQ2998" s="538"/>
      <c r="JKR2998" s="565"/>
      <c r="JKS2998" s="357"/>
      <c r="JKT2998" s="81"/>
      <c r="JKU2998" s="173"/>
      <c r="JKV2998" s="729"/>
      <c r="JKW2998" s="137"/>
      <c r="JKX2998" s="583"/>
      <c r="JKY2998" s="538"/>
      <c r="JKZ2998" s="565"/>
      <c r="JLA2998" s="357"/>
      <c r="JLB2998" s="81"/>
      <c r="JLC2998" s="173"/>
      <c r="JLD2998" s="729"/>
      <c r="JLE2998" s="137"/>
      <c r="JLF2998" s="583"/>
      <c r="JLG2998" s="538"/>
      <c r="JLH2998" s="565"/>
      <c r="JLI2998" s="357"/>
      <c r="JLJ2998" s="81"/>
      <c r="JLK2998" s="173"/>
      <c r="JLL2998" s="729"/>
      <c r="JLM2998" s="137"/>
      <c r="JLN2998" s="583"/>
      <c r="JLO2998" s="538"/>
      <c r="JLP2998" s="565"/>
      <c r="JLQ2998" s="357"/>
      <c r="JLR2998" s="81"/>
      <c r="JLS2998" s="173"/>
      <c r="JLT2998" s="729"/>
      <c r="JLU2998" s="137"/>
      <c r="JLV2998" s="583"/>
      <c r="JLW2998" s="538"/>
      <c r="JLX2998" s="565"/>
      <c r="JLY2998" s="357"/>
      <c r="JLZ2998" s="81"/>
      <c r="JMA2998" s="173"/>
      <c r="JMB2998" s="729"/>
      <c r="JMC2998" s="137"/>
      <c r="JMD2998" s="583"/>
      <c r="JME2998" s="538"/>
      <c r="JMF2998" s="565"/>
      <c r="JMG2998" s="357"/>
      <c r="JMH2998" s="81"/>
      <c r="JMI2998" s="173"/>
      <c r="JMJ2998" s="729"/>
      <c r="JMK2998" s="137"/>
      <c r="JML2998" s="583"/>
      <c r="JMM2998" s="538"/>
      <c r="JMN2998" s="565"/>
      <c r="JMO2998" s="357"/>
      <c r="JMP2998" s="81"/>
      <c r="JMQ2998" s="173"/>
      <c r="JMR2998" s="729"/>
      <c r="JMS2998" s="137"/>
      <c r="JMT2998" s="583"/>
      <c r="JMU2998" s="538"/>
      <c r="JMV2998" s="565"/>
      <c r="JMW2998" s="357"/>
      <c r="JMX2998" s="81"/>
      <c r="JMY2998" s="173"/>
      <c r="JMZ2998" s="729"/>
      <c r="JNA2998" s="137"/>
      <c r="JNB2998" s="583"/>
      <c r="JNC2998" s="538"/>
      <c r="JND2998" s="565"/>
      <c r="JNE2998" s="357"/>
      <c r="JNF2998" s="81"/>
      <c r="JNG2998" s="173"/>
      <c r="JNH2998" s="729"/>
      <c r="JNI2998" s="137"/>
      <c r="JNJ2998" s="583"/>
      <c r="JNK2998" s="538"/>
      <c r="JNL2998" s="565"/>
      <c r="JNM2998" s="357"/>
      <c r="JNN2998" s="81"/>
      <c r="JNO2998" s="173"/>
      <c r="JNP2998" s="729"/>
      <c r="JNQ2998" s="137"/>
      <c r="JNR2998" s="583"/>
      <c r="JNS2998" s="538"/>
      <c r="JNT2998" s="565"/>
      <c r="JNU2998" s="357"/>
      <c r="JNV2998" s="81"/>
      <c r="JNW2998" s="173"/>
      <c r="JNX2998" s="729"/>
      <c r="JNY2998" s="137"/>
      <c r="JNZ2998" s="583"/>
      <c r="JOA2998" s="538"/>
      <c r="JOB2998" s="565"/>
      <c r="JOC2998" s="357"/>
      <c r="JOD2998" s="81"/>
      <c r="JOE2998" s="173"/>
      <c r="JOF2998" s="729"/>
      <c r="JOG2998" s="137"/>
      <c r="JOH2998" s="583"/>
      <c r="JOI2998" s="538"/>
      <c r="JOJ2998" s="565"/>
      <c r="JOK2998" s="357"/>
      <c r="JOL2998" s="81"/>
      <c r="JOM2998" s="173"/>
      <c r="JON2998" s="729"/>
      <c r="JOO2998" s="137"/>
      <c r="JOP2998" s="583"/>
      <c r="JOQ2998" s="538"/>
      <c r="JOR2998" s="565"/>
      <c r="JOS2998" s="357"/>
      <c r="JOT2998" s="81"/>
      <c r="JOU2998" s="173"/>
      <c r="JOV2998" s="729"/>
      <c r="JOW2998" s="137"/>
      <c r="JOX2998" s="583"/>
      <c r="JOY2998" s="538"/>
      <c r="JOZ2998" s="565"/>
      <c r="JPA2998" s="357"/>
      <c r="JPB2998" s="81"/>
      <c r="JPC2998" s="173"/>
      <c r="JPD2998" s="729"/>
      <c r="JPE2998" s="137"/>
      <c r="JPF2998" s="583"/>
      <c r="JPG2998" s="538"/>
      <c r="JPH2998" s="565"/>
      <c r="JPI2998" s="357"/>
      <c r="JPJ2998" s="81"/>
      <c r="JPK2998" s="173"/>
      <c r="JPL2998" s="729"/>
      <c r="JPM2998" s="137"/>
      <c r="JPN2998" s="583"/>
      <c r="JPO2998" s="538"/>
      <c r="JPP2998" s="565"/>
      <c r="JPQ2998" s="357"/>
      <c r="JPR2998" s="81"/>
      <c r="JPS2998" s="173"/>
      <c r="JPT2998" s="729"/>
      <c r="JPU2998" s="137"/>
      <c r="JPV2998" s="583"/>
      <c r="JPW2998" s="538"/>
      <c r="JPX2998" s="565"/>
      <c r="JPY2998" s="357"/>
      <c r="JPZ2998" s="81"/>
      <c r="JQA2998" s="173"/>
      <c r="JQB2998" s="729"/>
      <c r="JQC2998" s="137"/>
      <c r="JQD2998" s="583"/>
      <c r="JQE2998" s="538"/>
      <c r="JQF2998" s="565"/>
      <c r="JQG2998" s="357"/>
      <c r="JQH2998" s="81"/>
      <c r="JQI2998" s="173"/>
      <c r="JQJ2998" s="729"/>
      <c r="JQK2998" s="137"/>
      <c r="JQL2998" s="583"/>
      <c r="JQM2998" s="538"/>
      <c r="JQN2998" s="565"/>
      <c r="JQO2998" s="357"/>
      <c r="JQP2998" s="81"/>
      <c r="JQQ2998" s="173"/>
      <c r="JQR2998" s="729"/>
      <c r="JQS2998" s="137"/>
      <c r="JQT2998" s="583"/>
      <c r="JQU2998" s="538"/>
      <c r="JQV2998" s="565"/>
      <c r="JQW2998" s="357"/>
      <c r="JQX2998" s="81"/>
      <c r="JQY2998" s="173"/>
      <c r="JQZ2998" s="729"/>
      <c r="JRA2998" s="137"/>
      <c r="JRB2998" s="583"/>
      <c r="JRC2998" s="538"/>
      <c r="JRD2998" s="565"/>
      <c r="JRE2998" s="357"/>
      <c r="JRF2998" s="81"/>
      <c r="JRG2998" s="173"/>
      <c r="JRH2998" s="729"/>
      <c r="JRI2998" s="137"/>
      <c r="JRJ2998" s="583"/>
      <c r="JRK2998" s="538"/>
      <c r="JRL2998" s="565"/>
      <c r="JRM2998" s="357"/>
      <c r="JRN2998" s="81"/>
      <c r="JRO2998" s="173"/>
      <c r="JRP2998" s="729"/>
      <c r="JRQ2998" s="137"/>
      <c r="JRR2998" s="583"/>
      <c r="JRS2998" s="538"/>
      <c r="JRT2998" s="565"/>
      <c r="JRU2998" s="357"/>
      <c r="JRV2998" s="81"/>
      <c r="JRW2998" s="173"/>
      <c r="JRX2998" s="729"/>
      <c r="JRY2998" s="137"/>
      <c r="JRZ2998" s="583"/>
      <c r="JSA2998" s="538"/>
      <c r="JSB2998" s="565"/>
      <c r="JSC2998" s="357"/>
      <c r="JSD2998" s="81"/>
      <c r="JSE2998" s="173"/>
      <c r="JSF2998" s="729"/>
      <c r="JSG2998" s="137"/>
      <c r="JSH2998" s="583"/>
      <c r="JSI2998" s="538"/>
      <c r="JSJ2998" s="565"/>
      <c r="JSK2998" s="357"/>
      <c r="JSL2998" s="81"/>
      <c r="JSM2998" s="173"/>
      <c r="JSN2998" s="729"/>
      <c r="JSO2998" s="137"/>
      <c r="JSP2998" s="583"/>
      <c r="JSQ2998" s="538"/>
      <c r="JSR2998" s="565"/>
      <c r="JSS2998" s="357"/>
      <c r="JST2998" s="81"/>
      <c r="JSU2998" s="173"/>
      <c r="JSV2998" s="729"/>
      <c r="JSW2998" s="137"/>
      <c r="JSX2998" s="583"/>
      <c r="JSY2998" s="538"/>
      <c r="JSZ2998" s="565"/>
      <c r="JTA2998" s="357"/>
      <c r="JTB2998" s="81"/>
      <c r="JTC2998" s="173"/>
      <c r="JTD2998" s="729"/>
      <c r="JTE2998" s="137"/>
      <c r="JTF2998" s="583"/>
      <c r="JTG2998" s="538"/>
      <c r="JTH2998" s="565"/>
      <c r="JTI2998" s="357"/>
      <c r="JTJ2998" s="81"/>
      <c r="JTK2998" s="173"/>
      <c r="JTL2998" s="729"/>
      <c r="JTM2998" s="137"/>
      <c r="JTN2998" s="583"/>
      <c r="JTO2998" s="538"/>
      <c r="JTP2998" s="565"/>
      <c r="JTQ2998" s="357"/>
      <c r="JTR2998" s="81"/>
      <c r="JTS2998" s="173"/>
      <c r="JTT2998" s="729"/>
      <c r="JTU2998" s="137"/>
      <c r="JTV2998" s="583"/>
      <c r="JTW2998" s="538"/>
      <c r="JTX2998" s="565"/>
      <c r="JTY2998" s="357"/>
      <c r="JTZ2998" s="81"/>
      <c r="JUA2998" s="173"/>
      <c r="JUB2998" s="729"/>
      <c r="JUC2998" s="137"/>
      <c r="JUD2998" s="583"/>
      <c r="JUE2998" s="538"/>
      <c r="JUF2998" s="565"/>
      <c r="JUG2998" s="357"/>
      <c r="JUH2998" s="81"/>
      <c r="JUI2998" s="173"/>
      <c r="JUJ2998" s="729"/>
      <c r="JUK2998" s="137"/>
      <c r="JUL2998" s="583"/>
      <c r="JUM2998" s="538"/>
      <c r="JUN2998" s="565"/>
      <c r="JUO2998" s="357"/>
      <c r="JUP2998" s="81"/>
      <c r="JUQ2998" s="173"/>
      <c r="JUR2998" s="729"/>
      <c r="JUS2998" s="137"/>
      <c r="JUT2998" s="583"/>
      <c r="JUU2998" s="538"/>
      <c r="JUV2998" s="565"/>
      <c r="JUW2998" s="357"/>
      <c r="JUX2998" s="81"/>
      <c r="JUY2998" s="173"/>
      <c r="JUZ2998" s="729"/>
      <c r="JVA2998" s="137"/>
      <c r="JVB2998" s="583"/>
      <c r="JVC2998" s="538"/>
      <c r="JVD2998" s="565"/>
      <c r="JVE2998" s="357"/>
      <c r="JVF2998" s="81"/>
      <c r="JVG2998" s="173"/>
      <c r="JVH2998" s="729"/>
      <c r="JVI2998" s="137"/>
      <c r="JVJ2998" s="583"/>
      <c r="JVK2998" s="538"/>
      <c r="JVL2998" s="565"/>
      <c r="JVM2998" s="357"/>
      <c r="JVN2998" s="81"/>
      <c r="JVO2998" s="173"/>
      <c r="JVP2998" s="729"/>
      <c r="JVQ2998" s="137"/>
      <c r="JVR2998" s="583"/>
      <c r="JVS2998" s="538"/>
      <c r="JVT2998" s="565"/>
      <c r="JVU2998" s="357"/>
      <c r="JVV2998" s="81"/>
      <c r="JVW2998" s="173"/>
      <c r="JVX2998" s="729"/>
      <c r="JVY2998" s="137"/>
      <c r="JVZ2998" s="583"/>
      <c r="JWA2998" s="538"/>
      <c r="JWB2998" s="565"/>
      <c r="JWC2998" s="357"/>
      <c r="JWD2998" s="81"/>
      <c r="JWE2998" s="173"/>
      <c r="JWF2998" s="729"/>
      <c r="JWG2998" s="137"/>
      <c r="JWH2998" s="583"/>
      <c r="JWI2998" s="538"/>
      <c r="JWJ2998" s="565"/>
      <c r="JWK2998" s="357"/>
      <c r="JWL2998" s="81"/>
      <c r="JWM2998" s="173"/>
      <c r="JWN2998" s="729"/>
      <c r="JWO2998" s="137"/>
      <c r="JWP2998" s="583"/>
      <c r="JWQ2998" s="538"/>
      <c r="JWR2998" s="565"/>
      <c r="JWS2998" s="357"/>
      <c r="JWT2998" s="81"/>
      <c r="JWU2998" s="173"/>
      <c r="JWV2998" s="729"/>
      <c r="JWW2998" s="137"/>
      <c r="JWX2998" s="583"/>
      <c r="JWY2998" s="538"/>
      <c r="JWZ2998" s="565"/>
      <c r="JXA2998" s="357"/>
      <c r="JXB2998" s="81"/>
      <c r="JXC2998" s="173"/>
      <c r="JXD2998" s="729"/>
      <c r="JXE2998" s="137"/>
      <c r="JXF2998" s="583"/>
      <c r="JXG2998" s="538"/>
      <c r="JXH2998" s="565"/>
      <c r="JXI2998" s="357"/>
      <c r="JXJ2998" s="81"/>
      <c r="JXK2998" s="173"/>
      <c r="JXL2998" s="729"/>
      <c r="JXM2998" s="137"/>
      <c r="JXN2998" s="583"/>
      <c r="JXO2998" s="538"/>
      <c r="JXP2998" s="565"/>
      <c r="JXQ2998" s="357"/>
      <c r="JXR2998" s="81"/>
      <c r="JXS2998" s="173"/>
      <c r="JXT2998" s="729"/>
      <c r="JXU2998" s="137"/>
      <c r="JXV2998" s="583"/>
      <c r="JXW2998" s="538"/>
      <c r="JXX2998" s="565"/>
      <c r="JXY2998" s="357"/>
      <c r="JXZ2998" s="81"/>
      <c r="JYA2998" s="173"/>
      <c r="JYB2998" s="729"/>
      <c r="JYC2998" s="137"/>
      <c r="JYD2998" s="583"/>
      <c r="JYE2998" s="538"/>
      <c r="JYF2998" s="565"/>
      <c r="JYG2998" s="357"/>
      <c r="JYH2998" s="81"/>
      <c r="JYI2998" s="173"/>
      <c r="JYJ2998" s="729"/>
      <c r="JYK2998" s="137"/>
      <c r="JYL2998" s="583"/>
      <c r="JYM2998" s="538"/>
      <c r="JYN2998" s="565"/>
      <c r="JYO2998" s="357"/>
      <c r="JYP2998" s="81"/>
      <c r="JYQ2998" s="173"/>
      <c r="JYR2998" s="729"/>
      <c r="JYS2998" s="137"/>
      <c r="JYT2998" s="583"/>
      <c r="JYU2998" s="538"/>
      <c r="JYV2998" s="565"/>
      <c r="JYW2998" s="357"/>
      <c r="JYX2998" s="81"/>
      <c r="JYY2998" s="173"/>
      <c r="JYZ2998" s="729"/>
      <c r="JZA2998" s="137"/>
      <c r="JZB2998" s="583"/>
      <c r="JZC2998" s="538"/>
      <c r="JZD2998" s="565"/>
      <c r="JZE2998" s="357"/>
      <c r="JZF2998" s="81"/>
      <c r="JZG2998" s="173"/>
      <c r="JZH2998" s="729"/>
      <c r="JZI2998" s="137"/>
      <c r="JZJ2998" s="583"/>
      <c r="JZK2998" s="538"/>
      <c r="JZL2998" s="565"/>
      <c r="JZM2998" s="357"/>
      <c r="JZN2998" s="81"/>
      <c r="JZO2998" s="173"/>
      <c r="JZP2998" s="729"/>
      <c r="JZQ2998" s="137"/>
      <c r="JZR2998" s="583"/>
      <c r="JZS2998" s="538"/>
      <c r="JZT2998" s="565"/>
      <c r="JZU2998" s="357"/>
      <c r="JZV2998" s="81"/>
      <c r="JZW2998" s="173"/>
      <c r="JZX2998" s="729"/>
      <c r="JZY2998" s="137"/>
      <c r="JZZ2998" s="583"/>
      <c r="KAA2998" s="538"/>
      <c r="KAB2998" s="565"/>
      <c r="KAC2998" s="357"/>
      <c r="KAD2998" s="81"/>
      <c r="KAE2998" s="173"/>
      <c r="KAF2998" s="729"/>
      <c r="KAG2998" s="137"/>
      <c r="KAH2998" s="583"/>
      <c r="KAI2998" s="538"/>
      <c r="KAJ2998" s="565"/>
      <c r="KAK2998" s="357"/>
      <c r="KAL2998" s="81"/>
      <c r="KAM2998" s="173"/>
      <c r="KAN2998" s="729"/>
      <c r="KAO2998" s="137"/>
      <c r="KAP2998" s="583"/>
      <c r="KAQ2998" s="538"/>
      <c r="KAR2998" s="565"/>
      <c r="KAS2998" s="357"/>
      <c r="KAT2998" s="81"/>
      <c r="KAU2998" s="173"/>
      <c r="KAV2998" s="729"/>
      <c r="KAW2998" s="137"/>
      <c r="KAX2998" s="583"/>
      <c r="KAY2998" s="538"/>
      <c r="KAZ2998" s="565"/>
      <c r="KBA2998" s="357"/>
      <c r="KBB2998" s="81"/>
      <c r="KBC2998" s="173"/>
      <c r="KBD2998" s="729"/>
      <c r="KBE2998" s="137"/>
      <c r="KBF2998" s="583"/>
      <c r="KBG2998" s="538"/>
      <c r="KBH2998" s="565"/>
      <c r="KBI2998" s="357"/>
      <c r="KBJ2998" s="81"/>
      <c r="KBK2998" s="173"/>
      <c r="KBL2998" s="729"/>
      <c r="KBM2998" s="137"/>
      <c r="KBN2998" s="583"/>
      <c r="KBO2998" s="538"/>
      <c r="KBP2998" s="565"/>
      <c r="KBQ2998" s="357"/>
      <c r="KBR2998" s="81"/>
      <c r="KBS2998" s="173"/>
      <c r="KBT2998" s="729"/>
      <c r="KBU2998" s="137"/>
      <c r="KBV2998" s="583"/>
      <c r="KBW2998" s="538"/>
      <c r="KBX2998" s="565"/>
      <c r="KBY2998" s="357"/>
      <c r="KBZ2998" s="81"/>
      <c r="KCA2998" s="173"/>
      <c r="KCB2998" s="729"/>
      <c r="KCC2998" s="137"/>
      <c r="KCD2998" s="583"/>
      <c r="KCE2998" s="538"/>
      <c r="KCF2998" s="565"/>
      <c r="KCG2998" s="357"/>
      <c r="KCH2998" s="81"/>
      <c r="KCI2998" s="173"/>
      <c r="KCJ2998" s="729"/>
      <c r="KCK2998" s="137"/>
      <c r="KCL2998" s="583"/>
      <c r="KCM2998" s="538"/>
      <c r="KCN2998" s="565"/>
      <c r="KCO2998" s="357"/>
      <c r="KCP2998" s="81"/>
      <c r="KCQ2998" s="173"/>
      <c r="KCR2998" s="729"/>
      <c r="KCS2998" s="137"/>
      <c r="KCT2998" s="583"/>
      <c r="KCU2998" s="538"/>
      <c r="KCV2998" s="565"/>
      <c r="KCW2998" s="357"/>
      <c r="KCX2998" s="81"/>
      <c r="KCY2998" s="173"/>
      <c r="KCZ2998" s="729"/>
      <c r="KDA2998" s="137"/>
      <c r="KDB2998" s="583"/>
      <c r="KDC2998" s="538"/>
      <c r="KDD2998" s="565"/>
      <c r="KDE2998" s="357"/>
      <c r="KDF2998" s="81"/>
      <c r="KDG2998" s="173"/>
      <c r="KDH2998" s="729"/>
      <c r="KDI2998" s="137"/>
      <c r="KDJ2998" s="583"/>
      <c r="KDK2998" s="538"/>
      <c r="KDL2998" s="565"/>
      <c r="KDM2998" s="357"/>
      <c r="KDN2998" s="81"/>
      <c r="KDO2998" s="173"/>
      <c r="KDP2998" s="729"/>
      <c r="KDQ2998" s="137"/>
      <c r="KDR2998" s="583"/>
      <c r="KDS2998" s="538"/>
      <c r="KDT2998" s="565"/>
      <c r="KDU2998" s="357"/>
      <c r="KDV2998" s="81"/>
      <c r="KDW2998" s="173"/>
      <c r="KDX2998" s="729"/>
      <c r="KDY2998" s="137"/>
      <c r="KDZ2998" s="583"/>
      <c r="KEA2998" s="538"/>
      <c r="KEB2998" s="565"/>
      <c r="KEC2998" s="357"/>
      <c r="KED2998" s="81"/>
      <c r="KEE2998" s="173"/>
      <c r="KEF2998" s="729"/>
      <c r="KEG2998" s="137"/>
      <c r="KEH2998" s="583"/>
      <c r="KEI2998" s="538"/>
      <c r="KEJ2998" s="565"/>
      <c r="KEK2998" s="357"/>
      <c r="KEL2998" s="81"/>
      <c r="KEM2998" s="173"/>
      <c r="KEN2998" s="729"/>
      <c r="KEO2998" s="137"/>
      <c r="KEP2998" s="583"/>
      <c r="KEQ2998" s="538"/>
      <c r="KER2998" s="565"/>
      <c r="KES2998" s="357"/>
      <c r="KET2998" s="81"/>
      <c r="KEU2998" s="173"/>
      <c r="KEV2998" s="729"/>
      <c r="KEW2998" s="137"/>
      <c r="KEX2998" s="583"/>
      <c r="KEY2998" s="538"/>
      <c r="KEZ2998" s="565"/>
      <c r="KFA2998" s="357"/>
      <c r="KFB2998" s="81"/>
      <c r="KFC2998" s="173"/>
      <c r="KFD2998" s="729"/>
      <c r="KFE2998" s="137"/>
      <c r="KFF2998" s="583"/>
      <c r="KFG2998" s="538"/>
      <c r="KFH2998" s="565"/>
      <c r="KFI2998" s="357"/>
      <c r="KFJ2998" s="81"/>
      <c r="KFK2998" s="173"/>
      <c r="KFL2998" s="729"/>
      <c r="KFM2998" s="137"/>
      <c r="KFN2998" s="583"/>
      <c r="KFO2998" s="538"/>
      <c r="KFP2998" s="565"/>
      <c r="KFQ2998" s="357"/>
      <c r="KFR2998" s="81"/>
      <c r="KFS2998" s="173"/>
      <c r="KFT2998" s="729"/>
      <c r="KFU2998" s="137"/>
      <c r="KFV2998" s="583"/>
      <c r="KFW2998" s="538"/>
      <c r="KFX2998" s="565"/>
      <c r="KFY2998" s="357"/>
      <c r="KFZ2998" s="81"/>
      <c r="KGA2998" s="173"/>
      <c r="KGB2998" s="729"/>
      <c r="KGC2998" s="137"/>
      <c r="KGD2998" s="583"/>
      <c r="KGE2998" s="538"/>
      <c r="KGF2998" s="565"/>
      <c r="KGG2998" s="357"/>
      <c r="KGH2998" s="81"/>
      <c r="KGI2998" s="173"/>
      <c r="KGJ2998" s="729"/>
      <c r="KGK2998" s="137"/>
      <c r="KGL2998" s="583"/>
      <c r="KGM2998" s="538"/>
      <c r="KGN2998" s="565"/>
      <c r="KGO2998" s="357"/>
      <c r="KGP2998" s="81"/>
      <c r="KGQ2998" s="173"/>
      <c r="KGR2998" s="729"/>
      <c r="KGS2998" s="137"/>
      <c r="KGT2998" s="583"/>
      <c r="KGU2998" s="538"/>
      <c r="KGV2998" s="565"/>
      <c r="KGW2998" s="357"/>
      <c r="KGX2998" s="81"/>
      <c r="KGY2998" s="173"/>
      <c r="KGZ2998" s="729"/>
      <c r="KHA2998" s="137"/>
      <c r="KHB2998" s="583"/>
      <c r="KHC2998" s="538"/>
      <c r="KHD2998" s="565"/>
      <c r="KHE2998" s="357"/>
      <c r="KHF2998" s="81"/>
      <c r="KHG2998" s="173"/>
      <c r="KHH2998" s="729"/>
      <c r="KHI2998" s="137"/>
      <c r="KHJ2998" s="583"/>
      <c r="KHK2998" s="538"/>
      <c r="KHL2998" s="565"/>
      <c r="KHM2998" s="357"/>
      <c r="KHN2998" s="81"/>
      <c r="KHO2998" s="173"/>
      <c r="KHP2998" s="729"/>
      <c r="KHQ2998" s="137"/>
      <c r="KHR2998" s="583"/>
      <c r="KHS2998" s="538"/>
      <c r="KHT2998" s="565"/>
      <c r="KHU2998" s="357"/>
      <c r="KHV2998" s="81"/>
      <c r="KHW2998" s="173"/>
      <c r="KHX2998" s="729"/>
      <c r="KHY2998" s="137"/>
      <c r="KHZ2998" s="583"/>
      <c r="KIA2998" s="538"/>
      <c r="KIB2998" s="565"/>
      <c r="KIC2998" s="357"/>
      <c r="KID2998" s="81"/>
      <c r="KIE2998" s="173"/>
      <c r="KIF2998" s="729"/>
      <c r="KIG2998" s="137"/>
      <c r="KIH2998" s="583"/>
      <c r="KII2998" s="538"/>
      <c r="KIJ2998" s="565"/>
      <c r="KIK2998" s="357"/>
      <c r="KIL2998" s="81"/>
      <c r="KIM2998" s="173"/>
      <c r="KIN2998" s="729"/>
      <c r="KIO2998" s="137"/>
      <c r="KIP2998" s="583"/>
      <c r="KIQ2998" s="538"/>
      <c r="KIR2998" s="565"/>
      <c r="KIS2998" s="357"/>
      <c r="KIT2998" s="81"/>
      <c r="KIU2998" s="173"/>
      <c r="KIV2998" s="729"/>
      <c r="KIW2998" s="137"/>
      <c r="KIX2998" s="583"/>
      <c r="KIY2998" s="538"/>
      <c r="KIZ2998" s="565"/>
      <c r="KJA2998" s="357"/>
      <c r="KJB2998" s="81"/>
      <c r="KJC2998" s="173"/>
      <c r="KJD2998" s="729"/>
      <c r="KJE2998" s="137"/>
      <c r="KJF2998" s="583"/>
      <c r="KJG2998" s="538"/>
      <c r="KJH2998" s="565"/>
      <c r="KJI2998" s="357"/>
      <c r="KJJ2998" s="81"/>
      <c r="KJK2998" s="173"/>
      <c r="KJL2998" s="729"/>
      <c r="KJM2998" s="137"/>
      <c r="KJN2998" s="583"/>
      <c r="KJO2998" s="538"/>
      <c r="KJP2998" s="565"/>
      <c r="KJQ2998" s="357"/>
      <c r="KJR2998" s="81"/>
      <c r="KJS2998" s="173"/>
      <c r="KJT2998" s="729"/>
      <c r="KJU2998" s="137"/>
      <c r="KJV2998" s="583"/>
      <c r="KJW2998" s="538"/>
      <c r="KJX2998" s="565"/>
      <c r="KJY2998" s="357"/>
      <c r="KJZ2998" s="81"/>
      <c r="KKA2998" s="173"/>
      <c r="KKB2998" s="729"/>
      <c r="KKC2998" s="137"/>
      <c r="KKD2998" s="583"/>
      <c r="KKE2998" s="538"/>
      <c r="KKF2998" s="565"/>
      <c r="KKG2998" s="357"/>
      <c r="KKH2998" s="81"/>
      <c r="KKI2998" s="173"/>
      <c r="KKJ2998" s="729"/>
      <c r="KKK2998" s="137"/>
      <c r="KKL2998" s="583"/>
      <c r="KKM2998" s="538"/>
      <c r="KKN2998" s="565"/>
      <c r="KKO2998" s="357"/>
      <c r="KKP2998" s="81"/>
      <c r="KKQ2998" s="173"/>
      <c r="KKR2998" s="729"/>
      <c r="KKS2998" s="137"/>
      <c r="KKT2998" s="583"/>
      <c r="KKU2998" s="538"/>
      <c r="KKV2998" s="565"/>
      <c r="KKW2998" s="357"/>
      <c r="KKX2998" s="81"/>
      <c r="KKY2998" s="173"/>
      <c r="KKZ2998" s="729"/>
      <c r="KLA2998" s="137"/>
      <c r="KLB2998" s="583"/>
      <c r="KLC2998" s="538"/>
      <c r="KLD2998" s="565"/>
      <c r="KLE2998" s="357"/>
      <c r="KLF2998" s="81"/>
      <c r="KLG2998" s="173"/>
      <c r="KLH2998" s="729"/>
      <c r="KLI2998" s="137"/>
      <c r="KLJ2998" s="583"/>
      <c r="KLK2998" s="538"/>
      <c r="KLL2998" s="565"/>
      <c r="KLM2998" s="357"/>
      <c r="KLN2998" s="81"/>
      <c r="KLO2998" s="173"/>
      <c r="KLP2998" s="729"/>
      <c r="KLQ2998" s="137"/>
      <c r="KLR2998" s="583"/>
      <c r="KLS2998" s="538"/>
      <c r="KLT2998" s="565"/>
      <c r="KLU2998" s="357"/>
      <c r="KLV2998" s="81"/>
      <c r="KLW2998" s="173"/>
      <c r="KLX2998" s="729"/>
      <c r="KLY2998" s="137"/>
      <c r="KLZ2998" s="583"/>
      <c r="KMA2998" s="538"/>
      <c r="KMB2998" s="565"/>
      <c r="KMC2998" s="357"/>
      <c r="KMD2998" s="81"/>
      <c r="KME2998" s="173"/>
      <c r="KMF2998" s="729"/>
      <c r="KMG2998" s="137"/>
      <c r="KMH2998" s="583"/>
      <c r="KMI2998" s="538"/>
      <c r="KMJ2998" s="565"/>
      <c r="KMK2998" s="357"/>
      <c r="KML2998" s="81"/>
      <c r="KMM2998" s="173"/>
      <c r="KMN2998" s="729"/>
      <c r="KMO2998" s="137"/>
      <c r="KMP2998" s="583"/>
      <c r="KMQ2998" s="538"/>
      <c r="KMR2998" s="565"/>
      <c r="KMS2998" s="357"/>
      <c r="KMT2998" s="81"/>
      <c r="KMU2998" s="173"/>
      <c r="KMV2998" s="729"/>
      <c r="KMW2998" s="137"/>
      <c r="KMX2998" s="583"/>
      <c r="KMY2998" s="538"/>
      <c r="KMZ2998" s="565"/>
      <c r="KNA2998" s="357"/>
      <c r="KNB2998" s="81"/>
      <c r="KNC2998" s="173"/>
      <c r="KND2998" s="729"/>
      <c r="KNE2998" s="137"/>
      <c r="KNF2998" s="583"/>
      <c r="KNG2998" s="538"/>
      <c r="KNH2998" s="565"/>
      <c r="KNI2998" s="357"/>
      <c r="KNJ2998" s="81"/>
      <c r="KNK2998" s="173"/>
      <c r="KNL2998" s="729"/>
      <c r="KNM2998" s="137"/>
      <c r="KNN2998" s="583"/>
      <c r="KNO2998" s="538"/>
      <c r="KNP2998" s="565"/>
      <c r="KNQ2998" s="357"/>
      <c r="KNR2998" s="81"/>
      <c r="KNS2998" s="173"/>
      <c r="KNT2998" s="729"/>
      <c r="KNU2998" s="137"/>
      <c r="KNV2998" s="583"/>
      <c r="KNW2998" s="538"/>
      <c r="KNX2998" s="565"/>
      <c r="KNY2998" s="357"/>
      <c r="KNZ2998" s="81"/>
      <c r="KOA2998" s="173"/>
      <c r="KOB2998" s="729"/>
      <c r="KOC2998" s="137"/>
      <c r="KOD2998" s="583"/>
      <c r="KOE2998" s="538"/>
      <c r="KOF2998" s="565"/>
      <c r="KOG2998" s="357"/>
      <c r="KOH2998" s="81"/>
      <c r="KOI2998" s="173"/>
      <c r="KOJ2998" s="729"/>
      <c r="KOK2998" s="137"/>
      <c r="KOL2998" s="583"/>
      <c r="KOM2998" s="538"/>
      <c r="KON2998" s="565"/>
      <c r="KOO2998" s="357"/>
      <c r="KOP2998" s="81"/>
      <c r="KOQ2998" s="173"/>
      <c r="KOR2998" s="729"/>
      <c r="KOS2998" s="137"/>
      <c r="KOT2998" s="583"/>
      <c r="KOU2998" s="538"/>
      <c r="KOV2998" s="565"/>
      <c r="KOW2998" s="357"/>
      <c r="KOX2998" s="81"/>
      <c r="KOY2998" s="173"/>
      <c r="KOZ2998" s="729"/>
      <c r="KPA2998" s="137"/>
      <c r="KPB2998" s="583"/>
      <c r="KPC2998" s="538"/>
      <c r="KPD2998" s="565"/>
      <c r="KPE2998" s="357"/>
      <c r="KPF2998" s="81"/>
      <c r="KPG2998" s="173"/>
      <c r="KPH2998" s="729"/>
      <c r="KPI2998" s="137"/>
      <c r="KPJ2998" s="583"/>
      <c r="KPK2998" s="538"/>
      <c r="KPL2998" s="565"/>
      <c r="KPM2998" s="357"/>
      <c r="KPN2998" s="81"/>
      <c r="KPO2998" s="173"/>
      <c r="KPP2998" s="729"/>
      <c r="KPQ2998" s="137"/>
      <c r="KPR2998" s="583"/>
      <c r="KPS2998" s="538"/>
      <c r="KPT2998" s="565"/>
      <c r="KPU2998" s="357"/>
      <c r="KPV2998" s="81"/>
      <c r="KPW2998" s="173"/>
      <c r="KPX2998" s="729"/>
      <c r="KPY2998" s="137"/>
      <c r="KPZ2998" s="583"/>
      <c r="KQA2998" s="538"/>
      <c r="KQB2998" s="565"/>
      <c r="KQC2998" s="357"/>
      <c r="KQD2998" s="81"/>
      <c r="KQE2998" s="173"/>
      <c r="KQF2998" s="729"/>
      <c r="KQG2998" s="137"/>
      <c r="KQH2998" s="583"/>
      <c r="KQI2998" s="538"/>
      <c r="KQJ2998" s="565"/>
      <c r="KQK2998" s="357"/>
      <c r="KQL2998" s="81"/>
      <c r="KQM2998" s="173"/>
      <c r="KQN2998" s="729"/>
      <c r="KQO2998" s="137"/>
      <c r="KQP2998" s="583"/>
      <c r="KQQ2998" s="538"/>
      <c r="KQR2998" s="565"/>
      <c r="KQS2998" s="357"/>
      <c r="KQT2998" s="81"/>
      <c r="KQU2998" s="173"/>
      <c r="KQV2998" s="729"/>
      <c r="KQW2998" s="137"/>
      <c r="KQX2998" s="583"/>
      <c r="KQY2998" s="538"/>
      <c r="KQZ2998" s="565"/>
      <c r="KRA2998" s="357"/>
      <c r="KRB2998" s="81"/>
      <c r="KRC2998" s="173"/>
      <c r="KRD2998" s="729"/>
      <c r="KRE2998" s="137"/>
      <c r="KRF2998" s="583"/>
      <c r="KRG2998" s="538"/>
      <c r="KRH2998" s="565"/>
      <c r="KRI2998" s="357"/>
      <c r="KRJ2998" s="81"/>
      <c r="KRK2998" s="173"/>
      <c r="KRL2998" s="729"/>
      <c r="KRM2998" s="137"/>
      <c r="KRN2998" s="583"/>
      <c r="KRO2998" s="538"/>
      <c r="KRP2998" s="565"/>
      <c r="KRQ2998" s="357"/>
      <c r="KRR2998" s="81"/>
      <c r="KRS2998" s="173"/>
      <c r="KRT2998" s="729"/>
      <c r="KRU2998" s="137"/>
      <c r="KRV2998" s="583"/>
      <c r="KRW2998" s="538"/>
      <c r="KRX2998" s="565"/>
      <c r="KRY2998" s="357"/>
      <c r="KRZ2998" s="81"/>
      <c r="KSA2998" s="173"/>
      <c r="KSB2998" s="729"/>
      <c r="KSC2998" s="137"/>
      <c r="KSD2998" s="583"/>
      <c r="KSE2998" s="538"/>
      <c r="KSF2998" s="565"/>
      <c r="KSG2998" s="357"/>
      <c r="KSH2998" s="81"/>
      <c r="KSI2998" s="173"/>
      <c r="KSJ2998" s="729"/>
      <c r="KSK2998" s="137"/>
      <c r="KSL2998" s="583"/>
      <c r="KSM2998" s="538"/>
      <c r="KSN2998" s="565"/>
      <c r="KSO2998" s="357"/>
      <c r="KSP2998" s="81"/>
      <c r="KSQ2998" s="173"/>
      <c r="KSR2998" s="729"/>
      <c r="KSS2998" s="137"/>
      <c r="KST2998" s="583"/>
      <c r="KSU2998" s="538"/>
      <c r="KSV2998" s="565"/>
      <c r="KSW2998" s="357"/>
      <c r="KSX2998" s="81"/>
      <c r="KSY2998" s="173"/>
      <c r="KSZ2998" s="729"/>
      <c r="KTA2998" s="137"/>
      <c r="KTB2998" s="583"/>
      <c r="KTC2998" s="538"/>
      <c r="KTD2998" s="565"/>
      <c r="KTE2998" s="357"/>
      <c r="KTF2998" s="81"/>
      <c r="KTG2998" s="173"/>
      <c r="KTH2998" s="729"/>
      <c r="KTI2998" s="137"/>
      <c r="KTJ2998" s="583"/>
      <c r="KTK2998" s="538"/>
      <c r="KTL2998" s="565"/>
      <c r="KTM2998" s="357"/>
      <c r="KTN2998" s="81"/>
      <c r="KTO2998" s="173"/>
      <c r="KTP2998" s="729"/>
      <c r="KTQ2998" s="137"/>
      <c r="KTR2998" s="583"/>
      <c r="KTS2998" s="538"/>
      <c r="KTT2998" s="565"/>
      <c r="KTU2998" s="357"/>
      <c r="KTV2998" s="81"/>
      <c r="KTW2998" s="173"/>
      <c r="KTX2998" s="729"/>
      <c r="KTY2998" s="137"/>
      <c r="KTZ2998" s="583"/>
      <c r="KUA2998" s="538"/>
      <c r="KUB2998" s="565"/>
      <c r="KUC2998" s="357"/>
      <c r="KUD2998" s="81"/>
      <c r="KUE2998" s="173"/>
      <c r="KUF2998" s="729"/>
      <c r="KUG2998" s="137"/>
      <c r="KUH2998" s="583"/>
      <c r="KUI2998" s="538"/>
      <c r="KUJ2998" s="565"/>
      <c r="KUK2998" s="357"/>
      <c r="KUL2998" s="81"/>
      <c r="KUM2998" s="173"/>
      <c r="KUN2998" s="729"/>
      <c r="KUO2998" s="137"/>
      <c r="KUP2998" s="583"/>
      <c r="KUQ2998" s="538"/>
      <c r="KUR2998" s="565"/>
      <c r="KUS2998" s="357"/>
      <c r="KUT2998" s="81"/>
      <c r="KUU2998" s="173"/>
      <c r="KUV2998" s="729"/>
      <c r="KUW2998" s="137"/>
      <c r="KUX2998" s="583"/>
      <c r="KUY2998" s="538"/>
      <c r="KUZ2998" s="565"/>
      <c r="KVA2998" s="357"/>
      <c r="KVB2998" s="81"/>
      <c r="KVC2998" s="173"/>
      <c r="KVD2998" s="729"/>
      <c r="KVE2998" s="137"/>
      <c r="KVF2998" s="583"/>
      <c r="KVG2998" s="538"/>
      <c r="KVH2998" s="565"/>
      <c r="KVI2998" s="357"/>
      <c r="KVJ2998" s="81"/>
      <c r="KVK2998" s="173"/>
      <c r="KVL2998" s="729"/>
      <c r="KVM2998" s="137"/>
      <c r="KVN2998" s="583"/>
      <c r="KVO2998" s="538"/>
      <c r="KVP2998" s="565"/>
      <c r="KVQ2998" s="357"/>
      <c r="KVR2998" s="81"/>
      <c r="KVS2998" s="173"/>
      <c r="KVT2998" s="729"/>
      <c r="KVU2998" s="137"/>
      <c r="KVV2998" s="583"/>
      <c r="KVW2998" s="538"/>
      <c r="KVX2998" s="565"/>
      <c r="KVY2998" s="357"/>
      <c r="KVZ2998" s="81"/>
      <c r="KWA2998" s="173"/>
      <c r="KWB2998" s="729"/>
      <c r="KWC2998" s="137"/>
      <c r="KWD2998" s="583"/>
      <c r="KWE2998" s="538"/>
      <c r="KWF2998" s="565"/>
      <c r="KWG2998" s="357"/>
      <c r="KWH2998" s="81"/>
      <c r="KWI2998" s="173"/>
      <c r="KWJ2998" s="729"/>
      <c r="KWK2998" s="137"/>
      <c r="KWL2998" s="583"/>
      <c r="KWM2998" s="538"/>
      <c r="KWN2998" s="565"/>
      <c r="KWO2998" s="357"/>
      <c r="KWP2998" s="81"/>
      <c r="KWQ2998" s="173"/>
      <c r="KWR2998" s="729"/>
      <c r="KWS2998" s="137"/>
      <c r="KWT2998" s="583"/>
      <c r="KWU2998" s="538"/>
      <c r="KWV2998" s="565"/>
      <c r="KWW2998" s="357"/>
      <c r="KWX2998" s="81"/>
      <c r="KWY2998" s="173"/>
      <c r="KWZ2998" s="729"/>
      <c r="KXA2998" s="137"/>
      <c r="KXB2998" s="583"/>
      <c r="KXC2998" s="538"/>
      <c r="KXD2998" s="565"/>
      <c r="KXE2998" s="357"/>
      <c r="KXF2998" s="81"/>
      <c r="KXG2998" s="173"/>
      <c r="KXH2998" s="729"/>
      <c r="KXI2998" s="137"/>
      <c r="KXJ2998" s="583"/>
      <c r="KXK2998" s="538"/>
      <c r="KXL2998" s="565"/>
      <c r="KXM2998" s="357"/>
      <c r="KXN2998" s="81"/>
      <c r="KXO2998" s="173"/>
      <c r="KXP2998" s="729"/>
      <c r="KXQ2998" s="137"/>
      <c r="KXR2998" s="583"/>
      <c r="KXS2998" s="538"/>
      <c r="KXT2998" s="565"/>
      <c r="KXU2998" s="357"/>
      <c r="KXV2998" s="81"/>
      <c r="KXW2998" s="173"/>
      <c r="KXX2998" s="729"/>
      <c r="KXY2998" s="137"/>
      <c r="KXZ2998" s="583"/>
      <c r="KYA2998" s="538"/>
      <c r="KYB2998" s="565"/>
      <c r="KYC2998" s="357"/>
      <c r="KYD2998" s="81"/>
      <c r="KYE2998" s="173"/>
      <c r="KYF2998" s="729"/>
      <c r="KYG2998" s="137"/>
      <c r="KYH2998" s="583"/>
      <c r="KYI2998" s="538"/>
      <c r="KYJ2998" s="565"/>
      <c r="KYK2998" s="357"/>
      <c r="KYL2998" s="81"/>
      <c r="KYM2998" s="173"/>
      <c r="KYN2998" s="729"/>
      <c r="KYO2998" s="137"/>
      <c r="KYP2998" s="583"/>
      <c r="KYQ2998" s="538"/>
      <c r="KYR2998" s="565"/>
      <c r="KYS2998" s="357"/>
      <c r="KYT2998" s="81"/>
      <c r="KYU2998" s="173"/>
      <c r="KYV2998" s="729"/>
      <c r="KYW2998" s="137"/>
      <c r="KYX2998" s="583"/>
      <c r="KYY2998" s="538"/>
      <c r="KYZ2998" s="565"/>
      <c r="KZA2998" s="357"/>
      <c r="KZB2998" s="81"/>
      <c r="KZC2998" s="173"/>
      <c r="KZD2998" s="729"/>
      <c r="KZE2998" s="137"/>
      <c r="KZF2998" s="583"/>
      <c r="KZG2998" s="538"/>
      <c r="KZH2998" s="565"/>
      <c r="KZI2998" s="357"/>
      <c r="KZJ2998" s="81"/>
      <c r="KZK2998" s="173"/>
      <c r="KZL2998" s="729"/>
      <c r="KZM2998" s="137"/>
      <c r="KZN2998" s="583"/>
      <c r="KZO2998" s="538"/>
      <c r="KZP2998" s="565"/>
      <c r="KZQ2998" s="357"/>
      <c r="KZR2998" s="81"/>
      <c r="KZS2998" s="173"/>
      <c r="KZT2998" s="729"/>
      <c r="KZU2998" s="137"/>
      <c r="KZV2998" s="583"/>
      <c r="KZW2998" s="538"/>
      <c r="KZX2998" s="565"/>
      <c r="KZY2998" s="357"/>
      <c r="KZZ2998" s="81"/>
      <c r="LAA2998" s="173"/>
      <c r="LAB2998" s="729"/>
      <c r="LAC2998" s="137"/>
      <c r="LAD2998" s="583"/>
      <c r="LAE2998" s="538"/>
      <c r="LAF2998" s="565"/>
      <c r="LAG2998" s="357"/>
      <c r="LAH2998" s="81"/>
      <c r="LAI2998" s="173"/>
      <c r="LAJ2998" s="729"/>
      <c r="LAK2998" s="137"/>
      <c r="LAL2998" s="583"/>
      <c r="LAM2998" s="538"/>
      <c r="LAN2998" s="565"/>
      <c r="LAO2998" s="357"/>
      <c r="LAP2998" s="81"/>
      <c r="LAQ2998" s="173"/>
      <c r="LAR2998" s="729"/>
      <c r="LAS2998" s="137"/>
      <c r="LAT2998" s="583"/>
      <c r="LAU2998" s="538"/>
      <c r="LAV2998" s="565"/>
      <c r="LAW2998" s="357"/>
      <c r="LAX2998" s="81"/>
      <c r="LAY2998" s="173"/>
      <c r="LAZ2998" s="729"/>
      <c r="LBA2998" s="137"/>
      <c r="LBB2998" s="583"/>
      <c r="LBC2998" s="538"/>
      <c r="LBD2998" s="565"/>
      <c r="LBE2998" s="357"/>
      <c r="LBF2998" s="81"/>
      <c r="LBG2998" s="173"/>
      <c r="LBH2998" s="729"/>
      <c r="LBI2998" s="137"/>
      <c r="LBJ2998" s="583"/>
      <c r="LBK2998" s="538"/>
      <c r="LBL2998" s="565"/>
      <c r="LBM2998" s="357"/>
      <c r="LBN2998" s="81"/>
      <c r="LBO2998" s="173"/>
      <c r="LBP2998" s="729"/>
      <c r="LBQ2998" s="137"/>
      <c r="LBR2998" s="583"/>
      <c r="LBS2998" s="538"/>
      <c r="LBT2998" s="565"/>
      <c r="LBU2998" s="357"/>
      <c r="LBV2998" s="81"/>
      <c r="LBW2998" s="173"/>
      <c r="LBX2998" s="729"/>
      <c r="LBY2998" s="137"/>
      <c r="LBZ2998" s="583"/>
      <c r="LCA2998" s="538"/>
      <c r="LCB2998" s="565"/>
      <c r="LCC2998" s="357"/>
      <c r="LCD2998" s="81"/>
      <c r="LCE2998" s="173"/>
      <c r="LCF2998" s="729"/>
      <c r="LCG2998" s="137"/>
      <c r="LCH2998" s="583"/>
      <c r="LCI2998" s="538"/>
      <c r="LCJ2998" s="565"/>
      <c r="LCK2998" s="357"/>
      <c r="LCL2998" s="81"/>
      <c r="LCM2998" s="173"/>
      <c r="LCN2998" s="729"/>
      <c r="LCO2998" s="137"/>
      <c r="LCP2998" s="583"/>
      <c r="LCQ2998" s="538"/>
      <c r="LCR2998" s="565"/>
      <c r="LCS2998" s="357"/>
      <c r="LCT2998" s="81"/>
      <c r="LCU2998" s="173"/>
      <c r="LCV2998" s="729"/>
      <c r="LCW2998" s="137"/>
      <c r="LCX2998" s="583"/>
      <c r="LCY2998" s="538"/>
      <c r="LCZ2998" s="565"/>
      <c r="LDA2998" s="357"/>
      <c r="LDB2998" s="81"/>
      <c r="LDC2998" s="173"/>
      <c r="LDD2998" s="729"/>
      <c r="LDE2998" s="137"/>
      <c r="LDF2998" s="583"/>
      <c r="LDG2998" s="538"/>
      <c r="LDH2998" s="565"/>
      <c r="LDI2998" s="357"/>
      <c r="LDJ2998" s="81"/>
      <c r="LDK2998" s="173"/>
      <c r="LDL2998" s="729"/>
      <c r="LDM2998" s="137"/>
      <c r="LDN2998" s="583"/>
      <c r="LDO2998" s="538"/>
      <c r="LDP2998" s="565"/>
      <c r="LDQ2998" s="357"/>
      <c r="LDR2998" s="81"/>
      <c r="LDS2998" s="173"/>
      <c r="LDT2998" s="729"/>
      <c r="LDU2998" s="137"/>
      <c r="LDV2998" s="583"/>
      <c r="LDW2998" s="538"/>
      <c r="LDX2998" s="565"/>
      <c r="LDY2998" s="357"/>
      <c r="LDZ2998" s="81"/>
      <c r="LEA2998" s="173"/>
      <c r="LEB2998" s="729"/>
      <c r="LEC2998" s="137"/>
      <c r="LED2998" s="583"/>
      <c r="LEE2998" s="538"/>
      <c r="LEF2998" s="565"/>
      <c r="LEG2998" s="357"/>
      <c r="LEH2998" s="81"/>
      <c r="LEI2998" s="173"/>
      <c r="LEJ2998" s="729"/>
      <c r="LEK2998" s="137"/>
      <c r="LEL2998" s="583"/>
      <c r="LEM2998" s="538"/>
      <c r="LEN2998" s="565"/>
      <c r="LEO2998" s="357"/>
      <c r="LEP2998" s="81"/>
      <c r="LEQ2998" s="173"/>
      <c r="LER2998" s="729"/>
      <c r="LES2998" s="137"/>
      <c r="LET2998" s="583"/>
      <c r="LEU2998" s="538"/>
      <c r="LEV2998" s="565"/>
      <c r="LEW2998" s="357"/>
      <c r="LEX2998" s="81"/>
      <c r="LEY2998" s="173"/>
      <c r="LEZ2998" s="729"/>
      <c r="LFA2998" s="137"/>
      <c r="LFB2998" s="583"/>
      <c r="LFC2998" s="538"/>
      <c r="LFD2998" s="565"/>
      <c r="LFE2998" s="357"/>
      <c r="LFF2998" s="81"/>
      <c r="LFG2998" s="173"/>
      <c r="LFH2998" s="729"/>
      <c r="LFI2998" s="137"/>
      <c r="LFJ2998" s="583"/>
      <c r="LFK2998" s="538"/>
      <c r="LFL2998" s="565"/>
      <c r="LFM2998" s="357"/>
      <c r="LFN2998" s="81"/>
      <c r="LFO2998" s="173"/>
      <c r="LFP2998" s="729"/>
      <c r="LFQ2998" s="137"/>
      <c r="LFR2998" s="583"/>
      <c r="LFS2998" s="538"/>
      <c r="LFT2998" s="565"/>
      <c r="LFU2998" s="357"/>
      <c r="LFV2998" s="81"/>
      <c r="LFW2998" s="173"/>
      <c r="LFX2998" s="729"/>
      <c r="LFY2998" s="137"/>
      <c r="LFZ2998" s="583"/>
      <c r="LGA2998" s="538"/>
      <c r="LGB2998" s="565"/>
      <c r="LGC2998" s="357"/>
      <c r="LGD2998" s="81"/>
      <c r="LGE2998" s="173"/>
      <c r="LGF2998" s="729"/>
      <c r="LGG2998" s="137"/>
      <c r="LGH2998" s="583"/>
      <c r="LGI2998" s="538"/>
      <c r="LGJ2998" s="565"/>
      <c r="LGK2998" s="357"/>
      <c r="LGL2998" s="81"/>
      <c r="LGM2998" s="173"/>
      <c r="LGN2998" s="729"/>
      <c r="LGO2998" s="137"/>
      <c r="LGP2998" s="583"/>
      <c r="LGQ2998" s="538"/>
      <c r="LGR2998" s="565"/>
      <c r="LGS2998" s="357"/>
      <c r="LGT2998" s="81"/>
      <c r="LGU2998" s="173"/>
      <c r="LGV2998" s="729"/>
      <c r="LGW2998" s="137"/>
      <c r="LGX2998" s="583"/>
      <c r="LGY2998" s="538"/>
      <c r="LGZ2998" s="565"/>
      <c r="LHA2998" s="357"/>
      <c r="LHB2998" s="81"/>
      <c r="LHC2998" s="173"/>
      <c r="LHD2998" s="729"/>
      <c r="LHE2998" s="137"/>
      <c r="LHF2998" s="583"/>
      <c r="LHG2998" s="538"/>
      <c r="LHH2998" s="565"/>
      <c r="LHI2998" s="357"/>
      <c r="LHJ2998" s="81"/>
      <c r="LHK2998" s="173"/>
      <c r="LHL2998" s="729"/>
      <c r="LHM2998" s="137"/>
      <c r="LHN2998" s="583"/>
      <c r="LHO2998" s="538"/>
      <c r="LHP2998" s="565"/>
      <c r="LHQ2998" s="357"/>
      <c r="LHR2998" s="81"/>
      <c r="LHS2998" s="173"/>
      <c r="LHT2998" s="729"/>
      <c r="LHU2998" s="137"/>
      <c r="LHV2998" s="583"/>
      <c r="LHW2998" s="538"/>
      <c r="LHX2998" s="565"/>
      <c r="LHY2998" s="357"/>
      <c r="LHZ2998" s="81"/>
      <c r="LIA2998" s="173"/>
      <c r="LIB2998" s="729"/>
      <c r="LIC2998" s="137"/>
      <c r="LID2998" s="583"/>
      <c r="LIE2998" s="538"/>
      <c r="LIF2998" s="565"/>
      <c r="LIG2998" s="357"/>
      <c r="LIH2998" s="81"/>
      <c r="LII2998" s="173"/>
      <c r="LIJ2998" s="729"/>
      <c r="LIK2998" s="137"/>
      <c r="LIL2998" s="583"/>
      <c r="LIM2998" s="538"/>
      <c r="LIN2998" s="565"/>
      <c r="LIO2998" s="357"/>
      <c r="LIP2998" s="81"/>
      <c r="LIQ2998" s="173"/>
      <c r="LIR2998" s="729"/>
      <c r="LIS2998" s="137"/>
      <c r="LIT2998" s="583"/>
      <c r="LIU2998" s="538"/>
      <c r="LIV2998" s="565"/>
      <c r="LIW2998" s="357"/>
      <c r="LIX2998" s="81"/>
      <c r="LIY2998" s="173"/>
      <c r="LIZ2998" s="729"/>
      <c r="LJA2998" s="137"/>
      <c r="LJB2998" s="583"/>
      <c r="LJC2998" s="538"/>
      <c r="LJD2998" s="565"/>
      <c r="LJE2998" s="357"/>
      <c r="LJF2998" s="81"/>
      <c r="LJG2998" s="173"/>
      <c r="LJH2998" s="729"/>
      <c r="LJI2998" s="137"/>
      <c r="LJJ2998" s="583"/>
      <c r="LJK2998" s="538"/>
      <c r="LJL2998" s="565"/>
      <c r="LJM2998" s="357"/>
      <c r="LJN2998" s="81"/>
      <c r="LJO2998" s="173"/>
      <c r="LJP2998" s="729"/>
      <c r="LJQ2998" s="137"/>
      <c r="LJR2998" s="583"/>
      <c r="LJS2998" s="538"/>
      <c r="LJT2998" s="565"/>
      <c r="LJU2998" s="357"/>
      <c r="LJV2998" s="81"/>
      <c r="LJW2998" s="173"/>
      <c r="LJX2998" s="729"/>
      <c r="LJY2998" s="137"/>
      <c r="LJZ2998" s="583"/>
      <c r="LKA2998" s="538"/>
      <c r="LKB2998" s="565"/>
      <c r="LKC2998" s="357"/>
      <c r="LKD2998" s="81"/>
      <c r="LKE2998" s="173"/>
      <c r="LKF2998" s="729"/>
      <c r="LKG2998" s="137"/>
      <c r="LKH2998" s="583"/>
      <c r="LKI2998" s="538"/>
      <c r="LKJ2998" s="565"/>
      <c r="LKK2998" s="357"/>
      <c r="LKL2998" s="81"/>
      <c r="LKM2998" s="173"/>
      <c r="LKN2998" s="729"/>
      <c r="LKO2998" s="137"/>
      <c r="LKP2998" s="583"/>
      <c r="LKQ2998" s="538"/>
      <c r="LKR2998" s="565"/>
      <c r="LKS2998" s="357"/>
      <c r="LKT2998" s="81"/>
      <c r="LKU2998" s="173"/>
      <c r="LKV2998" s="729"/>
      <c r="LKW2998" s="137"/>
      <c r="LKX2998" s="583"/>
      <c r="LKY2998" s="538"/>
      <c r="LKZ2998" s="565"/>
      <c r="LLA2998" s="357"/>
      <c r="LLB2998" s="81"/>
      <c r="LLC2998" s="173"/>
      <c r="LLD2998" s="729"/>
      <c r="LLE2998" s="137"/>
      <c r="LLF2998" s="583"/>
      <c r="LLG2998" s="538"/>
      <c r="LLH2998" s="565"/>
      <c r="LLI2998" s="357"/>
      <c r="LLJ2998" s="81"/>
      <c r="LLK2998" s="173"/>
      <c r="LLL2998" s="729"/>
      <c r="LLM2998" s="137"/>
      <c r="LLN2998" s="583"/>
      <c r="LLO2998" s="538"/>
      <c r="LLP2998" s="565"/>
      <c r="LLQ2998" s="357"/>
      <c r="LLR2998" s="81"/>
      <c r="LLS2998" s="173"/>
      <c r="LLT2998" s="729"/>
      <c r="LLU2998" s="137"/>
      <c r="LLV2998" s="583"/>
      <c r="LLW2998" s="538"/>
      <c r="LLX2998" s="565"/>
      <c r="LLY2998" s="357"/>
      <c r="LLZ2998" s="81"/>
      <c r="LMA2998" s="173"/>
      <c r="LMB2998" s="729"/>
      <c r="LMC2998" s="137"/>
      <c r="LMD2998" s="583"/>
      <c r="LME2998" s="538"/>
      <c r="LMF2998" s="565"/>
      <c r="LMG2998" s="357"/>
      <c r="LMH2998" s="81"/>
      <c r="LMI2998" s="173"/>
      <c r="LMJ2998" s="729"/>
      <c r="LMK2998" s="137"/>
      <c r="LML2998" s="583"/>
      <c r="LMM2998" s="538"/>
      <c r="LMN2998" s="565"/>
      <c r="LMO2998" s="357"/>
      <c r="LMP2998" s="81"/>
      <c r="LMQ2998" s="173"/>
      <c r="LMR2998" s="729"/>
      <c r="LMS2998" s="137"/>
      <c r="LMT2998" s="583"/>
      <c r="LMU2998" s="538"/>
      <c r="LMV2998" s="565"/>
      <c r="LMW2998" s="357"/>
      <c r="LMX2998" s="81"/>
      <c r="LMY2998" s="173"/>
      <c r="LMZ2998" s="729"/>
      <c r="LNA2998" s="137"/>
      <c r="LNB2998" s="583"/>
      <c r="LNC2998" s="538"/>
      <c r="LND2998" s="565"/>
      <c r="LNE2998" s="357"/>
      <c r="LNF2998" s="81"/>
      <c r="LNG2998" s="173"/>
      <c r="LNH2998" s="729"/>
      <c r="LNI2998" s="137"/>
      <c r="LNJ2998" s="583"/>
      <c r="LNK2998" s="538"/>
      <c r="LNL2998" s="565"/>
      <c r="LNM2998" s="357"/>
      <c r="LNN2998" s="81"/>
      <c r="LNO2998" s="173"/>
      <c r="LNP2998" s="729"/>
      <c r="LNQ2998" s="137"/>
      <c r="LNR2998" s="583"/>
      <c r="LNS2998" s="538"/>
      <c r="LNT2998" s="565"/>
      <c r="LNU2998" s="357"/>
      <c r="LNV2998" s="81"/>
      <c r="LNW2998" s="173"/>
      <c r="LNX2998" s="729"/>
      <c r="LNY2998" s="137"/>
      <c r="LNZ2998" s="583"/>
      <c r="LOA2998" s="538"/>
      <c r="LOB2998" s="565"/>
      <c r="LOC2998" s="357"/>
      <c r="LOD2998" s="81"/>
      <c r="LOE2998" s="173"/>
      <c r="LOF2998" s="729"/>
      <c r="LOG2998" s="137"/>
      <c r="LOH2998" s="583"/>
      <c r="LOI2998" s="538"/>
      <c r="LOJ2998" s="565"/>
      <c r="LOK2998" s="357"/>
      <c r="LOL2998" s="81"/>
      <c r="LOM2998" s="173"/>
      <c r="LON2998" s="729"/>
      <c r="LOO2998" s="137"/>
      <c r="LOP2998" s="583"/>
      <c r="LOQ2998" s="538"/>
      <c r="LOR2998" s="565"/>
      <c r="LOS2998" s="357"/>
      <c r="LOT2998" s="81"/>
      <c r="LOU2998" s="173"/>
      <c r="LOV2998" s="729"/>
      <c r="LOW2998" s="137"/>
      <c r="LOX2998" s="583"/>
      <c r="LOY2998" s="538"/>
      <c r="LOZ2998" s="565"/>
      <c r="LPA2998" s="357"/>
      <c r="LPB2998" s="81"/>
      <c r="LPC2998" s="173"/>
      <c r="LPD2998" s="729"/>
      <c r="LPE2998" s="137"/>
      <c r="LPF2998" s="583"/>
      <c r="LPG2998" s="538"/>
      <c r="LPH2998" s="565"/>
      <c r="LPI2998" s="357"/>
      <c r="LPJ2998" s="81"/>
      <c r="LPK2998" s="173"/>
      <c r="LPL2998" s="729"/>
      <c r="LPM2998" s="137"/>
      <c r="LPN2998" s="583"/>
      <c r="LPO2998" s="538"/>
      <c r="LPP2998" s="565"/>
      <c r="LPQ2998" s="357"/>
      <c r="LPR2998" s="81"/>
      <c r="LPS2998" s="173"/>
      <c r="LPT2998" s="729"/>
      <c r="LPU2998" s="137"/>
      <c r="LPV2998" s="583"/>
      <c r="LPW2998" s="538"/>
      <c r="LPX2998" s="565"/>
      <c r="LPY2998" s="357"/>
      <c r="LPZ2998" s="81"/>
      <c r="LQA2998" s="173"/>
      <c r="LQB2998" s="729"/>
      <c r="LQC2998" s="137"/>
      <c r="LQD2998" s="583"/>
      <c r="LQE2998" s="538"/>
      <c r="LQF2998" s="565"/>
      <c r="LQG2998" s="357"/>
      <c r="LQH2998" s="81"/>
      <c r="LQI2998" s="173"/>
      <c r="LQJ2998" s="729"/>
      <c r="LQK2998" s="137"/>
      <c r="LQL2998" s="583"/>
      <c r="LQM2998" s="538"/>
      <c r="LQN2998" s="565"/>
      <c r="LQO2998" s="357"/>
      <c r="LQP2998" s="81"/>
      <c r="LQQ2998" s="173"/>
      <c r="LQR2998" s="729"/>
      <c r="LQS2998" s="137"/>
      <c r="LQT2998" s="583"/>
      <c r="LQU2998" s="538"/>
      <c r="LQV2998" s="565"/>
      <c r="LQW2998" s="357"/>
      <c r="LQX2998" s="81"/>
      <c r="LQY2998" s="173"/>
      <c r="LQZ2998" s="729"/>
      <c r="LRA2998" s="137"/>
      <c r="LRB2998" s="583"/>
      <c r="LRC2998" s="538"/>
      <c r="LRD2998" s="565"/>
      <c r="LRE2998" s="357"/>
      <c r="LRF2998" s="81"/>
      <c r="LRG2998" s="173"/>
      <c r="LRH2998" s="729"/>
      <c r="LRI2998" s="137"/>
      <c r="LRJ2998" s="583"/>
      <c r="LRK2998" s="538"/>
      <c r="LRL2998" s="565"/>
      <c r="LRM2998" s="357"/>
      <c r="LRN2998" s="81"/>
      <c r="LRO2998" s="173"/>
      <c r="LRP2998" s="729"/>
      <c r="LRQ2998" s="137"/>
      <c r="LRR2998" s="583"/>
      <c r="LRS2998" s="538"/>
      <c r="LRT2998" s="565"/>
      <c r="LRU2998" s="357"/>
      <c r="LRV2998" s="81"/>
      <c r="LRW2998" s="173"/>
      <c r="LRX2998" s="729"/>
      <c r="LRY2998" s="137"/>
      <c r="LRZ2998" s="583"/>
      <c r="LSA2998" s="538"/>
      <c r="LSB2998" s="565"/>
      <c r="LSC2998" s="357"/>
      <c r="LSD2998" s="81"/>
      <c r="LSE2998" s="173"/>
      <c r="LSF2998" s="729"/>
      <c r="LSG2998" s="137"/>
      <c r="LSH2998" s="583"/>
      <c r="LSI2998" s="538"/>
      <c r="LSJ2998" s="565"/>
      <c r="LSK2998" s="357"/>
      <c r="LSL2998" s="81"/>
      <c r="LSM2998" s="173"/>
      <c r="LSN2998" s="729"/>
      <c r="LSO2998" s="137"/>
      <c r="LSP2998" s="583"/>
      <c r="LSQ2998" s="538"/>
      <c r="LSR2998" s="565"/>
      <c r="LSS2998" s="357"/>
      <c r="LST2998" s="81"/>
      <c r="LSU2998" s="173"/>
      <c r="LSV2998" s="729"/>
      <c r="LSW2998" s="137"/>
      <c r="LSX2998" s="583"/>
      <c r="LSY2998" s="538"/>
      <c r="LSZ2998" s="565"/>
      <c r="LTA2998" s="357"/>
      <c r="LTB2998" s="81"/>
      <c r="LTC2998" s="173"/>
      <c r="LTD2998" s="729"/>
      <c r="LTE2998" s="137"/>
      <c r="LTF2998" s="583"/>
      <c r="LTG2998" s="538"/>
      <c r="LTH2998" s="565"/>
      <c r="LTI2998" s="357"/>
      <c r="LTJ2998" s="81"/>
      <c r="LTK2998" s="173"/>
      <c r="LTL2998" s="729"/>
      <c r="LTM2998" s="137"/>
      <c r="LTN2998" s="583"/>
      <c r="LTO2998" s="538"/>
      <c r="LTP2998" s="565"/>
      <c r="LTQ2998" s="357"/>
      <c r="LTR2998" s="81"/>
      <c r="LTS2998" s="173"/>
      <c r="LTT2998" s="729"/>
      <c r="LTU2998" s="137"/>
      <c r="LTV2998" s="583"/>
      <c r="LTW2998" s="538"/>
      <c r="LTX2998" s="565"/>
      <c r="LTY2998" s="357"/>
      <c r="LTZ2998" s="81"/>
      <c r="LUA2998" s="173"/>
      <c r="LUB2998" s="729"/>
      <c r="LUC2998" s="137"/>
      <c r="LUD2998" s="583"/>
      <c r="LUE2998" s="538"/>
      <c r="LUF2998" s="565"/>
      <c r="LUG2998" s="357"/>
      <c r="LUH2998" s="81"/>
      <c r="LUI2998" s="173"/>
      <c r="LUJ2998" s="729"/>
      <c r="LUK2998" s="137"/>
      <c r="LUL2998" s="583"/>
      <c r="LUM2998" s="538"/>
      <c r="LUN2998" s="565"/>
      <c r="LUO2998" s="357"/>
      <c r="LUP2998" s="81"/>
      <c r="LUQ2998" s="173"/>
      <c r="LUR2998" s="729"/>
      <c r="LUS2998" s="137"/>
      <c r="LUT2998" s="583"/>
      <c r="LUU2998" s="538"/>
      <c r="LUV2998" s="565"/>
      <c r="LUW2998" s="357"/>
      <c r="LUX2998" s="81"/>
      <c r="LUY2998" s="173"/>
      <c r="LUZ2998" s="729"/>
      <c r="LVA2998" s="137"/>
      <c r="LVB2998" s="583"/>
      <c r="LVC2998" s="538"/>
      <c r="LVD2998" s="565"/>
      <c r="LVE2998" s="357"/>
      <c r="LVF2998" s="81"/>
      <c r="LVG2998" s="173"/>
      <c r="LVH2998" s="729"/>
      <c r="LVI2998" s="137"/>
      <c r="LVJ2998" s="583"/>
      <c r="LVK2998" s="538"/>
      <c r="LVL2998" s="565"/>
      <c r="LVM2998" s="357"/>
      <c r="LVN2998" s="81"/>
      <c r="LVO2998" s="173"/>
      <c r="LVP2998" s="729"/>
      <c r="LVQ2998" s="137"/>
      <c r="LVR2998" s="583"/>
      <c r="LVS2998" s="538"/>
      <c r="LVT2998" s="565"/>
      <c r="LVU2998" s="357"/>
      <c r="LVV2998" s="81"/>
      <c r="LVW2998" s="173"/>
      <c r="LVX2998" s="729"/>
      <c r="LVY2998" s="137"/>
      <c r="LVZ2998" s="583"/>
      <c r="LWA2998" s="538"/>
      <c r="LWB2998" s="565"/>
      <c r="LWC2998" s="357"/>
      <c r="LWD2998" s="81"/>
      <c r="LWE2998" s="173"/>
      <c r="LWF2998" s="729"/>
      <c r="LWG2998" s="137"/>
      <c r="LWH2998" s="583"/>
      <c r="LWI2998" s="538"/>
      <c r="LWJ2998" s="565"/>
      <c r="LWK2998" s="357"/>
      <c r="LWL2998" s="81"/>
      <c r="LWM2998" s="173"/>
      <c r="LWN2998" s="729"/>
      <c r="LWO2998" s="137"/>
      <c r="LWP2998" s="583"/>
      <c r="LWQ2998" s="538"/>
      <c r="LWR2998" s="565"/>
      <c r="LWS2998" s="357"/>
      <c r="LWT2998" s="81"/>
      <c r="LWU2998" s="173"/>
      <c r="LWV2998" s="729"/>
      <c r="LWW2998" s="137"/>
      <c r="LWX2998" s="583"/>
      <c r="LWY2998" s="538"/>
      <c r="LWZ2998" s="565"/>
      <c r="LXA2998" s="357"/>
      <c r="LXB2998" s="81"/>
      <c r="LXC2998" s="173"/>
      <c r="LXD2998" s="729"/>
      <c r="LXE2998" s="137"/>
      <c r="LXF2998" s="583"/>
      <c r="LXG2998" s="538"/>
      <c r="LXH2998" s="565"/>
      <c r="LXI2998" s="357"/>
      <c r="LXJ2998" s="81"/>
      <c r="LXK2998" s="173"/>
      <c r="LXL2998" s="729"/>
      <c r="LXM2998" s="137"/>
      <c r="LXN2998" s="583"/>
      <c r="LXO2998" s="538"/>
      <c r="LXP2998" s="565"/>
      <c r="LXQ2998" s="357"/>
      <c r="LXR2998" s="81"/>
      <c r="LXS2998" s="173"/>
      <c r="LXT2998" s="729"/>
      <c r="LXU2998" s="137"/>
      <c r="LXV2998" s="583"/>
      <c r="LXW2998" s="538"/>
      <c r="LXX2998" s="565"/>
      <c r="LXY2998" s="357"/>
      <c r="LXZ2998" s="81"/>
      <c r="LYA2998" s="173"/>
      <c r="LYB2998" s="729"/>
      <c r="LYC2998" s="137"/>
      <c r="LYD2998" s="583"/>
      <c r="LYE2998" s="538"/>
      <c r="LYF2998" s="565"/>
      <c r="LYG2998" s="357"/>
      <c r="LYH2998" s="81"/>
      <c r="LYI2998" s="173"/>
      <c r="LYJ2998" s="729"/>
      <c r="LYK2998" s="137"/>
      <c r="LYL2998" s="583"/>
      <c r="LYM2998" s="538"/>
      <c r="LYN2998" s="565"/>
      <c r="LYO2998" s="357"/>
      <c r="LYP2998" s="81"/>
      <c r="LYQ2998" s="173"/>
      <c r="LYR2998" s="729"/>
      <c r="LYS2998" s="137"/>
      <c r="LYT2998" s="583"/>
      <c r="LYU2998" s="538"/>
      <c r="LYV2998" s="565"/>
      <c r="LYW2998" s="357"/>
      <c r="LYX2998" s="81"/>
      <c r="LYY2998" s="173"/>
      <c r="LYZ2998" s="729"/>
      <c r="LZA2998" s="137"/>
      <c r="LZB2998" s="583"/>
      <c r="LZC2998" s="538"/>
      <c r="LZD2998" s="565"/>
      <c r="LZE2998" s="357"/>
      <c r="LZF2998" s="81"/>
      <c r="LZG2998" s="173"/>
      <c r="LZH2998" s="729"/>
      <c r="LZI2998" s="137"/>
      <c r="LZJ2998" s="583"/>
      <c r="LZK2998" s="538"/>
      <c r="LZL2998" s="565"/>
      <c r="LZM2998" s="357"/>
      <c r="LZN2998" s="81"/>
      <c r="LZO2998" s="173"/>
      <c r="LZP2998" s="729"/>
      <c r="LZQ2998" s="137"/>
      <c r="LZR2998" s="583"/>
      <c r="LZS2998" s="538"/>
      <c r="LZT2998" s="565"/>
      <c r="LZU2998" s="357"/>
      <c r="LZV2998" s="81"/>
      <c r="LZW2998" s="173"/>
      <c r="LZX2998" s="729"/>
      <c r="LZY2998" s="137"/>
      <c r="LZZ2998" s="583"/>
      <c r="MAA2998" s="538"/>
      <c r="MAB2998" s="565"/>
      <c r="MAC2998" s="357"/>
      <c r="MAD2998" s="81"/>
      <c r="MAE2998" s="173"/>
      <c r="MAF2998" s="729"/>
      <c r="MAG2998" s="137"/>
      <c r="MAH2998" s="583"/>
      <c r="MAI2998" s="538"/>
      <c r="MAJ2998" s="565"/>
      <c r="MAK2998" s="357"/>
      <c r="MAL2998" s="81"/>
      <c r="MAM2998" s="173"/>
      <c r="MAN2998" s="729"/>
      <c r="MAO2998" s="137"/>
      <c r="MAP2998" s="583"/>
      <c r="MAQ2998" s="538"/>
      <c r="MAR2998" s="565"/>
      <c r="MAS2998" s="357"/>
      <c r="MAT2998" s="81"/>
      <c r="MAU2998" s="173"/>
      <c r="MAV2998" s="729"/>
      <c r="MAW2998" s="137"/>
      <c r="MAX2998" s="583"/>
      <c r="MAY2998" s="538"/>
      <c r="MAZ2998" s="565"/>
      <c r="MBA2998" s="357"/>
      <c r="MBB2998" s="81"/>
      <c r="MBC2998" s="173"/>
      <c r="MBD2998" s="729"/>
      <c r="MBE2998" s="137"/>
      <c r="MBF2998" s="583"/>
      <c r="MBG2998" s="538"/>
      <c r="MBH2998" s="565"/>
      <c r="MBI2998" s="357"/>
      <c r="MBJ2998" s="81"/>
      <c r="MBK2998" s="173"/>
      <c r="MBL2998" s="729"/>
      <c r="MBM2998" s="137"/>
      <c r="MBN2998" s="583"/>
      <c r="MBO2998" s="538"/>
      <c r="MBP2998" s="565"/>
      <c r="MBQ2998" s="357"/>
      <c r="MBR2998" s="81"/>
      <c r="MBS2998" s="173"/>
      <c r="MBT2998" s="729"/>
      <c r="MBU2998" s="137"/>
      <c r="MBV2998" s="583"/>
      <c r="MBW2998" s="538"/>
      <c r="MBX2998" s="565"/>
      <c r="MBY2998" s="357"/>
      <c r="MBZ2998" s="81"/>
      <c r="MCA2998" s="173"/>
      <c r="MCB2998" s="729"/>
      <c r="MCC2998" s="137"/>
      <c r="MCD2998" s="583"/>
      <c r="MCE2998" s="538"/>
      <c r="MCF2998" s="565"/>
      <c r="MCG2998" s="357"/>
      <c r="MCH2998" s="81"/>
      <c r="MCI2998" s="173"/>
      <c r="MCJ2998" s="729"/>
      <c r="MCK2998" s="137"/>
      <c r="MCL2998" s="583"/>
      <c r="MCM2998" s="538"/>
      <c r="MCN2998" s="565"/>
      <c r="MCO2998" s="357"/>
      <c r="MCP2998" s="81"/>
      <c r="MCQ2998" s="173"/>
      <c r="MCR2998" s="729"/>
      <c r="MCS2998" s="137"/>
      <c r="MCT2998" s="583"/>
      <c r="MCU2998" s="538"/>
      <c r="MCV2998" s="565"/>
      <c r="MCW2998" s="357"/>
      <c r="MCX2998" s="81"/>
      <c r="MCY2998" s="173"/>
      <c r="MCZ2998" s="729"/>
      <c r="MDA2998" s="137"/>
      <c r="MDB2998" s="583"/>
      <c r="MDC2998" s="538"/>
      <c r="MDD2998" s="565"/>
      <c r="MDE2998" s="357"/>
      <c r="MDF2998" s="81"/>
      <c r="MDG2998" s="173"/>
      <c r="MDH2998" s="729"/>
      <c r="MDI2998" s="137"/>
      <c r="MDJ2998" s="583"/>
      <c r="MDK2998" s="538"/>
      <c r="MDL2998" s="565"/>
      <c r="MDM2998" s="357"/>
      <c r="MDN2998" s="81"/>
      <c r="MDO2998" s="173"/>
      <c r="MDP2998" s="729"/>
      <c r="MDQ2998" s="137"/>
      <c r="MDR2998" s="583"/>
      <c r="MDS2998" s="538"/>
      <c r="MDT2998" s="565"/>
      <c r="MDU2998" s="357"/>
      <c r="MDV2998" s="81"/>
      <c r="MDW2998" s="173"/>
      <c r="MDX2998" s="729"/>
      <c r="MDY2998" s="137"/>
      <c r="MDZ2998" s="583"/>
      <c r="MEA2998" s="538"/>
      <c r="MEB2998" s="565"/>
      <c r="MEC2998" s="357"/>
      <c r="MED2998" s="81"/>
      <c r="MEE2998" s="173"/>
      <c r="MEF2998" s="729"/>
      <c r="MEG2998" s="137"/>
      <c r="MEH2998" s="583"/>
      <c r="MEI2998" s="538"/>
      <c r="MEJ2998" s="565"/>
      <c r="MEK2998" s="357"/>
      <c r="MEL2998" s="81"/>
      <c r="MEM2998" s="173"/>
      <c r="MEN2998" s="729"/>
      <c r="MEO2998" s="137"/>
      <c r="MEP2998" s="583"/>
      <c r="MEQ2998" s="538"/>
      <c r="MER2998" s="565"/>
      <c r="MES2998" s="357"/>
      <c r="MET2998" s="81"/>
      <c r="MEU2998" s="173"/>
      <c r="MEV2998" s="729"/>
      <c r="MEW2998" s="137"/>
      <c r="MEX2998" s="583"/>
      <c r="MEY2998" s="538"/>
      <c r="MEZ2998" s="565"/>
      <c r="MFA2998" s="357"/>
      <c r="MFB2998" s="81"/>
      <c r="MFC2998" s="173"/>
      <c r="MFD2998" s="729"/>
      <c r="MFE2998" s="137"/>
      <c r="MFF2998" s="583"/>
      <c r="MFG2998" s="538"/>
      <c r="MFH2998" s="565"/>
      <c r="MFI2998" s="357"/>
      <c r="MFJ2998" s="81"/>
      <c r="MFK2998" s="173"/>
      <c r="MFL2998" s="729"/>
      <c r="MFM2998" s="137"/>
      <c r="MFN2998" s="583"/>
      <c r="MFO2998" s="538"/>
      <c r="MFP2998" s="565"/>
      <c r="MFQ2998" s="357"/>
      <c r="MFR2998" s="81"/>
      <c r="MFS2998" s="173"/>
      <c r="MFT2998" s="729"/>
      <c r="MFU2998" s="137"/>
      <c r="MFV2998" s="583"/>
      <c r="MFW2998" s="538"/>
      <c r="MFX2998" s="565"/>
      <c r="MFY2998" s="357"/>
      <c r="MFZ2998" s="81"/>
      <c r="MGA2998" s="173"/>
      <c r="MGB2998" s="729"/>
      <c r="MGC2998" s="137"/>
      <c r="MGD2998" s="583"/>
      <c r="MGE2998" s="538"/>
      <c r="MGF2998" s="565"/>
      <c r="MGG2998" s="357"/>
      <c r="MGH2998" s="81"/>
      <c r="MGI2998" s="173"/>
      <c r="MGJ2998" s="729"/>
      <c r="MGK2998" s="137"/>
      <c r="MGL2998" s="583"/>
      <c r="MGM2998" s="538"/>
      <c r="MGN2998" s="565"/>
      <c r="MGO2998" s="357"/>
      <c r="MGP2998" s="81"/>
      <c r="MGQ2998" s="173"/>
      <c r="MGR2998" s="729"/>
      <c r="MGS2998" s="137"/>
      <c r="MGT2998" s="583"/>
      <c r="MGU2998" s="538"/>
      <c r="MGV2998" s="565"/>
      <c r="MGW2998" s="357"/>
      <c r="MGX2998" s="81"/>
      <c r="MGY2998" s="173"/>
      <c r="MGZ2998" s="729"/>
      <c r="MHA2998" s="137"/>
      <c r="MHB2998" s="583"/>
      <c r="MHC2998" s="538"/>
      <c r="MHD2998" s="565"/>
      <c r="MHE2998" s="357"/>
      <c r="MHF2998" s="81"/>
      <c r="MHG2998" s="173"/>
      <c r="MHH2998" s="729"/>
      <c r="MHI2998" s="137"/>
      <c r="MHJ2998" s="583"/>
      <c r="MHK2998" s="538"/>
      <c r="MHL2998" s="565"/>
      <c r="MHM2998" s="357"/>
      <c r="MHN2998" s="81"/>
      <c r="MHO2998" s="173"/>
      <c r="MHP2998" s="729"/>
      <c r="MHQ2998" s="137"/>
      <c r="MHR2998" s="583"/>
      <c r="MHS2998" s="538"/>
      <c r="MHT2998" s="565"/>
      <c r="MHU2998" s="357"/>
      <c r="MHV2998" s="81"/>
      <c r="MHW2998" s="173"/>
      <c r="MHX2998" s="729"/>
      <c r="MHY2998" s="137"/>
      <c r="MHZ2998" s="583"/>
      <c r="MIA2998" s="538"/>
      <c r="MIB2998" s="565"/>
      <c r="MIC2998" s="357"/>
      <c r="MID2998" s="81"/>
      <c r="MIE2998" s="173"/>
      <c r="MIF2998" s="729"/>
      <c r="MIG2998" s="137"/>
      <c r="MIH2998" s="583"/>
      <c r="MII2998" s="538"/>
      <c r="MIJ2998" s="565"/>
      <c r="MIK2998" s="357"/>
      <c r="MIL2998" s="81"/>
      <c r="MIM2998" s="173"/>
      <c r="MIN2998" s="729"/>
      <c r="MIO2998" s="137"/>
      <c r="MIP2998" s="583"/>
      <c r="MIQ2998" s="538"/>
      <c r="MIR2998" s="565"/>
      <c r="MIS2998" s="357"/>
      <c r="MIT2998" s="81"/>
      <c r="MIU2998" s="173"/>
      <c r="MIV2998" s="729"/>
      <c r="MIW2998" s="137"/>
      <c r="MIX2998" s="583"/>
      <c r="MIY2998" s="538"/>
      <c r="MIZ2998" s="565"/>
      <c r="MJA2998" s="357"/>
      <c r="MJB2998" s="81"/>
      <c r="MJC2998" s="173"/>
      <c r="MJD2998" s="729"/>
      <c r="MJE2998" s="137"/>
      <c r="MJF2998" s="583"/>
      <c r="MJG2998" s="538"/>
      <c r="MJH2998" s="565"/>
      <c r="MJI2998" s="357"/>
      <c r="MJJ2998" s="81"/>
      <c r="MJK2998" s="173"/>
      <c r="MJL2998" s="729"/>
      <c r="MJM2998" s="137"/>
      <c r="MJN2998" s="583"/>
      <c r="MJO2998" s="538"/>
      <c r="MJP2998" s="565"/>
      <c r="MJQ2998" s="357"/>
      <c r="MJR2998" s="81"/>
      <c r="MJS2998" s="173"/>
      <c r="MJT2998" s="729"/>
      <c r="MJU2998" s="137"/>
      <c r="MJV2998" s="583"/>
      <c r="MJW2998" s="538"/>
      <c r="MJX2998" s="565"/>
      <c r="MJY2998" s="357"/>
      <c r="MJZ2998" s="81"/>
      <c r="MKA2998" s="173"/>
      <c r="MKB2998" s="729"/>
      <c r="MKC2998" s="137"/>
      <c r="MKD2998" s="583"/>
      <c r="MKE2998" s="538"/>
      <c r="MKF2998" s="565"/>
      <c r="MKG2998" s="357"/>
      <c r="MKH2998" s="81"/>
      <c r="MKI2998" s="173"/>
      <c r="MKJ2998" s="729"/>
      <c r="MKK2998" s="137"/>
      <c r="MKL2998" s="583"/>
      <c r="MKM2998" s="538"/>
      <c r="MKN2998" s="565"/>
      <c r="MKO2998" s="357"/>
      <c r="MKP2998" s="81"/>
      <c r="MKQ2998" s="173"/>
      <c r="MKR2998" s="729"/>
      <c r="MKS2998" s="137"/>
      <c r="MKT2998" s="583"/>
      <c r="MKU2998" s="538"/>
      <c r="MKV2998" s="565"/>
      <c r="MKW2998" s="357"/>
      <c r="MKX2998" s="81"/>
      <c r="MKY2998" s="173"/>
      <c r="MKZ2998" s="729"/>
      <c r="MLA2998" s="137"/>
      <c r="MLB2998" s="583"/>
      <c r="MLC2998" s="538"/>
      <c r="MLD2998" s="565"/>
      <c r="MLE2998" s="357"/>
      <c r="MLF2998" s="81"/>
      <c r="MLG2998" s="173"/>
      <c r="MLH2998" s="729"/>
      <c r="MLI2998" s="137"/>
      <c r="MLJ2998" s="583"/>
      <c r="MLK2998" s="538"/>
      <c r="MLL2998" s="565"/>
      <c r="MLM2998" s="357"/>
      <c r="MLN2998" s="81"/>
      <c r="MLO2998" s="173"/>
      <c r="MLP2998" s="729"/>
      <c r="MLQ2998" s="137"/>
      <c r="MLR2998" s="583"/>
      <c r="MLS2998" s="538"/>
      <c r="MLT2998" s="565"/>
      <c r="MLU2998" s="357"/>
      <c r="MLV2998" s="81"/>
      <c r="MLW2998" s="173"/>
      <c r="MLX2998" s="729"/>
      <c r="MLY2998" s="137"/>
      <c r="MLZ2998" s="583"/>
      <c r="MMA2998" s="538"/>
      <c r="MMB2998" s="565"/>
      <c r="MMC2998" s="357"/>
      <c r="MMD2998" s="81"/>
      <c r="MME2998" s="173"/>
      <c r="MMF2998" s="729"/>
      <c r="MMG2998" s="137"/>
      <c r="MMH2998" s="583"/>
      <c r="MMI2998" s="538"/>
      <c r="MMJ2998" s="565"/>
      <c r="MMK2998" s="357"/>
      <c r="MML2998" s="81"/>
      <c r="MMM2998" s="173"/>
      <c r="MMN2998" s="729"/>
      <c r="MMO2998" s="137"/>
      <c r="MMP2998" s="583"/>
      <c r="MMQ2998" s="538"/>
      <c r="MMR2998" s="565"/>
      <c r="MMS2998" s="357"/>
      <c r="MMT2998" s="81"/>
      <c r="MMU2998" s="173"/>
      <c r="MMV2998" s="729"/>
      <c r="MMW2998" s="137"/>
      <c r="MMX2998" s="583"/>
      <c r="MMY2998" s="538"/>
      <c r="MMZ2998" s="565"/>
      <c r="MNA2998" s="357"/>
      <c r="MNB2998" s="81"/>
      <c r="MNC2998" s="173"/>
      <c r="MND2998" s="729"/>
      <c r="MNE2998" s="137"/>
      <c r="MNF2998" s="583"/>
      <c r="MNG2998" s="538"/>
      <c r="MNH2998" s="565"/>
      <c r="MNI2998" s="357"/>
      <c r="MNJ2998" s="81"/>
      <c r="MNK2998" s="173"/>
      <c r="MNL2998" s="729"/>
      <c r="MNM2998" s="137"/>
      <c r="MNN2998" s="583"/>
      <c r="MNO2998" s="538"/>
      <c r="MNP2998" s="565"/>
      <c r="MNQ2998" s="357"/>
      <c r="MNR2998" s="81"/>
      <c r="MNS2998" s="173"/>
      <c r="MNT2998" s="729"/>
      <c r="MNU2998" s="137"/>
      <c r="MNV2998" s="583"/>
      <c r="MNW2998" s="538"/>
      <c r="MNX2998" s="565"/>
      <c r="MNY2998" s="357"/>
      <c r="MNZ2998" s="81"/>
      <c r="MOA2998" s="173"/>
      <c r="MOB2998" s="729"/>
      <c r="MOC2998" s="137"/>
      <c r="MOD2998" s="583"/>
      <c r="MOE2998" s="538"/>
      <c r="MOF2998" s="565"/>
      <c r="MOG2998" s="357"/>
      <c r="MOH2998" s="81"/>
      <c r="MOI2998" s="173"/>
      <c r="MOJ2998" s="729"/>
      <c r="MOK2998" s="137"/>
      <c r="MOL2998" s="583"/>
      <c r="MOM2998" s="538"/>
      <c r="MON2998" s="565"/>
      <c r="MOO2998" s="357"/>
      <c r="MOP2998" s="81"/>
      <c r="MOQ2998" s="173"/>
      <c r="MOR2998" s="729"/>
      <c r="MOS2998" s="137"/>
      <c r="MOT2998" s="583"/>
      <c r="MOU2998" s="538"/>
      <c r="MOV2998" s="565"/>
      <c r="MOW2998" s="357"/>
      <c r="MOX2998" s="81"/>
      <c r="MOY2998" s="173"/>
      <c r="MOZ2998" s="729"/>
      <c r="MPA2998" s="137"/>
      <c r="MPB2998" s="583"/>
      <c r="MPC2998" s="538"/>
      <c r="MPD2998" s="565"/>
      <c r="MPE2998" s="357"/>
      <c r="MPF2998" s="81"/>
      <c r="MPG2998" s="173"/>
      <c r="MPH2998" s="729"/>
      <c r="MPI2998" s="137"/>
      <c r="MPJ2998" s="583"/>
      <c r="MPK2998" s="538"/>
      <c r="MPL2998" s="565"/>
      <c r="MPM2998" s="357"/>
      <c r="MPN2998" s="81"/>
      <c r="MPO2998" s="173"/>
      <c r="MPP2998" s="729"/>
      <c r="MPQ2998" s="137"/>
      <c r="MPR2998" s="583"/>
      <c r="MPS2998" s="538"/>
      <c r="MPT2998" s="565"/>
      <c r="MPU2998" s="357"/>
      <c r="MPV2998" s="81"/>
      <c r="MPW2998" s="173"/>
      <c r="MPX2998" s="729"/>
      <c r="MPY2998" s="137"/>
      <c r="MPZ2998" s="583"/>
      <c r="MQA2998" s="538"/>
      <c r="MQB2998" s="565"/>
      <c r="MQC2998" s="357"/>
      <c r="MQD2998" s="81"/>
      <c r="MQE2998" s="173"/>
      <c r="MQF2998" s="729"/>
      <c r="MQG2998" s="137"/>
      <c r="MQH2998" s="583"/>
      <c r="MQI2998" s="538"/>
      <c r="MQJ2998" s="565"/>
      <c r="MQK2998" s="357"/>
      <c r="MQL2998" s="81"/>
      <c r="MQM2998" s="173"/>
      <c r="MQN2998" s="729"/>
      <c r="MQO2998" s="137"/>
      <c r="MQP2998" s="583"/>
      <c r="MQQ2998" s="538"/>
      <c r="MQR2998" s="565"/>
      <c r="MQS2998" s="357"/>
      <c r="MQT2998" s="81"/>
      <c r="MQU2998" s="173"/>
      <c r="MQV2998" s="729"/>
      <c r="MQW2998" s="137"/>
      <c r="MQX2998" s="583"/>
      <c r="MQY2998" s="538"/>
      <c r="MQZ2998" s="565"/>
      <c r="MRA2998" s="357"/>
      <c r="MRB2998" s="81"/>
      <c r="MRC2998" s="173"/>
      <c r="MRD2998" s="729"/>
      <c r="MRE2998" s="137"/>
      <c r="MRF2998" s="583"/>
      <c r="MRG2998" s="538"/>
      <c r="MRH2998" s="565"/>
      <c r="MRI2998" s="357"/>
      <c r="MRJ2998" s="81"/>
      <c r="MRK2998" s="173"/>
      <c r="MRL2998" s="729"/>
      <c r="MRM2998" s="137"/>
      <c r="MRN2998" s="583"/>
      <c r="MRO2998" s="538"/>
      <c r="MRP2998" s="565"/>
      <c r="MRQ2998" s="357"/>
      <c r="MRR2998" s="81"/>
      <c r="MRS2998" s="173"/>
      <c r="MRT2998" s="729"/>
      <c r="MRU2998" s="137"/>
      <c r="MRV2998" s="583"/>
      <c r="MRW2998" s="538"/>
      <c r="MRX2998" s="565"/>
      <c r="MRY2998" s="357"/>
      <c r="MRZ2998" s="81"/>
      <c r="MSA2998" s="173"/>
      <c r="MSB2998" s="729"/>
      <c r="MSC2998" s="137"/>
      <c r="MSD2998" s="583"/>
      <c r="MSE2998" s="538"/>
      <c r="MSF2998" s="565"/>
      <c r="MSG2998" s="357"/>
      <c r="MSH2998" s="81"/>
      <c r="MSI2998" s="173"/>
      <c r="MSJ2998" s="729"/>
      <c r="MSK2998" s="137"/>
      <c r="MSL2998" s="583"/>
      <c r="MSM2998" s="538"/>
      <c r="MSN2998" s="565"/>
      <c r="MSO2998" s="357"/>
      <c r="MSP2998" s="81"/>
      <c r="MSQ2998" s="173"/>
      <c r="MSR2998" s="729"/>
      <c r="MSS2998" s="137"/>
      <c r="MST2998" s="583"/>
      <c r="MSU2998" s="538"/>
      <c r="MSV2998" s="565"/>
      <c r="MSW2998" s="357"/>
      <c r="MSX2998" s="81"/>
      <c r="MSY2998" s="173"/>
      <c r="MSZ2998" s="729"/>
      <c r="MTA2998" s="137"/>
      <c r="MTB2998" s="583"/>
      <c r="MTC2998" s="538"/>
      <c r="MTD2998" s="565"/>
      <c r="MTE2998" s="357"/>
      <c r="MTF2998" s="81"/>
      <c r="MTG2998" s="173"/>
      <c r="MTH2998" s="729"/>
      <c r="MTI2998" s="137"/>
      <c r="MTJ2998" s="583"/>
      <c r="MTK2998" s="538"/>
      <c r="MTL2998" s="565"/>
      <c r="MTM2998" s="357"/>
      <c r="MTN2998" s="81"/>
      <c r="MTO2998" s="173"/>
      <c r="MTP2998" s="729"/>
      <c r="MTQ2998" s="137"/>
      <c r="MTR2998" s="583"/>
      <c r="MTS2998" s="538"/>
      <c r="MTT2998" s="565"/>
      <c r="MTU2998" s="357"/>
      <c r="MTV2998" s="81"/>
      <c r="MTW2998" s="173"/>
      <c r="MTX2998" s="729"/>
      <c r="MTY2998" s="137"/>
      <c r="MTZ2998" s="583"/>
      <c r="MUA2998" s="538"/>
      <c r="MUB2998" s="565"/>
      <c r="MUC2998" s="357"/>
      <c r="MUD2998" s="81"/>
      <c r="MUE2998" s="173"/>
      <c r="MUF2998" s="729"/>
      <c r="MUG2998" s="137"/>
      <c r="MUH2998" s="583"/>
      <c r="MUI2998" s="538"/>
      <c r="MUJ2998" s="565"/>
      <c r="MUK2998" s="357"/>
      <c r="MUL2998" s="81"/>
      <c r="MUM2998" s="173"/>
      <c r="MUN2998" s="729"/>
      <c r="MUO2998" s="137"/>
      <c r="MUP2998" s="583"/>
      <c r="MUQ2998" s="538"/>
      <c r="MUR2998" s="565"/>
      <c r="MUS2998" s="357"/>
      <c r="MUT2998" s="81"/>
      <c r="MUU2998" s="173"/>
      <c r="MUV2998" s="729"/>
      <c r="MUW2998" s="137"/>
      <c r="MUX2998" s="583"/>
      <c r="MUY2998" s="538"/>
      <c r="MUZ2998" s="565"/>
      <c r="MVA2998" s="357"/>
      <c r="MVB2998" s="81"/>
      <c r="MVC2998" s="173"/>
      <c r="MVD2998" s="729"/>
      <c r="MVE2998" s="137"/>
      <c r="MVF2998" s="583"/>
      <c r="MVG2998" s="538"/>
      <c r="MVH2998" s="565"/>
      <c r="MVI2998" s="357"/>
      <c r="MVJ2998" s="81"/>
      <c r="MVK2998" s="173"/>
      <c r="MVL2998" s="729"/>
      <c r="MVM2998" s="137"/>
      <c r="MVN2998" s="583"/>
      <c r="MVO2998" s="538"/>
      <c r="MVP2998" s="565"/>
      <c r="MVQ2998" s="357"/>
      <c r="MVR2998" s="81"/>
      <c r="MVS2998" s="173"/>
      <c r="MVT2998" s="729"/>
      <c r="MVU2998" s="137"/>
      <c r="MVV2998" s="583"/>
      <c r="MVW2998" s="538"/>
      <c r="MVX2998" s="565"/>
      <c r="MVY2998" s="357"/>
      <c r="MVZ2998" s="81"/>
      <c r="MWA2998" s="173"/>
      <c r="MWB2998" s="729"/>
      <c r="MWC2998" s="137"/>
      <c r="MWD2998" s="583"/>
      <c r="MWE2998" s="538"/>
      <c r="MWF2998" s="565"/>
      <c r="MWG2998" s="357"/>
      <c r="MWH2998" s="81"/>
      <c r="MWI2998" s="173"/>
      <c r="MWJ2998" s="729"/>
      <c r="MWK2998" s="137"/>
      <c r="MWL2998" s="583"/>
      <c r="MWM2998" s="538"/>
      <c r="MWN2998" s="565"/>
      <c r="MWO2998" s="357"/>
      <c r="MWP2998" s="81"/>
      <c r="MWQ2998" s="173"/>
      <c r="MWR2998" s="729"/>
      <c r="MWS2998" s="137"/>
      <c r="MWT2998" s="583"/>
      <c r="MWU2998" s="538"/>
      <c r="MWV2998" s="565"/>
      <c r="MWW2998" s="357"/>
      <c r="MWX2998" s="81"/>
      <c r="MWY2998" s="173"/>
      <c r="MWZ2998" s="729"/>
      <c r="MXA2998" s="137"/>
      <c r="MXB2998" s="583"/>
      <c r="MXC2998" s="538"/>
      <c r="MXD2998" s="565"/>
      <c r="MXE2998" s="357"/>
      <c r="MXF2998" s="81"/>
      <c r="MXG2998" s="173"/>
      <c r="MXH2998" s="729"/>
      <c r="MXI2998" s="137"/>
      <c r="MXJ2998" s="583"/>
      <c r="MXK2998" s="538"/>
      <c r="MXL2998" s="565"/>
      <c r="MXM2998" s="357"/>
      <c r="MXN2998" s="81"/>
      <c r="MXO2998" s="173"/>
      <c r="MXP2998" s="729"/>
      <c r="MXQ2998" s="137"/>
      <c r="MXR2998" s="583"/>
      <c r="MXS2998" s="538"/>
      <c r="MXT2998" s="565"/>
      <c r="MXU2998" s="357"/>
      <c r="MXV2998" s="81"/>
      <c r="MXW2998" s="173"/>
      <c r="MXX2998" s="729"/>
      <c r="MXY2998" s="137"/>
      <c r="MXZ2998" s="583"/>
      <c r="MYA2998" s="538"/>
      <c r="MYB2998" s="565"/>
      <c r="MYC2998" s="357"/>
      <c r="MYD2998" s="81"/>
      <c r="MYE2998" s="173"/>
      <c r="MYF2998" s="729"/>
      <c r="MYG2998" s="137"/>
      <c r="MYH2998" s="583"/>
      <c r="MYI2998" s="538"/>
      <c r="MYJ2998" s="565"/>
      <c r="MYK2998" s="357"/>
      <c r="MYL2998" s="81"/>
      <c r="MYM2998" s="173"/>
      <c r="MYN2998" s="729"/>
      <c r="MYO2998" s="137"/>
      <c r="MYP2998" s="583"/>
      <c r="MYQ2998" s="538"/>
      <c r="MYR2998" s="565"/>
      <c r="MYS2998" s="357"/>
      <c r="MYT2998" s="81"/>
      <c r="MYU2998" s="173"/>
      <c r="MYV2998" s="729"/>
      <c r="MYW2998" s="137"/>
      <c r="MYX2998" s="583"/>
      <c r="MYY2998" s="538"/>
      <c r="MYZ2998" s="565"/>
      <c r="MZA2998" s="357"/>
      <c r="MZB2998" s="81"/>
      <c r="MZC2998" s="173"/>
      <c r="MZD2998" s="729"/>
      <c r="MZE2998" s="137"/>
      <c r="MZF2998" s="583"/>
      <c r="MZG2998" s="538"/>
      <c r="MZH2998" s="565"/>
      <c r="MZI2998" s="357"/>
      <c r="MZJ2998" s="81"/>
      <c r="MZK2998" s="173"/>
      <c r="MZL2998" s="729"/>
      <c r="MZM2998" s="137"/>
      <c r="MZN2998" s="583"/>
      <c r="MZO2998" s="538"/>
      <c r="MZP2998" s="565"/>
      <c r="MZQ2998" s="357"/>
      <c r="MZR2998" s="81"/>
      <c r="MZS2998" s="173"/>
      <c r="MZT2998" s="729"/>
      <c r="MZU2998" s="137"/>
      <c r="MZV2998" s="583"/>
      <c r="MZW2998" s="538"/>
      <c r="MZX2998" s="565"/>
      <c r="MZY2998" s="357"/>
      <c r="MZZ2998" s="81"/>
      <c r="NAA2998" s="173"/>
      <c r="NAB2998" s="729"/>
      <c r="NAC2998" s="137"/>
      <c r="NAD2998" s="583"/>
      <c r="NAE2998" s="538"/>
      <c r="NAF2998" s="565"/>
      <c r="NAG2998" s="357"/>
      <c r="NAH2998" s="81"/>
      <c r="NAI2998" s="173"/>
      <c r="NAJ2998" s="729"/>
      <c r="NAK2998" s="137"/>
      <c r="NAL2998" s="583"/>
      <c r="NAM2998" s="538"/>
      <c r="NAN2998" s="565"/>
      <c r="NAO2998" s="357"/>
      <c r="NAP2998" s="81"/>
      <c r="NAQ2998" s="173"/>
      <c r="NAR2998" s="729"/>
      <c r="NAS2998" s="137"/>
      <c r="NAT2998" s="583"/>
      <c r="NAU2998" s="538"/>
      <c r="NAV2998" s="565"/>
      <c r="NAW2998" s="357"/>
      <c r="NAX2998" s="81"/>
      <c r="NAY2998" s="173"/>
      <c r="NAZ2998" s="729"/>
      <c r="NBA2998" s="137"/>
      <c r="NBB2998" s="583"/>
      <c r="NBC2998" s="538"/>
      <c r="NBD2998" s="565"/>
      <c r="NBE2998" s="357"/>
      <c r="NBF2998" s="81"/>
      <c r="NBG2998" s="173"/>
      <c r="NBH2998" s="729"/>
      <c r="NBI2998" s="137"/>
      <c r="NBJ2998" s="583"/>
      <c r="NBK2998" s="538"/>
      <c r="NBL2998" s="565"/>
      <c r="NBM2998" s="357"/>
      <c r="NBN2998" s="81"/>
      <c r="NBO2998" s="173"/>
      <c r="NBP2998" s="729"/>
      <c r="NBQ2998" s="137"/>
      <c r="NBR2998" s="583"/>
      <c r="NBS2998" s="538"/>
      <c r="NBT2998" s="565"/>
      <c r="NBU2998" s="357"/>
      <c r="NBV2998" s="81"/>
      <c r="NBW2998" s="173"/>
      <c r="NBX2998" s="729"/>
      <c r="NBY2998" s="137"/>
      <c r="NBZ2998" s="583"/>
      <c r="NCA2998" s="538"/>
      <c r="NCB2998" s="565"/>
      <c r="NCC2998" s="357"/>
      <c r="NCD2998" s="81"/>
      <c r="NCE2998" s="173"/>
      <c r="NCF2998" s="729"/>
      <c r="NCG2998" s="137"/>
      <c r="NCH2998" s="583"/>
      <c r="NCI2998" s="538"/>
      <c r="NCJ2998" s="565"/>
      <c r="NCK2998" s="357"/>
      <c r="NCL2998" s="81"/>
      <c r="NCM2998" s="173"/>
      <c r="NCN2998" s="729"/>
      <c r="NCO2998" s="137"/>
      <c r="NCP2998" s="583"/>
      <c r="NCQ2998" s="538"/>
      <c r="NCR2998" s="565"/>
      <c r="NCS2998" s="357"/>
      <c r="NCT2998" s="81"/>
      <c r="NCU2998" s="173"/>
      <c r="NCV2998" s="729"/>
      <c r="NCW2998" s="137"/>
      <c r="NCX2998" s="583"/>
      <c r="NCY2998" s="538"/>
      <c r="NCZ2998" s="565"/>
      <c r="NDA2998" s="357"/>
      <c r="NDB2998" s="81"/>
      <c r="NDC2998" s="173"/>
      <c r="NDD2998" s="729"/>
      <c r="NDE2998" s="137"/>
      <c r="NDF2998" s="583"/>
      <c r="NDG2998" s="538"/>
      <c r="NDH2998" s="565"/>
      <c r="NDI2998" s="357"/>
      <c r="NDJ2998" s="81"/>
      <c r="NDK2998" s="173"/>
      <c r="NDL2998" s="729"/>
      <c r="NDM2998" s="137"/>
      <c r="NDN2998" s="583"/>
      <c r="NDO2998" s="538"/>
      <c r="NDP2998" s="565"/>
      <c r="NDQ2998" s="357"/>
      <c r="NDR2998" s="81"/>
      <c r="NDS2998" s="173"/>
      <c r="NDT2998" s="729"/>
      <c r="NDU2998" s="137"/>
      <c r="NDV2998" s="583"/>
      <c r="NDW2998" s="538"/>
      <c r="NDX2998" s="565"/>
      <c r="NDY2998" s="357"/>
      <c r="NDZ2998" s="81"/>
      <c r="NEA2998" s="173"/>
      <c r="NEB2998" s="729"/>
      <c r="NEC2998" s="137"/>
      <c r="NED2998" s="583"/>
      <c r="NEE2998" s="538"/>
      <c r="NEF2998" s="565"/>
      <c r="NEG2998" s="357"/>
      <c r="NEH2998" s="81"/>
      <c r="NEI2998" s="173"/>
      <c r="NEJ2998" s="729"/>
      <c r="NEK2998" s="137"/>
      <c r="NEL2998" s="583"/>
      <c r="NEM2998" s="538"/>
      <c r="NEN2998" s="565"/>
      <c r="NEO2998" s="357"/>
      <c r="NEP2998" s="81"/>
      <c r="NEQ2998" s="173"/>
      <c r="NER2998" s="729"/>
      <c r="NES2998" s="137"/>
      <c r="NET2998" s="583"/>
      <c r="NEU2998" s="538"/>
      <c r="NEV2998" s="565"/>
      <c r="NEW2998" s="357"/>
      <c r="NEX2998" s="81"/>
      <c r="NEY2998" s="173"/>
      <c r="NEZ2998" s="729"/>
      <c r="NFA2998" s="137"/>
      <c r="NFB2998" s="583"/>
      <c r="NFC2998" s="538"/>
      <c r="NFD2998" s="565"/>
      <c r="NFE2998" s="357"/>
      <c r="NFF2998" s="81"/>
      <c r="NFG2998" s="173"/>
      <c r="NFH2998" s="729"/>
      <c r="NFI2998" s="137"/>
      <c r="NFJ2998" s="583"/>
      <c r="NFK2998" s="538"/>
      <c r="NFL2998" s="565"/>
      <c r="NFM2998" s="357"/>
      <c r="NFN2998" s="81"/>
      <c r="NFO2998" s="173"/>
      <c r="NFP2998" s="729"/>
      <c r="NFQ2998" s="137"/>
      <c r="NFR2998" s="583"/>
      <c r="NFS2998" s="538"/>
      <c r="NFT2998" s="565"/>
      <c r="NFU2998" s="357"/>
      <c r="NFV2998" s="81"/>
      <c r="NFW2998" s="173"/>
      <c r="NFX2998" s="729"/>
      <c r="NFY2998" s="137"/>
      <c r="NFZ2998" s="583"/>
      <c r="NGA2998" s="538"/>
      <c r="NGB2998" s="565"/>
      <c r="NGC2998" s="357"/>
      <c r="NGD2998" s="81"/>
      <c r="NGE2998" s="173"/>
      <c r="NGF2998" s="729"/>
      <c r="NGG2998" s="137"/>
      <c r="NGH2998" s="583"/>
      <c r="NGI2998" s="538"/>
      <c r="NGJ2998" s="565"/>
      <c r="NGK2998" s="357"/>
      <c r="NGL2998" s="81"/>
      <c r="NGM2998" s="173"/>
      <c r="NGN2998" s="729"/>
      <c r="NGO2998" s="137"/>
      <c r="NGP2998" s="583"/>
      <c r="NGQ2998" s="538"/>
      <c r="NGR2998" s="565"/>
      <c r="NGS2998" s="357"/>
      <c r="NGT2998" s="81"/>
      <c r="NGU2998" s="173"/>
      <c r="NGV2998" s="729"/>
      <c r="NGW2998" s="137"/>
      <c r="NGX2998" s="583"/>
      <c r="NGY2998" s="538"/>
      <c r="NGZ2998" s="565"/>
      <c r="NHA2998" s="357"/>
      <c r="NHB2998" s="81"/>
      <c r="NHC2998" s="173"/>
      <c r="NHD2998" s="729"/>
      <c r="NHE2998" s="137"/>
      <c r="NHF2998" s="583"/>
      <c r="NHG2998" s="538"/>
      <c r="NHH2998" s="565"/>
      <c r="NHI2998" s="357"/>
      <c r="NHJ2998" s="81"/>
      <c r="NHK2998" s="173"/>
      <c r="NHL2998" s="729"/>
      <c r="NHM2998" s="137"/>
      <c r="NHN2998" s="583"/>
      <c r="NHO2998" s="538"/>
      <c r="NHP2998" s="565"/>
      <c r="NHQ2998" s="357"/>
      <c r="NHR2998" s="81"/>
      <c r="NHS2998" s="173"/>
      <c r="NHT2998" s="729"/>
      <c r="NHU2998" s="137"/>
      <c r="NHV2998" s="583"/>
      <c r="NHW2998" s="538"/>
      <c r="NHX2998" s="565"/>
      <c r="NHY2998" s="357"/>
      <c r="NHZ2998" s="81"/>
      <c r="NIA2998" s="173"/>
      <c r="NIB2998" s="729"/>
      <c r="NIC2998" s="137"/>
      <c r="NID2998" s="583"/>
      <c r="NIE2998" s="538"/>
      <c r="NIF2998" s="565"/>
      <c r="NIG2998" s="357"/>
      <c r="NIH2998" s="81"/>
      <c r="NII2998" s="173"/>
      <c r="NIJ2998" s="729"/>
      <c r="NIK2998" s="137"/>
      <c r="NIL2998" s="583"/>
      <c r="NIM2998" s="538"/>
      <c r="NIN2998" s="565"/>
      <c r="NIO2998" s="357"/>
      <c r="NIP2998" s="81"/>
      <c r="NIQ2998" s="173"/>
      <c r="NIR2998" s="729"/>
      <c r="NIS2998" s="137"/>
      <c r="NIT2998" s="583"/>
      <c r="NIU2998" s="538"/>
      <c r="NIV2998" s="565"/>
      <c r="NIW2998" s="357"/>
      <c r="NIX2998" s="81"/>
      <c r="NIY2998" s="173"/>
      <c r="NIZ2998" s="729"/>
      <c r="NJA2998" s="137"/>
      <c r="NJB2998" s="583"/>
      <c r="NJC2998" s="538"/>
      <c r="NJD2998" s="565"/>
      <c r="NJE2998" s="357"/>
      <c r="NJF2998" s="81"/>
      <c r="NJG2998" s="173"/>
      <c r="NJH2998" s="729"/>
      <c r="NJI2998" s="137"/>
      <c r="NJJ2998" s="583"/>
      <c r="NJK2998" s="538"/>
      <c r="NJL2998" s="565"/>
      <c r="NJM2998" s="357"/>
      <c r="NJN2998" s="81"/>
      <c r="NJO2998" s="173"/>
      <c r="NJP2998" s="729"/>
      <c r="NJQ2998" s="137"/>
      <c r="NJR2998" s="583"/>
      <c r="NJS2998" s="538"/>
      <c r="NJT2998" s="565"/>
      <c r="NJU2998" s="357"/>
      <c r="NJV2998" s="81"/>
      <c r="NJW2998" s="173"/>
      <c r="NJX2998" s="729"/>
      <c r="NJY2998" s="137"/>
      <c r="NJZ2998" s="583"/>
      <c r="NKA2998" s="538"/>
      <c r="NKB2998" s="565"/>
      <c r="NKC2998" s="357"/>
      <c r="NKD2998" s="81"/>
      <c r="NKE2998" s="173"/>
      <c r="NKF2998" s="729"/>
      <c r="NKG2998" s="137"/>
      <c r="NKH2998" s="583"/>
      <c r="NKI2998" s="538"/>
      <c r="NKJ2998" s="565"/>
      <c r="NKK2998" s="357"/>
      <c r="NKL2998" s="81"/>
      <c r="NKM2998" s="173"/>
      <c r="NKN2998" s="729"/>
      <c r="NKO2998" s="137"/>
      <c r="NKP2998" s="583"/>
      <c r="NKQ2998" s="538"/>
      <c r="NKR2998" s="565"/>
      <c r="NKS2998" s="357"/>
      <c r="NKT2998" s="81"/>
      <c r="NKU2998" s="173"/>
      <c r="NKV2998" s="729"/>
      <c r="NKW2998" s="137"/>
      <c r="NKX2998" s="583"/>
      <c r="NKY2998" s="538"/>
      <c r="NKZ2998" s="565"/>
      <c r="NLA2998" s="357"/>
      <c r="NLB2998" s="81"/>
      <c r="NLC2998" s="173"/>
      <c r="NLD2998" s="729"/>
      <c r="NLE2998" s="137"/>
      <c r="NLF2998" s="583"/>
      <c r="NLG2998" s="538"/>
      <c r="NLH2998" s="565"/>
      <c r="NLI2998" s="357"/>
      <c r="NLJ2998" s="81"/>
      <c r="NLK2998" s="173"/>
      <c r="NLL2998" s="729"/>
      <c r="NLM2998" s="137"/>
      <c r="NLN2998" s="583"/>
      <c r="NLO2998" s="538"/>
      <c r="NLP2998" s="565"/>
      <c r="NLQ2998" s="357"/>
      <c r="NLR2998" s="81"/>
      <c r="NLS2998" s="173"/>
      <c r="NLT2998" s="729"/>
      <c r="NLU2998" s="137"/>
      <c r="NLV2998" s="583"/>
      <c r="NLW2998" s="538"/>
      <c r="NLX2998" s="565"/>
      <c r="NLY2998" s="357"/>
      <c r="NLZ2998" s="81"/>
      <c r="NMA2998" s="173"/>
      <c r="NMB2998" s="729"/>
      <c r="NMC2998" s="137"/>
      <c r="NMD2998" s="583"/>
      <c r="NME2998" s="538"/>
      <c r="NMF2998" s="565"/>
      <c r="NMG2998" s="357"/>
      <c r="NMH2998" s="81"/>
      <c r="NMI2998" s="173"/>
      <c r="NMJ2998" s="729"/>
      <c r="NMK2998" s="137"/>
      <c r="NML2998" s="583"/>
      <c r="NMM2998" s="538"/>
      <c r="NMN2998" s="565"/>
      <c r="NMO2998" s="357"/>
      <c r="NMP2998" s="81"/>
      <c r="NMQ2998" s="173"/>
      <c r="NMR2998" s="729"/>
      <c r="NMS2998" s="137"/>
      <c r="NMT2998" s="583"/>
      <c r="NMU2998" s="538"/>
      <c r="NMV2998" s="565"/>
      <c r="NMW2998" s="357"/>
      <c r="NMX2998" s="81"/>
      <c r="NMY2998" s="173"/>
      <c r="NMZ2998" s="729"/>
      <c r="NNA2998" s="137"/>
      <c r="NNB2998" s="583"/>
      <c r="NNC2998" s="538"/>
      <c r="NND2998" s="565"/>
      <c r="NNE2998" s="357"/>
      <c r="NNF2998" s="81"/>
      <c r="NNG2998" s="173"/>
      <c r="NNH2998" s="729"/>
      <c r="NNI2998" s="137"/>
      <c r="NNJ2998" s="583"/>
      <c r="NNK2998" s="538"/>
      <c r="NNL2998" s="565"/>
      <c r="NNM2998" s="357"/>
      <c r="NNN2998" s="81"/>
      <c r="NNO2998" s="173"/>
      <c r="NNP2998" s="729"/>
      <c r="NNQ2998" s="137"/>
      <c r="NNR2998" s="583"/>
      <c r="NNS2998" s="538"/>
      <c r="NNT2998" s="565"/>
      <c r="NNU2998" s="357"/>
      <c r="NNV2998" s="81"/>
      <c r="NNW2998" s="173"/>
      <c r="NNX2998" s="729"/>
      <c r="NNY2998" s="137"/>
      <c r="NNZ2998" s="583"/>
      <c r="NOA2998" s="538"/>
      <c r="NOB2998" s="565"/>
      <c r="NOC2998" s="357"/>
      <c r="NOD2998" s="81"/>
      <c r="NOE2998" s="173"/>
      <c r="NOF2998" s="729"/>
      <c r="NOG2998" s="137"/>
      <c r="NOH2998" s="583"/>
      <c r="NOI2998" s="538"/>
      <c r="NOJ2998" s="565"/>
      <c r="NOK2998" s="357"/>
      <c r="NOL2998" s="81"/>
      <c r="NOM2998" s="173"/>
      <c r="NON2998" s="729"/>
      <c r="NOO2998" s="137"/>
      <c r="NOP2998" s="583"/>
      <c r="NOQ2998" s="538"/>
      <c r="NOR2998" s="565"/>
      <c r="NOS2998" s="357"/>
      <c r="NOT2998" s="81"/>
      <c r="NOU2998" s="173"/>
      <c r="NOV2998" s="729"/>
      <c r="NOW2998" s="137"/>
      <c r="NOX2998" s="583"/>
      <c r="NOY2998" s="538"/>
      <c r="NOZ2998" s="565"/>
      <c r="NPA2998" s="357"/>
      <c r="NPB2998" s="81"/>
      <c r="NPC2998" s="173"/>
      <c r="NPD2998" s="729"/>
      <c r="NPE2998" s="137"/>
      <c r="NPF2998" s="583"/>
      <c r="NPG2998" s="538"/>
      <c r="NPH2998" s="565"/>
      <c r="NPI2998" s="357"/>
      <c r="NPJ2998" s="81"/>
      <c r="NPK2998" s="173"/>
      <c r="NPL2998" s="729"/>
      <c r="NPM2998" s="137"/>
      <c r="NPN2998" s="583"/>
      <c r="NPO2998" s="538"/>
      <c r="NPP2998" s="565"/>
      <c r="NPQ2998" s="357"/>
      <c r="NPR2998" s="81"/>
      <c r="NPS2998" s="173"/>
      <c r="NPT2998" s="729"/>
      <c r="NPU2998" s="137"/>
      <c r="NPV2998" s="583"/>
      <c r="NPW2998" s="538"/>
      <c r="NPX2998" s="565"/>
      <c r="NPY2998" s="357"/>
      <c r="NPZ2998" s="81"/>
      <c r="NQA2998" s="173"/>
      <c r="NQB2998" s="729"/>
      <c r="NQC2998" s="137"/>
      <c r="NQD2998" s="583"/>
      <c r="NQE2998" s="538"/>
      <c r="NQF2998" s="565"/>
      <c r="NQG2998" s="357"/>
      <c r="NQH2998" s="81"/>
      <c r="NQI2998" s="173"/>
      <c r="NQJ2998" s="729"/>
      <c r="NQK2998" s="137"/>
      <c r="NQL2998" s="583"/>
      <c r="NQM2998" s="538"/>
      <c r="NQN2998" s="565"/>
      <c r="NQO2998" s="357"/>
      <c r="NQP2998" s="81"/>
      <c r="NQQ2998" s="173"/>
      <c r="NQR2998" s="729"/>
      <c r="NQS2998" s="137"/>
      <c r="NQT2998" s="583"/>
      <c r="NQU2998" s="538"/>
      <c r="NQV2998" s="565"/>
      <c r="NQW2998" s="357"/>
      <c r="NQX2998" s="81"/>
      <c r="NQY2998" s="173"/>
      <c r="NQZ2998" s="729"/>
      <c r="NRA2998" s="137"/>
      <c r="NRB2998" s="583"/>
      <c r="NRC2998" s="538"/>
      <c r="NRD2998" s="565"/>
      <c r="NRE2998" s="357"/>
      <c r="NRF2998" s="81"/>
      <c r="NRG2998" s="173"/>
      <c r="NRH2998" s="729"/>
      <c r="NRI2998" s="137"/>
      <c r="NRJ2998" s="583"/>
      <c r="NRK2998" s="538"/>
      <c r="NRL2998" s="565"/>
      <c r="NRM2998" s="357"/>
      <c r="NRN2998" s="81"/>
      <c r="NRO2998" s="173"/>
      <c r="NRP2998" s="729"/>
      <c r="NRQ2998" s="137"/>
      <c r="NRR2998" s="583"/>
      <c r="NRS2998" s="538"/>
      <c r="NRT2998" s="565"/>
      <c r="NRU2998" s="357"/>
      <c r="NRV2998" s="81"/>
      <c r="NRW2998" s="173"/>
      <c r="NRX2998" s="729"/>
      <c r="NRY2998" s="137"/>
      <c r="NRZ2998" s="583"/>
      <c r="NSA2998" s="538"/>
      <c r="NSB2998" s="565"/>
      <c r="NSC2998" s="357"/>
      <c r="NSD2998" s="81"/>
      <c r="NSE2998" s="173"/>
      <c r="NSF2998" s="729"/>
      <c r="NSG2998" s="137"/>
      <c r="NSH2998" s="583"/>
      <c r="NSI2998" s="538"/>
      <c r="NSJ2998" s="565"/>
      <c r="NSK2998" s="357"/>
      <c r="NSL2998" s="81"/>
      <c r="NSM2998" s="173"/>
      <c r="NSN2998" s="729"/>
      <c r="NSO2998" s="137"/>
      <c r="NSP2998" s="583"/>
      <c r="NSQ2998" s="538"/>
      <c r="NSR2998" s="565"/>
      <c r="NSS2998" s="357"/>
      <c r="NST2998" s="81"/>
      <c r="NSU2998" s="173"/>
      <c r="NSV2998" s="729"/>
      <c r="NSW2998" s="137"/>
      <c r="NSX2998" s="583"/>
      <c r="NSY2998" s="538"/>
      <c r="NSZ2998" s="565"/>
      <c r="NTA2998" s="357"/>
      <c r="NTB2998" s="81"/>
      <c r="NTC2998" s="173"/>
      <c r="NTD2998" s="729"/>
      <c r="NTE2998" s="137"/>
      <c r="NTF2998" s="583"/>
      <c r="NTG2998" s="538"/>
      <c r="NTH2998" s="565"/>
      <c r="NTI2998" s="357"/>
      <c r="NTJ2998" s="81"/>
      <c r="NTK2998" s="173"/>
      <c r="NTL2998" s="729"/>
      <c r="NTM2998" s="137"/>
      <c r="NTN2998" s="583"/>
      <c r="NTO2998" s="538"/>
      <c r="NTP2998" s="565"/>
      <c r="NTQ2998" s="357"/>
      <c r="NTR2998" s="81"/>
      <c r="NTS2998" s="173"/>
      <c r="NTT2998" s="729"/>
      <c r="NTU2998" s="137"/>
      <c r="NTV2998" s="583"/>
      <c r="NTW2998" s="538"/>
      <c r="NTX2998" s="565"/>
      <c r="NTY2998" s="357"/>
      <c r="NTZ2998" s="81"/>
      <c r="NUA2998" s="173"/>
      <c r="NUB2998" s="729"/>
      <c r="NUC2998" s="137"/>
      <c r="NUD2998" s="583"/>
      <c r="NUE2998" s="538"/>
      <c r="NUF2998" s="565"/>
      <c r="NUG2998" s="357"/>
      <c r="NUH2998" s="81"/>
      <c r="NUI2998" s="173"/>
      <c r="NUJ2998" s="729"/>
      <c r="NUK2998" s="137"/>
      <c r="NUL2998" s="583"/>
      <c r="NUM2998" s="538"/>
      <c r="NUN2998" s="565"/>
      <c r="NUO2998" s="357"/>
      <c r="NUP2998" s="81"/>
      <c r="NUQ2998" s="173"/>
      <c r="NUR2998" s="729"/>
      <c r="NUS2998" s="137"/>
      <c r="NUT2998" s="583"/>
      <c r="NUU2998" s="538"/>
      <c r="NUV2998" s="565"/>
      <c r="NUW2998" s="357"/>
      <c r="NUX2998" s="81"/>
      <c r="NUY2998" s="173"/>
      <c r="NUZ2998" s="729"/>
      <c r="NVA2998" s="137"/>
      <c r="NVB2998" s="583"/>
      <c r="NVC2998" s="538"/>
      <c r="NVD2998" s="565"/>
      <c r="NVE2998" s="357"/>
      <c r="NVF2998" s="81"/>
      <c r="NVG2998" s="173"/>
      <c r="NVH2998" s="729"/>
      <c r="NVI2998" s="137"/>
      <c r="NVJ2998" s="583"/>
      <c r="NVK2998" s="538"/>
      <c r="NVL2998" s="565"/>
      <c r="NVM2998" s="357"/>
      <c r="NVN2998" s="81"/>
      <c r="NVO2998" s="173"/>
      <c r="NVP2998" s="729"/>
      <c r="NVQ2998" s="137"/>
      <c r="NVR2998" s="583"/>
      <c r="NVS2998" s="538"/>
      <c r="NVT2998" s="565"/>
      <c r="NVU2998" s="357"/>
      <c r="NVV2998" s="81"/>
      <c r="NVW2998" s="173"/>
      <c r="NVX2998" s="729"/>
      <c r="NVY2998" s="137"/>
      <c r="NVZ2998" s="583"/>
      <c r="NWA2998" s="538"/>
      <c r="NWB2998" s="565"/>
      <c r="NWC2998" s="357"/>
      <c r="NWD2998" s="81"/>
      <c r="NWE2998" s="173"/>
      <c r="NWF2998" s="729"/>
      <c r="NWG2998" s="137"/>
      <c r="NWH2998" s="583"/>
      <c r="NWI2998" s="538"/>
      <c r="NWJ2998" s="565"/>
      <c r="NWK2998" s="357"/>
      <c r="NWL2998" s="81"/>
      <c r="NWM2998" s="173"/>
      <c r="NWN2998" s="729"/>
      <c r="NWO2998" s="137"/>
      <c r="NWP2998" s="583"/>
      <c r="NWQ2998" s="538"/>
      <c r="NWR2998" s="565"/>
      <c r="NWS2998" s="357"/>
      <c r="NWT2998" s="81"/>
      <c r="NWU2998" s="173"/>
      <c r="NWV2998" s="729"/>
      <c r="NWW2998" s="137"/>
      <c r="NWX2998" s="583"/>
      <c r="NWY2998" s="538"/>
      <c r="NWZ2998" s="565"/>
      <c r="NXA2998" s="357"/>
      <c r="NXB2998" s="81"/>
      <c r="NXC2998" s="173"/>
      <c r="NXD2998" s="729"/>
      <c r="NXE2998" s="137"/>
      <c r="NXF2998" s="583"/>
      <c r="NXG2998" s="538"/>
      <c r="NXH2998" s="565"/>
      <c r="NXI2998" s="357"/>
      <c r="NXJ2998" s="81"/>
      <c r="NXK2998" s="173"/>
      <c r="NXL2998" s="729"/>
      <c r="NXM2998" s="137"/>
      <c r="NXN2998" s="583"/>
      <c r="NXO2998" s="538"/>
      <c r="NXP2998" s="565"/>
      <c r="NXQ2998" s="357"/>
      <c r="NXR2998" s="81"/>
      <c r="NXS2998" s="173"/>
      <c r="NXT2998" s="729"/>
      <c r="NXU2998" s="137"/>
      <c r="NXV2998" s="583"/>
      <c r="NXW2998" s="538"/>
      <c r="NXX2998" s="565"/>
      <c r="NXY2998" s="357"/>
      <c r="NXZ2998" s="81"/>
      <c r="NYA2998" s="173"/>
      <c r="NYB2998" s="729"/>
      <c r="NYC2998" s="137"/>
      <c r="NYD2998" s="583"/>
      <c r="NYE2998" s="538"/>
      <c r="NYF2998" s="565"/>
      <c r="NYG2998" s="357"/>
      <c r="NYH2998" s="81"/>
      <c r="NYI2998" s="173"/>
      <c r="NYJ2998" s="729"/>
      <c r="NYK2998" s="137"/>
      <c r="NYL2998" s="583"/>
      <c r="NYM2998" s="538"/>
      <c r="NYN2998" s="565"/>
      <c r="NYO2998" s="357"/>
      <c r="NYP2998" s="81"/>
      <c r="NYQ2998" s="173"/>
      <c r="NYR2998" s="729"/>
      <c r="NYS2998" s="137"/>
      <c r="NYT2998" s="583"/>
      <c r="NYU2998" s="538"/>
      <c r="NYV2998" s="565"/>
      <c r="NYW2998" s="357"/>
      <c r="NYX2998" s="81"/>
      <c r="NYY2998" s="173"/>
      <c r="NYZ2998" s="729"/>
      <c r="NZA2998" s="137"/>
      <c r="NZB2998" s="583"/>
      <c r="NZC2998" s="538"/>
      <c r="NZD2998" s="565"/>
      <c r="NZE2998" s="357"/>
      <c r="NZF2998" s="81"/>
      <c r="NZG2998" s="173"/>
      <c r="NZH2998" s="729"/>
      <c r="NZI2998" s="137"/>
      <c r="NZJ2998" s="583"/>
      <c r="NZK2998" s="538"/>
      <c r="NZL2998" s="565"/>
      <c r="NZM2998" s="357"/>
      <c r="NZN2998" s="81"/>
      <c r="NZO2998" s="173"/>
      <c r="NZP2998" s="729"/>
      <c r="NZQ2998" s="137"/>
      <c r="NZR2998" s="583"/>
      <c r="NZS2998" s="538"/>
      <c r="NZT2998" s="565"/>
      <c r="NZU2998" s="357"/>
      <c r="NZV2998" s="81"/>
      <c r="NZW2998" s="173"/>
      <c r="NZX2998" s="729"/>
      <c r="NZY2998" s="137"/>
      <c r="NZZ2998" s="583"/>
      <c r="OAA2998" s="538"/>
      <c r="OAB2998" s="565"/>
      <c r="OAC2998" s="357"/>
      <c r="OAD2998" s="81"/>
      <c r="OAE2998" s="173"/>
      <c r="OAF2998" s="729"/>
      <c r="OAG2998" s="137"/>
      <c r="OAH2998" s="583"/>
      <c r="OAI2998" s="538"/>
      <c r="OAJ2998" s="565"/>
      <c r="OAK2998" s="357"/>
      <c r="OAL2998" s="81"/>
      <c r="OAM2998" s="173"/>
      <c r="OAN2998" s="729"/>
      <c r="OAO2998" s="137"/>
      <c r="OAP2998" s="583"/>
      <c r="OAQ2998" s="538"/>
      <c r="OAR2998" s="565"/>
      <c r="OAS2998" s="357"/>
      <c r="OAT2998" s="81"/>
      <c r="OAU2998" s="173"/>
      <c r="OAV2998" s="729"/>
      <c r="OAW2998" s="137"/>
      <c r="OAX2998" s="583"/>
      <c r="OAY2998" s="538"/>
      <c r="OAZ2998" s="565"/>
      <c r="OBA2998" s="357"/>
      <c r="OBB2998" s="81"/>
      <c r="OBC2998" s="173"/>
      <c r="OBD2998" s="729"/>
      <c r="OBE2998" s="137"/>
      <c r="OBF2998" s="583"/>
      <c r="OBG2998" s="538"/>
      <c r="OBH2998" s="565"/>
      <c r="OBI2998" s="357"/>
      <c r="OBJ2998" s="81"/>
      <c r="OBK2998" s="173"/>
      <c r="OBL2998" s="729"/>
      <c r="OBM2998" s="137"/>
      <c r="OBN2998" s="583"/>
      <c r="OBO2998" s="538"/>
      <c r="OBP2998" s="565"/>
      <c r="OBQ2998" s="357"/>
      <c r="OBR2998" s="81"/>
      <c r="OBS2998" s="173"/>
      <c r="OBT2998" s="729"/>
      <c r="OBU2998" s="137"/>
      <c r="OBV2998" s="583"/>
      <c r="OBW2998" s="538"/>
      <c r="OBX2998" s="565"/>
      <c r="OBY2998" s="357"/>
      <c r="OBZ2998" s="81"/>
      <c r="OCA2998" s="173"/>
      <c r="OCB2998" s="729"/>
      <c r="OCC2998" s="137"/>
      <c r="OCD2998" s="583"/>
      <c r="OCE2998" s="538"/>
      <c r="OCF2998" s="565"/>
      <c r="OCG2998" s="357"/>
      <c r="OCH2998" s="81"/>
      <c r="OCI2998" s="173"/>
      <c r="OCJ2998" s="729"/>
      <c r="OCK2998" s="137"/>
      <c r="OCL2998" s="583"/>
      <c r="OCM2998" s="538"/>
      <c r="OCN2998" s="565"/>
      <c r="OCO2998" s="357"/>
      <c r="OCP2998" s="81"/>
      <c r="OCQ2998" s="173"/>
      <c r="OCR2998" s="729"/>
      <c r="OCS2998" s="137"/>
      <c r="OCT2998" s="583"/>
      <c r="OCU2998" s="538"/>
      <c r="OCV2998" s="565"/>
      <c r="OCW2998" s="357"/>
      <c r="OCX2998" s="81"/>
      <c r="OCY2998" s="173"/>
      <c r="OCZ2998" s="729"/>
      <c r="ODA2998" s="137"/>
      <c r="ODB2998" s="583"/>
      <c r="ODC2998" s="538"/>
      <c r="ODD2998" s="565"/>
      <c r="ODE2998" s="357"/>
      <c r="ODF2998" s="81"/>
      <c r="ODG2998" s="173"/>
      <c r="ODH2998" s="729"/>
      <c r="ODI2998" s="137"/>
      <c r="ODJ2998" s="583"/>
      <c r="ODK2998" s="538"/>
      <c r="ODL2998" s="565"/>
      <c r="ODM2998" s="357"/>
      <c r="ODN2998" s="81"/>
      <c r="ODO2998" s="173"/>
      <c r="ODP2998" s="729"/>
      <c r="ODQ2998" s="137"/>
      <c r="ODR2998" s="583"/>
      <c r="ODS2998" s="538"/>
      <c r="ODT2998" s="565"/>
      <c r="ODU2998" s="357"/>
      <c r="ODV2998" s="81"/>
      <c r="ODW2998" s="173"/>
      <c r="ODX2998" s="729"/>
      <c r="ODY2998" s="137"/>
      <c r="ODZ2998" s="583"/>
      <c r="OEA2998" s="538"/>
      <c r="OEB2998" s="565"/>
      <c r="OEC2998" s="357"/>
      <c r="OED2998" s="81"/>
      <c r="OEE2998" s="173"/>
      <c r="OEF2998" s="729"/>
      <c r="OEG2998" s="137"/>
      <c r="OEH2998" s="583"/>
      <c r="OEI2998" s="538"/>
      <c r="OEJ2998" s="565"/>
      <c r="OEK2998" s="357"/>
      <c r="OEL2998" s="81"/>
      <c r="OEM2998" s="173"/>
      <c r="OEN2998" s="729"/>
      <c r="OEO2998" s="137"/>
      <c r="OEP2998" s="583"/>
      <c r="OEQ2998" s="538"/>
      <c r="OER2998" s="565"/>
      <c r="OES2998" s="357"/>
      <c r="OET2998" s="81"/>
      <c r="OEU2998" s="173"/>
      <c r="OEV2998" s="729"/>
      <c r="OEW2998" s="137"/>
      <c r="OEX2998" s="583"/>
      <c r="OEY2998" s="538"/>
      <c r="OEZ2998" s="565"/>
      <c r="OFA2998" s="357"/>
      <c r="OFB2998" s="81"/>
      <c r="OFC2998" s="173"/>
      <c r="OFD2998" s="729"/>
      <c r="OFE2998" s="137"/>
      <c r="OFF2998" s="583"/>
      <c r="OFG2998" s="538"/>
      <c r="OFH2998" s="565"/>
      <c r="OFI2998" s="357"/>
      <c r="OFJ2998" s="81"/>
      <c r="OFK2998" s="173"/>
      <c r="OFL2998" s="729"/>
      <c r="OFM2998" s="137"/>
      <c r="OFN2998" s="583"/>
      <c r="OFO2998" s="538"/>
      <c r="OFP2998" s="565"/>
      <c r="OFQ2998" s="357"/>
      <c r="OFR2998" s="81"/>
      <c r="OFS2998" s="173"/>
      <c r="OFT2998" s="729"/>
      <c r="OFU2998" s="137"/>
      <c r="OFV2998" s="583"/>
      <c r="OFW2998" s="538"/>
      <c r="OFX2998" s="565"/>
      <c r="OFY2998" s="357"/>
      <c r="OFZ2998" s="81"/>
      <c r="OGA2998" s="173"/>
      <c r="OGB2998" s="729"/>
      <c r="OGC2998" s="137"/>
      <c r="OGD2998" s="583"/>
      <c r="OGE2998" s="538"/>
      <c r="OGF2998" s="565"/>
      <c r="OGG2998" s="357"/>
      <c r="OGH2998" s="81"/>
      <c r="OGI2998" s="173"/>
      <c r="OGJ2998" s="729"/>
      <c r="OGK2998" s="137"/>
      <c r="OGL2998" s="583"/>
      <c r="OGM2998" s="538"/>
      <c r="OGN2998" s="565"/>
      <c r="OGO2998" s="357"/>
      <c r="OGP2998" s="81"/>
      <c r="OGQ2998" s="173"/>
      <c r="OGR2998" s="729"/>
      <c r="OGS2998" s="137"/>
      <c r="OGT2998" s="583"/>
      <c r="OGU2998" s="538"/>
      <c r="OGV2998" s="565"/>
      <c r="OGW2998" s="357"/>
      <c r="OGX2998" s="81"/>
      <c r="OGY2998" s="173"/>
      <c r="OGZ2998" s="729"/>
      <c r="OHA2998" s="137"/>
      <c r="OHB2998" s="583"/>
      <c r="OHC2998" s="538"/>
      <c r="OHD2998" s="565"/>
      <c r="OHE2998" s="357"/>
      <c r="OHF2998" s="81"/>
      <c r="OHG2998" s="173"/>
      <c r="OHH2998" s="729"/>
      <c r="OHI2998" s="137"/>
      <c r="OHJ2998" s="583"/>
      <c r="OHK2998" s="538"/>
      <c r="OHL2998" s="565"/>
      <c r="OHM2998" s="357"/>
      <c r="OHN2998" s="81"/>
      <c r="OHO2998" s="173"/>
      <c r="OHP2998" s="729"/>
      <c r="OHQ2998" s="137"/>
      <c r="OHR2998" s="583"/>
      <c r="OHS2998" s="538"/>
      <c r="OHT2998" s="565"/>
      <c r="OHU2998" s="357"/>
      <c r="OHV2998" s="81"/>
      <c r="OHW2998" s="173"/>
      <c r="OHX2998" s="729"/>
      <c r="OHY2998" s="137"/>
      <c r="OHZ2998" s="583"/>
      <c r="OIA2998" s="538"/>
      <c r="OIB2998" s="565"/>
      <c r="OIC2998" s="357"/>
      <c r="OID2998" s="81"/>
      <c r="OIE2998" s="173"/>
      <c r="OIF2998" s="729"/>
      <c r="OIG2998" s="137"/>
      <c r="OIH2998" s="583"/>
      <c r="OII2998" s="538"/>
      <c r="OIJ2998" s="565"/>
      <c r="OIK2998" s="357"/>
      <c r="OIL2998" s="81"/>
      <c r="OIM2998" s="173"/>
      <c r="OIN2998" s="729"/>
      <c r="OIO2998" s="137"/>
      <c r="OIP2998" s="583"/>
      <c r="OIQ2998" s="538"/>
      <c r="OIR2998" s="565"/>
      <c r="OIS2998" s="357"/>
      <c r="OIT2998" s="81"/>
      <c r="OIU2998" s="173"/>
      <c r="OIV2998" s="729"/>
      <c r="OIW2998" s="137"/>
      <c r="OIX2998" s="583"/>
      <c r="OIY2998" s="538"/>
      <c r="OIZ2998" s="565"/>
      <c r="OJA2998" s="357"/>
      <c r="OJB2998" s="81"/>
      <c r="OJC2998" s="173"/>
      <c r="OJD2998" s="729"/>
      <c r="OJE2998" s="137"/>
      <c r="OJF2998" s="583"/>
      <c r="OJG2998" s="538"/>
      <c r="OJH2998" s="565"/>
      <c r="OJI2998" s="357"/>
      <c r="OJJ2998" s="81"/>
      <c r="OJK2998" s="173"/>
      <c r="OJL2998" s="729"/>
      <c r="OJM2998" s="137"/>
      <c r="OJN2998" s="583"/>
      <c r="OJO2998" s="538"/>
      <c r="OJP2998" s="565"/>
      <c r="OJQ2998" s="357"/>
      <c r="OJR2998" s="81"/>
      <c r="OJS2998" s="173"/>
      <c r="OJT2998" s="729"/>
      <c r="OJU2998" s="137"/>
      <c r="OJV2998" s="583"/>
      <c r="OJW2998" s="538"/>
      <c r="OJX2998" s="565"/>
      <c r="OJY2998" s="357"/>
      <c r="OJZ2998" s="81"/>
      <c r="OKA2998" s="173"/>
      <c r="OKB2998" s="729"/>
      <c r="OKC2998" s="137"/>
      <c r="OKD2998" s="583"/>
      <c r="OKE2998" s="538"/>
      <c r="OKF2998" s="565"/>
      <c r="OKG2998" s="357"/>
      <c r="OKH2998" s="81"/>
      <c r="OKI2998" s="173"/>
      <c r="OKJ2998" s="729"/>
      <c r="OKK2998" s="137"/>
      <c r="OKL2998" s="583"/>
      <c r="OKM2998" s="538"/>
      <c r="OKN2998" s="565"/>
      <c r="OKO2998" s="357"/>
      <c r="OKP2998" s="81"/>
      <c r="OKQ2998" s="173"/>
      <c r="OKR2998" s="729"/>
      <c r="OKS2998" s="137"/>
      <c r="OKT2998" s="583"/>
      <c r="OKU2998" s="538"/>
      <c r="OKV2998" s="565"/>
      <c r="OKW2998" s="357"/>
      <c r="OKX2998" s="81"/>
      <c r="OKY2998" s="173"/>
      <c r="OKZ2998" s="729"/>
      <c r="OLA2998" s="137"/>
      <c r="OLB2998" s="583"/>
      <c r="OLC2998" s="538"/>
      <c r="OLD2998" s="565"/>
      <c r="OLE2998" s="357"/>
      <c r="OLF2998" s="81"/>
      <c r="OLG2998" s="173"/>
      <c r="OLH2998" s="729"/>
      <c r="OLI2998" s="137"/>
      <c r="OLJ2998" s="583"/>
      <c r="OLK2998" s="538"/>
      <c r="OLL2998" s="565"/>
      <c r="OLM2998" s="357"/>
      <c r="OLN2998" s="81"/>
      <c r="OLO2998" s="173"/>
      <c r="OLP2998" s="729"/>
      <c r="OLQ2998" s="137"/>
      <c r="OLR2998" s="583"/>
      <c r="OLS2998" s="538"/>
      <c r="OLT2998" s="565"/>
      <c r="OLU2998" s="357"/>
      <c r="OLV2998" s="81"/>
      <c r="OLW2998" s="173"/>
      <c r="OLX2998" s="729"/>
      <c r="OLY2998" s="137"/>
      <c r="OLZ2998" s="583"/>
      <c r="OMA2998" s="538"/>
      <c r="OMB2998" s="565"/>
      <c r="OMC2998" s="357"/>
      <c r="OMD2998" s="81"/>
      <c r="OME2998" s="173"/>
      <c r="OMF2998" s="729"/>
      <c r="OMG2998" s="137"/>
      <c r="OMH2998" s="583"/>
      <c r="OMI2998" s="538"/>
      <c r="OMJ2998" s="565"/>
      <c r="OMK2998" s="357"/>
      <c r="OML2998" s="81"/>
      <c r="OMM2998" s="173"/>
      <c r="OMN2998" s="729"/>
      <c r="OMO2998" s="137"/>
      <c r="OMP2998" s="583"/>
      <c r="OMQ2998" s="538"/>
      <c r="OMR2998" s="565"/>
      <c r="OMS2998" s="357"/>
      <c r="OMT2998" s="81"/>
      <c r="OMU2998" s="173"/>
      <c r="OMV2998" s="729"/>
      <c r="OMW2998" s="137"/>
      <c r="OMX2998" s="583"/>
      <c r="OMY2998" s="538"/>
      <c r="OMZ2998" s="565"/>
      <c r="ONA2998" s="357"/>
      <c r="ONB2998" s="81"/>
      <c r="ONC2998" s="173"/>
      <c r="OND2998" s="729"/>
      <c r="ONE2998" s="137"/>
      <c r="ONF2998" s="583"/>
      <c r="ONG2998" s="538"/>
      <c r="ONH2998" s="565"/>
      <c r="ONI2998" s="357"/>
      <c r="ONJ2998" s="81"/>
      <c r="ONK2998" s="173"/>
      <c r="ONL2998" s="729"/>
      <c r="ONM2998" s="137"/>
      <c r="ONN2998" s="583"/>
      <c r="ONO2998" s="538"/>
      <c r="ONP2998" s="565"/>
      <c r="ONQ2998" s="357"/>
      <c r="ONR2998" s="81"/>
      <c r="ONS2998" s="173"/>
      <c r="ONT2998" s="729"/>
      <c r="ONU2998" s="137"/>
      <c r="ONV2998" s="583"/>
      <c r="ONW2998" s="538"/>
      <c r="ONX2998" s="565"/>
      <c r="ONY2998" s="357"/>
      <c r="ONZ2998" s="81"/>
      <c r="OOA2998" s="173"/>
      <c r="OOB2998" s="729"/>
      <c r="OOC2998" s="137"/>
      <c r="OOD2998" s="583"/>
      <c r="OOE2998" s="538"/>
      <c r="OOF2998" s="565"/>
      <c r="OOG2998" s="357"/>
      <c r="OOH2998" s="81"/>
      <c r="OOI2998" s="173"/>
      <c r="OOJ2998" s="729"/>
      <c r="OOK2998" s="137"/>
      <c r="OOL2998" s="583"/>
      <c r="OOM2998" s="538"/>
      <c r="OON2998" s="565"/>
      <c r="OOO2998" s="357"/>
      <c r="OOP2998" s="81"/>
      <c r="OOQ2998" s="173"/>
      <c r="OOR2998" s="729"/>
      <c r="OOS2998" s="137"/>
      <c r="OOT2998" s="583"/>
      <c r="OOU2998" s="538"/>
      <c r="OOV2998" s="565"/>
      <c r="OOW2998" s="357"/>
      <c r="OOX2998" s="81"/>
      <c r="OOY2998" s="173"/>
      <c r="OOZ2998" s="729"/>
      <c r="OPA2998" s="137"/>
      <c r="OPB2998" s="583"/>
      <c r="OPC2998" s="538"/>
      <c r="OPD2998" s="565"/>
      <c r="OPE2998" s="357"/>
      <c r="OPF2998" s="81"/>
      <c r="OPG2998" s="173"/>
      <c r="OPH2998" s="729"/>
      <c r="OPI2998" s="137"/>
      <c r="OPJ2998" s="583"/>
      <c r="OPK2998" s="538"/>
      <c r="OPL2998" s="565"/>
      <c r="OPM2998" s="357"/>
      <c r="OPN2998" s="81"/>
      <c r="OPO2998" s="173"/>
      <c r="OPP2998" s="729"/>
      <c r="OPQ2998" s="137"/>
      <c r="OPR2998" s="583"/>
      <c r="OPS2998" s="538"/>
      <c r="OPT2998" s="565"/>
      <c r="OPU2998" s="357"/>
      <c r="OPV2998" s="81"/>
      <c r="OPW2998" s="173"/>
      <c r="OPX2998" s="729"/>
      <c r="OPY2998" s="137"/>
      <c r="OPZ2998" s="583"/>
      <c r="OQA2998" s="538"/>
      <c r="OQB2998" s="565"/>
      <c r="OQC2998" s="357"/>
      <c r="OQD2998" s="81"/>
      <c r="OQE2998" s="173"/>
      <c r="OQF2998" s="729"/>
      <c r="OQG2998" s="137"/>
      <c r="OQH2998" s="583"/>
      <c r="OQI2998" s="538"/>
      <c r="OQJ2998" s="565"/>
      <c r="OQK2998" s="357"/>
      <c r="OQL2998" s="81"/>
      <c r="OQM2998" s="173"/>
      <c r="OQN2998" s="729"/>
      <c r="OQO2998" s="137"/>
      <c r="OQP2998" s="583"/>
      <c r="OQQ2998" s="538"/>
      <c r="OQR2998" s="565"/>
      <c r="OQS2998" s="357"/>
      <c r="OQT2998" s="81"/>
      <c r="OQU2998" s="173"/>
      <c r="OQV2998" s="729"/>
      <c r="OQW2998" s="137"/>
      <c r="OQX2998" s="583"/>
      <c r="OQY2998" s="538"/>
      <c r="OQZ2998" s="565"/>
      <c r="ORA2998" s="357"/>
      <c r="ORB2998" s="81"/>
      <c r="ORC2998" s="173"/>
      <c r="ORD2998" s="729"/>
      <c r="ORE2998" s="137"/>
      <c r="ORF2998" s="583"/>
      <c r="ORG2998" s="538"/>
      <c r="ORH2998" s="565"/>
      <c r="ORI2998" s="357"/>
      <c r="ORJ2998" s="81"/>
      <c r="ORK2998" s="173"/>
      <c r="ORL2998" s="729"/>
      <c r="ORM2998" s="137"/>
      <c r="ORN2998" s="583"/>
      <c r="ORO2998" s="538"/>
      <c r="ORP2998" s="565"/>
      <c r="ORQ2998" s="357"/>
      <c r="ORR2998" s="81"/>
      <c r="ORS2998" s="173"/>
      <c r="ORT2998" s="729"/>
      <c r="ORU2998" s="137"/>
      <c r="ORV2998" s="583"/>
      <c r="ORW2998" s="538"/>
      <c r="ORX2998" s="565"/>
      <c r="ORY2998" s="357"/>
      <c r="ORZ2998" s="81"/>
      <c r="OSA2998" s="173"/>
      <c r="OSB2998" s="729"/>
      <c r="OSC2998" s="137"/>
      <c r="OSD2998" s="583"/>
      <c r="OSE2998" s="538"/>
      <c r="OSF2998" s="565"/>
      <c r="OSG2998" s="357"/>
      <c r="OSH2998" s="81"/>
      <c r="OSI2998" s="173"/>
      <c r="OSJ2998" s="729"/>
      <c r="OSK2998" s="137"/>
      <c r="OSL2998" s="583"/>
      <c r="OSM2998" s="538"/>
      <c r="OSN2998" s="565"/>
      <c r="OSO2998" s="357"/>
      <c r="OSP2998" s="81"/>
      <c r="OSQ2998" s="173"/>
      <c r="OSR2998" s="729"/>
      <c r="OSS2998" s="137"/>
      <c r="OST2998" s="583"/>
      <c r="OSU2998" s="538"/>
      <c r="OSV2998" s="565"/>
      <c r="OSW2998" s="357"/>
      <c r="OSX2998" s="81"/>
      <c r="OSY2998" s="173"/>
      <c r="OSZ2998" s="729"/>
      <c r="OTA2998" s="137"/>
      <c r="OTB2998" s="583"/>
      <c r="OTC2998" s="538"/>
      <c r="OTD2998" s="565"/>
      <c r="OTE2998" s="357"/>
      <c r="OTF2998" s="81"/>
      <c r="OTG2998" s="173"/>
      <c r="OTH2998" s="729"/>
      <c r="OTI2998" s="137"/>
      <c r="OTJ2998" s="583"/>
      <c r="OTK2998" s="538"/>
      <c r="OTL2998" s="565"/>
      <c r="OTM2998" s="357"/>
      <c r="OTN2998" s="81"/>
      <c r="OTO2998" s="173"/>
      <c r="OTP2998" s="729"/>
      <c r="OTQ2998" s="137"/>
      <c r="OTR2998" s="583"/>
      <c r="OTS2998" s="538"/>
      <c r="OTT2998" s="565"/>
      <c r="OTU2998" s="357"/>
      <c r="OTV2998" s="81"/>
      <c r="OTW2998" s="173"/>
      <c r="OTX2998" s="729"/>
      <c r="OTY2998" s="137"/>
      <c r="OTZ2998" s="583"/>
      <c r="OUA2998" s="538"/>
      <c r="OUB2998" s="565"/>
      <c r="OUC2998" s="357"/>
      <c r="OUD2998" s="81"/>
      <c r="OUE2998" s="173"/>
      <c r="OUF2998" s="729"/>
      <c r="OUG2998" s="137"/>
      <c r="OUH2998" s="583"/>
      <c r="OUI2998" s="538"/>
      <c r="OUJ2998" s="565"/>
      <c r="OUK2998" s="357"/>
      <c r="OUL2998" s="81"/>
      <c r="OUM2998" s="173"/>
      <c r="OUN2998" s="729"/>
      <c r="OUO2998" s="137"/>
      <c r="OUP2998" s="583"/>
      <c r="OUQ2998" s="538"/>
      <c r="OUR2998" s="565"/>
      <c r="OUS2998" s="357"/>
      <c r="OUT2998" s="81"/>
      <c r="OUU2998" s="173"/>
      <c r="OUV2998" s="729"/>
      <c r="OUW2998" s="137"/>
      <c r="OUX2998" s="583"/>
      <c r="OUY2998" s="538"/>
      <c r="OUZ2998" s="565"/>
      <c r="OVA2998" s="357"/>
      <c r="OVB2998" s="81"/>
      <c r="OVC2998" s="173"/>
      <c r="OVD2998" s="729"/>
      <c r="OVE2998" s="137"/>
      <c r="OVF2998" s="583"/>
      <c r="OVG2998" s="538"/>
      <c r="OVH2998" s="565"/>
      <c r="OVI2998" s="357"/>
      <c r="OVJ2998" s="81"/>
      <c r="OVK2998" s="173"/>
      <c r="OVL2998" s="729"/>
      <c r="OVM2998" s="137"/>
      <c r="OVN2998" s="583"/>
      <c r="OVO2998" s="538"/>
      <c r="OVP2998" s="565"/>
      <c r="OVQ2998" s="357"/>
      <c r="OVR2998" s="81"/>
      <c r="OVS2998" s="173"/>
      <c r="OVT2998" s="729"/>
      <c r="OVU2998" s="137"/>
      <c r="OVV2998" s="583"/>
      <c r="OVW2998" s="538"/>
      <c r="OVX2998" s="565"/>
      <c r="OVY2998" s="357"/>
      <c r="OVZ2998" s="81"/>
      <c r="OWA2998" s="173"/>
      <c r="OWB2998" s="729"/>
      <c r="OWC2998" s="137"/>
      <c r="OWD2998" s="583"/>
      <c r="OWE2998" s="538"/>
      <c r="OWF2998" s="565"/>
      <c r="OWG2998" s="357"/>
      <c r="OWH2998" s="81"/>
      <c r="OWI2998" s="173"/>
      <c r="OWJ2998" s="729"/>
      <c r="OWK2998" s="137"/>
      <c r="OWL2998" s="583"/>
      <c r="OWM2998" s="538"/>
      <c r="OWN2998" s="565"/>
      <c r="OWO2998" s="357"/>
      <c r="OWP2998" s="81"/>
      <c r="OWQ2998" s="173"/>
      <c r="OWR2998" s="729"/>
      <c r="OWS2998" s="137"/>
      <c r="OWT2998" s="583"/>
      <c r="OWU2998" s="538"/>
      <c r="OWV2998" s="565"/>
      <c r="OWW2998" s="357"/>
      <c r="OWX2998" s="81"/>
      <c r="OWY2998" s="173"/>
      <c r="OWZ2998" s="729"/>
      <c r="OXA2998" s="137"/>
      <c r="OXB2998" s="583"/>
      <c r="OXC2998" s="538"/>
      <c r="OXD2998" s="565"/>
      <c r="OXE2998" s="357"/>
      <c r="OXF2998" s="81"/>
      <c r="OXG2998" s="173"/>
      <c r="OXH2998" s="729"/>
      <c r="OXI2998" s="137"/>
      <c r="OXJ2998" s="583"/>
      <c r="OXK2998" s="538"/>
      <c r="OXL2998" s="565"/>
      <c r="OXM2998" s="357"/>
      <c r="OXN2998" s="81"/>
      <c r="OXO2998" s="173"/>
      <c r="OXP2998" s="729"/>
      <c r="OXQ2998" s="137"/>
      <c r="OXR2998" s="583"/>
      <c r="OXS2998" s="538"/>
      <c r="OXT2998" s="565"/>
      <c r="OXU2998" s="357"/>
      <c r="OXV2998" s="81"/>
      <c r="OXW2998" s="173"/>
      <c r="OXX2998" s="729"/>
      <c r="OXY2998" s="137"/>
      <c r="OXZ2998" s="583"/>
      <c r="OYA2998" s="538"/>
      <c r="OYB2998" s="565"/>
      <c r="OYC2998" s="357"/>
      <c r="OYD2998" s="81"/>
      <c r="OYE2998" s="173"/>
      <c r="OYF2998" s="729"/>
      <c r="OYG2998" s="137"/>
      <c r="OYH2998" s="583"/>
      <c r="OYI2998" s="538"/>
      <c r="OYJ2998" s="565"/>
      <c r="OYK2998" s="357"/>
      <c r="OYL2998" s="81"/>
      <c r="OYM2998" s="173"/>
      <c r="OYN2998" s="729"/>
      <c r="OYO2998" s="137"/>
      <c r="OYP2998" s="583"/>
      <c r="OYQ2998" s="538"/>
      <c r="OYR2998" s="565"/>
      <c r="OYS2998" s="357"/>
      <c r="OYT2998" s="81"/>
      <c r="OYU2998" s="173"/>
      <c r="OYV2998" s="729"/>
      <c r="OYW2998" s="137"/>
      <c r="OYX2998" s="583"/>
      <c r="OYY2998" s="538"/>
      <c r="OYZ2998" s="565"/>
      <c r="OZA2998" s="357"/>
      <c r="OZB2998" s="81"/>
      <c r="OZC2998" s="173"/>
      <c r="OZD2998" s="729"/>
      <c r="OZE2998" s="137"/>
      <c r="OZF2998" s="583"/>
      <c r="OZG2998" s="538"/>
      <c r="OZH2998" s="565"/>
      <c r="OZI2998" s="357"/>
      <c r="OZJ2998" s="81"/>
      <c r="OZK2998" s="173"/>
      <c r="OZL2998" s="729"/>
      <c r="OZM2998" s="137"/>
      <c r="OZN2998" s="583"/>
      <c r="OZO2998" s="538"/>
      <c r="OZP2998" s="565"/>
      <c r="OZQ2998" s="357"/>
      <c r="OZR2998" s="81"/>
      <c r="OZS2998" s="173"/>
      <c r="OZT2998" s="729"/>
      <c r="OZU2998" s="137"/>
      <c r="OZV2998" s="583"/>
      <c r="OZW2998" s="538"/>
      <c r="OZX2998" s="565"/>
      <c r="OZY2998" s="357"/>
      <c r="OZZ2998" s="81"/>
      <c r="PAA2998" s="173"/>
      <c r="PAB2998" s="729"/>
      <c r="PAC2998" s="137"/>
      <c r="PAD2998" s="583"/>
      <c r="PAE2998" s="538"/>
      <c r="PAF2998" s="565"/>
      <c r="PAG2998" s="357"/>
      <c r="PAH2998" s="81"/>
      <c r="PAI2998" s="173"/>
      <c r="PAJ2998" s="729"/>
      <c r="PAK2998" s="137"/>
      <c r="PAL2998" s="583"/>
      <c r="PAM2998" s="538"/>
      <c r="PAN2998" s="565"/>
      <c r="PAO2998" s="357"/>
      <c r="PAP2998" s="81"/>
      <c r="PAQ2998" s="173"/>
      <c r="PAR2998" s="729"/>
      <c r="PAS2998" s="137"/>
      <c r="PAT2998" s="583"/>
      <c r="PAU2998" s="538"/>
      <c r="PAV2998" s="565"/>
      <c r="PAW2998" s="357"/>
      <c r="PAX2998" s="81"/>
      <c r="PAY2998" s="173"/>
      <c r="PAZ2998" s="729"/>
      <c r="PBA2998" s="137"/>
      <c r="PBB2998" s="583"/>
      <c r="PBC2998" s="538"/>
      <c r="PBD2998" s="565"/>
      <c r="PBE2998" s="357"/>
      <c r="PBF2998" s="81"/>
      <c r="PBG2998" s="173"/>
      <c r="PBH2998" s="729"/>
      <c r="PBI2998" s="137"/>
      <c r="PBJ2998" s="583"/>
      <c r="PBK2998" s="538"/>
      <c r="PBL2998" s="565"/>
      <c r="PBM2998" s="357"/>
      <c r="PBN2998" s="81"/>
      <c r="PBO2998" s="173"/>
      <c r="PBP2998" s="729"/>
      <c r="PBQ2998" s="137"/>
      <c r="PBR2998" s="583"/>
      <c r="PBS2998" s="538"/>
      <c r="PBT2998" s="565"/>
      <c r="PBU2998" s="357"/>
      <c r="PBV2998" s="81"/>
      <c r="PBW2998" s="173"/>
      <c r="PBX2998" s="729"/>
      <c r="PBY2998" s="137"/>
      <c r="PBZ2998" s="583"/>
      <c r="PCA2998" s="538"/>
      <c r="PCB2998" s="565"/>
      <c r="PCC2998" s="357"/>
      <c r="PCD2998" s="81"/>
      <c r="PCE2998" s="173"/>
      <c r="PCF2998" s="729"/>
      <c r="PCG2998" s="137"/>
      <c r="PCH2998" s="583"/>
      <c r="PCI2998" s="538"/>
      <c r="PCJ2998" s="565"/>
      <c r="PCK2998" s="357"/>
      <c r="PCL2998" s="81"/>
      <c r="PCM2998" s="173"/>
      <c r="PCN2998" s="729"/>
      <c r="PCO2998" s="137"/>
      <c r="PCP2998" s="583"/>
      <c r="PCQ2998" s="538"/>
      <c r="PCR2998" s="565"/>
      <c r="PCS2998" s="357"/>
      <c r="PCT2998" s="81"/>
      <c r="PCU2998" s="173"/>
      <c r="PCV2998" s="729"/>
      <c r="PCW2998" s="137"/>
      <c r="PCX2998" s="583"/>
      <c r="PCY2998" s="538"/>
      <c r="PCZ2998" s="565"/>
      <c r="PDA2998" s="357"/>
      <c r="PDB2998" s="81"/>
      <c r="PDC2998" s="173"/>
      <c r="PDD2998" s="729"/>
      <c r="PDE2998" s="137"/>
      <c r="PDF2998" s="583"/>
      <c r="PDG2998" s="538"/>
      <c r="PDH2998" s="565"/>
      <c r="PDI2998" s="357"/>
      <c r="PDJ2998" s="81"/>
      <c r="PDK2998" s="173"/>
      <c r="PDL2998" s="729"/>
      <c r="PDM2998" s="137"/>
      <c r="PDN2998" s="583"/>
      <c r="PDO2998" s="538"/>
      <c r="PDP2998" s="565"/>
      <c r="PDQ2998" s="357"/>
      <c r="PDR2998" s="81"/>
      <c r="PDS2998" s="173"/>
      <c r="PDT2998" s="729"/>
      <c r="PDU2998" s="137"/>
      <c r="PDV2998" s="583"/>
      <c r="PDW2998" s="538"/>
      <c r="PDX2998" s="565"/>
      <c r="PDY2998" s="357"/>
      <c r="PDZ2998" s="81"/>
      <c r="PEA2998" s="173"/>
      <c r="PEB2998" s="729"/>
      <c r="PEC2998" s="137"/>
      <c r="PED2998" s="583"/>
      <c r="PEE2998" s="538"/>
      <c r="PEF2998" s="565"/>
      <c r="PEG2998" s="357"/>
      <c r="PEH2998" s="81"/>
      <c r="PEI2998" s="173"/>
      <c r="PEJ2998" s="729"/>
      <c r="PEK2998" s="137"/>
      <c r="PEL2998" s="583"/>
      <c r="PEM2998" s="538"/>
      <c r="PEN2998" s="565"/>
      <c r="PEO2998" s="357"/>
      <c r="PEP2998" s="81"/>
      <c r="PEQ2998" s="173"/>
      <c r="PER2998" s="729"/>
      <c r="PES2998" s="137"/>
      <c r="PET2998" s="583"/>
      <c r="PEU2998" s="538"/>
      <c r="PEV2998" s="565"/>
      <c r="PEW2998" s="357"/>
      <c r="PEX2998" s="81"/>
      <c r="PEY2998" s="173"/>
      <c r="PEZ2998" s="729"/>
      <c r="PFA2998" s="137"/>
      <c r="PFB2998" s="583"/>
      <c r="PFC2998" s="538"/>
      <c r="PFD2998" s="565"/>
      <c r="PFE2998" s="357"/>
      <c r="PFF2998" s="81"/>
      <c r="PFG2998" s="173"/>
      <c r="PFH2998" s="729"/>
      <c r="PFI2998" s="137"/>
      <c r="PFJ2998" s="583"/>
      <c r="PFK2998" s="538"/>
      <c r="PFL2998" s="565"/>
      <c r="PFM2998" s="357"/>
      <c r="PFN2998" s="81"/>
      <c r="PFO2998" s="173"/>
      <c r="PFP2998" s="729"/>
      <c r="PFQ2998" s="137"/>
      <c r="PFR2998" s="583"/>
      <c r="PFS2998" s="538"/>
      <c r="PFT2998" s="565"/>
      <c r="PFU2998" s="357"/>
      <c r="PFV2998" s="81"/>
      <c r="PFW2998" s="173"/>
      <c r="PFX2998" s="729"/>
      <c r="PFY2998" s="137"/>
      <c r="PFZ2998" s="583"/>
      <c r="PGA2998" s="538"/>
      <c r="PGB2998" s="565"/>
      <c r="PGC2998" s="357"/>
      <c r="PGD2998" s="81"/>
      <c r="PGE2998" s="173"/>
      <c r="PGF2998" s="729"/>
      <c r="PGG2998" s="137"/>
      <c r="PGH2998" s="583"/>
      <c r="PGI2998" s="538"/>
      <c r="PGJ2998" s="565"/>
      <c r="PGK2998" s="357"/>
      <c r="PGL2998" s="81"/>
      <c r="PGM2998" s="173"/>
      <c r="PGN2998" s="729"/>
      <c r="PGO2998" s="137"/>
      <c r="PGP2998" s="583"/>
      <c r="PGQ2998" s="538"/>
      <c r="PGR2998" s="565"/>
      <c r="PGS2998" s="357"/>
      <c r="PGT2998" s="81"/>
      <c r="PGU2998" s="173"/>
      <c r="PGV2998" s="729"/>
      <c r="PGW2998" s="137"/>
      <c r="PGX2998" s="583"/>
      <c r="PGY2998" s="538"/>
      <c r="PGZ2998" s="565"/>
      <c r="PHA2998" s="357"/>
      <c r="PHB2998" s="81"/>
      <c r="PHC2998" s="173"/>
      <c r="PHD2998" s="729"/>
      <c r="PHE2998" s="137"/>
      <c r="PHF2998" s="583"/>
      <c r="PHG2998" s="538"/>
      <c r="PHH2998" s="565"/>
      <c r="PHI2998" s="357"/>
      <c r="PHJ2998" s="81"/>
      <c r="PHK2998" s="173"/>
      <c r="PHL2998" s="729"/>
      <c r="PHM2998" s="137"/>
      <c r="PHN2998" s="583"/>
      <c r="PHO2998" s="538"/>
      <c r="PHP2998" s="565"/>
      <c r="PHQ2998" s="357"/>
      <c r="PHR2998" s="81"/>
      <c r="PHS2998" s="173"/>
      <c r="PHT2998" s="729"/>
      <c r="PHU2998" s="137"/>
      <c r="PHV2998" s="583"/>
      <c r="PHW2998" s="538"/>
      <c r="PHX2998" s="565"/>
      <c r="PHY2998" s="357"/>
      <c r="PHZ2998" s="81"/>
      <c r="PIA2998" s="173"/>
      <c r="PIB2998" s="729"/>
      <c r="PIC2998" s="137"/>
      <c r="PID2998" s="583"/>
      <c r="PIE2998" s="538"/>
      <c r="PIF2998" s="565"/>
      <c r="PIG2998" s="357"/>
      <c r="PIH2998" s="81"/>
      <c r="PII2998" s="173"/>
      <c r="PIJ2998" s="729"/>
      <c r="PIK2998" s="137"/>
      <c r="PIL2998" s="583"/>
      <c r="PIM2998" s="538"/>
      <c r="PIN2998" s="565"/>
      <c r="PIO2998" s="357"/>
      <c r="PIP2998" s="81"/>
      <c r="PIQ2998" s="173"/>
      <c r="PIR2998" s="729"/>
      <c r="PIS2998" s="137"/>
      <c r="PIT2998" s="583"/>
      <c r="PIU2998" s="538"/>
      <c r="PIV2998" s="565"/>
      <c r="PIW2998" s="357"/>
      <c r="PIX2998" s="81"/>
      <c r="PIY2998" s="173"/>
      <c r="PIZ2998" s="729"/>
      <c r="PJA2998" s="137"/>
      <c r="PJB2998" s="583"/>
      <c r="PJC2998" s="538"/>
      <c r="PJD2998" s="565"/>
      <c r="PJE2998" s="357"/>
      <c r="PJF2998" s="81"/>
      <c r="PJG2998" s="173"/>
      <c r="PJH2998" s="729"/>
      <c r="PJI2998" s="137"/>
      <c r="PJJ2998" s="583"/>
      <c r="PJK2998" s="538"/>
      <c r="PJL2998" s="565"/>
      <c r="PJM2998" s="357"/>
      <c r="PJN2998" s="81"/>
      <c r="PJO2998" s="173"/>
      <c r="PJP2998" s="729"/>
      <c r="PJQ2998" s="137"/>
      <c r="PJR2998" s="583"/>
      <c r="PJS2998" s="538"/>
      <c r="PJT2998" s="565"/>
      <c r="PJU2998" s="357"/>
      <c r="PJV2998" s="81"/>
      <c r="PJW2998" s="173"/>
      <c r="PJX2998" s="729"/>
      <c r="PJY2998" s="137"/>
      <c r="PJZ2998" s="583"/>
      <c r="PKA2998" s="538"/>
      <c r="PKB2998" s="565"/>
      <c r="PKC2998" s="357"/>
      <c r="PKD2998" s="81"/>
      <c r="PKE2998" s="173"/>
      <c r="PKF2998" s="729"/>
      <c r="PKG2998" s="137"/>
      <c r="PKH2998" s="583"/>
      <c r="PKI2998" s="538"/>
      <c r="PKJ2998" s="565"/>
      <c r="PKK2998" s="357"/>
      <c r="PKL2998" s="81"/>
      <c r="PKM2998" s="173"/>
      <c r="PKN2998" s="729"/>
      <c r="PKO2998" s="137"/>
      <c r="PKP2998" s="583"/>
      <c r="PKQ2998" s="538"/>
      <c r="PKR2998" s="565"/>
      <c r="PKS2998" s="357"/>
      <c r="PKT2998" s="81"/>
      <c r="PKU2998" s="173"/>
      <c r="PKV2998" s="729"/>
      <c r="PKW2998" s="137"/>
      <c r="PKX2998" s="583"/>
      <c r="PKY2998" s="538"/>
      <c r="PKZ2998" s="565"/>
      <c r="PLA2998" s="357"/>
      <c r="PLB2998" s="81"/>
      <c r="PLC2998" s="173"/>
      <c r="PLD2998" s="729"/>
      <c r="PLE2998" s="137"/>
      <c r="PLF2998" s="583"/>
      <c r="PLG2998" s="538"/>
      <c r="PLH2998" s="565"/>
      <c r="PLI2998" s="357"/>
      <c r="PLJ2998" s="81"/>
      <c r="PLK2998" s="173"/>
      <c r="PLL2998" s="729"/>
      <c r="PLM2998" s="137"/>
      <c r="PLN2998" s="583"/>
      <c r="PLO2998" s="538"/>
      <c r="PLP2998" s="565"/>
      <c r="PLQ2998" s="357"/>
      <c r="PLR2998" s="81"/>
      <c r="PLS2998" s="173"/>
      <c r="PLT2998" s="729"/>
      <c r="PLU2998" s="137"/>
      <c r="PLV2998" s="583"/>
      <c r="PLW2998" s="538"/>
      <c r="PLX2998" s="565"/>
      <c r="PLY2998" s="357"/>
      <c r="PLZ2998" s="81"/>
      <c r="PMA2998" s="173"/>
      <c r="PMB2998" s="729"/>
      <c r="PMC2998" s="137"/>
      <c r="PMD2998" s="583"/>
      <c r="PME2998" s="538"/>
      <c r="PMF2998" s="565"/>
      <c r="PMG2998" s="357"/>
      <c r="PMH2998" s="81"/>
      <c r="PMI2998" s="173"/>
      <c r="PMJ2998" s="729"/>
      <c r="PMK2998" s="137"/>
      <c r="PML2998" s="583"/>
      <c r="PMM2998" s="538"/>
      <c r="PMN2998" s="565"/>
      <c r="PMO2998" s="357"/>
      <c r="PMP2998" s="81"/>
      <c r="PMQ2998" s="173"/>
      <c r="PMR2998" s="729"/>
      <c r="PMS2998" s="137"/>
      <c r="PMT2998" s="583"/>
      <c r="PMU2998" s="538"/>
      <c r="PMV2998" s="565"/>
      <c r="PMW2998" s="357"/>
      <c r="PMX2998" s="81"/>
      <c r="PMY2998" s="173"/>
      <c r="PMZ2998" s="729"/>
      <c r="PNA2998" s="137"/>
      <c r="PNB2998" s="583"/>
      <c r="PNC2998" s="538"/>
      <c r="PND2998" s="565"/>
      <c r="PNE2998" s="357"/>
      <c r="PNF2998" s="81"/>
      <c r="PNG2998" s="173"/>
      <c r="PNH2998" s="729"/>
      <c r="PNI2998" s="137"/>
      <c r="PNJ2998" s="583"/>
      <c r="PNK2998" s="538"/>
      <c r="PNL2998" s="565"/>
      <c r="PNM2998" s="357"/>
      <c r="PNN2998" s="81"/>
      <c r="PNO2998" s="173"/>
      <c r="PNP2998" s="729"/>
      <c r="PNQ2998" s="137"/>
      <c r="PNR2998" s="583"/>
      <c r="PNS2998" s="538"/>
      <c r="PNT2998" s="565"/>
      <c r="PNU2998" s="357"/>
      <c r="PNV2998" s="81"/>
      <c r="PNW2998" s="173"/>
      <c r="PNX2998" s="729"/>
      <c r="PNY2998" s="137"/>
      <c r="PNZ2998" s="583"/>
      <c r="POA2998" s="538"/>
      <c r="POB2998" s="565"/>
      <c r="POC2998" s="357"/>
      <c r="POD2998" s="81"/>
      <c r="POE2998" s="173"/>
      <c r="POF2998" s="729"/>
      <c r="POG2998" s="137"/>
      <c r="POH2998" s="583"/>
      <c r="POI2998" s="538"/>
      <c r="POJ2998" s="565"/>
      <c r="POK2998" s="357"/>
      <c r="POL2998" s="81"/>
      <c r="POM2998" s="173"/>
      <c r="PON2998" s="729"/>
      <c r="POO2998" s="137"/>
      <c r="POP2998" s="583"/>
      <c r="POQ2998" s="538"/>
      <c r="POR2998" s="565"/>
      <c r="POS2998" s="357"/>
      <c r="POT2998" s="81"/>
      <c r="POU2998" s="173"/>
      <c r="POV2998" s="729"/>
      <c r="POW2998" s="137"/>
      <c r="POX2998" s="583"/>
      <c r="POY2998" s="538"/>
      <c r="POZ2998" s="565"/>
      <c r="PPA2998" s="357"/>
      <c r="PPB2998" s="81"/>
      <c r="PPC2998" s="173"/>
      <c r="PPD2998" s="729"/>
      <c r="PPE2998" s="137"/>
      <c r="PPF2998" s="583"/>
      <c r="PPG2998" s="538"/>
      <c r="PPH2998" s="565"/>
      <c r="PPI2998" s="357"/>
      <c r="PPJ2998" s="81"/>
      <c r="PPK2998" s="173"/>
      <c r="PPL2998" s="729"/>
      <c r="PPM2998" s="137"/>
      <c r="PPN2998" s="583"/>
      <c r="PPO2998" s="538"/>
      <c r="PPP2998" s="565"/>
      <c r="PPQ2998" s="357"/>
      <c r="PPR2998" s="81"/>
      <c r="PPS2998" s="173"/>
      <c r="PPT2998" s="729"/>
      <c r="PPU2998" s="137"/>
      <c r="PPV2998" s="583"/>
      <c r="PPW2998" s="538"/>
      <c r="PPX2998" s="565"/>
      <c r="PPY2998" s="357"/>
      <c r="PPZ2998" s="81"/>
      <c r="PQA2998" s="173"/>
      <c r="PQB2998" s="729"/>
      <c r="PQC2998" s="137"/>
      <c r="PQD2998" s="583"/>
      <c r="PQE2998" s="538"/>
      <c r="PQF2998" s="565"/>
      <c r="PQG2998" s="357"/>
      <c r="PQH2998" s="81"/>
      <c r="PQI2998" s="173"/>
      <c r="PQJ2998" s="729"/>
      <c r="PQK2998" s="137"/>
      <c r="PQL2998" s="583"/>
      <c r="PQM2998" s="538"/>
      <c r="PQN2998" s="565"/>
      <c r="PQO2998" s="357"/>
      <c r="PQP2998" s="81"/>
      <c r="PQQ2998" s="173"/>
      <c r="PQR2998" s="729"/>
      <c r="PQS2998" s="137"/>
      <c r="PQT2998" s="583"/>
      <c r="PQU2998" s="538"/>
      <c r="PQV2998" s="565"/>
      <c r="PQW2998" s="357"/>
      <c r="PQX2998" s="81"/>
      <c r="PQY2998" s="173"/>
      <c r="PQZ2998" s="729"/>
      <c r="PRA2998" s="137"/>
      <c r="PRB2998" s="583"/>
      <c r="PRC2998" s="538"/>
      <c r="PRD2998" s="565"/>
      <c r="PRE2998" s="357"/>
      <c r="PRF2998" s="81"/>
      <c r="PRG2998" s="173"/>
      <c r="PRH2998" s="729"/>
      <c r="PRI2998" s="137"/>
      <c r="PRJ2998" s="583"/>
      <c r="PRK2998" s="538"/>
      <c r="PRL2998" s="565"/>
      <c r="PRM2998" s="357"/>
      <c r="PRN2998" s="81"/>
      <c r="PRO2998" s="173"/>
      <c r="PRP2998" s="729"/>
      <c r="PRQ2998" s="137"/>
      <c r="PRR2998" s="583"/>
      <c r="PRS2998" s="538"/>
      <c r="PRT2998" s="565"/>
      <c r="PRU2998" s="357"/>
      <c r="PRV2998" s="81"/>
      <c r="PRW2998" s="173"/>
      <c r="PRX2998" s="729"/>
      <c r="PRY2998" s="137"/>
      <c r="PRZ2998" s="583"/>
      <c r="PSA2998" s="538"/>
      <c r="PSB2998" s="565"/>
      <c r="PSC2998" s="357"/>
      <c r="PSD2998" s="81"/>
      <c r="PSE2998" s="173"/>
      <c r="PSF2998" s="729"/>
      <c r="PSG2998" s="137"/>
      <c r="PSH2998" s="583"/>
      <c r="PSI2998" s="538"/>
      <c r="PSJ2998" s="565"/>
      <c r="PSK2998" s="357"/>
      <c r="PSL2998" s="81"/>
      <c r="PSM2998" s="173"/>
      <c r="PSN2998" s="729"/>
      <c r="PSO2998" s="137"/>
      <c r="PSP2998" s="583"/>
      <c r="PSQ2998" s="538"/>
      <c r="PSR2998" s="565"/>
      <c r="PSS2998" s="357"/>
      <c r="PST2998" s="81"/>
      <c r="PSU2998" s="173"/>
      <c r="PSV2998" s="729"/>
      <c r="PSW2998" s="137"/>
      <c r="PSX2998" s="583"/>
      <c r="PSY2998" s="538"/>
      <c r="PSZ2998" s="565"/>
      <c r="PTA2998" s="357"/>
      <c r="PTB2998" s="81"/>
      <c r="PTC2998" s="173"/>
      <c r="PTD2998" s="729"/>
      <c r="PTE2998" s="137"/>
      <c r="PTF2998" s="583"/>
      <c r="PTG2998" s="538"/>
      <c r="PTH2998" s="565"/>
      <c r="PTI2998" s="357"/>
      <c r="PTJ2998" s="81"/>
      <c r="PTK2998" s="173"/>
      <c r="PTL2998" s="729"/>
      <c r="PTM2998" s="137"/>
      <c r="PTN2998" s="583"/>
      <c r="PTO2998" s="538"/>
      <c r="PTP2998" s="565"/>
      <c r="PTQ2998" s="357"/>
      <c r="PTR2998" s="81"/>
      <c r="PTS2998" s="173"/>
      <c r="PTT2998" s="729"/>
      <c r="PTU2998" s="137"/>
      <c r="PTV2998" s="583"/>
      <c r="PTW2998" s="538"/>
      <c r="PTX2998" s="565"/>
      <c r="PTY2998" s="357"/>
      <c r="PTZ2998" s="81"/>
      <c r="PUA2998" s="173"/>
      <c r="PUB2998" s="729"/>
      <c r="PUC2998" s="137"/>
      <c r="PUD2998" s="583"/>
      <c r="PUE2998" s="538"/>
      <c r="PUF2998" s="565"/>
      <c r="PUG2998" s="357"/>
      <c r="PUH2998" s="81"/>
      <c r="PUI2998" s="173"/>
      <c r="PUJ2998" s="729"/>
      <c r="PUK2998" s="137"/>
      <c r="PUL2998" s="583"/>
      <c r="PUM2998" s="538"/>
      <c r="PUN2998" s="565"/>
      <c r="PUO2998" s="357"/>
      <c r="PUP2998" s="81"/>
      <c r="PUQ2998" s="173"/>
      <c r="PUR2998" s="729"/>
      <c r="PUS2998" s="137"/>
      <c r="PUT2998" s="583"/>
      <c r="PUU2998" s="538"/>
      <c r="PUV2998" s="565"/>
      <c r="PUW2998" s="357"/>
      <c r="PUX2998" s="81"/>
      <c r="PUY2998" s="173"/>
      <c r="PUZ2998" s="729"/>
      <c r="PVA2998" s="137"/>
      <c r="PVB2998" s="583"/>
      <c r="PVC2998" s="538"/>
      <c r="PVD2998" s="565"/>
      <c r="PVE2998" s="357"/>
      <c r="PVF2998" s="81"/>
      <c r="PVG2998" s="173"/>
      <c r="PVH2998" s="729"/>
      <c r="PVI2998" s="137"/>
      <c r="PVJ2998" s="583"/>
      <c r="PVK2998" s="538"/>
      <c r="PVL2998" s="565"/>
      <c r="PVM2998" s="357"/>
      <c r="PVN2998" s="81"/>
      <c r="PVO2998" s="173"/>
      <c r="PVP2998" s="729"/>
      <c r="PVQ2998" s="137"/>
      <c r="PVR2998" s="583"/>
      <c r="PVS2998" s="538"/>
      <c r="PVT2998" s="565"/>
      <c r="PVU2998" s="357"/>
      <c r="PVV2998" s="81"/>
      <c r="PVW2998" s="173"/>
      <c r="PVX2998" s="729"/>
      <c r="PVY2998" s="137"/>
      <c r="PVZ2998" s="583"/>
      <c r="PWA2998" s="538"/>
      <c r="PWB2998" s="565"/>
      <c r="PWC2998" s="357"/>
      <c r="PWD2998" s="81"/>
      <c r="PWE2998" s="173"/>
      <c r="PWF2998" s="729"/>
      <c r="PWG2998" s="137"/>
      <c r="PWH2998" s="583"/>
      <c r="PWI2998" s="538"/>
      <c r="PWJ2998" s="565"/>
      <c r="PWK2998" s="357"/>
      <c r="PWL2998" s="81"/>
      <c r="PWM2998" s="173"/>
      <c r="PWN2998" s="729"/>
      <c r="PWO2998" s="137"/>
      <c r="PWP2998" s="583"/>
      <c r="PWQ2998" s="538"/>
      <c r="PWR2998" s="565"/>
      <c r="PWS2998" s="357"/>
      <c r="PWT2998" s="81"/>
      <c r="PWU2998" s="173"/>
      <c r="PWV2998" s="729"/>
      <c r="PWW2998" s="137"/>
      <c r="PWX2998" s="583"/>
      <c r="PWY2998" s="538"/>
      <c r="PWZ2998" s="565"/>
      <c r="PXA2998" s="357"/>
      <c r="PXB2998" s="81"/>
      <c r="PXC2998" s="173"/>
      <c r="PXD2998" s="729"/>
      <c r="PXE2998" s="137"/>
      <c r="PXF2998" s="583"/>
      <c r="PXG2998" s="538"/>
      <c r="PXH2998" s="565"/>
      <c r="PXI2998" s="357"/>
      <c r="PXJ2998" s="81"/>
      <c r="PXK2998" s="173"/>
      <c r="PXL2998" s="729"/>
      <c r="PXM2998" s="137"/>
      <c r="PXN2998" s="583"/>
      <c r="PXO2998" s="538"/>
      <c r="PXP2998" s="565"/>
      <c r="PXQ2998" s="357"/>
      <c r="PXR2998" s="81"/>
      <c r="PXS2998" s="173"/>
      <c r="PXT2998" s="729"/>
      <c r="PXU2998" s="137"/>
      <c r="PXV2998" s="583"/>
      <c r="PXW2998" s="538"/>
      <c r="PXX2998" s="565"/>
      <c r="PXY2998" s="357"/>
      <c r="PXZ2998" s="81"/>
      <c r="PYA2998" s="173"/>
      <c r="PYB2998" s="729"/>
      <c r="PYC2998" s="137"/>
      <c r="PYD2998" s="583"/>
      <c r="PYE2998" s="538"/>
      <c r="PYF2998" s="565"/>
      <c r="PYG2998" s="357"/>
      <c r="PYH2998" s="81"/>
      <c r="PYI2998" s="173"/>
      <c r="PYJ2998" s="729"/>
      <c r="PYK2998" s="137"/>
      <c r="PYL2998" s="583"/>
      <c r="PYM2998" s="538"/>
      <c r="PYN2998" s="565"/>
      <c r="PYO2998" s="357"/>
      <c r="PYP2998" s="81"/>
      <c r="PYQ2998" s="173"/>
      <c r="PYR2998" s="729"/>
      <c r="PYS2998" s="137"/>
      <c r="PYT2998" s="583"/>
      <c r="PYU2998" s="538"/>
      <c r="PYV2998" s="565"/>
      <c r="PYW2998" s="357"/>
      <c r="PYX2998" s="81"/>
      <c r="PYY2998" s="173"/>
      <c r="PYZ2998" s="729"/>
      <c r="PZA2998" s="137"/>
      <c r="PZB2998" s="583"/>
      <c r="PZC2998" s="538"/>
      <c r="PZD2998" s="565"/>
      <c r="PZE2998" s="357"/>
      <c r="PZF2998" s="81"/>
      <c r="PZG2998" s="173"/>
      <c r="PZH2998" s="729"/>
      <c r="PZI2998" s="137"/>
      <c r="PZJ2998" s="583"/>
      <c r="PZK2998" s="538"/>
      <c r="PZL2998" s="565"/>
      <c r="PZM2998" s="357"/>
      <c r="PZN2998" s="81"/>
      <c r="PZO2998" s="173"/>
      <c r="PZP2998" s="729"/>
      <c r="PZQ2998" s="137"/>
      <c r="PZR2998" s="583"/>
      <c r="PZS2998" s="538"/>
      <c r="PZT2998" s="565"/>
      <c r="PZU2998" s="357"/>
      <c r="PZV2998" s="81"/>
      <c r="PZW2998" s="173"/>
      <c r="PZX2998" s="729"/>
      <c r="PZY2998" s="137"/>
      <c r="PZZ2998" s="583"/>
      <c r="QAA2998" s="538"/>
      <c r="QAB2998" s="565"/>
      <c r="QAC2998" s="357"/>
      <c r="QAD2998" s="81"/>
      <c r="QAE2998" s="173"/>
      <c r="QAF2998" s="729"/>
      <c r="QAG2998" s="137"/>
      <c r="QAH2998" s="583"/>
      <c r="QAI2998" s="538"/>
      <c r="QAJ2998" s="565"/>
      <c r="QAK2998" s="357"/>
      <c r="QAL2998" s="81"/>
      <c r="QAM2998" s="173"/>
      <c r="QAN2998" s="729"/>
      <c r="QAO2998" s="137"/>
      <c r="QAP2998" s="583"/>
      <c r="QAQ2998" s="538"/>
      <c r="QAR2998" s="565"/>
      <c r="QAS2998" s="357"/>
      <c r="QAT2998" s="81"/>
      <c r="QAU2998" s="173"/>
      <c r="QAV2998" s="729"/>
      <c r="QAW2998" s="137"/>
      <c r="QAX2998" s="583"/>
      <c r="QAY2998" s="538"/>
      <c r="QAZ2998" s="565"/>
      <c r="QBA2998" s="357"/>
      <c r="QBB2998" s="81"/>
      <c r="QBC2998" s="173"/>
      <c r="QBD2998" s="729"/>
      <c r="QBE2998" s="137"/>
      <c r="QBF2998" s="583"/>
      <c r="QBG2998" s="538"/>
      <c r="QBH2998" s="565"/>
      <c r="QBI2998" s="357"/>
      <c r="QBJ2998" s="81"/>
      <c r="QBK2998" s="173"/>
      <c r="QBL2998" s="729"/>
      <c r="QBM2998" s="137"/>
      <c r="QBN2998" s="583"/>
      <c r="QBO2998" s="538"/>
      <c r="QBP2998" s="565"/>
      <c r="QBQ2998" s="357"/>
      <c r="QBR2998" s="81"/>
      <c r="QBS2998" s="173"/>
      <c r="QBT2998" s="729"/>
      <c r="QBU2998" s="137"/>
      <c r="QBV2998" s="583"/>
      <c r="QBW2998" s="538"/>
      <c r="QBX2998" s="565"/>
      <c r="QBY2998" s="357"/>
      <c r="QBZ2998" s="81"/>
      <c r="QCA2998" s="173"/>
      <c r="QCB2998" s="729"/>
      <c r="QCC2998" s="137"/>
      <c r="QCD2998" s="583"/>
      <c r="QCE2998" s="538"/>
      <c r="QCF2998" s="565"/>
      <c r="QCG2998" s="357"/>
      <c r="QCH2998" s="81"/>
      <c r="QCI2998" s="173"/>
      <c r="QCJ2998" s="729"/>
      <c r="QCK2998" s="137"/>
      <c r="QCL2998" s="583"/>
      <c r="QCM2998" s="538"/>
      <c r="QCN2998" s="565"/>
      <c r="QCO2998" s="357"/>
      <c r="QCP2998" s="81"/>
      <c r="QCQ2998" s="173"/>
      <c r="QCR2998" s="729"/>
      <c r="QCS2998" s="137"/>
      <c r="QCT2998" s="583"/>
      <c r="QCU2998" s="538"/>
      <c r="QCV2998" s="565"/>
      <c r="QCW2998" s="357"/>
      <c r="QCX2998" s="81"/>
      <c r="QCY2998" s="173"/>
      <c r="QCZ2998" s="729"/>
      <c r="QDA2998" s="137"/>
      <c r="QDB2998" s="583"/>
      <c r="QDC2998" s="538"/>
      <c r="QDD2998" s="565"/>
      <c r="QDE2998" s="357"/>
      <c r="QDF2998" s="81"/>
      <c r="QDG2998" s="173"/>
      <c r="QDH2998" s="729"/>
      <c r="QDI2998" s="137"/>
      <c r="QDJ2998" s="583"/>
      <c r="QDK2998" s="538"/>
      <c r="QDL2998" s="565"/>
      <c r="QDM2998" s="357"/>
      <c r="QDN2998" s="81"/>
      <c r="QDO2998" s="173"/>
      <c r="QDP2998" s="729"/>
      <c r="QDQ2998" s="137"/>
      <c r="QDR2998" s="583"/>
      <c r="QDS2998" s="538"/>
      <c r="QDT2998" s="565"/>
      <c r="QDU2998" s="357"/>
      <c r="QDV2998" s="81"/>
      <c r="QDW2998" s="173"/>
      <c r="QDX2998" s="729"/>
      <c r="QDY2998" s="137"/>
      <c r="QDZ2998" s="583"/>
      <c r="QEA2998" s="538"/>
      <c r="QEB2998" s="565"/>
      <c r="QEC2998" s="357"/>
      <c r="QED2998" s="81"/>
      <c r="QEE2998" s="173"/>
      <c r="QEF2998" s="729"/>
      <c r="QEG2998" s="137"/>
      <c r="QEH2998" s="583"/>
      <c r="QEI2998" s="538"/>
      <c r="QEJ2998" s="565"/>
      <c r="QEK2998" s="357"/>
      <c r="QEL2998" s="81"/>
      <c r="QEM2998" s="173"/>
      <c r="QEN2998" s="729"/>
      <c r="QEO2998" s="137"/>
      <c r="QEP2998" s="583"/>
      <c r="QEQ2998" s="538"/>
      <c r="QER2998" s="565"/>
      <c r="QES2998" s="357"/>
      <c r="QET2998" s="81"/>
      <c r="QEU2998" s="173"/>
      <c r="QEV2998" s="729"/>
      <c r="QEW2998" s="137"/>
      <c r="QEX2998" s="583"/>
      <c r="QEY2998" s="538"/>
      <c r="QEZ2998" s="565"/>
      <c r="QFA2998" s="357"/>
      <c r="QFB2998" s="81"/>
      <c r="QFC2998" s="173"/>
      <c r="QFD2998" s="729"/>
      <c r="QFE2998" s="137"/>
      <c r="QFF2998" s="583"/>
      <c r="QFG2998" s="538"/>
      <c r="QFH2998" s="565"/>
      <c r="QFI2998" s="357"/>
      <c r="QFJ2998" s="81"/>
      <c r="QFK2998" s="173"/>
      <c r="QFL2998" s="729"/>
      <c r="QFM2998" s="137"/>
      <c r="QFN2998" s="583"/>
      <c r="QFO2998" s="538"/>
      <c r="QFP2998" s="565"/>
      <c r="QFQ2998" s="357"/>
      <c r="QFR2998" s="81"/>
      <c r="QFS2998" s="173"/>
      <c r="QFT2998" s="729"/>
      <c r="QFU2998" s="137"/>
      <c r="QFV2998" s="583"/>
      <c r="QFW2998" s="538"/>
      <c r="QFX2998" s="565"/>
      <c r="QFY2998" s="357"/>
      <c r="QFZ2998" s="81"/>
      <c r="QGA2998" s="173"/>
      <c r="QGB2998" s="729"/>
      <c r="QGC2998" s="137"/>
      <c r="QGD2998" s="583"/>
      <c r="QGE2998" s="538"/>
      <c r="QGF2998" s="565"/>
      <c r="QGG2998" s="357"/>
      <c r="QGH2998" s="81"/>
      <c r="QGI2998" s="173"/>
      <c r="QGJ2998" s="729"/>
      <c r="QGK2998" s="137"/>
      <c r="QGL2998" s="583"/>
      <c r="QGM2998" s="538"/>
      <c r="QGN2998" s="565"/>
      <c r="QGO2998" s="357"/>
      <c r="QGP2998" s="81"/>
      <c r="QGQ2998" s="173"/>
      <c r="QGR2998" s="729"/>
      <c r="QGS2998" s="137"/>
      <c r="QGT2998" s="583"/>
      <c r="QGU2998" s="538"/>
      <c r="QGV2998" s="565"/>
      <c r="QGW2998" s="357"/>
      <c r="QGX2998" s="81"/>
      <c r="QGY2998" s="173"/>
      <c r="QGZ2998" s="729"/>
      <c r="QHA2998" s="137"/>
      <c r="QHB2998" s="583"/>
      <c r="QHC2998" s="538"/>
      <c r="QHD2998" s="565"/>
      <c r="QHE2998" s="357"/>
      <c r="QHF2998" s="81"/>
      <c r="QHG2998" s="173"/>
      <c r="QHH2998" s="729"/>
      <c r="QHI2998" s="137"/>
      <c r="QHJ2998" s="583"/>
      <c r="QHK2998" s="538"/>
      <c r="QHL2998" s="565"/>
      <c r="QHM2998" s="357"/>
      <c r="QHN2998" s="81"/>
      <c r="QHO2998" s="173"/>
      <c r="QHP2998" s="729"/>
      <c r="QHQ2998" s="137"/>
      <c r="QHR2998" s="583"/>
      <c r="QHS2998" s="538"/>
      <c r="QHT2998" s="565"/>
      <c r="QHU2998" s="357"/>
      <c r="QHV2998" s="81"/>
      <c r="QHW2998" s="173"/>
      <c r="QHX2998" s="729"/>
      <c r="QHY2998" s="137"/>
      <c r="QHZ2998" s="583"/>
      <c r="QIA2998" s="538"/>
      <c r="QIB2998" s="565"/>
      <c r="QIC2998" s="357"/>
      <c r="QID2998" s="81"/>
      <c r="QIE2998" s="173"/>
      <c r="QIF2998" s="729"/>
      <c r="QIG2998" s="137"/>
      <c r="QIH2998" s="583"/>
      <c r="QII2998" s="538"/>
      <c r="QIJ2998" s="565"/>
      <c r="QIK2998" s="357"/>
      <c r="QIL2998" s="81"/>
      <c r="QIM2998" s="173"/>
      <c r="QIN2998" s="729"/>
      <c r="QIO2998" s="137"/>
      <c r="QIP2998" s="583"/>
      <c r="QIQ2998" s="538"/>
      <c r="QIR2998" s="565"/>
      <c r="QIS2998" s="357"/>
      <c r="QIT2998" s="81"/>
      <c r="QIU2998" s="173"/>
      <c r="QIV2998" s="729"/>
      <c r="QIW2998" s="137"/>
      <c r="QIX2998" s="583"/>
      <c r="QIY2998" s="538"/>
      <c r="QIZ2998" s="565"/>
      <c r="QJA2998" s="357"/>
      <c r="QJB2998" s="81"/>
      <c r="QJC2998" s="173"/>
      <c r="QJD2998" s="729"/>
      <c r="QJE2998" s="137"/>
      <c r="QJF2998" s="583"/>
      <c r="QJG2998" s="538"/>
      <c r="QJH2998" s="565"/>
      <c r="QJI2998" s="357"/>
      <c r="QJJ2998" s="81"/>
      <c r="QJK2998" s="173"/>
      <c r="QJL2998" s="729"/>
      <c r="QJM2998" s="137"/>
      <c r="QJN2998" s="583"/>
      <c r="QJO2998" s="538"/>
      <c r="QJP2998" s="565"/>
      <c r="QJQ2998" s="357"/>
      <c r="QJR2998" s="81"/>
      <c r="QJS2998" s="173"/>
      <c r="QJT2998" s="729"/>
      <c r="QJU2998" s="137"/>
      <c r="QJV2998" s="583"/>
      <c r="QJW2998" s="538"/>
      <c r="QJX2998" s="565"/>
      <c r="QJY2998" s="357"/>
      <c r="QJZ2998" s="81"/>
      <c r="QKA2998" s="173"/>
      <c r="QKB2998" s="729"/>
      <c r="QKC2998" s="137"/>
      <c r="QKD2998" s="583"/>
      <c r="QKE2998" s="538"/>
      <c r="QKF2998" s="565"/>
      <c r="QKG2998" s="357"/>
      <c r="QKH2998" s="81"/>
      <c r="QKI2998" s="173"/>
      <c r="QKJ2998" s="729"/>
      <c r="QKK2998" s="137"/>
      <c r="QKL2998" s="583"/>
      <c r="QKM2998" s="538"/>
      <c r="QKN2998" s="565"/>
      <c r="QKO2998" s="357"/>
      <c r="QKP2998" s="81"/>
      <c r="QKQ2998" s="173"/>
      <c r="QKR2998" s="729"/>
      <c r="QKS2998" s="137"/>
      <c r="QKT2998" s="583"/>
      <c r="QKU2998" s="538"/>
      <c r="QKV2998" s="565"/>
      <c r="QKW2998" s="357"/>
      <c r="QKX2998" s="81"/>
      <c r="QKY2998" s="173"/>
      <c r="QKZ2998" s="729"/>
      <c r="QLA2998" s="137"/>
      <c r="QLB2998" s="583"/>
      <c r="QLC2998" s="538"/>
      <c r="QLD2998" s="565"/>
      <c r="QLE2998" s="357"/>
      <c r="QLF2998" s="81"/>
      <c r="QLG2998" s="173"/>
      <c r="QLH2998" s="729"/>
      <c r="QLI2998" s="137"/>
      <c r="QLJ2998" s="583"/>
      <c r="QLK2998" s="538"/>
      <c r="QLL2998" s="565"/>
      <c r="QLM2998" s="357"/>
      <c r="QLN2998" s="81"/>
      <c r="QLO2998" s="173"/>
      <c r="QLP2998" s="729"/>
      <c r="QLQ2998" s="137"/>
      <c r="QLR2998" s="583"/>
      <c r="QLS2998" s="538"/>
      <c r="QLT2998" s="565"/>
      <c r="QLU2998" s="357"/>
      <c r="QLV2998" s="81"/>
      <c r="QLW2998" s="173"/>
      <c r="QLX2998" s="729"/>
      <c r="QLY2998" s="137"/>
      <c r="QLZ2998" s="583"/>
      <c r="QMA2998" s="538"/>
      <c r="QMB2998" s="565"/>
      <c r="QMC2998" s="357"/>
      <c r="QMD2998" s="81"/>
      <c r="QME2998" s="173"/>
      <c r="QMF2998" s="729"/>
      <c r="QMG2998" s="137"/>
      <c r="QMH2998" s="583"/>
      <c r="QMI2998" s="538"/>
      <c r="QMJ2998" s="565"/>
      <c r="QMK2998" s="357"/>
      <c r="QML2998" s="81"/>
      <c r="QMM2998" s="173"/>
      <c r="QMN2998" s="729"/>
      <c r="QMO2998" s="137"/>
      <c r="QMP2998" s="583"/>
      <c r="QMQ2998" s="538"/>
      <c r="QMR2998" s="565"/>
      <c r="QMS2998" s="357"/>
      <c r="QMT2998" s="81"/>
      <c r="QMU2998" s="173"/>
      <c r="QMV2998" s="729"/>
      <c r="QMW2998" s="137"/>
      <c r="QMX2998" s="583"/>
      <c r="QMY2998" s="538"/>
      <c r="QMZ2998" s="565"/>
      <c r="QNA2998" s="357"/>
      <c r="QNB2998" s="81"/>
      <c r="QNC2998" s="173"/>
      <c r="QND2998" s="729"/>
      <c r="QNE2998" s="137"/>
      <c r="QNF2998" s="583"/>
      <c r="QNG2998" s="538"/>
      <c r="QNH2998" s="565"/>
      <c r="QNI2998" s="357"/>
      <c r="QNJ2998" s="81"/>
      <c r="QNK2998" s="173"/>
      <c r="QNL2998" s="729"/>
      <c r="QNM2998" s="137"/>
      <c r="QNN2998" s="583"/>
      <c r="QNO2998" s="538"/>
      <c r="QNP2998" s="565"/>
      <c r="QNQ2998" s="357"/>
      <c r="QNR2998" s="81"/>
      <c r="QNS2998" s="173"/>
      <c r="QNT2998" s="729"/>
      <c r="QNU2998" s="137"/>
      <c r="QNV2998" s="583"/>
      <c r="QNW2998" s="538"/>
      <c r="QNX2998" s="565"/>
      <c r="QNY2998" s="357"/>
      <c r="QNZ2998" s="81"/>
      <c r="QOA2998" s="173"/>
      <c r="QOB2998" s="729"/>
      <c r="QOC2998" s="137"/>
      <c r="QOD2998" s="583"/>
      <c r="QOE2998" s="538"/>
      <c r="QOF2998" s="565"/>
      <c r="QOG2998" s="357"/>
      <c r="QOH2998" s="81"/>
      <c r="QOI2998" s="173"/>
      <c r="QOJ2998" s="729"/>
      <c r="QOK2998" s="137"/>
      <c r="QOL2998" s="583"/>
      <c r="QOM2998" s="538"/>
      <c r="QON2998" s="565"/>
      <c r="QOO2998" s="357"/>
      <c r="QOP2998" s="81"/>
      <c r="QOQ2998" s="173"/>
      <c r="QOR2998" s="729"/>
      <c r="QOS2998" s="137"/>
      <c r="QOT2998" s="583"/>
      <c r="QOU2998" s="538"/>
      <c r="QOV2998" s="565"/>
      <c r="QOW2998" s="357"/>
      <c r="QOX2998" s="81"/>
      <c r="QOY2998" s="173"/>
      <c r="QOZ2998" s="729"/>
      <c r="QPA2998" s="137"/>
      <c r="QPB2998" s="583"/>
      <c r="QPC2998" s="538"/>
      <c r="QPD2998" s="565"/>
      <c r="QPE2998" s="357"/>
      <c r="QPF2998" s="81"/>
      <c r="QPG2998" s="173"/>
      <c r="QPH2998" s="729"/>
      <c r="QPI2998" s="137"/>
      <c r="QPJ2998" s="583"/>
      <c r="QPK2998" s="538"/>
      <c r="QPL2998" s="565"/>
      <c r="QPM2998" s="357"/>
      <c r="QPN2998" s="81"/>
      <c r="QPO2998" s="173"/>
      <c r="QPP2998" s="729"/>
      <c r="QPQ2998" s="137"/>
      <c r="QPR2998" s="583"/>
      <c r="QPS2998" s="538"/>
      <c r="QPT2998" s="565"/>
      <c r="QPU2998" s="357"/>
      <c r="QPV2998" s="81"/>
      <c r="QPW2998" s="173"/>
      <c r="QPX2998" s="729"/>
      <c r="QPY2998" s="137"/>
      <c r="QPZ2998" s="583"/>
      <c r="QQA2998" s="538"/>
      <c r="QQB2998" s="565"/>
      <c r="QQC2998" s="357"/>
      <c r="QQD2998" s="81"/>
      <c r="QQE2998" s="173"/>
      <c r="QQF2998" s="729"/>
      <c r="QQG2998" s="137"/>
      <c r="QQH2998" s="583"/>
      <c r="QQI2998" s="538"/>
      <c r="QQJ2998" s="565"/>
      <c r="QQK2998" s="357"/>
      <c r="QQL2998" s="81"/>
      <c r="QQM2998" s="173"/>
      <c r="QQN2998" s="729"/>
      <c r="QQO2998" s="137"/>
      <c r="QQP2998" s="583"/>
      <c r="QQQ2998" s="538"/>
      <c r="QQR2998" s="565"/>
      <c r="QQS2998" s="357"/>
      <c r="QQT2998" s="81"/>
      <c r="QQU2998" s="173"/>
      <c r="QQV2998" s="729"/>
      <c r="QQW2998" s="137"/>
      <c r="QQX2998" s="583"/>
      <c r="QQY2998" s="538"/>
      <c r="QQZ2998" s="565"/>
      <c r="QRA2998" s="357"/>
      <c r="QRB2998" s="81"/>
      <c r="QRC2998" s="173"/>
      <c r="QRD2998" s="729"/>
      <c r="QRE2998" s="137"/>
      <c r="QRF2998" s="583"/>
      <c r="QRG2998" s="538"/>
      <c r="QRH2998" s="565"/>
      <c r="QRI2998" s="357"/>
      <c r="QRJ2998" s="81"/>
      <c r="QRK2998" s="173"/>
      <c r="QRL2998" s="729"/>
      <c r="QRM2998" s="137"/>
      <c r="QRN2998" s="583"/>
      <c r="QRO2998" s="538"/>
      <c r="QRP2998" s="565"/>
      <c r="QRQ2998" s="357"/>
      <c r="QRR2998" s="81"/>
      <c r="QRS2998" s="173"/>
      <c r="QRT2998" s="729"/>
      <c r="QRU2998" s="137"/>
      <c r="QRV2998" s="583"/>
      <c r="QRW2998" s="538"/>
      <c r="QRX2998" s="565"/>
      <c r="QRY2998" s="357"/>
      <c r="QRZ2998" s="81"/>
      <c r="QSA2998" s="173"/>
      <c r="QSB2998" s="729"/>
      <c r="QSC2998" s="137"/>
      <c r="QSD2998" s="583"/>
      <c r="QSE2998" s="538"/>
      <c r="QSF2998" s="565"/>
      <c r="QSG2998" s="357"/>
      <c r="QSH2998" s="81"/>
      <c r="QSI2998" s="173"/>
      <c r="QSJ2998" s="729"/>
      <c r="QSK2998" s="137"/>
      <c r="QSL2998" s="583"/>
      <c r="QSM2998" s="538"/>
      <c r="QSN2998" s="565"/>
      <c r="QSO2998" s="357"/>
      <c r="QSP2998" s="81"/>
      <c r="QSQ2998" s="173"/>
      <c r="QSR2998" s="729"/>
      <c r="QSS2998" s="137"/>
      <c r="QST2998" s="583"/>
      <c r="QSU2998" s="538"/>
      <c r="QSV2998" s="565"/>
      <c r="QSW2998" s="357"/>
      <c r="QSX2998" s="81"/>
      <c r="QSY2998" s="173"/>
      <c r="QSZ2998" s="729"/>
      <c r="QTA2998" s="137"/>
      <c r="QTB2998" s="583"/>
      <c r="QTC2998" s="538"/>
      <c r="QTD2998" s="565"/>
      <c r="QTE2998" s="357"/>
      <c r="QTF2998" s="81"/>
      <c r="QTG2998" s="173"/>
      <c r="QTH2998" s="729"/>
      <c r="QTI2998" s="137"/>
      <c r="QTJ2998" s="583"/>
      <c r="QTK2998" s="538"/>
      <c r="QTL2998" s="565"/>
      <c r="QTM2998" s="357"/>
      <c r="QTN2998" s="81"/>
      <c r="QTO2998" s="173"/>
      <c r="QTP2998" s="729"/>
      <c r="QTQ2998" s="137"/>
      <c r="QTR2998" s="583"/>
      <c r="QTS2998" s="538"/>
      <c r="QTT2998" s="565"/>
      <c r="QTU2998" s="357"/>
      <c r="QTV2998" s="81"/>
      <c r="QTW2998" s="173"/>
      <c r="QTX2998" s="729"/>
      <c r="QTY2998" s="137"/>
      <c r="QTZ2998" s="583"/>
      <c r="QUA2998" s="538"/>
      <c r="QUB2998" s="565"/>
      <c r="QUC2998" s="357"/>
      <c r="QUD2998" s="81"/>
      <c r="QUE2998" s="173"/>
      <c r="QUF2998" s="729"/>
      <c r="QUG2998" s="137"/>
      <c r="QUH2998" s="583"/>
      <c r="QUI2998" s="538"/>
      <c r="QUJ2998" s="565"/>
      <c r="QUK2998" s="357"/>
      <c r="QUL2998" s="81"/>
      <c r="QUM2998" s="173"/>
      <c r="QUN2998" s="729"/>
      <c r="QUO2998" s="137"/>
      <c r="QUP2998" s="583"/>
      <c r="QUQ2998" s="538"/>
      <c r="QUR2998" s="565"/>
      <c r="QUS2998" s="357"/>
      <c r="QUT2998" s="81"/>
      <c r="QUU2998" s="173"/>
      <c r="QUV2998" s="729"/>
      <c r="QUW2998" s="137"/>
      <c r="QUX2998" s="583"/>
      <c r="QUY2998" s="538"/>
      <c r="QUZ2998" s="565"/>
      <c r="QVA2998" s="357"/>
      <c r="QVB2998" s="81"/>
      <c r="QVC2998" s="173"/>
      <c r="QVD2998" s="729"/>
      <c r="QVE2998" s="137"/>
      <c r="QVF2998" s="583"/>
      <c r="QVG2998" s="538"/>
      <c r="QVH2998" s="565"/>
      <c r="QVI2998" s="357"/>
      <c r="QVJ2998" s="81"/>
      <c r="QVK2998" s="173"/>
      <c r="QVL2998" s="729"/>
      <c r="QVM2998" s="137"/>
      <c r="QVN2998" s="583"/>
      <c r="QVO2998" s="538"/>
      <c r="QVP2998" s="565"/>
      <c r="QVQ2998" s="357"/>
      <c r="QVR2998" s="81"/>
      <c r="QVS2998" s="173"/>
      <c r="QVT2998" s="729"/>
      <c r="QVU2998" s="137"/>
      <c r="QVV2998" s="583"/>
      <c r="QVW2998" s="538"/>
      <c r="QVX2998" s="565"/>
      <c r="QVY2998" s="357"/>
      <c r="QVZ2998" s="81"/>
      <c r="QWA2998" s="173"/>
      <c r="QWB2998" s="729"/>
      <c r="QWC2998" s="137"/>
      <c r="QWD2998" s="583"/>
      <c r="QWE2998" s="538"/>
      <c r="QWF2998" s="565"/>
      <c r="QWG2998" s="357"/>
      <c r="QWH2998" s="81"/>
      <c r="QWI2998" s="173"/>
      <c r="QWJ2998" s="729"/>
      <c r="QWK2998" s="137"/>
      <c r="QWL2998" s="583"/>
      <c r="QWM2998" s="538"/>
      <c r="QWN2998" s="565"/>
      <c r="QWO2998" s="357"/>
      <c r="QWP2998" s="81"/>
      <c r="QWQ2998" s="173"/>
      <c r="QWR2998" s="729"/>
      <c r="QWS2998" s="137"/>
      <c r="QWT2998" s="583"/>
      <c r="QWU2998" s="538"/>
      <c r="QWV2998" s="565"/>
      <c r="QWW2998" s="357"/>
      <c r="QWX2998" s="81"/>
      <c r="QWY2998" s="173"/>
      <c r="QWZ2998" s="729"/>
      <c r="QXA2998" s="137"/>
      <c r="QXB2998" s="583"/>
      <c r="QXC2998" s="538"/>
      <c r="QXD2998" s="565"/>
      <c r="QXE2998" s="357"/>
      <c r="QXF2998" s="81"/>
      <c r="QXG2998" s="173"/>
      <c r="QXH2998" s="729"/>
      <c r="QXI2998" s="137"/>
      <c r="QXJ2998" s="583"/>
      <c r="QXK2998" s="538"/>
      <c r="QXL2998" s="565"/>
      <c r="QXM2998" s="357"/>
      <c r="QXN2998" s="81"/>
      <c r="QXO2998" s="173"/>
      <c r="QXP2998" s="729"/>
      <c r="QXQ2998" s="137"/>
      <c r="QXR2998" s="583"/>
      <c r="QXS2998" s="538"/>
      <c r="QXT2998" s="565"/>
      <c r="QXU2998" s="357"/>
      <c r="QXV2998" s="81"/>
      <c r="QXW2998" s="173"/>
      <c r="QXX2998" s="729"/>
      <c r="QXY2998" s="137"/>
      <c r="QXZ2998" s="583"/>
      <c r="QYA2998" s="538"/>
      <c r="QYB2998" s="565"/>
      <c r="QYC2998" s="357"/>
      <c r="QYD2998" s="81"/>
      <c r="QYE2998" s="173"/>
      <c r="QYF2998" s="729"/>
      <c r="QYG2998" s="137"/>
      <c r="QYH2998" s="583"/>
      <c r="QYI2998" s="538"/>
      <c r="QYJ2998" s="565"/>
      <c r="QYK2998" s="357"/>
      <c r="QYL2998" s="81"/>
      <c r="QYM2998" s="173"/>
      <c r="QYN2998" s="729"/>
      <c r="QYO2998" s="137"/>
      <c r="QYP2998" s="583"/>
      <c r="QYQ2998" s="538"/>
      <c r="QYR2998" s="565"/>
      <c r="QYS2998" s="357"/>
      <c r="QYT2998" s="81"/>
      <c r="QYU2998" s="173"/>
      <c r="QYV2998" s="729"/>
      <c r="QYW2998" s="137"/>
      <c r="QYX2998" s="583"/>
      <c r="QYY2998" s="538"/>
      <c r="QYZ2998" s="565"/>
      <c r="QZA2998" s="357"/>
      <c r="QZB2998" s="81"/>
      <c r="QZC2998" s="173"/>
      <c r="QZD2998" s="729"/>
      <c r="QZE2998" s="137"/>
      <c r="QZF2998" s="583"/>
      <c r="QZG2998" s="538"/>
      <c r="QZH2998" s="565"/>
      <c r="QZI2998" s="357"/>
      <c r="QZJ2998" s="81"/>
      <c r="QZK2998" s="173"/>
      <c r="QZL2998" s="729"/>
      <c r="QZM2998" s="137"/>
      <c r="QZN2998" s="583"/>
      <c r="QZO2998" s="538"/>
      <c r="QZP2998" s="565"/>
      <c r="QZQ2998" s="357"/>
      <c r="QZR2998" s="81"/>
      <c r="QZS2998" s="173"/>
      <c r="QZT2998" s="729"/>
      <c r="QZU2998" s="137"/>
      <c r="QZV2998" s="583"/>
      <c r="QZW2998" s="538"/>
      <c r="QZX2998" s="565"/>
      <c r="QZY2998" s="357"/>
      <c r="QZZ2998" s="81"/>
      <c r="RAA2998" s="173"/>
      <c r="RAB2998" s="729"/>
      <c r="RAC2998" s="137"/>
      <c r="RAD2998" s="583"/>
      <c r="RAE2998" s="538"/>
      <c r="RAF2998" s="565"/>
      <c r="RAG2998" s="357"/>
      <c r="RAH2998" s="81"/>
      <c r="RAI2998" s="173"/>
      <c r="RAJ2998" s="729"/>
      <c r="RAK2998" s="137"/>
      <c r="RAL2998" s="583"/>
      <c r="RAM2998" s="538"/>
      <c r="RAN2998" s="565"/>
      <c r="RAO2998" s="357"/>
      <c r="RAP2998" s="81"/>
      <c r="RAQ2998" s="173"/>
      <c r="RAR2998" s="729"/>
      <c r="RAS2998" s="137"/>
      <c r="RAT2998" s="583"/>
      <c r="RAU2998" s="538"/>
      <c r="RAV2998" s="565"/>
      <c r="RAW2998" s="357"/>
      <c r="RAX2998" s="81"/>
      <c r="RAY2998" s="173"/>
      <c r="RAZ2998" s="729"/>
      <c r="RBA2998" s="137"/>
      <c r="RBB2998" s="583"/>
      <c r="RBC2998" s="538"/>
      <c r="RBD2998" s="565"/>
      <c r="RBE2998" s="357"/>
      <c r="RBF2998" s="81"/>
      <c r="RBG2998" s="173"/>
      <c r="RBH2998" s="729"/>
      <c r="RBI2998" s="137"/>
      <c r="RBJ2998" s="583"/>
      <c r="RBK2998" s="538"/>
      <c r="RBL2998" s="565"/>
      <c r="RBM2998" s="357"/>
      <c r="RBN2998" s="81"/>
      <c r="RBO2998" s="173"/>
      <c r="RBP2998" s="729"/>
      <c r="RBQ2998" s="137"/>
      <c r="RBR2998" s="583"/>
      <c r="RBS2998" s="538"/>
      <c r="RBT2998" s="565"/>
      <c r="RBU2998" s="357"/>
      <c r="RBV2998" s="81"/>
      <c r="RBW2998" s="173"/>
      <c r="RBX2998" s="729"/>
      <c r="RBY2998" s="137"/>
      <c r="RBZ2998" s="583"/>
      <c r="RCA2998" s="538"/>
      <c r="RCB2998" s="565"/>
      <c r="RCC2998" s="357"/>
      <c r="RCD2998" s="81"/>
      <c r="RCE2998" s="173"/>
      <c r="RCF2998" s="729"/>
      <c r="RCG2998" s="137"/>
      <c r="RCH2998" s="583"/>
      <c r="RCI2998" s="538"/>
      <c r="RCJ2998" s="565"/>
      <c r="RCK2998" s="357"/>
      <c r="RCL2998" s="81"/>
      <c r="RCM2998" s="173"/>
      <c r="RCN2998" s="729"/>
      <c r="RCO2998" s="137"/>
      <c r="RCP2998" s="583"/>
      <c r="RCQ2998" s="538"/>
      <c r="RCR2998" s="565"/>
      <c r="RCS2998" s="357"/>
      <c r="RCT2998" s="81"/>
      <c r="RCU2998" s="173"/>
      <c r="RCV2998" s="729"/>
      <c r="RCW2998" s="137"/>
      <c r="RCX2998" s="583"/>
      <c r="RCY2998" s="538"/>
      <c r="RCZ2998" s="565"/>
      <c r="RDA2998" s="357"/>
      <c r="RDB2998" s="81"/>
      <c r="RDC2998" s="173"/>
      <c r="RDD2998" s="729"/>
      <c r="RDE2998" s="137"/>
      <c r="RDF2998" s="583"/>
      <c r="RDG2998" s="538"/>
      <c r="RDH2998" s="565"/>
      <c r="RDI2998" s="357"/>
      <c r="RDJ2998" s="81"/>
      <c r="RDK2998" s="173"/>
      <c r="RDL2998" s="729"/>
      <c r="RDM2998" s="137"/>
      <c r="RDN2998" s="583"/>
      <c r="RDO2998" s="538"/>
      <c r="RDP2998" s="565"/>
      <c r="RDQ2998" s="357"/>
      <c r="RDR2998" s="81"/>
      <c r="RDS2998" s="173"/>
      <c r="RDT2998" s="729"/>
      <c r="RDU2998" s="137"/>
      <c r="RDV2998" s="583"/>
      <c r="RDW2998" s="538"/>
      <c r="RDX2998" s="565"/>
      <c r="RDY2998" s="357"/>
      <c r="RDZ2998" s="81"/>
      <c r="REA2998" s="173"/>
      <c r="REB2998" s="729"/>
      <c r="REC2998" s="137"/>
      <c r="RED2998" s="583"/>
      <c r="REE2998" s="538"/>
      <c r="REF2998" s="565"/>
      <c r="REG2998" s="357"/>
      <c r="REH2998" s="81"/>
      <c r="REI2998" s="173"/>
      <c r="REJ2998" s="729"/>
      <c r="REK2998" s="137"/>
      <c r="REL2998" s="583"/>
      <c r="REM2998" s="538"/>
      <c r="REN2998" s="565"/>
      <c r="REO2998" s="357"/>
      <c r="REP2998" s="81"/>
      <c r="REQ2998" s="173"/>
      <c r="RER2998" s="729"/>
      <c r="RES2998" s="137"/>
      <c r="RET2998" s="583"/>
      <c r="REU2998" s="538"/>
      <c r="REV2998" s="565"/>
      <c r="REW2998" s="357"/>
      <c r="REX2998" s="81"/>
      <c r="REY2998" s="173"/>
      <c r="REZ2998" s="729"/>
      <c r="RFA2998" s="137"/>
      <c r="RFB2998" s="583"/>
      <c r="RFC2998" s="538"/>
      <c r="RFD2998" s="565"/>
      <c r="RFE2998" s="357"/>
      <c r="RFF2998" s="81"/>
      <c r="RFG2998" s="173"/>
      <c r="RFH2998" s="729"/>
      <c r="RFI2998" s="137"/>
      <c r="RFJ2998" s="583"/>
      <c r="RFK2998" s="538"/>
      <c r="RFL2998" s="565"/>
      <c r="RFM2998" s="357"/>
      <c r="RFN2998" s="81"/>
      <c r="RFO2998" s="173"/>
      <c r="RFP2998" s="729"/>
      <c r="RFQ2998" s="137"/>
      <c r="RFR2998" s="583"/>
      <c r="RFS2998" s="538"/>
      <c r="RFT2998" s="565"/>
      <c r="RFU2998" s="357"/>
      <c r="RFV2998" s="81"/>
      <c r="RFW2998" s="173"/>
      <c r="RFX2998" s="729"/>
      <c r="RFY2998" s="137"/>
      <c r="RFZ2998" s="583"/>
      <c r="RGA2998" s="538"/>
      <c r="RGB2998" s="565"/>
      <c r="RGC2998" s="357"/>
      <c r="RGD2998" s="81"/>
      <c r="RGE2998" s="173"/>
      <c r="RGF2998" s="729"/>
      <c r="RGG2998" s="137"/>
      <c r="RGH2998" s="583"/>
      <c r="RGI2998" s="538"/>
      <c r="RGJ2998" s="565"/>
      <c r="RGK2998" s="357"/>
      <c r="RGL2998" s="81"/>
      <c r="RGM2998" s="173"/>
      <c r="RGN2998" s="729"/>
      <c r="RGO2998" s="137"/>
      <c r="RGP2998" s="583"/>
      <c r="RGQ2998" s="538"/>
      <c r="RGR2998" s="565"/>
      <c r="RGS2998" s="357"/>
      <c r="RGT2998" s="81"/>
      <c r="RGU2998" s="173"/>
      <c r="RGV2998" s="729"/>
      <c r="RGW2998" s="137"/>
      <c r="RGX2998" s="583"/>
      <c r="RGY2998" s="538"/>
      <c r="RGZ2998" s="565"/>
      <c r="RHA2998" s="357"/>
      <c r="RHB2998" s="81"/>
      <c r="RHC2998" s="173"/>
      <c r="RHD2998" s="729"/>
      <c r="RHE2998" s="137"/>
      <c r="RHF2998" s="583"/>
      <c r="RHG2998" s="538"/>
      <c r="RHH2998" s="565"/>
      <c r="RHI2998" s="357"/>
      <c r="RHJ2998" s="81"/>
      <c r="RHK2998" s="173"/>
      <c r="RHL2998" s="729"/>
      <c r="RHM2998" s="137"/>
      <c r="RHN2998" s="583"/>
      <c r="RHO2998" s="538"/>
      <c r="RHP2998" s="565"/>
      <c r="RHQ2998" s="357"/>
      <c r="RHR2998" s="81"/>
      <c r="RHS2998" s="173"/>
      <c r="RHT2998" s="729"/>
      <c r="RHU2998" s="137"/>
      <c r="RHV2998" s="583"/>
      <c r="RHW2998" s="538"/>
      <c r="RHX2998" s="565"/>
      <c r="RHY2998" s="357"/>
      <c r="RHZ2998" s="81"/>
      <c r="RIA2998" s="173"/>
      <c r="RIB2998" s="729"/>
      <c r="RIC2998" s="137"/>
      <c r="RID2998" s="583"/>
      <c r="RIE2998" s="538"/>
      <c r="RIF2998" s="565"/>
      <c r="RIG2998" s="357"/>
      <c r="RIH2998" s="81"/>
      <c r="RII2998" s="173"/>
      <c r="RIJ2998" s="729"/>
      <c r="RIK2998" s="137"/>
      <c r="RIL2998" s="583"/>
      <c r="RIM2998" s="538"/>
      <c r="RIN2998" s="565"/>
      <c r="RIO2998" s="357"/>
      <c r="RIP2998" s="81"/>
      <c r="RIQ2998" s="173"/>
      <c r="RIR2998" s="729"/>
      <c r="RIS2998" s="137"/>
      <c r="RIT2998" s="583"/>
      <c r="RIU2998" s="538"/>
      <c r="RIV2998" s="565"/>
      <c r="RIW2998" s="357"/>
      <c r="RIX2998" s="81"/>
      <c r="RIY2998" s="173"/>
      <c r="RIZ2998" s="729"/>
      <c r="RJA2998" s="137"/>
      <c r="RJB2998" s="583"/>
      <c r="RJC2998" s="538"/>
      <c r="RJD2998" s="565"/>
      <c r="RJE2998" s="357"/>
      <c r="RJF2998" s="81"/>
      <c r="RJG2998" s="173"/>
      <c r="RJH2998" s="729"/>
      <c r="RJI2998" s="137"/>
      <c r="RJJ2998" s="583"/>
      <c r="RJK2998" s="538"/>
      <c r="RJL2998" s="565"/>
      <c r="RJM2998" s="357"/>
      <c r="RJN2998" s="81"/>
      <c r="RJO2998" s="173"/>
      <c r="RJP2998" s="729"/>
      <c r="RJQ2998" s="137"/>
      <c r="RJR2998" s="583"/>
      <c r="RJS2998" s="538"/>
      <c r="RJT2998" s="565"/>
      <c r="RJU2998" s="357"/>
      <c r="RJV2998" s="81"/>
      <c r="RJW2998" s="173"/>
      <c r="RJX2998" s="729"/>
      <c r="RJY2998" s="137"/>
      <c r="RJZ2998" s="583"/>
      <c r="RKA2998" s="538"/>
      <c r="RKB2998" s="565"/>
      <c r="RKC2998" s="357"/>
      <c r="RKD2998" s="81"/>
      <c r="RKE2998" s="173"/>
      <c r="RKF2998" s="729"/>
      <c r="RKG2998" s="137"/>
      <c r="RKH2998" s="583"/>
      <c r="RKI2998" s="538"/>
      <c r="RKJ2998" s="565"/>
      <c r="RKK2998" s="357"/>
      <c r="RKL2998" s="81"/>
      <c r="RKM2998" s="173"/>
      <c r="RKN2998" s="729"/>
      <c r="RKO2998" s="137"/>
      <c r="RKP2998" s="583"/>
      <c r="RKQ2998" s="538"/>
      <c r="RKR2998" s="565"/>
      <c r="RKS2998" s="357"/>
      <c r="RKT2998" s="81"/>
      <c r="RKU2998" s="173"/>
      <c r="RKV2998" s="729"/>
      <c r="RKW2998" s="137"/>
      <c r="RKX2998" s="583"/>
      <c r="RKY2998" s="538"/>
      <c r="RKZ2998" s="565"/>
      <c r="RLA2998" s="357"/>
      <c r="RLB2998" s="81"/>
      <c r="RLC2998" s="173"/>
      <c r="RLD2998" s="729"/>
      <c r="RLE2998" s="137"/>
      <c r="RLF2998" s="583"/>
      <c r="RLG2998" s="538"/>
      <c r="RLH2998" s="565"/>
      <c r="RLI2998" s="357"/>
      <c r="RLJ2998" s="81"/>
      <c r="RLK2998" s="173"/>
      <c r="RLL2998" s="729"/>
      <c r="RLM2998" s="137"/>
      <c r="RLN2998" s="583"/>
      <c r="RLO2998" s="538"/>
      <c r="RLP2998" s="565"/>
      <c r="RLQ2998" s="357"/>
      <c r="RLR2998" s="81"/>
      <c r="RLS2998" s="173"/>
      <c r="RLT2998" s="729"/>
      <c r="RLU2998" s="137"/>
      <c r="RLV2998" s="583"/>
      <c r="RLW2998" s="538"/>
      <c r="RLX2998" s="565"/>
      <c r="RLY2998" s="357"/>
      <c r="RLZ2998" s="81"/>
      <c r="RMA2998" s="173"/>
      <c r="RMB2998" s="729"/>
      <c r="RMC2998" s="137"/>
      <c r="RMD2998" s="583"/>
      <c r="RME2998" s="538"/>
      <c r="RMF2998" s="565"/>
      <c r="RMG2998" s="357"/>
      <c r="RMH2998" s="81"/>
      <c r="RMI2998" s="173"/>
      <c r="RMJ2998" s="729"/>
      <c r="RMK2998" s="137"/>
      <c r="RML2998" s="583"/>
      <c r="RMM2998" s="538"/>
      <c r="RMN2998" s="565"/>
      <c r="RMO2998" s="357"/>
      <c r="RMP2998" s="81"/>
      <c r="RMQ2998" s="173"/>
      <c r="RMR2998" s="729"/>
      <c r="RMS2998" s="137"/>
      <c r="RMT2998" s="583"/>
      <c r="RMU2998" s="538"/>
      <c r="RMV2998" s="565"/>
      <c r="RMW2998" s="357"/>
      <c r="RMX2998" s="81"/>
      <c r="RMY2998" s="173"/>
      <c r="RMZ2998" s="729"/>
      <c r="RNA2998" s="137"/>
      <c r="RNB2998" s="583"/>
      <c r="RNC2998" s="538"/>
      <c r="RND2998" s="565"/>
      <c r="RNE2998" s="357"/>
      <c r="RNF2998" s="81"/>
      <c r="RNG2998" s="173"/>
      <c r="RNH2998" s="729"/>
      <c r="RNI2998" s="137"/>
      <c r="RNJ2998" s="583"/>
      <c r="RNK2998" s="538"/>
      <c r="RNL2998" s="565"/>
      <c r="RNM2998" s="357"/>
      <c r="RNN2998" s="81"/>
      <c r="RNO2998" s="173"/>
      <c r="RNP2998" s="729"/>
      <c r="RNQ2998" s="137"/>
      <c r="RNR2998" s="583"/>
      <c r="RNS2998" s="538"/>
      <c r="RNT2998" s="565"/>
      <c r="RNU2998" s="357"/>
      <c r="RNV2998" s="81"/>
      <c r="RNW2998" s="173"/>
      <c r="RNX2998" s="729"/>
      <c r="RNY2998" s="137"/>
      <c r="RNZ2998" s="583"/>
      <c r="ROA2998" s="538"/>
      <c r="ROB2998" s="565"/>
      <c r="ROC2998" s="357"/>
      <c r="ROD2998" s="81"/>
      <c r="ROE2998" s="173"/>
      <c r="ROF2998" s="729"/>
      <c r="ROG2998" s="137"/>
      <c r="ROH2998" s="583"/>
      <c r="ROI2998" s="538"/>
      <c r="ROJ2998" s="565"/>
      <c r="ROK2998" s="357"/>
      <c r="ROL2998" s="81"/>
      <c r="ROM2998" s="173"/>
      <c r="RON2998" s="729"/>
      <c r="ROO2998" s="137"/>
      <c r="ROP2998" s="583"/>
      <c r="ROQ2998" s="538"/>
      <c r="ROR2998" s="565"/>
      <c r="ROS2998" s="357"/>
      <c r="ROT2998" s="81"/>
      <c r="ROU2998" s="173"/>
      <c r="ROV2998" s="729"/>
      <c r="ROW2998" s="137"/>
      <c r="ROX2998" s="583"/>
      <c r="ROY2998" s="538"/>
      <c r="ROZ2998" s="565"/>
      <c r="RPA2998" s="357"/>
      <c r="RPB2998" s="81"/>
      <c r="RPC2998" s="173"/>
      <c r="RPD2998" s="729"/>
      <c r="RPE2998" s="137"/>
      <c r="RPF2998" s="583"/>
      <c r="RPG2998" s="538"/>
      <c r="RPH2998" s="565"/>
      <c r="RPI2998" s="357"/>
      <c r="RPJ2998" s="81"/>
      <c r="RPK2998" s="173"/>
      <c r="RPL2998" s="729"/>
      <c r="RPM2998" s="137"/>
      <c r="RPN2998" s="583"/>
      <c r="RPO2998" s="538"/>
      <c r="RPP2998" s="565"/>
      <c r="RPQ2998" s="357"/>
      <c r="RPR2998" s="81"/>
      <c r="RPS2998" s="173"/>
      <c r="RPT2998" s="729"/>
      <c r="RPU2998" s="137"/>
      <c r="RPV2998" s="583"/>
      <c r="RPW2998" s="538"/>
      <c r="RPX2998" s="565"/>
      <c r="RPY2998" s="357"/>
      <c r="RPZ2998" s="81"/>
      <c r="RQA2998" s="173"/>
      <c r="RQB2998" s="729"/>
      <c r="RQC2998" s="137"/>
      <c r="RQD2998" s="583"/>
      <c r="RQE2998" s="538"/>
      <c r="RQF2998" s="565"/>
      <c r="RQG2998" s="357"/>
      <c r="RQH2998" s="81"/>
      <c r="RQI2998" s="173"/>
      <c r="RQJ2998" s="729"/>
      <c r="RQK2998" s="137"/>
      <c r="RQL2998" s="583"/>
      <c r="RQM2998" s="538"/>
      <c r="RQN2998" s="565"/>
      <c r="RQO2998" s="357"/>
      <c r="RQP2998" s="81"/>
      <c r="RQQ2998" s="173"/>
      <c r="RQR2998" s="729"/>
      <c r="RQS2998" s="137"/>
      <c r="RQT2998" s="583"/>
      <c r="RQU2998" s="538"/>
      <c r="RQV2998" s="565"/>
      <c r="RQW2998" s="357"/>
      <c r="RQX2998" s="81"/>
      <c r="RQY2998" s="173"/>
      <c r="RQZ2998" s="729"/>
      <c r="RRA2998" s="137"/>
      <c r="RRB2998" s="583"/>
      <c r="RRC2998" s="538"/>
      <c r="RRD2998" s="565"/>
      <c r="RRE2998" s="357"/>
      <c r="RRF2998" s="81"/>
      <c r="RRG2998" s="173"/>
      <c r="RRH2998" s="729"/>
      <c r="RRI2998" s="137"/>
      <c r="RRJ2998" s="583"/>
      <c r="RRK2998" s="538"/>
      <c r="RRL2998" s="565"/>
      <c r="RRM2998" s="357"/>
      <c r="RRN2998" s="81"/>
      <c r="RRO2998" s="173"/>
      <c r="RRP2998" s="729"/>
      <c r="RRQ2998" s="137"/>
      <c r="RRR2998" s="583"/>
      <c r="RRS2998" s="538"/>
      <c r="RRT2998" s="565"/>
      <c r="RRU2998" s="357"/>
      <c r="RRV2998" s="81"/>
      <c r="RRW2998" s="173"/>
      <c r="RRX2998" s="729"/>
      <c r="RRY2998" s="137"/>
      <c r="RRZ2998" s="583"/>
      <c r="RSA2998" s="538"/>
      <c r="RSB2998" s="565"/>
      <c r="RSC2998" s="357"/>
      <c r="RSD2998" s="81"/>
      <c r="RSE2998" s="173"/>
      <c r="RSF2998" s="729"/>
      <c r="RSG2998" s="137"/>
      <c r="RSH2998" s="583"/>
      <c r="RSI2998" s="538"/>
      <c r="RSJ2998" s="565"/>
      <c r="RSK2998" s="357"/>
      <c r="RSL2998" s="81"/>
      <c r="RSM2998" s="173"/>
      <c r="RSN2998" s="729"/>
      <c r="RSO2998" s="137"/>
      <c r="RSP2998" s="583"/>
      <c r="RSQ2998" s="538"/>
      <c r="RSR2998" s="565"/>
      <c r="RSS2998" s="357"/>
      <c r="RST2998" s="81"/>
      <c r="RSU2998" s="173"/>
      <c r="RSV2998" s="729"/>
      <c r="RSW2998" s="137"/>
      <c r="RSX2998" s="583"/>
      <c r="RSY2998" s="538"/>
      <c r="RSZ2998" s="565"/>
      <c r="RTA2998" s="357"/>
      <c r="RTB2998" s="81"/>
      <c r="RTC2998" s="173"/>
      <c r="RTD2998" s="729"/>
      <c r="RTE2998" s="137"/>
      <c r="RTF2998" s="583"/>
      <c r="RTG2998" s="538"/>
      <c r="RTH2998" s="565"/>
      <c r="RTI2998" s="357"/>
      <c r="RTJ2998" s="81"/>
      <c r="RTK2998" s="173"/>
      <c r="RTL2998" s="729"/>
      <c r="RTM2998" s="137"/>
      <c r="RTN2998" s="583"/>
      <c r="RTO2998" s="538"/>
      <c r="RTP2998" s="565"/>
      <c r="RTQ2998" s="357"/>
      <c r="RTR2998" s="81"/>
      <c r="RTS2998" s="173"/>
      <c r="RTT2998" s="729"/>
      <c r="RTU2998" s="137"/>
      <c r="RTV2998" s="583"/>
      <c r="RTW2998" s="538"/>
      <c r="RTX2998" s="565"/>
      <c r="RTY2998" s="357"/>
      <c r="RTZ2998" s="81"/>
      <c r="RUA2998" s="173"/>
      <c r="RUB2998" s="729"/>
      <c r="RUC2998" s="137"/>
      <c r="RUD2998" s="583"/>
      <c r="RUE2998" s="538"/>
      <c r="RUF2998" s="565"/>
      <c r="RUG2998" s="357"/>
      <c r="RUH2998" s="81"/>
      <c r="RUI2998" s="173"/>
      <c r="RUJ2998" s="729"/>
      <c r="RUK2998" s="137"/>
      <c r="RUL2998" s="583"/>
      <c r="RUM2998" s="538"/>
      <c r="RUN2998" s="565"/>
      <c r="RUO2998" s="357"/>
      <c r="RUP2998" s="81"/>
      <c r="RUQ2998" s="173"/>
      <c r="RUR2998" s="729"/>
      <c r="RUS2998" s="137"/>
      <c r="RUT2998" s="583"/>
      <c r="RUU2998" s="538"/>
      <c r="RUV2998" s="565"/>
      <c r="RUW2998" s="357"/>
      <c r="RUX2998" s="81"/>
      <c r="RUY2998" s="173"/>
      <c r="RUZ2998" s="729"/>
      <c r="RVA2998" s="137"/>
      <c r="RVB2998" s="583"/>
      <c r="RVC2998" s="538"/>
      <c r="RVD2998" s="565"/>
      <c r="RVE2998" s="357"/>
      <c r="RVF2998" s="81"/>
      <c r="RVG2998" s="173"/>
      <c r="RVH2998" s="729"/>
      <c r="RVI2998" s="137"/>
      <c r="RVJ2998" s="583"/>
      <c r="RVK2998" s="538"/>
      <c r="RVL2998" s="565"/>
      <c r="RVM2998" s="357"/>
      <c r="RVN2998" s="81"/>
      <c r="RVO2998" s="173"/>
      <c r="RVP2998" s="729"/>
      <c r="RVQ2998" s="137"/>
      <c r="RVR2998" s="583"/>
      <c r="RVS2998" s="538"/>
      <c r="RVT2998" s="565"/>
      <c r="RVU2998" s="357"/>
      <c r="RVV2998" s="81"/>
      <c r="RVW2998" s="173"/>
      <c r="RVX2998" s="729"/>
      <c r="RVY2998" s="137"/>
      <c r="RVZ2998" s="583"/>
      <c r="RWA2998" s="538"/>
      <c r="RWB2998" s="565"/>
      <c r="RWC2998" s="357"/>
      <c r="RWD2998" s="81"/>
      <c r="RWE2998" s="173"/>
      <c r="RWF2998" s="729"/>
      <c r="RWG2998" s="137"/>
      <c r="RWH2998" s="583"/>
      <c r="RWI2998" s="538"/>
      <c r="RWJ2998" s="565"/>
      <c r="RWK2998" s="357"/>
      <c r="RWL2998" s="81"/>
      <c r="RWM2998" s="173"/>
      <c r="RWN2998" s="729"/>
      <c r="RWO2998" s="137"/>
      <c r="RWP2998" s="583"/>
      <c r="RWQ2998" s="538"/>
      <c r="RWR2998" s="565"/>
      <c r="RWS2998" s="357"/>
      <c r="RWT2998" s="81"/>
      <c r="RWU2998" s="173"/>
      <c r="RWV2998" s="729"/>
      <c r="RWW2998" s="137"/>
      <c r="RWX2998" s="583"/>
      <c r="RWY2998" s="538"/>
      <c r="RWZ2998" s="565"/>
      <c r="RXA2998" s="357"/>
      <c r="RXB2998" s="81"/>
      <c r="RXC2998" s="173"/>
      <c r="RXD2998" s="729"/>
      <c r="RXE2998" s="137"/>
      <c r="RXF2998" s="583"/>
      <c r="RXG2998" s="538"/>
      <c r="RXH2998" s="565"/>
      <c r="RXI2998" s="357"/>
      <c r="RXJ2998" s="81"/>
      <c r="RXK2998" s="173"/>
      <c r="RXL2998" s="729"/>
      <c r="RXM2998" s="137"/>
      <c r="RXN2998" s="583"/>
      <c r="RXO2998" s="538"/>
      <c r="RXP2998" s="565"/>
      <c r="RXQ2998" s="357"/>
      <c r="RXR2998" s="81"/>
      <c r="RXS2998" s="173"/>
      <c r="RXT2998" s="729"/>
      <c r="RXU2998" s="137"/>
      <c r="RXV2998" s="583"/>
      <c r="RXW2998" s="538"/>
      <c r="RXX2998" s="565"/>
      <c r="RXY2998" s="357"/>
      <c r="RXZ2998" s="81"/>
      <c r="RYA2998" s="173"/>
      <c r="RYB2998" s="729"/>
      <c r="RYC2998" s="137"/>
      <c r="RYD2998" s="583"/>
      <c r="RYE2998" s="538"/>
      <c r="RYF2998" s="565"/>
      <c r="RYG2998" s="357"/>
      <c r="RYH2998" s="81"/>
      <c r="RYI2998" s="173"/>
      <c r="RYJ2998" s="729"/>
      <c r="RYK2998" s="137"/>
      <c r="RYL2998" s="583"/>
      <c r="RYM2998" s="538"/>
      <c r="RYN2998" s="565"/>
      <c r="RYO2998" s="357"/>
      <c r="RYP2998" s="81"/>
      <c r="RYQ2998" s="173"/>
      <c r="RYR2998" s="729"/>
      <c r="RYS2998" s="137"/>
      <c r="RYT2998" s="583"/>
      <c r="RYU2998" s="538"/>
      <c r="RYV2998" s="565"/>
      <c r="RYW2998" s="357"/>
      <c r="RYX2998" s="81"/>
      <c r="RYY2998" s="173"/>
      <c r="RYZ2998" s="729"/>
      <c r="RZA2998" s="137"/>
      <c r="RZB2998" s="583"/>
      <c r="RZC2998" s="538"/>
      <c r="RZD2998" s="565"/>
      <c r="RZE2998" s="357"/>
      <c r="RZF2998" s="81"/>
      <c r="RZG2998" s="173"/>
      <c r="RZH2998" s="729"/>
      <c r="RZI2998" s="137"/>
      <c r="RZJ2998" s="583"/>
      <c r="RZK2998" s="538"/>
      <c r="RZL2998" s="565"/>
      <c r="RZM2998" s="357"/>
      <c r="RZN2998" s="81"/>
      <c r="RZO2998" s="173"/>
      <c r="RZP2998" s="729"/>
      <c r="RZQ2998" s="137"/>
      <c r="RZR2998" s="583"/>
      <c r="RZS2998" s="538"/>
      <c r="RZT2998" s="565"/>
      <c r="RZU2998" s="357"/>
      <c r="RZV2998" s="81"/>
      <c r="RZW2998" s="173"/>
      <c r="RZX2998" s="729"/>
      <c r="RZY2998" s="137"/>
      <c r="RZZ2998" s="583"/>
      <c r="SAA2998" s="538"/>
      <c r="SAB2998" s="565"/>
      <c r="SAC2998" s="357"/>
      <c r="SAD2998" s="81"/>
      <c r="SAE2998" s="173"/>
      <c r="SAF2998" s="729"/>
      <c r="SAG2998" s="137"/>
      <c r="SAH2998" s="583"/>
      <c r="SAI2998" s="538"/>
      <c r="SAJ2998" s="565"/>
      <c r="SAK2998" s="357"/>
      <c r="SAL2998" s="81"/>
      <c r="SAM2998" s="173"/>
      <c r="SAN2998" s="729"/>
      <c r="SAO2998" s="137"/>
      <c r="SAP2998" s="583"/>
      <c r="SAQ2998" s="538"/>
      <c r="SAR2998" s="565"/>
      <c r="SAS2998" s="357"/>
      <c r="SAT2998" s="81"/>
      <c r="SAU2998" s="173"/>
      <c r="SAV2998" s="729"/>
      <c r="SAW2998" s="137"/>
      <c r="SAX2998" s="583"/>
      <c r="SAY2998" s="538"/>
      <c r="SAZ2998" s="565"/>
      <c r="SBA2998" s="357"/>
      <c r="SBB2998" s="81"/>
      <c r="SBC2998" s="173"/>
      <c r="SBD2998" s="729"/>
      <c r="SBE2998" s="137"/>
      <c r="SBF2998" s="583"/>
      <c r="SBG2998" s="538"/>
      <c r="SBH2998" s="565"/>
      <c r="SBI2998" s="357"/>
      <c r="SBJ2998" s="81"/>
      <c r="SBK2998" s="173"/>
      <c r="SBL2998" s="729"/>
      <c r="SBM2998" s="137"/>
      <c r="SBN2998" s="583"/>
      <c r="SBO2998" s="538"/>
      <c r="SBP2998" s="565"/>
      <c r="SBQ2998" s="357"/>
      <c r="SBR2998" s="81"/>
      <c r="SBS2998" s="173"/>
      <c r="SBT2998" s="729"/>
      <c r="SBU2998" s="137"/>
      <c r="SBV2998" s="583"/>
      <c r="SBW2998" s="538"/>
      <c r="SBX2998" s="565"/>
      <c r="SBY2998" s="357"/>
      <c r="SBZ2998" s="81"/>
      <c r="SCA2998" s="173"/>
      <c r="SCB2998" s="729"/>
      <c r="SCC2998" s="137"/>
      <c r="SCD2998" s="583"/>
      <c r="SCE2998" s="538"/>
      <c r="SCF2998" s="565"/>
      <c r="SCG2998" s="357"/>
      <c r="SCH2998" s="81"/>
      <c r="SCI2998" s="173"/>
      <c r="SCJ2998" s="729"/>
      <c r="SCK2998" s="137"/>
      <c r="SCL2998" s="583"/>
      <c r="SCM2998" s="538"/>
      <c r="SCN2998" s="565"/>
      <c r="SCO2998" s="357"/>
      <c r="SCP2998" s="81"/>
      <c r="SCQ2998" s="173"/>
      <c r="SCR2998" s="729"/>
      <c r="SCS2998" s="137"/>
      <c r="SCT2998" s="583"/>
      <c r="SCU2998" s="538"/>
      <c r="SCV2998" s="565"/>
      <c r="SCW2998" s="357"/>
      <c r="SCX2998" s="81"/>
      <c r="SCY2998" s="173"/>
      <c r="SCZ2998" s="729"/>
      <c r="SDA2998" s="137"/>
      <c r="SDB2998" s="583"/>
      <c r="SDC2998" s="538"/>
      <c r="SDD2998" s="565"/>
      <c r="SDE2998" s="357"/>
      <c r="SDF2998" s="81"/>
      <c r="SDG2998" s="173"/>
      <c r="SDH2998" s="729"/>
      <c r="SDI2998" s="137"/>
      <c r="SDJ2998" s="583"/>
      <c r="SDK2998" s="538"/>
      <c r="SDL2998" s="565"/>
      <c r="SDM2998" s="357"/>
      <c r="SDN2998" s="81"/>
      <c r="SDO2998" s="173"/>
      <c r="SDP2998" s="729"/>
      <c r="SDQ2998" s="137"/>
      <c r="SDR2998" s="583"/>
      <c r="SDS2998" s="538"/>
      <c r="SDT2998" s="565"/>
      <c r="SDU2998" s="357"/>
      <c r="SDV2998" s="81"/>
      <c r="SDW2998" s="173"/>
      <c r="SDX2998" s="729"/>
      <c r="SDY2998" s="137"/>
      <c r="SDZ2998" s="583"/>
      <c r="SEA2998" s="538"/>
      <c r="SEB2998" s="565"/>
      <c r="SEC2998" s="357"/>
      <c r="SED2998" s="81"/>
      <c r="SEE2998" s="173"/>
      <c r="SEF2998" s="729"/>
      <c r="SEG2998" s="137"/>
      <c r="SEH2998" s="583"/>
      <c r="SEI2998" s="538"/>
      <c r="SEJ2998" s="565"/>
      <c r="SEK2998" s="357"/>
      <c r="SEL2998" s="81"/>
      <c r="SEM2998" s="173"/>
      <c r="SEN2998" s="729"/>
      <c r="SEO2998" s="137"/>
      <c r="SEP2998" s="583"/>
      <c r="SEQ2998" s="538"/>
      <c r="SER2998" s="565"/>
      <c r="SES2998" s="357"/>
      <c r="SET2998" s="81"/>
      <c r="SEU2998" s="173"/>
      <c r="SEV2998" s="729"/>
      <c r="SEW2998" s="137"/>
      <c r="SEX2998" s="583"/>
      <c r="SEY2998" s="538"/>
      <c r="SEZ2998" s="565"/>
      <c r="SFA2998" s="357"/>
      <c r="SFB2998" s="81"/>
      <c r="SFC2998" s="173"/>
      <c r="SFD2998" s="729"/>
      <c r="SFE2998" s="137"/>
      <c r="SFF2998" s="583"/>
      <c r="SFG2998" s="538"/>
      <c r="SFH2998" s="565"/>
      <c r="SFI2998" s="357"/>
      <c r="SFJ2998" s="81"/>
      <c r="SFK2998" s="173"/>
      <c r="SFL2998" s="729"/>
      <c r="SFM2998" s="137"/>
      <c r="SFN2998" s="583"/>
      <c r="SFO2998" s="538"/>
      <c r="SFP2998" s="565"/>
      <c r="SFQ2998" s="357"/>
      <c r="SFR2998" s="81"/>
      <c r="SFS2998" s="173"/>
      <c r="SFT2998" s="729"/>
      <c r="SFU2998" s="137"/>
      <c r="SFV2998" s="583"/>
      <c r="SFW2998" s="538"/>
      <c r="SFX2998" s="565"/>
      <c r="SFY2998" s="357"/>
      <c r="SFZ2998" s="81"/>
      <c r="SGA2998" s="173"/>
      <c r="SGB2998" s="729"/>
      <c r="SGC2998" s="137"/>
      <c r="SGD2998" s="583"/>
      <c r="SGE2998" s="538"/>
      <c r="SGF2998" s="565"/>
      <c r="SGG2998" s="357"/>
      <c r="SGH2998" s="81"/>
      <c r="SGI2998" s="173"/>
      <c r="SGJ2998" s="729"/>
      <c r="SGK2998" s="137"/>
      <c r="SGL2998" s="583"/>
      <c r="SGM2998" s="538"/>
      <c r="SGN2998" s="565"/>
      <c r="SGO2998" s="357"/>
      <c r="SGP2998" s="81"/>
      <c r="SGQ2998" s="173"/>
      <c r="SGR2998" s="729"/>
      <c r="SGS2998" s="137"/>
      <c r="SGT2998" s="583"/>
      <c r="SGU2998" s="538"/>
      <c r="SGV2998" s="565"/>
      <c r="SGW2998" s="357"/>
      <c r="SGX2998" s="81"/>
      <c r="SGY2998" s="173"/>
      <c r="SGZ2998" s="729"/>
      <c r="SHA2998" s="137"/>
      <c r="SHB2998" s="583"/>
      <c r="SHC2998" s="538"/>
      <c r="SHD2998" s="565"/>
      <c r="SHE2998" s="357"/>
      <c r="SHF2998" s="81"/>
      <c r="SHG2998" s="173"/>
      <c r="SHH2998" s="729"/>
      <c r="SHI2998" s="137"/>
      <c r="SHJ2998" s="583"/>
      <c r="SHK2998" s="538"/>
      <c r="SHL2998" s="565"/>
      <c r="SHM2998" s="357"/>
      <c r="SHN2998" s="81"/>
      <c r="SHO2998" s="173"/>
      <c r="SHP2998" s="729"/>
      <c r="SHQ2998" s="137"/>
      <c r="SHR2998" s="583"/>
      <c r="SHS2998" s="538"/>
      <c r="SHT2998" s="565"/>
      <c r="SHU2998" s="357"/>
      <c r="SHV2998" s="81"/>
      <c r="SHW2998" s="173"/>
      <c r="SHX2998" s="729"/>
      <c r="SHY2998" s="137"/>
      <c r="SHZ2998" s="583"/>
      <c r="SIA2998" s="538"/>
      <c r="SIB2998" s="565"/>
      <c r="SIC2998" s="357"/>
      <c r="SID2998" s="81"/>
      <c r="SIE2998" s="173"/>
      <c r="SIF2998" s="729"/>
      <c r="SIG2998" s="137"/>
      <c r="SIH2998" s="583"/>
      <c r="SII2998" s="538"/>
      <c r="SIJ2998" s="565"/>
      <c r="SIK2998" s="357"/>
      <c r="SIL2998" s="81"/>
      <c r="SIM2998" s="173"/>
      <c r="SIN2998" s="729"/>
      <c r="SIO2998" s="137"/>
      <c r="SIP2998" s="583"/>
      <c r="SIQ2998" s="538"/>
      <c r="SIR2998" s="565"/>
      <c r="SIS2998" s="357"/>
      <c r="SIT2998" s="81"/>
      <c r="SIU2998" s="173"/>
      <c r="SIV2998" s="729"/>
      <c r="SIW2998" s="137"/>
      <c r="SIX2998" s="583"/>
      <c r="SIY2998" s="538"/>
      <c r="SIZ2998" s="565"/>
      <c r="SJA2998" s="357"/>
      <c r="SJB2998" s="81"/>
      <c r="SJC2998" s="173"/>
      <c r="SJD2998" s="729"/>
      <c r="SJE2998" s="137"/>
      <c r="SJF2998" s="583"/>
      <c r="SJG2998" s="538"/>
      <c r="SJH2998" s="565"/>
      <c r="SJI2998" s="357"/>
      <c r="SJJ2998" s="81"/>
      <c r="SJK2998" s="173"/>
      <c r="SJL2998" s="729"/>
      <c r="SJM2998" s="137"/>
      <c r="SJN2998" s="583"/>
      <c r="SJO2998" s="538"/>
      <c r="SJP2998" s="565"/>
      <c r="SJQ2998" s="357"/>
      <c r="SJR2998" s="81"/>
      <c r="SJS2998" s="173"/>
      <c r="SJT2998" s="729"/>
      <c r="SJU2998" s="137"/>
      <c r="SJV2998" s="583"/>
      <c r="SJW2998" s="538"/>
      <c r="SJX2998" s="565"/>
      <c r="SJY2998" s="357"/>
      <c r="SJZ2998" s="81"/>
      <c r="SKA2998" s="173"/>
      <c r="SKB2998" s="729"/>
      <c r="SKC2998" s="137"/>
      <c r="SKD2998" s="583"/>
      <c r="SKE2998" s="538"/>
      <c r="SKF2998" s="565"/>
      <c r="SKG2998" s="357"/>
      <c r="SKH2998" s="81"/>
      <c r="SKI2998" s="173"/>
      <c r="SKJ2998" s="729"/>
      <c r="SKK2998" s="137"/>
      <c r="SKL2998" s="583"/>
      <c r="SKM2998" s="538"/>
      <c r="SKN2998" s="565"/>
      <c r="SKO2998" s="357"/>
      <c r="SKP2998" s="81"/>
      <c r="SKQ2998" s="173"/>
      <c r="SKR2998" s="729"/>
      <c r="SKS2998" s="137"/>
      <c r="SKT2998" s="583"/>
      <c r="SKU2998" s="538"/>
      <c r="SKV2998" s="565"/>
      <c r="SKW2998" s="357"/>
      <c r="SKX2998" s="81"/>
      <c r="SKY2998" s="173"/>
      <c r="SKZ2998" s="729"/>
      <c r="SLA2998" s="137"/>
      <c r="SLB2998" s="583"/>
      <c r="SLC2998" s="538"/>
      <c r="SLD2998" s="565"/>
      <c r="SLE2998" s="357"/>
      <c r="SLF2998" s="81"/>
      <c r="SLG2998" s="173"/>
      <c r="SLH2998" s="729"/>
      <c r="SLI2998" s="137"/>
      <c r="SLJ2998" s="583"/>
      <c r="SLK2998" s="538"/>
      <c r="SLL2998" s="565"/>
      <c r="SLM2998" s="357"/>
      <c r="SLN2998" s="81"/>
      <c r="SLO2998" s="173"/>
      <c r="SLP2998" s="729"/>
      <c r="SLQ2998" s="137"/>
      <c r="SLR2998" s="583"/>
      <c r="SLS2998" s="538"/>
      <c r="SLT2998" s="565"/>
      <c r="SLU2998" s="357"/>
      <c r="SLV2998" s="81"/>
      <c r="SLW2998" s="173"/>
      <c r="SLX2998" s="729"/>
      <c r="SLY2998" s="137"/>
      <c r="SLZ2998" s="583"/>
      <c r="SMA2998" s="538"/>
      <c r="SMB2998" s="565"/>
      <c r="SMC2998" s="357"/>
      <c r="SMD2998" s="81"/>
      <c r="SME2998" s="173"/>
      <c r="SMF2998" s="729"/>
      <c r="SMG2998" s="137"/>
      <c r="SMH2998" s="583"/>
      <c r="SMI2998" s="538"/>
      <c r="SMJ2998" s="565"/>
      <c r="SMK2998" s="357"/>
      <c r="SML2998" s="81"/>
      <c r="SMM2998" s="173"/>
      <c r="SMN2998" s="729"/>
      <c r="SMO2998" s="137"/>
      <c r="SMP2998" s="583"/>
      <c r="SMQ2998" s="538"/>
      <c r="SMR2998" s="565"/>
      <c r="SMS2998" s="357"/>
      <c r="SMT2998" s="81"/>
      <c r="SMU2998" s="173"/>
      <c r="SMV2998" s="729"/>
      <c r="SMW2998" s="137"/>
      <c r="SMX2998" s="583"/>
      <c r="SMY2998" s="538"/>
      <c r="SMZ2998" s="565"/>
      <c r="SNA2998" s="357"/>
      <c r="SNB2998" s="81"/>
      <c r="SNC2998" s="173"/>
      <c r="SND2998" s="729"/>
      <c r="SNE2998" s="137"/>
      <c r="SNF2998" s="583"/>
      <c r="SNG2998" s="538"/>
      <c r="SNH2998" s="565"/>
      <c r="SNI2998" s="357"/>
      <c r="SNJ2998" s="81"/>
      <c r="SNK2998" s="173"/>
      <c r="SNL2998" s="729"/>
      <c r="SNM2998" s="137"/>
      <c r="SNN2998" s="583"/>
      <c r="SNO2998" s="538"/>
      <c r="SNP2998" s="565"/>
      <c r="SNQ2998" s="357"/>
      <c r="SNR2998" s="81"/>
      <c r="SNS2998" s="173"/>
      <c r="SNT2998" s="729"/>
      <c r="SNU2998" s="137"/>
      <c r="SNV2998" s="583"/>
      <c r="SNW2998" s="538"/>
      <c r="SNX2998" s="565"/>
      <c r="SNY2998" s="357"/>
      <c r="SNZ2998" s="81"/>
      <c r="SOA2998" s="173"/>
      <c r="SOB2998" s="729"/>
      <c r="SOC2998" s="137"/>
      <c r="SOD2998" s="583"/>
      <c r="SOE2998" s="538"/>
      <c r="SOF2998" s="565"/>
      <c r="SOG2998" s="357"/>
      <c r="SOH2998" s="81"/>
      <c r="SOI2998" s="173"/>
      <c r="SOJ2998" s="729"/>
      <c r="SOK2998" s="137"/>
      <c r="SOL2998" s="583"/>
      <c r="SOM2998" s="538"/>
      <c r="SON2998" s="565"/>
      <c r="SOO2998" s="357"/>
      <c r="SOP2998" s="81"/>
      <c r="SOQ2998" s="173"/>
      <c r="SOR2998" s="729"/>
      <c r="SOS2998" s="137"/>
      <c r="SOT2998" s="583"/>
      <c r="SOU2998" s="538"/>
      <c r="SOV2998" s="565"/>
      <c r="SOW2998" s="357"/>
      <c r="SOX2998" s="81"/>
      <c r="SOY2998" s="173"/>
      <c r="SOZ2998" s="729"/>
      <c r="SPA2998" s="137"/>
      <c r="SPB2998" s="583"/>
      <c r="SPC2998" s="538"/>
      <c r="SPD2998" s="565"/>
      <c r="SPE2998" s="357"/>
      <c r="SPF2998" s="81"/>
      <c r="SPG2998" s="173"/>
      <c r="SPH2998" s="729"/>
      <c r="SPI2998" s="137"/>
      <c r="SPJ2998" s="583"/>
      <c r="SPK2998" s="538"/>
      <c r="SPL2998" s="565"/>
      <c r="SPM2998" s="357"/>
      <c r="SPN2998" s="81"/>
      <c r="SPO2998" s="173"/>
      <c r="SPP2998" s="729"/>
      <c r="SPQ2998" s="137"/>
      <c r="SPR2998" s="583"/>
      <c r="SPS2998" s="538"/>
      <c r="SPT2998" s="565"/>
      <c r="SPU2998" s="357"/>
      <c r="SPV2998" s="81"/>
      <c r="SPW2998" s="173"/>
      <c r="SPX2998" s="729"/>
      <c r="SPY2998" s="137"/>
      <c r="SPZ2998" s="583"/>
      <c r="SQA2998" s="538"/>
      <c r="SQB2998" s="565"/>
      <c r="SQC2998" s="357"/>
      <c r="SQD2998" s="81"/>
      <c r="SQE2998" s="173"/>
      <c r="SQF2998" s="729"/>
      <c r="SQG2998" s="137"/>
      <c r="SQH2998" s="583"/>
      <c r="SQI2998" s="538"/>
      <c r="SQJ2998" s="565"/>
      <c r="SQK2998" s="357"/>
      <c r="SQL2998" s="81"/>
      <c r="SQM2998" s="173"/>
      <c r="SQN2998" s="729"/>
      <c r="SQO2998" s="137"/>
      <c r="SQP2998" s="583"/>
      <c r="SQQ2998" s="538"/>
      <c r="SQR2998" s="565"/>
      <c r="SQS2998" s="357"/>
      <c r="SQT2998" s="81"/>
      <c r="SQU2998" s="173"/>
      <c r="SQV2998" s="729"/>
      <c r="SQW2998" s="137"/>
      <c r="SQX2998" s="583"/>
      <c r="SQY2998" s="538"/>
      <c r="SQZ2998" s="565"/>
      <c r="SRA2998" s="357"/>
      <c r="SRB2998" s="81"/>
      <c r="SRC2998" s="173"/>
      <c r="SRD2998" s="729"/>
      <c r="SRE2998" s="137"/>
      <c r="SRF2998" s="583"/>
      <c r="SRG2998" s="538"/>
      <c r="SRH2998" s="565"/>
      <c r="SRI2998" s="357"/>
      <c r="SRJ2998" s="81"/>
      <c r="SRK2998" s="173"/>
      <c r="SRL2998" s="729"/>
      <c r="SRM2998" s="137"/>
      <c r="SRN2998" s="583"/>
      <c r="SRO2998" s="538"/>
      <c r="SRP2998" s="565"/>
      <c r="SRQ2998" s="357"/>
      <c r="SRR2998" s="81"/>
      <c r="SRS2998" s="173"/>
      <c r="SRT2998" s="729"/>
      <c r="SRU2998" s="137"/>
      <c r="SRV2998" s="583"/>
      <c r="SRW2998" s="538"/>
      <c r="SRX2998" s="565"/>
      <c r="SRY2998" s="357"/>
      <c r="SRZ2998" s="81"/>
      <c r="SSA2998" s="173"/>
      <c r="SSB2998" s="729"/>
      <c r="SSC2998" s="137"/>
      <c r="SSD2998" s="583"/>
      <c r="SSE2998" s="538"/>
      <c r="SSF2998" s="565"/>
      <c r="SSG2998" s="357"/>
      <c r="SSH2998" s="81"/>
      <c r="SSI2998" s="173"/>
      <c r="SSJ2998" s="729"/>
      <c r="SSK2998" s="137"/>
      <c r="SSL2998" s="583"/>
      <c r="SSM2998" s="538"/>
      <c r="SSN2998" s="565"/>
      <c r="SSO2998" s="357"/>
      <c r="SSP2998" s="81"/>
      <c r="SSQ2998" s="173"/>
      <c r="SSR2998" s="729"/>
      <c r="SSS2998" s="137"/>
      <c r="SST2998" s="583"/>
      <c r="SSU2998" s="538"/>
      <c r="SSV2998" s="565"/>
      <c r="SSW2998" s="357"/>
      <c r="SSX2998" s="81"/>
      <c r="SSY2998" s="173"/>
      <c r="SSZ2998" s="729"/>
      <c r="STA2998" s="137"/>
      <c r="STB2998" s="583"/>
      <c r="STC2998" s="538"/>
      <c r="STD2998" s="565"/>
      <c r="STE2998" s="357"/>
      <c r="STF2998" s="81"/>
      <c r="STG2998" s="173"/>
      <c r="STH2998" s="729"/>
      <c r="STI2998" s="137"/>
      <c r="STJ2998" s="583"/>
      <c r="STK2998" s="538"/>
      <c r="STL2998" s="565"/>
      <c r="STM2998" s="357"/>
      <c r="STN2998" s="81"/>
      <c r="STO2998" s="173"/>
      <c r="STP2998" s="729"/>
      <c r="STQ2998" s="137"/>
      <c r="STR2998" s="583"/>
      <c r="STS2998" s="538"/>
      <c r="STT2998" s="565"/>
      <c r="STU2998" s="357"/>
      <c r="STV2998" s="81"/>
      <c r="STW2998" s="173"/>
      <c r="STX2998" s="729"/>
      <c r="STY2998" s="137"/>
      <c r="STZ2998" s="583"/>
      <c r="SUA2998" s="538"/>
      <c r="SUB2998" s="565"/>
      <c r="SUC2998" s="357"/>
      <c r="SUD2998" s="81"/>
      <c r="SUE2998" s="173"/>
      <c r="SUF2998" s="729"/>
      <c r="SUG2998" s="137"/>
      <c r="SUH2998" s="583"/>
      <c r="SUI2998" s="538"/>
      <c r="SUJ2998" s="565"/>
      <c r="SUK2998" s="357"/>
      <c r="SUL2998" s="81"/>
      <c r="SUM2998" s="173"/>
      <c r="SUN2998" s="729"/>
      <c r="SUO2998" s="137"/>
      <c r="SUP2998" s="583"/>
      <c r="SUQ2998" s="538"/>
      <c r="SUR2998" s="565"/>
      <c r="SUS2998" s="357"/>
      <c r="SUT2998" s="81"/>
      <c r="SUU2998" s="173"/>
      <c r="SUV2998" s="729"/>
      <c r="SUW2998" s="137"/>
      <c r="SUX2998" s="583"/>
      <c r="SUY2998" s="538"/>
      <c r="SUZ2998" s="565"/>
      <c r="SVA2998" s="357"/>
      <c r="SVB2998" s="81"/>
      <c r="SVC2998" s="173"/>
      <c r="SVD2998" s="729"/>
      <c r="SVE2998" s="137"/>
      <c r="SVF2998" s="583"/>
      <c r="SVG2998" s="538"/>
      <c r="SVH2998" s="565"/>
      <c r="SVI2998" s="357"/>
      <c r="SVJ2998" s="81"/>
      <c r="SVK2998" s="173"/>
      <c r="SVL2998" s="729"/>
      <c r="SVM2998" s="137"/>
      <c r="SVN2998" s="583"/>
      <c r="SVO2998" s="538"/>
      <c r="SVP2998" s="565"/>
      <c r="SVQ2998" s="357"/>
      <c r="SVR2998" s="81"/>
      <c r="SVS2998" s="173"/>
      <c r="SVT2998" s="729"/>
      <c r="SVU2998" s="137"/>
      <c r="SVV2998" s="583"/>
      <c r="SVW2998" s="538"/>
      <c r="SVX2998" s="565"/>
      <c r="SVY2998" s="357"/>
      <c r="SVZ2998" s="81"/>
      <c r="SWA2998" s="173"/>
      <c r="SWB2998" s="729"/>
      <c r="SWC2998" s="137"/>
      <c r="SWD2998" s="583"/>
      <c r="SWE2998" s="538"/>
      <c r="SWF2998" s="565"/>
      <c r="SWG2998" s="357"/>
      <c r="SWH2998" s="81"/>
      <c r="SWI2998" s="173"/>
      <c r="SWJ2998" s="729"/>
      <c r="SWK2998" s="137"/>
      <c r="SWL2998" s="583"/>
      <c r="SWM2998" s="538"/>
      <c r="SWN2998" s="565"/>
      <c r="SWO2998" s="357"/>
      <c r="SWP2998" s="81"/>
      <c r="SWQ2998" s="173"/>
      <c r="SWR2998" s="729"/>
      <c r="SWS2998" s="137"/>
      <c r="SWT2998" s="583"/>
      <c r="SWU2998" s="538"/>
      <c r="SWV2998" s="565"/>
      <c r="SWW2998" s="357"/>
      <c r="SWX2998" s="81"/>
      <c r="SWY2998" s="173"/>
      <c r="SWZ2998" s="729"/>
      <c r="SXA2998" s="137"/>
      <c r="SXB2998" s="583"/>
      <c r="SXC2998" s="538"/>
      <c r="SXD2998" s="565"/>
      <c r="SXE2998" s="357"/>
      <c r="SXF2998" s="81"/>
      <c r="SXG2998" s="173"/>
      <c r="SXH2998" s="729"/>
      <c r="SXI2998" s="137"/>
      <c r="SXJ2998" s="583"/>
      <c r="SXK2998" s="538"/>
      <c r="SXL2998" s="565"/>
      <c r="SXM2998" s="357"/>
      <c r="SXN2998" s="81"/>
      <c r="SXO2998" s="173"/>
      <c r="SXP2998" s="729"/>
      <c r="SXQ2998" s="137"/>
      <c r="SXR2998" s="583"/>
      <c r="SXS2998" s="538"/>
      <c r="SXT2998" s="565"/>
      <c r="SXU2998" s="357"/>
      <c r="SXV2998" s="81"/>
      <c r="SXW2998" s="173"/>
      <c r="SXX2998" s="729"/>
      <c r="SXY2998" s="137"/>
      <c r="SXZ2998" s="583"/>
      <c r="SYA2998" s="538"/>
      <c r="SYB2998" s="565"/>
      <c r="SYC2998" s="357"/>
      <c r="SYD2998" s="81"/>
      <c r="SYE2998" s="173"/>
      <c r="SYF2998" s="729"/>
      <c r="SYG2998" s="137"/>
      <c r="SYH2998" s="583"/>
      <c r="SYI2998" s="538"/>
      <c r="SYJ2998" s="565"/>
      <c r="SYK2998" s="357"/>
      <c r="SYL2998" s="81"/>
      <c r="SYM2998" s="173"/>
      <c r="SYN2998" s="729"/>
      <c r="SYO2998" s="137"/>
      <c r="SYP2998" s="583"/>
      <c r="SYQ2998" s="538"/>
      <c r="SYR2998" s="565"/>
      <c r="SYS2998" s="357"/>
      <c r="SYT2998" s="81"/>
      <c r="SYU2998" s="173"/>
      <c r="SYV2998" s="729"/>
      <c r="SYW2998" s="137"/>
      <c r="SYX2998" s="583"/>
      <c r="SYY2998" s="538"/>
      <c r="SYZ2998" s="565"/>
      <c r="SZA2998" s="357"/>
      <c r="SZB2998" s="81"/>
      <c r="SZC2998" s="173"/>
      <c r="SZD2998" s="729"/>
      <c r="SZE2998" s="137"/>
      <c r="SZF2998" s="583"/>
      <c r="SZG2998" s="538"/>
      <c r="SZH2998" s="565"/>
      <c r="SZI2998" s="357"/>
      <c r="SZJ2998" s="81"/>
      <c r="SZK2998" s="173"/>
      <c r="SZL2998" s="729"/>
      <c r="SZM2998" s="137"/>
      <c r="SZN2998" s="583"/>
      <c r="SZO2998" s="538"/>
      <c r="SZP2998" s="565"/>
      <c r="SZQ2998" s="357"/>
      <c r="SZR2998" s="81"/>
      <c r="SZS2998" s="173"/>
      <c r="SZT2998" s="729"/>
      <c r="SZU2998" s="137"/>
      <c r="SZV2998" s="583"/>
      <c r="SZW2998" s="538"/>
      <c r="SZX2998" s="565"/>
      <c r="SZY2998" s="357"/>
      <c r="SZZ2998" s="81"/>
      <c r="TAA2998" s="173"/>
      <c r="TAB2998" s="729"/>
      <c r="TAC2998" s="137"/>
      <c r="TAD2998" s="583"/>
      <c r="TAE2998" s="538"/>
      <c r="TAF2998" s="565"/>
      <c r="TAG2998" s="357"/>
      <c r="TAH2998" s="81"/>
      <c r="TAI2998" s="173"/>
      <c r="TAJ2998" s="729"/>
      <c r="TAK2998" s="137"/>
      <c r="TAL2998" s="583"/>
      <c r="TAM2998" s="538"/>
      <c r="TAN2998" s="565"/>
      <c r="TAO2998" s="357"/>
      <c r="TAP2998" s="81"/>
      <c r="TAQ2998" s="173"/>
      <c r="TAR2998" s="729"/>
      <c r="TAS2998" s="137"/>
      <c r="TAT2998" s="583"/>
      <c r="TAU2998" s="538"/>
      <c r="TAV2998" s="565"/>
      <c r="TAW2998" s="357"/>
      <c r="TAX2998" s="81"/>
      <c r="TAY2998" s="173"/>
      <c r="TAZ2998" s="729"/>
      <c r="TBA2998" s="137"/>
      <c r="TBB2998" s="583"/>
      <c r="TBC2998" s="538"/>
      <c r="TBD2998" s="565"/>
      <c r="TBE2998" s="357"/>
      <c r="TBF2998" s="81"/>
      <c r="TBG2998" s="173"/>
      <c r="TBH2998" s="729"/>
      <c r="TBI2998" s="137"/>
      <c r="TBJ2998" s="583"/>
      <c r="TBK2998" s="538"/>
      <c r="TBL2998" s="565"/>
      <c r="TBM2998" s="357"/>
      <c r="TBN2998" s="81"/>
      <c r="TBO2998" s="173"/>
      <c r="TBP2998" s="729"/>
      <c r="TBQ2998" s="137"/>
      <c r="TBR2998" s="583"/>
      <c r="TBS2998" s="538"/>
      <c r="TBT2998" s="565"/>
      <c r="TBU2998" s="357"/>
      <c r="TBV2998" s="81"/>
      <c r="TBW2998" s="173"/>
      <c r="TBX2998" s="729"/>
      <c r="TBY2998" s="137"/>
      <c r="TBZ2998" s="583"/>
      <c r="TCA2998" s="538"/>
      <c r="TCB2998" s="565"/>
      <c r="TCC2998" s="357"/>
      <c r="TCD2998" s="81"/>
      <c r="TCE2998" s="173"/>
      <c r="TCF2998" s="729"/>
      <c r="TCG2998" s="137"/>
      <c r="TCH2998" s="583"/>
      <c r="TCI2998" s="538"/>
      <c r="TCJ2998" s="565"/>
      <c r="TCK2998" s="357"/>
      <c r="TCL2998" s="81"/>
      <c r="TCM2998" s="173"/>
      <c r="TCN2998" s="729"/>
      <c r="TCO2998" s="137"/>
      <c r="TCP2998" s="583"/>
      <c r="TCQ2998" s="538"/>
      <c r="TCR2998" s="565"/>
      <c r="TCS2998" s="357"/>
      <c r="TCT2998" s="81"/>
      <c r="TCU2998" s="173"/>
      <c r="TCV2998" s="729"/>
      <c r="TCW2998" s="137"/>
      <c r="TCX2998" s="583"/>
      <c r="TCY2998" s="538"/>
      <c r="TCZ2998" s="565"/>
      <c r="TDA2998" s="357"/>
      <c r="TDB2998" s="81"/>
      <c r="TDC2998" s="173"/>
      <c r="TDD2998" s="729"/>
      <c r="TDE2998" s="137"/>
      <c r="TDF2998" s="583"/>
      <c r="TDG2998" s="538"/>
      <c r="TDH2998" s="565"/>
      <c r="TDI2998" s="357"/>
      <c r="TDJ2998" s="81"/>
      <c r="TDK2998" s="173"/>
      <c r="TDL2998" s="729"/>
      <c r="TDM2998" s="137"/>
      <c r="TDN2998" s="583"/>
      <c r="TDO2998" s="538"/>
      <c r="TDP2998" s="565"/>
      <c r="TDQ2998" s="357"/>
      <c r="TDR2998" s="81"/>
      <c r="TDS2998" s="173"/>
      <c r="TDT2998" s="729"/>
      <c r="TDU2998" s="137"/>
      <c r="TDV2998" s="583"/>
      <c r="TDW2998" s="538"/>
      <c r="TDX2998" s="565"/>
      <c r="TDY2998" s="357"/>
      <c r="TDZ2998" s="81"/>
      <c r="TEA2998" s="173"/>
      <c r="TEB2998" s="729"/>
      <c r="TEC2998" s="137"/>
      <c r="TED2998" s="583"/>
      <c r="TEE2998" s="538"/>
      <c r="TEF2998" s="565"/>
      <c r="TEG2998" s="357"/>
      <c r="TEH2998" s="81"/>
      <c r="TEI2998" s="173"/>
      <c r="TEJ2998" s="729"/>
      <c r="TEK2998" s="137"/>
      <c r="TEL2998" s="583"/>
      <c r="TEM2998" s="538"/>
      <c r="TEN2998" s="565"/>
      <c r="TEO2998" s="357"/>
      <c r="TEP2998" s="81"/>
      <c r="TEQ2998" s="173"/>
      <c r="TER2998" s="729"/>
      <c r="TES2998" s="137"/>
      <c r="TET2998" s="583"/>
      <c r="TEU2998" s="538"/>
      <c r="TEV2998" s="565"/>
      <c r="TEW2998" s="357"/>
      <c r="TEX2998" s="81"/>
      <c r="TEY2998" s="173"/>
      <c r="TEZ2998" s="729"/>
      <c r="TFA2998" s="137"/>
      <c r="TFB2998" s="583"/>
      <c r="TFC2998" s="538"/>
      <c r="TFD2998" s="565"/>
      <c r="TFE2998" s="357"/>
      <c r="TFF2998" s="81"/>
      <c r="TFG2998" s="173"/>
      <c r="TFH2998" s="729"/>
      <c r="TFI2998" s="137"/>
      <c r="TFJ2998" s="583"/>
      <c r="TFK2998" s="538"/>
      <c r="TFL2998" s="565"/>
      <c r="TFM2998" s="357"/>
      <c r="TFN2998" s="81"/>
      <c r="TFO2998" s="173"/>
      <c r="TFP2998" s="729"/>
      <c r="TFQ2998" s="137"/>
      <c r="TFR2998" s="583"/>
      <c r="TFS2998" s="538"/>
      <c r="TFT2998" s="565"/>
      <c r="TFU2998" s="357"/>
      <c r="TFV2998" s="81"/>
      <c r="TFW2998" s="173"/>
      <c r="TFX2998" s="729"/>
      <c r="TFY2998" s="137"/>
      <c r="TFZ2998" s="583"/>
      <c r="TGA2998" s="538"/>
      <c r="TGB2998" s="565"/>
      <c r="TGC2998" s="357"/>
      <c r="TGD2998" s="81"/>
      <c r="TGE2998" s="173"/>
      <c r="TGF2998" s="729"/>
      <c r="TGG2998" s="137"/>
      <c r="TGH2998" s="583"/>
      <c r="TGI2998" s="538"/>
      <c r="TGJ2998" s="565"/>
      <c r="TGK2998" s="357"/>
      <c r="TGL2998" s="81"/>
      <c r="TGM2998" s="173"/>
      <c r="TGN2998" s="729"/>
      <c r="TGO2998" s="137"/>
      <c r="TGP2998" s="583"/>
      <c r="TGQ2998" s="538"/>
      <c r="TGR2998" s="565"/>
      <c r="TGS2998" s="357"/>
      <c r="TGT2998" s="81"/>
      <c r="TGU2998" s="173"/>
      <c r="TGV2998" s="729"/>
      <c r="TGW2998" s="137"/>
      <c r="TGX2998" s="583"/>
      <c r="TGY2998" s="538"/>
      <c r="TGZ2998" s="565"/>
      <c r="THA2998" s="357"/>
      <c r="THB2998" s="81"/>
      <c r="THC2998" s="173"/>
      <c r="THD2998" s="729"/>
      <c r="THE2998" s="137"/>
      <c r="THF2998" s="583"/>
      <c r="THG2998" s="538"/>
      <c r="THH2998" s="565"/>
      <c r="THI2998" s="357"/>
      <c r="THJ2998" s="81"/>
      <c r="THK2998" s="173"/>
      <c r="THL2998" s="729"/>
      <c r="THM2998" s="137"/>
      <c r="THN2998" s="583"/>
      <c r="THO2998" s="538"/>
      <c r="THP2998" s="565"/>
      <c r="THQ2998" s="357"/>
      <c r="THR2998" s="81"/>
      <c r="THS2998" s="173"/>
      <c r="THT2998" s="729"/>
      <c r="THU2998" s="137"/>
      <c r="THV2998" s="583"/>
      <c r="THW2998" s="538"/>
      <c r="THX2998" s="565"/>
      <c r="THY2998" s="357"/>
      <c r="THZ2998" s="81"/>
      <c r="TIA2998" s="173"/>
      <c r="TIB2998" s="729"/>
      <c r="TIC2998" s="137"/>
      <c r="TID2998" s="583"/>
      <c r="TIE2998" s="538"/>
      <c r="TIF2998" s="565"/>
      <c r="TIG2998" s="357"/>
      <c r="TIH2998" s="81"/>
      <c r="TII2998" s="173"/>
      <c r="TIJ2998" s="729"/>
      <c r="TIK2998" s="137"/>
      <c r="TIL2998" s="583"/>
      <c r="TIM2998" s="538"/>
      <c r="TIN2998" s="565"/>
      <c r="TIO2998" s="357"/>
      <c r="TIP2998" s="81"/>
      <c r="TIQ2998" s="173"/>
      <c r="TIR2998" s="729"/>
      <c r="TIS2998" s="137"/>
      <c r="TIT2998" s="583"/>
      <c r="TIU2998" s="538"/>
      <c r="TIV2998" s="565"/>
      <c r="TIW2998" s="357"/>
      <c r="TIX2998" s="81"/>
      <c r="TIY2998" s="173"/>
      <c r="TIZ2998" s="729"/>
      <c r="TJA2998" s="137"/>
      <c r="TJB2998" s="583"/>
      <c r="TJC2998" s="538"/>
      <c r="TJD2998" s="565"/>
      <c r="TJE2998" s="357"/>
      <c r="TJF2998" s="81"/>
      <c r="TJG2998" s="173"/>
      <c r="TJH2998" s="729"/>
      <c r="TJI2998" s="137"/>
      <c r="TJJ2998" s="583"/>
      <c r="TJK2998" s="538"/>
      <c r="TJL2998" s="565"/>
      <c r="TJM2998" s="357"/>
      <c r="TJN2998" s="81"/>
      <c r="TJO2998" s="173"/>
      <c r="TJP2998" s="729"/>
      <c r="TJQ2998" s="137"/>
      <c r="TJR2998" s="583"/>
      <c r="TJS2998" s="538"/>
      <c r="TJT2998" s="565"/>
      <c r="TJU2998" s="357"/>
      <c r="TJV2998" s="81"/>
      <c r="TJW2998" s="173"/>
      <c r="TJX2998" s="729"/>
      <c r="TJY2998" s="137"/>
      <c r="TJZ2998" s="583"/>
      <c r="TKA2998" s="538"/>
      <c r="TKB2998" s="565"/>
      <c r="TKC2998" s="357"/>
      <c r="TKD2998" s="81"/>
      <c r="TKE2998" s="173"/>
      <c r="TKF2998" s="729"/>
      <c r="TKG2998" s="137"/>
      <c r="TKH2998" s="583"/>
      <c r="TKI2998" s="538"/>
      <c r="TKJ2998" s="565"/>
      <c r="TKK2998" s="357"/>
      <c r="TKL2998" s="81"/>
      <c r="TKM2998" s="173"/>
      <c r="TKN2998" s="729"/>
      <c r="TKO2998" s="137"/>
      <c r="TKP2998" s="583"/>
      <c r="TKQ2998" s="538"/>
      <c r="TKR2998" s="565"/>
      <c r="TKS2998" s="357"/>
      <c r="TKT2998" s="81"/>
      <c r="TKU2998" s="173"/>
      <c r="TKV2998" s="729"/>
      <c r="TKW2998" s="137"/>
      <c r="TKX2998" s="583"/>
      <c r="TKY2998" s="538"/>
      <c r="TKZ2998" s="565"/>
      <c r="TLA2998" s="357"/>
      <c r="TLB2998" s="81"/>
      <c r="TLC2998" s="173"/>
      <c r="TLD2998" s="729"/>
      <c r="TLE2998" s="137"/>
      <c r="TLF2998" s="583"/>
      <c r="TLG2998" s="538"/>
      <c r="TLH2998" s="565"/>
      <c r="TLI2998" s="357"/>
      <c r="TLJ2998" s="81"/>
      <c r="TLK2998" s="173"/>
      <c r="TLL2998" s="729"/>
      <c r="TLM2998" s="137"/>
      <c r="TLN2998" s="583"/>
      <c r="TLO2998" s="538"/>
      <c r="TLP2998" s="565"/>
      <c r="TLQ2998" s="357"/>
      <c r="TLR2998" s="81"/>
      <c r="TLS2998" s="173"/>
      <c r="TLT2998" s="729"/>
      <c r="TLU2998" s="137"/>
      <c r="TLV2998" s="583"/>
      <c r="TLW2998" s="538"/>
      <c r="TLX2998" s="565"/>
      <c r="TLY2998" s="357"/>
      <c r="TLZ2998" s="81"/>
      <c r="TMA2998" s="173"/>
      <c r="TMB2998" s="729"/>
      <c r="TMC2998" s="137"/>
      <c r="TMD2998" s="583"/>
      <c r="TME2998" s="538"/>
      <c r="TMF2998" s="565"/>
      <c r="TMG2998" s="357"/>
      <c r="TMH2998" s="81"/>
      <c r="TMI2998" s="173"/>
      <c r="TMJ2998" s="729"/>
      <c r="TMK2998" s="137"/>
      <c r="TML2998" s="583"/>
      <c r="TMM2998" s="538"/>
      <c r="TMN2998" s="565"/>
      <c r="TMO2998" s="357"/>
      <c r="TMP2998" s="81"/>
      <c r="TMQ2998" s="173"/>
      <c r="TMR2998" s="729"/>
      <c r="TMS2998" s="137"/>
      <c r="TMT2998" s="583"/>
      <c r="TMU2998" s="538"/>
      <c r="TMV2998" s="565"/>
      <c r="TMW2998" s="357"/>
      <c r="TMX2998" s="81"/>
      <c r="TMY2998" s="173"/>
      <c r="TMZ2998" s="729"/>
      <c r="TNA2998" s="137"/>
      <c r="TNB2998" s="583"/>
      <c r="TNC2998" s="538"/>
      <c r="TND2998" s="565"/>
      <c r="TNE2998" s="357"/>
      <c r="TNF2998" s="81"/>
      <c r="TNG2998" s="173"/>
      <c r="TNH2998" s="729"/>
      <c r="TNI2998" s="137"/>
      <c r="TNJ2998" s="583"/>
      <c r="TNK2998" s="538"/>
      <c r="TNL2998" s="565"/>
      <c r="TNM2998" s="357"/>
      <c r="TNN2998" s="81"/>
      <c r="TNO2998" s="173"/>
      <c r="TNP2998" s="729"/>
      <c r="TNQ2998" s="137"/>
      <c r="TNR2998" s="583"/>
      <c r="TNS2998" s="538"/>
      <c r="TNT2998" s="565"/>
      <c r="TNU2998" s="357"/>
      <c r="TNV2998" s="81"/>
      <c r="TNW2998" s="173"/>
      <c r="TNX2998" s="729"/>
      <c r="TNY2998" s="137"/>
      <c r="TNZ2998" s="583"/>
      <c r="TOA2998" s="538"/>
      <c r="TOB2998" s="565"/>
      <c r="TOC2998" s="357"/>
      <c r="TOD2998" s="81"/>
      <c r="TOE2998" s="173"/>
      <c r="TOF2998" s="729"/>
      <c r="TOG2998" s="137"/>
      <c r="TOH2998" s="583"/>
      <c r="TOI2998" s="538"/>
      <c r="TOJ2998" s="565"/>
      <c r="TOK2998" s="357"/>
      <c r="TOL2998" s="81"/>
      <c r="TOM2998" s="173"/>
      <c r="TON2998" s="729"/>
      <c r="TOO2998" s="137"/>
      <c r="TOP2998" s="583"/>
      <c r="TOQ2998" s="538"/>
      <c r="TOR2998" s="565"/>
      <c r="TOS2998" s="357"/>
      <c r="TOT2998" s="81"/>
      <c r="TOU2998" s="173"/>
      <c r="TOV2998" s="729"/>
      <c r="TOW2998" s="137"/>
      <c r="TOX2998" s="583"/>
      <c r="TOY2998" s="538"/>
      <c r="TOZ2998" s="565"/>
      <c r="TPA2998" s="357"/>
      <c r="TPB2998" s="81"/>
      <c r="TPC2998" s="173"/>
      <c r="TPD2998" s="729"/>
      <c r="TPE2998" s="137"/>
      <c r="TPF2998" s="583"/>
      <c r="TPG2998" s="538"/>
      <c r="TPH2998" s="565"/>
      <c r="TPI2998" s="357"/>
      <c r="TPJ2998" s="81"/>
      <c r="TPK2998" s="173"/>
      <c r="TPL2998" s="729"/>
      <c r="TPM2998" s="137"/>
      <c r="TPN2998" s="583"/>
      <c r="TPO2998" s="538"/>
      <c r="TPP2998" s="565"/>
      <c r="TPQ2998" s="357"/>
      <c r="TPR2998" s="81"/>
      <c r="TPS2998" s="173"/>
      <c r="TPT2998" s="729"/>
      <c r="TPU2998" s="137"/>
      <c r="TPV2998" s="583"/>
      <c r="TPW2998" s="538"/>
      <c r="TPX2998" s="565"/>
      <c r="TPY2998" s="357"/>
      <c r="TPZ2998" s="81"/>
      <c r="TQA2998" s="173"/>
      <c r="TQB2998" s="729"/>
      <c r="TQC2998" s="137"/>
      <c r="TQD2998" s="583"/>
      <c r="TQE2998" s="538"/>
      <c r="TQF2998" s="565"/>
      <c r="TQG2998" s="357"/>
      <c r="TQH2998" s="81"/>
      <c r="TQI2998" s="173"/>
      <c r="TQJ2998" s="729"/>
      <c r="TQK2998" s="137"/>
      <c r="TQL2998" s="583"/>
      <c r="TQM2998" s="538"/>
      <c r="TQN2998" s="565"/>
      <c r="TQO2998" s="357"/>
      <c r="TQP2998" s="81"/>
      <c r="TQQ2998" s="173"/>
      <c r="TQR2998" s="729"/>
      <c r="TQS2998" s="137"/>
      <c r="TQT2998" s="583"/>
      <c r="TQU2998" s="538"/>
      <c r="TQV2998" s="565"/>
      <c r="TQW2998" s="357"/>
      <c r="TQX2998" s="81"/>
      <c r="TQY2998" s="173"/>
      <c r="TQZ2998" s="729"/>
      <c r="TRA2998" s="137"/>
      <c r="TRB2998" s="583"/>
      <c r="TRC2998" s="538"/>
      <c r="TRD2998" s="565"/>
      <c r="TRE2998" s="357"/>
      <c r="TRF2998" s="81"/>
      <c r="TRG2998" s="173"/>
      <c r="TRH2998" s="729"/>
      <c r="TRI2998" s="137"/>
      <c r="TRJ2998" s="583"/>
      <c r="TRK2998" s="538"/>
      <c r="TRL2998" s="565"/>
      <c r="TRM2998" s="357"/>
      <c r="TRN2998" s="81"/>
      <c r="TRO2998" s="173"/>
      <c r="TRP2998" s="729"/>
      <c r="TRQ2998" s="137"/>
      <c r="TRR2998" s="583"/>
      <c r="TRS2998" s="538"/>
      <c r="TRT2998" s="565"/>
      <c r="TRU2998" s="357"/>
      <c r="TRV2998" s="81"/>
      <c r="TRW2998" s="173"/>
      <c r="TRX2998" s="729"/>
      <c r="TRY2998" s="137"/>
      <c r="TRZ2998" s="583"/>
      <c r="TSA2998" s="538"/>
      <c r="TSB2998" s="565"/>
      <c r="TSC2998" s="357"/>
      <c r="TSD2998" s="81"/>
      <c r="TSE2998" s="173"/>
      <c r="TSF2998" s="729"/>
      <c r="TSG2998" s="137"/>
      <c r="TSH2998" s="583"/>
      <c r="TSI2998" s="538"/>
      <c r="TSJ2998" s="565"/>
      <c r="TSK2998" s="357"/>
      <c r="TSL2998" s="81"/>
      <c r="TSM2998" s="173"/>
      <c r="TSN2998" s="729"/>
      <c r="TSO2998" s="137"/>
      <c r="TSP2998" s="583"/>
      <c r="TSQ2998" s="538"/>
      <c r="TSR2998" s="565"/>
      <c r="TSS2998" s="357"/>
      <c r="TST2998" s="81"/>
      <c r="TSU2998" s="173"/>
      <c r="TSV2998" s="729"/>
      <c r="TSW2998" s="137"/>
      <c r="TSX2998" s="583"/>
      <c r="TSY2998" s="538"/>
      <c r="TSZ2998" s="565"/>
      <c r="TTA2998" s="357"/>
      <c r="TTB2998" s="81"/>
      <c r="TTC2998" s="173"/>
      <c r="TTD2998" s="729"/>
      <c r="TTE2998" s="137"/>
      <c r="TTF2998" s="583"/>
      <c r="TTG2998" s="538"/>
      <c r="TTH2998" s="565"/>
      <c r="TTI2998" s="357"/>
      <c r="TTJ2998" s="81"/>
      <c r="TTK2998" s="173"/>
      <c r="TTL2998" s="729"/>
      <c r="TTM2998" s="137"/>
      <c r="TTN2998" s="583"/>
      <c r="TTO2998" s="538"/>
      <c r="TTP2998" s="565"/>
      <c r="TTQ2998" s="357"/>
      <c r="TTR2998" s="81"/>
      <c r="TTS2998" s="173"/>
      <c r="TTT2998" s="729"/>
      <c r="TTU2998" s="137"/>
      <c r="TTV2998" s="583"/>
      <c r="TTW2998" s="538"/>
      <c r="TTX2998" s="565"/>
      <c r="TTY2998" s="357"/>
      <c r="TTZ2998" s="81"/>
      <c r="TUA2998" s="173"/>
      <c r="TUB2998" s="729"/>
      <c r="TUC2998" s="137"/>
      <c r="TUD2998" s="583"/>
      <c r="TUE2998" s="538"/>
      <c r="TUF2998" s="565"/>
      <c r="TUG2998" s="357"/>
      <c r="TUH2998" s="81"/>
      <c r="TUI2998" s="173"/>
      <c r="TUJ2998" s="729"/>
      <c r="TUK2998" s="137"/>
      <c r="TUL2998" s="583"/>
      <c r="TUM2998" s="538"/>
      <c r="TUN2998" s="565"/>
      <c r="TUO2998" s="357"/>
      <c r="TUP2998" s="81"/>
      <c r="TUQ2998" s="173"/>
      <c r="TUR2998" s="729"/>
      <c r="TUS2998" s="137"/>
      <c r="TUT2998" s="583"/>
      <c r="TUU2998" s="538"/>
      <c r="TUV2998" s="565"/>
      <c r="TUW2998" s="357"/>
      <c r="TUX2998" s="81"/>
      <c r="TUY2998" s="173"/>
      <c r="TUZ2998" s="729"/>
      <c r="TVA2998" s="137"/>
      <c r="TVB2998" s="583"/>
      <c r="TVC2998" s="538"/>
      <c r="TVD2998" s="565"/>
      <c r="TVE2998" s="357"/>
      <c r="TVF2998" s="81"/>
      <c r="TVG2998" s="173"/>
      <c r="TVH2998" s="729"/>
      <c r="TVI2998" s="137"/>
      <c r="TVJ2998" s="583"/>
      <c r="TVK2998" s="538"/>
      <c r="TVL2998" s="565"/>
      <c r="TVM2998" s="357"/>
      <c r="TVN2998" s="81"/>
      <c r="TVO2998" s="173"/>
      <c r="TVP2998" s="729"/>
      <c r="TVQ2998" s="137"/>
      <c r="TVR2998" s="583"/>
      <c r="TVS2998" s="538"/>
      <c r="TVT2998" s="565"/>
      <c r="TVU2998" s="357"/>
      <c r="TVV2998" s="81"/>
      <c r="TVW2998" s="173"/>
      <c r="TVX2998" s="729"/>
      <c r="TVY2998" s="137"/>
      <c r="TVZ2998" s="583"/>
      <c r="TWA2998" s="538"/>
      <c r="TWB2998" s="565"/>
      <c r="TWC2998" s="357"/>
      <c r="TWD2998" s="81"/>
      <c r="TWE2998" s="173"/>
      <c r="TWF2998" s="729"/>
      <c r="TWG2998" s="137"/>
      <c r="TWH2998" s="583"/>
      <c r="TWI2998" s="538"/>
      <c r="TWJ2998" s="565"/>
      <c r="TWK2998" s="357"/>
      <c r="TWL2998" s="81"/>
      <c r="TWM2998" s="173"/>
      <c r="TWN2998" s="729"/>
      <c r="TWO2998" s="137"/>
      <c r="TWP2998" s="583"/>
      <c r="TWQ2998" s="538"/>
      <c r="TWR2998" s="565"/>
      <c r="TWS2998" s="357"/>
      <c r="TWT2998" s="81"/>
      <c r="TWU2998" s="173"/>
      <c r="TWV2998" s="729"/>
      <c r="TWW2998" s="137"/>
      <c r="TWX2998" s="583"/>
      <c r="TWY2998" s="538"/>
      <c r="TWZ2998" s="565"/>
      <c r="TXA2998" s="357"/>
      <c r="TXB2998" s="81"/>
      <c r="TXC2998" s="173"/>
      <c r="TXD2998" s="729"/>
      <c r="TXE2998" s="137"/>
      <c r="TXF2998" s="583"/>
      <c r="TXG2998" s="538"/>
      <c r="TXH2998" s="565"/>
      <c r="TXI2998" s="357"/>
      <c r="TXJ2998" s="81"/>
      <c r="TXK2998" s="173"/>
      <c r="TXL2998" s="729"/>
      <c r="TXM2998" s="137"/>
      <c r="TXN2998" s="583"/>
      <c r="TXO2998" s="538"/>
      <c r="TXP2998" s="565"/>
      <c r="TXQ2998" s="357"/>
      <c r="TXR2998" s="81"/>
      <c r="TXS2998" s="173"/>
      <c r="TXT2998" s="729"/>
      <c r="TXU2998" s="137"/>
      <c r="TXV2998" s="583"/>
      <c r="TXW2998" s="538"/>
      <c r="TXX2998" s="565"/>
      <c r="TXY2998" s="357"/>
      <c r="TXZ2998" s="81"/>
      <c r="TYA2998" s="173"/>
      <c r="TYB2998" s="729"/>
      <c r="TYC2998" s="137"/>
      <c r="TYD2998" s="583"/>
      <c r="TYE2998" s="538"/>
      <c r="TYF2998" s="565"/>
      <c r="TYG2998" s="357"/>
      <c r="TYH2998" s="81"/>
      <c r="TYI2998" s="173"/>
      <c r="TYJ2998" s="729"/>
      <c r="TYK2998" s="137"/>
      <c r="TYL2998" s="583"/>
      <c r="TYM2998" s="538"/>
      <c r="TYN2998" s="565"/>
      <c r="TYO2998" s="357"/>
      <c r="TYP2998" s="81"/>
      <c r="TYQ2998" s="173"/>
      <c r="TYR2998" s="729"/>
      <c r="TYS2998" s="137"/>
      <c r="TYT2998" s="583"/>
      <c r="TYU2998" s="538"/>
      <c r="TYV2998" s="565"/>
      <c r="TYW2998" s="357"/>
      <c r="TYX2998" s="81"/>
      <c r="TYY2998" s="173"/>
      <c r="TYZ2998" s="729"/>
      <c r="TZA2998" s="137"/>
      <c r="TZB2998" s="583"/>
      <c r="TZC2998" s="538"/>
      <c r="TZD2998" s="565"/>
      <c r="TZE2998" s="357"/>
      <c r="TZF2998" s="81"/>
      <c r="TZG2998" s="173"/>
      <c r="TZH2998" s="729"/>
      <c r="TZI2998" s="137"/>
      <c r="TZJ2998" s="583"/>
      <c r="TZK2998" s="538"/>
      <c r="TZL2998" s="565"/>
      <c r="TZM2998" s="357"/>
      <c r="TZN2998" s="81"/>
      <c r="TZO2998" s="173"/>
      <c r="TZP2998" s="729"/>
      <c r="TZQ2998" s="137"/>
      <c r="TZR2998" s="583"/>
      <c r="TZS2998" s="538"/>
      <c r="TZT2998" s="565"/>
      <c r="TZU2998" s="357"/>
      <c r="TZV2998" s="81"/>
      <c r="TZW2998" s="173"/>
      <c r="TZX2998" s="729"/>
      <c r="TZY2998" s="137"/>
      <c r="TZZ2998" s="583"/>
      <c r="UAA2998" s="538"/>
      <c r="UAB2998" s="565"/>
      <c r="UAC2998" s="357"/>
      <c r="UAD2998" s="81"/>
      <c r="UAE2998" s="173"/>
      <c r="UAF2998" s="729"/>
      <c r="UAG2998" s="137"/>
      <c r="UAH2998" s="583"/>
      <c r="UAI2998" s="538"/>
      <c r="UAJ2998" s="565"/>
      <c r="UAK2998" s="357"/>
      <c r="UAL2998" s="81"/>
      <c r="UAM2998" s="173"/>
      <c r="UAN2998" s="729"/>
      <c r="UAO2998" s="137"/>
      <c r="UAP2998" s="583"/>
      <c r="UAQ2998" s="538"/>
      <c r="UAR2998" s="565"/>
      <c r="UAS2998" s="357"/>
      <c r="UAT2998" s="81"/>
      <c r="UAU2998" s="173"/>
      <c r="UAV2998" s="729"/>
      <c r="UAW2998" s="137"/>
      <c r="UAX2998" s="583"/>
      <c r="UAY2998" s="538"/>
      <c r="UAZ2998" s="565"/>
      <c r="UBA2998" s="357"/>
      <c r="UBB2998" s="81"/>
      <c r="UBC2998" s="173"/>
      <c r="UBD2998" s="729"/>
      <c r="UBE2998" s="137"/>
      <c r="UBF2998" s="583"/>
      <c r="UBG2998" s="538"/>
      <c r="UBH2998" s="565"/>
      <c r="UBI2998" s="357"/>
      <c r="UBJ2998" s="81"/>
      <c r="UBK2998" s="173"/>
      <c r="UBL2998" s="729"/>
      <c r="UBM2998" s="137"/>
      <c r="UBN2998" s="583"/>
      <c r="UBO2998" s="538"/>
      <c r="UBP2998" s="565"/>
      <c r="UBQ2998" s="357"/>
      <c r="UBR2998" s="81"/>
      <c r="UBS2998" s="173"/>
      <c r="UBT2998" s="729"/>
      <c r="UBU2998" s="137"/>
      <c r="UBV2998" s="583"/>
      <c r="UBW2998" s="538"/>
      <c r="UBX2998" s="565"/>
      <c r="UBY2998" s="357"/>
      <c r="UBZ2998" s="81"/>
      <c r="UCA2998" s="173"/>
      <c r="UCB2998" s="729"/>
      <c r="UCC2998" s="137"/>
      <c r="UCD2998" s="583"/>
      <c r="UCE2998" s="538"/>
      <c r="UCF2998" s="565"/>
      <c r="UCG2998" s="357"/>
      <c r="UCH2998" s="81"/>
      <c r="UCI2998" s="173"/>
      <c r="UCJ2998" s="729"/>
      <c r="UCK2998" s="137"/>
      <c r="UCL2998" s="583"/>
      <c r="UCM2998" s="538"/>
      <c r="UCN2998" s="565"/>
      <c r="UCO2998" s="357"/>
      <c r="UCP2998" s="81"/>
      <c r="UCQ2998" s="173"/>
      <c r="UCR2998" s="729"/>
      <c r="UCS2998" s="137"/>
      <c r="UCT2998" s="583"/>
      <c r="UCU2998" s="538"/>
      <c r="UCV2998" s="565"/>
      <c r="UCW2998" s="357"/>
      <c r="UCX2998" s="81"/>
      <c r="UCY2998" s="173"/>
      <c r="UCZ2998" s="729"/>
      <c r="UDA2998" s="137"/>
      <c r="UDB2998" s="583"/>
      <c r="UDC2998" s="538"/>
      <c r="UDD2998" s="565"/>
      <c r="UDE2998" s="357"/>
      <c r="UDF2998" s="81"/>
      <c r="UDG2998" s="173"/>
      <c r="UDH2998" s="729"/>
      <c r="UDI2998" s="137"/>
      <c r="UDJ2998" s="583"/>
      <c r="UDK2998" s="538"/>
      <c r="UDL2998" s="565"/>
      <c r="UDM2998" s="357"/>
      <c r="UDN2998" s="81"/>
      <c r="UDO2998" s="173"/>
      <c r="UDP2998" s="729"/>
      <c r="UDQ2998" s="137"/>
      <c r="UDR2998" s="583"/>
      <c r="UDS2998" s="538"/>
      <c r="UDT2998" s="565"/>
      <c r="UDU2998" s="357"/>
      <c r="UDV2998" s="81"/>
      <c r="UDW2998" s="173"/>
      <c r="UDX2998" s="729"/>
      <c r="UDY2998" s="137"/>
      <c r="UDZ2998" s="583"/>
      <c r="UEA2998" s="538"/>
      <c r="UEB2998" s="565"/>
      <c r="UEC2998" s="357"/>
      <c r="UED2998" s="81"/>
      <c r="UEE2998" s="173"/>
      <c r="UEF2998" s="729"/>
      <c r="UEG2998" s="137"/>
      <c r="UEH2998" s="583"/>
      <c r="UEI2998" s="538"/>
      <c r="UEJ2998" s="565"/>
      <c r="UEK2998" s="357"/>
      <c r="UEL2998" s="81"/>
      <c r="UEM2998" s="173"/>
      <c r="UEN2998" s="729"/>
      <c r="UEO2998" s="137"/>
      <c r="UEP2998" s="583"/>
      <c r="UEQ2998" s="538"/>
      <c r="UER2998" s="565"/>
      <c r="UES2998" s="357"/>
      <c r="UET2998" s="81"/>
      <c r="UEU2998" s="173"/>
      <c r="UEV2998" s="729"/>
      <c r="UEW2998" s="137"/>
      <c r="UEX2998" s="583"/>
      <c r="UEY2998" s="538"/>
      <c r="UEZ2998" s="565"/>
      <c r="UFA2998" s="357"/>
      <c r="UFB2998" s="81"/>
      <c r="UFC2998" s="173"/>
      <c r="UFD2998" s="729"/>
      <c r="UFE2998" s="137"/>
      <c r="UFF2998" s="583"/>
      <c r="UFG2998" s="538"/>
      <c r="UFH2998" s="565"/>
      <c r="UFI2998" s="357"/>
      <c r="UFJ2998" s="81"/>
      <c r="UFK2998" s="173"/>
      <c r="UFL2998" s="729"/>
      <c r="UFM2998" s="137"/>
      <c r="UFN2998" s="583"/>
      <c r="UFO2998" s="538"/>
      <c r="UFP2998" s="565"/>
      <c r="UFQ2998" s="357"/>
      <c r="UFR2998" s="81"/>
      <c r="UFS2998" s="173"/>
      <c r="UFT2998" s="729"/>
      <c r="UFU2998" s="137"/>
      <c r="UFV2998" s="583"/>
      <c r="UFW2998" s="538"/>
      <c r="UFX2998" s="565"/>
      <c r="UFY2998" s="357"/>
      <c r="UFZ2998" s="81"/>
      <c r="UGA2998" s="173"/>
      <c r="UGB2998" s="729"/>
      <c r="UGC2998" s="137"/>
      <c r="UGD2998" s="583"/>
      <c r="UGE2998" s="538"/>
      <c r="UGF2998" s="565"/>
      <c r="UGG2998" s="357"/>
      <c r="UGH2998" s="81"/>
      <c r="UGI2998" s="173"/>
      <c r="UGJ2998" s="729"/>
      <c r="UGK2998" s="137"/>
      <c r="UGL2998" s="583"/>
      <c r="UGM2998" s="538"/>
      <c r="UGN2998" s="565"/>
      <c r="UGO2998" s="357"/>
      <c r="UGP2998" s="81"/>
      <c r="UGQ2998" s="173"/>
      <c r="UGR2998" s="729"/>
      <c r="UGS2998" s="137"/>
      <c r="UGT2998" s="583"/>
      <c r="UGU2998" s="538"/>
      <c r="UGV2998" s="565"/>
      <c r="UGW2998" s="357"/>
      <c r="UGX2998" s="81"/>
      <c r="UGY2998" s="173"/>
      <c r="UGZ2998" s="729"/>
      <c r="UHA2998" s="137"/>
      <c r="UHB2998" s="583"/>
      <c r="UHC2998" s="538"/>
      <c r="UHD2998" s="565"/>
      <c r="UHE2998" s="357"/>
      <c r="UHF2998" s="81"/>
      <c r="UHG2998" s="173"/>
      <c r="UHH2998" s="729"/>
      <c r="UHI2998" s="137"/>
      <c r="UHJ2998" s="583"/>
      <c r="UHK2998" s="538"/>
      <c r="UHL2998" s="565"/>
      <c r="UHM2998" s="357"/>
      <c r="UHN2998" s="81"/>
      <c r="UHO2998" s="173"/>
      <c r="UHP2998" s="729"/>
      <c r="UHQ2998" s="137"/>
      <c r="UHR2998" s="583"/>
      <c r="UHS2998" s="538"/>
      <c r="UHT2998" s="565"/>
      <c r="UHU2998" s="357"/>
      <c r="UHV2998" s="81"/>
      <c r="UHW2998" s="173"/>
      <c r="UHX2998" s="729"/>
      <c r="UHY2998" s="137"/>
      <c r="UHZ2998" s="583"/>
      <c r="UIA2998" s="538"/>
      <c r="UIB2998" s="565"/>
      <c r="UIC2998" s="357"/>
      <c r="UID2998" s="81"/>
      <c r="UIE2998" s="173"/>
      <c r="UIF2998" s="729"/>
      <c r="UIG2998" s="137"/>
      <c r="UIH2998" s="583"/>
      <c r="UII2998" s="538"/>
      <c r="UIJ2998" s="565"/>
      <c r="UIK2998" s="357"/>
      <c r="UIL2998" s="81"/>
      <c r="UIM2998" s="173"/>
      <c r="UIN2998" s="729"/>
      <c r="UIO2998" s="137"/>
      <c r="UIP2998" s="583"/>
      <c r="UIQ2998" s="538"/>
      <c r="UIR2998" s="565"/>
      <c r="UIS2998" s="357"/>
      <c r="UIT2998" s="81"/>
      <c r="UIU2998" s="173"/>
      <c r="UIV2998" s="729"/>
      <c r="UIW2998" s="137"/>
      <c r="UIX2998" s="583"/>
      <c r="UIY2998" s="538"/>
      <c r="UIZ2998" s="565"/>
      <c r="UJA2998" s="357"/>
      <c r="UJB2998" s="81"/>
      <c r="UJC2998" s="173"/>
      <c r="UJD2998" s="729"/>
      <c r="UJE2998" s="137"/>
      <c r="UJF2998" s="583"/>
      <c r="UJG2998" s="538"/>
      <c r="UJH2998" s="565"/>
      <c r="UJI2998" s="357"/>
      <c r="UJJ2998" s="81"/>
      <c r="UJK2998" s="173"/>
      <c r="UJL2998" s="729"/>
      <c r="UJM2998" s="137"/>
      <c r="UJN2998" s="583"/>
      <c r="UJO2998" s="538"/>
      <c r="UJP2998" s="565"/>
      <c r="UJQ2998" s="357"/>
      <c r="UJR2998" s="81"/>
      <c r="UJS2998" s="173"/>
      <c r="UJT2998" s="729"/>
      <c r="UJU2998" s="137"/>
      <c r="UJV2998" s="583"/>
      <c r="UJW2998" s="538"/>
      <c r="UJX2998" s="565"/>
      <c r="UJY2998" s="357"/>
      <c r="UJZ2998" s="81"/>
      <c r="UKA2998" s="173"/>
      <c r="UKB2998" s="729"/>
      <c r="UKC2998" s="137"/>
      <c r="UKD2998" s="583"/>
      <c r="UKE2998" s="538"/>
      <c r="UKF2998" s="565"/>
      <c r="UKG2998" s="357"/>
      <c r="UKH2998" s="81"/>
      <c r="UKI2998" s="173"/>
      <c r="UKJ2998" s="729"/>
      <c r="UKK2998" s="137"/>
      <c r="UKL2998" s="583"/>
      <c r="UKM2998" s="538"/>
      <c r="UKN2998" s="565"/>
      <c r="UKO2998" s="357"/>
      <c r="UKP2998" s="81"/>
      <c r="UKQ2998" s="173"/>
      <c r="UKR2998" s="729"/>
      <c r="UKS2998" s="137"/>
      <c r="UKT2998" s="583"/>
      <c r="UKU2998" s="538"/>
      <c r="UKV2998" s="565"/>
      <c r="UKW2998" s="357"/>
      <c r="UKX2998" s="81"/>
      <c r="UKY2998" s="173"/>
      <c r="UKZ2998" s="729"/>
      <c r="ULA2998" s="137"/>
      <c r="ULB2998" s="583"/>
      <c r="ULC2998" s="538"/>
      <c r="ULD2998" s="565"/>
      <c r="ULE2998" s="357"/>
      <c r="ULF2998" s="81"/>
      <c r="ULG2998" s="173"/>
      <c r="ULH2998" s="729"/>
      <c r="ULI2998" s="137"/>
      <c r="ULJ2998" s="583"/>
      <c r="ULK2998" s="538"/>
      <c r="ULL2998" s="565"/>
      <c r="ULM2998" s="357"/>
      <c r="ULN2998" s="81"/>
      <c r="ULO2998" s="173"/>
      <c r="ULP2998" s="729"/>
      <c r="ULQ2998" s="137"/>
      <c r="ULR2998" s="583"/>
      <c r="ULS2998" s="538"/>
      <c r="ULT2998" s="565"/>
      <c r="ULU2998" s="357"/>
      <c r="ULV2998" s="81"/>
      <c r="ULW2998" s="173"/>
      <c r="ULX2998" s="729"/>
      <c r="ULY2998" s="137"/>
      <c r="ULZ2998" s="583"/>
      <c r="UMA2998" s="538"/>
      <c r="UMB2998" s="565"/>
      <c r="UMC2998" s="357"/>
      <c r="UMD2998" s="81"/>
      <c r="UME2998" s="173"/>
      <c r="UMF2998" s="729"/>
      <c r="UMG2998" s="137"/>
      <c r="UMH2998" s="583"/>
      <c r="UMI2998" s="538"/>
      <c r="UMJ2998" s="565"/>
      <c r="UMK2998" s="357"/>
      <c r="UML2998" s="81"/>
      <c r="UMM2998" s="173"/>
      <c r="UMN2998" s="729"/>
      <c r="UMO2998" s="137"/>
      <c r="UMP2998" s="583"/>
      <c r="UMQ2998" s="538"/>
      <c r="UMR2998" s="565"/>
      <c r="UMS2998" s="357"/>
      <c r="UMT2998" s="81"/>
      <c r="UMU2998" s="173"/>
      <c r="UMV2998" s="729"/>
      <c r="UMW2998" s="137"/>
      <c r="UMX2998" s="583"/>
      <c r="UMY2998" s="538"/>
      <c r="UMZ2998" s="565"/>
      <c r="UNA2998" s="357"/>
      <c r="UNB2998" s="81"/>
      <c r="UNC2998" s="173"/>
      <c r="UND2998" s="729"/>
      <c r="UNE2998" s="137"/>
      <c r="UNF2998" s="583"/>
      <c r="UNG2998" s="538"/>
      <c r="UNH2998" s="565"/>
      <c r="UNI2998" s="357"/>
      <c r="UNJ2998" s="81"/>
      <c r="UNK2998" s="173"/>
      <c r="UNL2998" s="729"/>
      <c r="UNM2998" s="137"/>
      <c r="UNN2998" s="583"/>
      <c r="UNO2998" s="538"/>
      <c r="UNP2998" s="565"/>
      <c r="UNQ2998" s="357"/>
      <c r="UNR2998" s="81"/>
      <c r="UNS2998" s="173"/>
      <c r="UNT2998" s="729"/>
      <c r="UNU2998" s="137"/>
      <c r="UNV2998" s="583"/>
      <c r="UNW2998" s="538"/>
      <c r="UNX2998" s="565"/>
      <c r="UNY2998" s="357"/>
      <c r="UNZ2998" s="81"/>
      <c r="UOA2998" s="173"/>
      <c r="UOB2998" s="729"/>
      <c r="UOC2998" s="137"/>
      <c r="UOD2998" s="583"/>
      <c r="UOE2998" s="538"/>
      <c r="UOF2998" s="565"/>
      <c r="UOG2998" s="357"/>
      <c r="UOH2998" s="81"/>
      <c r="UOI2998" s="173"/>
      <c r="UOJ2998" s="729"/>
      <c r="UOK2998" s="137"/>
      <c r="UOL2998" s="583"/>
      <c r="UOM2998" s="538"/>
      <c r="UON2998" s="565"/>
      <c r="UOO2998" s="357"/>
      <c r="UOP2998" s="81"/>
      <c r="UOQ2998" s="173"/>
      <c r="UOR2998" s="729"/>
      <c r="UOS2998" s="137"/>
      <c r="UOT2998" s="583"/>
      <c r="UOU2998" s="538"/>
      <c r="UOV2998" s="565"/>
      <c r="UOW2998" s="357"/>
      <c r="UOX2998" s="81"/>
      <c r="UOY2998" s="173"/>
      <c r="UOZ2998" s="729"/>
      <c r="UPA2998" s="137"/>
      <c r="UPB2998" s="583"/>
      <c r="UPC2998" s="538"/>
      <c r="UPD2998" s="565"/>
      <c r="UPE2998" s="357"/>
      <c r="UPF2998" s="81"/>
      <c r="UPG2998" s="173"/>
      <c r="UPH2998" s="729"/>
      <c r="UPI2998" s="137"/>
      <c r="UPJ2998" s="583"/>
      <c r="UPK2998" s="538"/>
      <c r="UPL2998" s="565"/>
      <c r="UPM2998" s="357"/>
      <c r="UPN2998" s="81"/>
      <c r="UPO2998" s="173"/>
      <c r="UPP2998" s="729"/>
      <c r="UPQ2998" s="137"/>
      <c r="UPR2998" s="583"/>
      <c r="UPS2998" s="538"/>
      <c r="UPT2998" s="565"/>
      <c r="UPU2998" s="357"/>
      <c r="UPV2998" s="81"/>
      <c r="UPW2998" s="173"/>
      <c r="UPX2998" s="729"/>
      <c r="UPY2998" s="137"/>
      <c r="UPZ2998" s="583"/>
      <c r="UQA2998" s="538"/>
      <c r="UQB2998" s="565"/>
      <c r="UQC2998" s="357"/>
      <c r="UQD2998" s="81"/>
      <c r="UQE2998" s="173"/>
      <c r="UQF2998" s="729"/>
      <c r="UQG2998" s="137"/>
      <c r="UQH2998" s="583"/>
      <c r="UQI2998" s="538"/>
      <c r="UQJ2998" s="565"/>
      <c r="UQK2998" s="357"/>
      <c r="UQL2998" s="81"/>
      <c r="UQM2998" s="173"/>
      <c r="UQN2998" s="729"/>
      <c r="UQO2998" s="137"/>
      <c r="UQP2998" s="583"/>
      <c r="UQQ2998" s="538"/>
      <c r="UQR2998" s="565"/>
      <c r="UQS2998" s="357"/>
      <c r="UQT2998" s="81"/>
      <c r="UQU2998" s="173"/>
      <c r="UQV2998" s="729"/>
      <c r="UQW2998" s="137"/>
      <c r="UQX2998" s="583"/>
      <c r="UQY2998" s="538"/>
      <c r="UQZ2998" s="565"/>
      <c r="URA2998" s="357"/>
      <c r="URB2998" s="81"/>
      <c r="URC2998" s="173"/>
      <c r="URD2998" s="729"/>
      <c r="URE2998" s="137"/>
      <c r="URF2998" s="583"/>
      <c r="URG2998" s="538"/>
      <c r="URH2998" s="565"/>
      <c r="URI2998" s="357"/>
      <c r="URJ2998" s="81"/>
      <c r="URK2998" s="173"/>
      <c r="URL2998" s="729"/>
      <c r="URM2998" s="137"/>
      <c r="URN2998" s="583"/>
      <c r="URO2998" s="538"/>
      <c r="URP2998" s="565"/>
      <c r="URQ2998" s="357"/>
      <c r="URR2998" s="81"/>
      <c r="URS2998" s="173"/>
      <c r="URT2998" s="729"/>
      <c r="URU2998" s="137"/>
      <c r="URV2998" s="583"/>
      <c r="URW2998" s="538"/>
      <c r="URX2998" s="565"/>
      <c r="URY2998" s="357"/>
      <c r="URZ2998" s="81"/>
      <c r="USA2998" s="173"/>
      <c r="USB2998" s="729"/>
      <c r="USC2998" s="137"/>
      <c r="USD2998" s="583"/>
      <c r="USE2998" s="538"/>
      <c r="USF2998" s="565"/>
      <c r="USG2998" s="357"/>
      <c r="USH2998" s="81"/>
      <c r="USI2998" s="173"/>
      <c r="USJ2998" s="729"/>
      <c r="USK2998" s="137"/>
      <c r="USL2998" s="583"/>
      <c r="USM2998" s="538"/>
      <c r="USN2998" s="565"/>
      <c r="USO2998" s="357"/>
      <c r="USP2998" s="81"/>
      <c r="USQ2998" s="173"/>
      <c r="USR2998" s="729"/>
      <c r="USS2998" s="137"/>
      <c r="UST2998" s="583"/>
      <c r="USU2998" s="538"/>
      <c r="USV2998" s="565"/>
      <c r="USW2998" s="357"/>
      <c r="USX2998" s="81"/>
      <c r="USY2998" s="173"/>
      <c r="USZ2998" s="729"/>
      <c r="UTA2998" s="137"/>
      <c r="UTB2998" s="583"/>
      <c r="UTC2998" s="538"/>
      <c r="UTD2998" s="565"/>
      <c r="UTE2998" s="357"/>
      <c r="UTF2998" s="81"/>
      <c r="UTG2998" s="173"/>
      <c r="UTH2998" s="729"/>
      <c r="UTI2998" s="137"/>
      <c r="UTJ2998" s="583"/>
      <c r="UTK2998" s="538"/>
      <c r="UTL2998" s="565"/>
      <c r="UTM2998" s="357"/>
      <c r="UTN2998" s="81"/>
      <c r="UTO2998" s="173"/>
      <c r="UTP2998" s="729"/>
      <c r="UTQ2998" s="137"/>
      <c r="UTR2998" s="583"/>
      <c r="UTS2998" s="538"/>
      <c r="UTT2998" s="565"/>
      <c r="UTU2998" s="357"/>
      <c r="UTV2998" s="81"/>
      <c r="UTW2998" s="173"/>
      <c r="UTX2998" s="729"/>
      <c r="UTY2998" s="137"/>
      <c r="UTZ2998" s="583"/>
      <c r="UUA2998" s="538"/>
      <c r="UUB2998" s="565"/>
      <c r="UUC2998" s="357"/>
      <c r="UUD2998" s="81"/>
      <c r="UUE2998" s="173"/>
      <c r="UUF2998" s="729"/>
      <c r="UUG2998" s="137"/>
      <c r="UUH2998" s="583"/>
      <c r="UUI2998" s="538"/>
      <c r="UUJ2998" s="565"/>
      <c r="UUK2998" s="357"/>
      <c r="UUL2998" s="81"/>
      <c r="UUM2998" s="173"/>
      <c r="UUN2998" s="729"/>
      <c r="UUO2998" s="137"/>
      <c r="UUP2998" s="583"/>
      <c r="UUQ2998" s="538"/>
      <c r="UUR2998" s="565"/>
      <c r="UUS2998" s="357"/>
      <c r="UUT2998" s="81"/>
      <c r="UUU2998" s="173"/>
      <c r="UUV2998" s="729"/>
      <c r="UUW2998" s="137"/>
      <c r="UUX2998" s="583"/>
      <c r="UUY2998" s="538"/>
      <c r="UUZ2998" s="565"/>
      <c r="UVA2998" s="357"/>
      <c r="UVB2998" s="81"/>
      <c r="UVC2998" s="173"/>
      <c r="UVD2998" s="729"/>
      <c r="UVE2998" s="137"/>
      <c r="UVF2998" s="583"/>
      <c r="UVG2998" s="538"/>
      <c r="UVH2998" s="565"/>
      <c r="UVI2998" s="357"/>
      <c r="UVJ2998" s="81"/>
      <c r="UVK2998" s="173"/>
      <c r="UVL2998" s="729"/>
      <c r="UVM2998" s="137"/>
      <c r="UVN2998" s="583"/>
      <c r="UVO2998" s="538"/>
      <c r="UVP2998" s="565"/>
      <c r="UVQ2998" s="357"/>
      <c r="UVR2998" s="81"/>
      <c r="UVS2998" s="173"/>
      <c r="UVT2998" s="729"/>
      <c r="UVU2998" s="137"/>
      <c r="UVV2998" s="583"/>
      <c r="UVW2998" s="538"/>
      <c r="UVX2998" s="565"/>
      <c r="UVY2998" s="357"/>
      <c r="UVZ2998" s="81"/>
      <c r="UWA2998" s="173"/>
      <c r="UWB2998" s="729"/>
      <c r="UWC2998" s="137"/>
      <c r="UWD2998" s="583"/>
      <c r="UWE2998" s="538"/>
      <c r="UWF2998" s="565"/>
      <c r="UWG2998" s="357"/>
      <c r="UWH2998" s="81"/>
      <c r="UWI2998" s="173"/>
      <c r="UWJ2998" s="729"/>
      <c r="UWK2998" s="137"/>
      <c r="UWL2998" s="583"/>
      <c r="UWM2998" s="538"/>
      <c r="UWN2998" s="565"/>
      <c r="UWO2998" s="357"/>
      <c r="UWP2998" s="81"/>
      <c r="UWQ2998" s="173"/>
      <c r="UWR2998" s="729"/>
      <c r="UWS2998" s="137"/>
      <c r="UWT2998" s="583"/>
      <c r="UWU2998" s="538"/>
      <c r="UWV2998" s="565"/>
      <c r="UWW2998" s="357"/>
      <c r="UWX2998" s="81"/>
      <c r="UWY2998" s="173"/>
      <c r="UWZ2998" s="729"/>
      <c r="UXA2998" s="137"/>
      <c r="UXB2998" s="583"/>
      <c r="UXC2998" s="538"/>
      <c r="UXD2998" s="565"/>
      <c r="UXE2998" s="357"/>
      <c r="UXF2998" s="81"/>
      <c r="UXG2998" s="173"/>
      <c r="UXH2998" s="729"/>
      <c r="UXI2998" s="137"/>
      <c r="UXJ2998" s="583"/>
      <c r="UXK2998" s="538"/>
      <c r="UXL2998" s="565"/>
      <c r="UXM2998" s="357"/>
      <c r="UXN2998" s="81"/>
      <c r="UXO2998" s="173"/>
      <c r="UXP2998" s="729"/>
      <c r="UXQ2998" s="137"/>
      <c r="UXR2998" s="583"/>
      <c r="UXS2998" s="538"/>
      <c r="UXT2998" s="565"/>
      <c r="UXU2998" s="357"/>
      <c r="UXV2998" s="81"/>
      <c r="UXW2998" s="173"/>
      <c r="UXX2998" s="729"/>
      <c r="UXY2998" s="137"/>
      <c r="UXZ2998" s="583"/>
      <c r="UYA2998" s="538"/>
      <c r="UYB2998" s="565"/>
      <c r="UYC2998" s="357"/>
      <c r="UYD2998" s="81"/>
      <c r="UYE2998" s="173"/>
      <c r="UYF2998" s="729"/>
      <c r="UYG2998" s="137"/>
      <c r="UYH2998" s="583"/>
      <c r="UYI2998" s="538"/>
      <c r="UYJ2998" s="565"/>
      <c r="UYK2998" s="357"/>
      <c r="UYL2998" s="81"/>
      <c r="UYM2998" s="173"/>
      <c r="UYN2998" s="729"/>
      <c r="UYO2998" s="137"/>
      <c r="UYP2998" s="583"/>
      <c r="UYQ2998" s="538"/>
      <c r="UYR2998" s="565"/>
      <c r="UYS2998" s="357"/>
      <c r="UYT2998" s="81"/>
      <c r="UYU2998" s="173"/>
      <c r="UYV2998" s="729"/>
      <c r="UYW2998" s="137"/>
      <c r="UYX2998" s="583"/>
      <c r="UYY2998" s="538"/>
      <c r="UYZ2998" s="565"/>
      <c r="UZA2998" s="357"/>
      <c r="UZB2998" s="81"/>
      <c r="UZC2998" s="173"/>
      <c r="UZD2998" s="729"/>
      <c r="UZE2998" s="137"/>
      <c r="UZF2998" s="583"/>
      <c r="UZG2998" s="538"/>
      <c r="UZH2998" s="565"/>
      <c r="UZI2998" s="357"/>
      <c r="UZJ2998" s="81"/>
      <c r="UZK2998" s="173"/>
      <c r="UZL2998" s="729"/>
      <c r="UZM2998" s="137"/>
      <c r="UZN2998" s="583"/>
      <c r="UZO2998" s="538"/>
      <c r="UZP2998" s="565"/>
      <c r="UZQ2998" s="357"/>
      <c r="UZR2998" s="81"/>
      <c r="UZS2998" s="173"/>
      <c r="UZT2998" s="729"/>
      <c r="UZU2998" s="137"/>
      <c r="UZV2998" s="583"/>
      <c r="UZW2998" s="538"/>
      <c r="UZX2998" s="565"/>
      <c r="UZY2998" s="357"/>
      <c r="UZZ2998" s="81"/>
      <c r="VAA2998" s="173"/>
      <c r="VAB2998" s="729"/>
      <c r="VAC2998" s="137"/>
      <c r="VAD2998" s="583"/>
      <c r="VAE2998" s="538"/>
      <c r="VAF2998" s="565"/>
      <c r="VAG2998" s="357"/>
      <c r="VAH2998" s="81"/>
      <c r="VAI2998" s="173"/>
      <c r="VAJ2998" s="729"/>
      <c r="VAK2998" s="137"/>
      <c r="VAL2998" s="583"/>
      <c r="VAM2998" s="538"/>
      <c r="VAN2998" s="565"/>
      <c r="VAO2998" s="357"/>
      <c r="VAP2998" s="81"/>
      <c r="VAQ2998" s="173"/>
      <c r="VAR2998" s="729"/>
      <c r="VAS2998" s="137"/>
      <c r="VAT2998" s="583"/>
      <c r="VAU2998" s="538"/>
      <c r="VAV2998" s="565"/>
      <c r="VAW2998" s="357"/>
      <c r="VAX2998" s="81"/>
      <c r="VAY2998" s="173"/>
      <c r="VAZ2998" s="729"/>
      <c r="VBA2998" s="137"/>
      <c r="VBB2998" s="583"/>
      <c r="VBC2998" s="538"/>
      <c r="VBD2998" s="565"/>
      <c r="VBE2998" s="357"/>
      <c r="VBF2998" s="81"/>
      <c r="VBG2998" s="173"/>
      <c r="VBH2998" s="729"/>
      <c r="VBI2998" s="137"/>
      <c r="VBJ2998" s="583"/>
      <c r="VBK2998" s="538"/>
      <c r="VBL2998" s="565"/>
      <c r="VBM2998" s="357"/>
      <c r="VBN2998" s="81"/>
      <c r="VBO2998" s="173"/>
      <c r="VBP2998" s="729"/>
      <c r="VBQ2998" s="137"/>
      <c r="VBR2998" s="583"/>
      <c r="VBS2998" s="538"/>
      <c r="VBT2998" s="565"/>
      <c r="VBU2998" s="357"/>
      <c r="VBV2998" s="81"/>
      <c r="VBW2998" s="173"/>
      <c r="VBX2998" s="729"/>
      <c r="VBY2998" s="137"/>
      <c r="VBZ2998" s="583"/>
      <c r="VCA2998" s="538"/>
      <c r="VCB2998" s="565"/>
      <c r="VCC2998" s="357"/>
      <c r="VCD2998" s="81"/>
      <c r="VCE2998" s="173"/>
      <c r="VCF2998" s="729"/>
      <c r="VCG2998" s="137"/>
      <c r="VCH2998" s="583"/>
      <c r="VCI2998" s="538"/>
      <c r="VCJ2998" s="565"/>
      <c r="VCK2998" s="357"/>
      <c r="VCL2998" s="81"/>
      <c r="VCM2998" s="173"/>
      <c r="VCN2998" s="729"/>
      <c r="VCO2998" s="137"/>
      <c r="VCP2998" s="583"/>
      <c r="VCQ2998" s="538"/>
      <c r="VCR2998" s="565"/>
      <c r="VCS2998" s="357"/>
      <c r="VCT2998" s="81"/>
      <c r="VCU2998" s="173"/>
      <c r="VCV2998" s="729"/>
      <c r="VCW2998" s="137"/>
      <c r="VCX2998" s="583"/>
      <c r="VCY2998" s="538"/>
      <c r="VCZ2998" s="565"/>
      <c r="VDA2998" s="357"/>
      <c r="VDB2998" s="81"/>
      <c r="VDC2998" s="173"/>
      <c r="VDD2998" s="729"/>
      <c r="VDE2998" s="137"/>
      <c r="VDF2998" s="583"/>
      <c r="VDG2998" s="538"/>
      <c r="VDH2998" s="565"/>
      <c r="VDI2998" s="357"/>
      <c r="VDJ2998" s="81"/>
      <c r="VDK2998" s="173"/>
      <c r="VDL2998" s="729"/>
      <c r="VDM2998" s="137"/>
      <c r="VDN2998" s="583"/>
      <c r="VDO2998" s="538"/>
      <c r="VDP2998" s="565"/>
      <c r="VDQ2998" s="357"/>
      <c r="VDR2998" s="81"/>
      <c r="VDS2998" s="173"/>
      <c r="VDT2998" s="729"/>
      <c r="VDU2998" s="137"/>
      <c r="VDV2998" s="583"/>
      <c r="VDW2998" s="538"/>
      <c r="VDX2998" s="565"/>
      <c r="VDY2998" s="357"/>
      <c r="VDZ2998" s="81"/>
      <c r="VEA2998" s="173"/>
      <c r="VEB2998" s="729"/>
      <c r="VEC2998" s="137"/>
      <c r="VED2998" s="583"/>
      <c r="VEE2998" s="538"/>
      <c r="VEF2998" s="565"/>
      <c r="VEG2998" s="357"/>
      <c r="VEH2998" s="81"/>
      <c r="VEI2998" s="173"/>
      <c r="VEJ2998" s="729"/>
      <c r="VEK2998" s="137"/>
      <c r="VEL2998" s="583"/>
      <c r="VEM2998" s="538"/>
      <c r="VEN2998" s="565"/>
      <c r="VEO2998" s="357"/>
      <c r="VEP2998" s="81"/>
      <c r="VEQ2998" s="173"/>
      <c r="VER2998" s="729"/>
      <c r="VES2998" s="137"/>
      <c r="VET2998" s="583"/>
      <c r="VEU2998" s="538"/>
      <c r="VEV2998" s="565"/>
      <c r="VEW2998" s="357"/>
      <c r="VEX2998" s="81"/>
      <c r="VEY2998" s="173"/>
      <c r="VEZ2998" s="729"/>
      <c r="VFA2998" s="137"/>
      <c r="VFB2998" s="583"/>
      <c r="VFC2998" s="538"/>
      <c r="VFD2998" s="565"/>
      <c r="VFE2998" s="357"/>
      <c r="VFF2998" s="81"/>
      <c r="VFG2998" s="173"/>
      <c r="VFH2998" s="729"/>
      <c r="VFI2998" s="137"/>
      <c r="VFJ2998" s="583"/>
      <c r="VFK2998" s="538"/>
      <c r="VFL2998" s="565"/>
      <c r="VFM2998" s="357"/>
      <c r="VFN2998" s="81"/>
      <c r="VFO2998" s="173"/>
      <c r="VFP2998" s="729"/>
      <c r="VFQ2998" s="137"/>
      <c r="VFR2998" s="583"/>
      <c r="VFS2998" s="538"/>
      <c r="VFT2998" s="565"/>
      <c r="VFU2998" s="357"/>
      <c r="VFV2998" s="81"/>
      <c r="VFW2998" s="173"/>
      <c r="VFX2998" s="729"/>
      <c r="VFY2998" s="137"/>
      <c r="VFZ2998" s="583"/>
      <c r="VGA2998" s="538"/>
      <c r="VGB2998" s="565"/>
      <c r="VGC2998" s="357"/>
      <c r="VGD2998" s="81"/>
      <c r="VGE2998" s="173"/>
      <c r="VGF2998" s="729"/>
      <c r="VGG2998" s="137"/>
      <c r="VGH2998" s="583"/>
      <c r="VGI2998" s="538"/>
      <c r="VGJ2998" s="565"/>
      <c r="VGK2998" s="357"/>
      <c r="VGL2998" s="81"/>
      <c r="VGM2998" s="173"/>
      <c r="VGN2998" s="729"/>
      <c r="VGO2998" s="137"/>
      <c r="VGP2998" s="583"/>
      <c r="VGQ2998" s="538"/>
      <c r="VGR2998" s="565"/>
      <c r="VGS2998" s="357"/>
      <c r="VGT2998" s="81"/>
      <c r="VGU2998" s="173"/>
      <c r="VGV2998" s="729"/>
      <c r="VGW2998" s="137"/>
      <c r="VGX2998" s="583"/>
      <c r="VGY2998" s="538"/>
      <c r="VGZ2998" s="565"/>
      <c r="VHA2998" s="357"/>
      <c r="VHB2998" s="81"/>
      <c r="VHC2998" s="173"/>
      <c r="VHD2998" s="729"/>
      <c r="VHE2998" s="137"/>
      <c r="VHF2998" s="583"/>
      <c r="VHG2998" s="538"/>
      <c r="VHH2998" s="565"/>
      <c r="VHI2998" s="357"/>
      <c r="VHJ2998" s="81"/>
      <c r="VHK2998" s="173"/>
      <c r="VHL2998" s="729"/>
      <c r="VHM2998" s="137"/>
      <c r="VHN2998" s="583"/>
      <c r="VHO2998" s="538"/>
      <c r="VHP2998" s="565"/>
      <c r="VHQ2998" s="357"/>
      <c r="VHR2998" s="81"/>
      <c r="VHS2998" s="173"/>
      <c r="VHT2998" s="729"/>
      <c r="VHU2998" s="137"/>
      <c r="VHV2998" s="583"/>
      <c r="VHW2998" s="538"/>
      <c r="VHX2998" s="565"/>
      <c r="VHY2998" s="357"/>
      <c r="VHZ2998" s="81"/>
      <c r="VIA2998" s="173"/>
      <c r="VIB2998" s="729"/>
      <c r="VIC2998" s="137"/>
      <c r="VID2998" s="583"/>
      <c r="VIE2998" s="538"/>
      <c r="VIF2998" s="565"/>
      <c r="VIG2998" s="357"/>
      <c r="VIH2998" s="81"/>
      <c r="VII2998" s="173"/>
      <c r="VIJ2998" s="729"/>
      <c r="VIK2998" s="137"/>
      <c r="VIL2998" s="583"/>
      <c r="VIM2998" s="538"/>
      <c r="VIN2998" s="565"/>
      <c r="VIO2998" s="357"/>
      <c r="VIP2998" s="81"/>
      <c r="VIQ2998" s="173"/>
      <c r="VIR2998" s="729"/>
      <c r="VIS2998" s="137"/>
      <c r="VIT2998" s="583"/>
      <c r="VIU2998" s="538"/>
      <c r="VIV2998" s="565"/>
      <c r="VIW2998" s="357"/>
      <c r="VIX2998" s="81"/>
      <c r="VIY2998" s="173"/>
      <c r="VIZ2998" s="729"/>
      <c r="VJA2998" s="137"/>
      <c r="VJB2998" s="583"/>
      <c r="VJC2998" s="538"/>
      <c r="VJD2998" s="565"/>
      <c r="VJE2998" s="357"/>
      <c r="VJF2998" s="81"/>
      <c r="VJG2998" s="173"/>
      <c r="VJH2998" s="729"/>
      <c r="VJI2998" s="137"/>
      <c r="VJJ2998" s="583"/>
      <c r="VJK2998" s="538"/>
      <c r="VJL2998" s="565"/>
      <c r="VJM2998" s="357"/>
      <c r="VJN2998" s="81"/>
      <c r="VJO2998" s="173"/>
      <c r="VJP2998" s="729"/>
      <c r="VJQ2998" s="137"/>
      <c r="VJR2998" s="583"/>
      <c r="VJS2998" s="538"/>
      <c r="VJT2998" s="565"/>
      <c r="VJU2998" s="357"/>
      <c r="VJV2998" s="81"/>
      <c r="VJW2998" s="173"/>
      <c r="VJX2998" s="729"/>
      <c r="VJY2998" s="137"/>
      <c r="VJZ2998" s="583"/>
      <c r="VKA2998" s="538"/>
      <c r="VKB2998" s="565"/>
      <c r="VKC2998" s="357"/>
      <c r="VKD2998" s="81"/>
      <c r="VKE2998" s="173"/>
      <c r="VKF2998" s="729"/>
      <c r="VKG2998" s="137"/>
      <c r="VKH2998" s="583"/>
      <c r="VKI2998" s="538"/>
      <c r="VKJ2998" s="565"/>
      <c r="VKK2998" s="357"/>
      <c r="VKL2998" s="81"/>
      <c r="VKM2998" s="173"/>
      <c r="VKN2998" s="729"/>
      <c r="VKO2998" s="137"/>
      <c r="VKP2998" s="583"/>
      <c r="VKQ2998" s="538"/>
      <c r="VKR2998" s="565"/>
      <c r="VKS2998" s="357"/>
      <c r="VKT2998" s="81"/>
      <c r="VKU2998" s="173"/>
      <c r="VKV2998" s="729"/>
      <c r="VKW2998" s="137"/>
      <c r="VKX2998" s="583"/>
      <c r="VKY2998" s="538"/>
      <c r="VKZ2998" s="565"/>
      <c r="VLA2998" s="357"/>
      <c r="VLB2998" s="81"/>
      <c r="VLC2998" s="173"/>
      <c r="VLD2998" s="729"/>
      <c r="VLE2998" s="137"/>
      <c r="VLF2998" s="583"/>
      <c r="VLG2998" s="538"/>
      <c r="VLH2998" s="565"/>
      <c r="VLI2998" s="357"/>
      <c r="VLJ2998" s="81"/>
      <c r="VLK2998" s="173"/>
      <c r="VLL2998" s="729"/>
      <c r="VLM2998" s="137"/>
      <c r="VLN2998" s="583"/>
      <c r="VLO2998" s="538"/>
      <c r="VLP2998" s="565"/>
      <c r="VLQ2998" s="357"/>
      <c r="VLR2998" s="81"/>
      <c r="VLS2998" s="173"/>
      <c r="VLT2998" s="729"/>
      <c r="VLU2998" s="137"/>
      <c r="VLV2998" s="583"/>
      <c r="VLW2998" s="538"/>
      <c r="VLX2998" s="565"/>
      <c r="VLY2998" s="357"/>
      <c r="VLZ2998" s="81"/>
      <c r="VMA2998" s="173"/>
      <c r="VMB2998" s="729"/>
      <c r="VMC2998" s="137"/>
      <c r="VMD2998" s="583"/>
      <c r="VME2998" s="538"/>
      <c r="VMF2998" s="565"/>
      <c r="VMG2998" s="357"/>
      <c r="VMH2998" s="81"/>
      <c r="VMI2998" s="173"/>
      <c r="VMJ2998" s="729"/>
      <c r="VMK2998" s="137"/>
      <c r="VML2998" s="583"/>
      <c r="VMM2998" s="538"/>
      <c r="VMN2998" s="565"/>
      <c r="VMO2998" s="357"/>
      <c r="VMP2998" s="81"/>
      <c r="VMQ2998" s="173"/>
      <c r="VMR2998" s="729"/>
      <c r="VMS2998" s="137"/>
      <c r="VMT2998" s="583"/>
      <c r="VMU2998" s="538"/>
      <c r="VMV2998" s="565"/>
      <c r="VMW2998" s="357"/>
      <c r="VMX2998" s="81"/>
      <c r="VMY2998" s="173"/>
      <c r="VMZ2998" s="729"/>
      <c r="VNA2998" s="137"/>
      <c r="VNB2998" s="583"/>
      <c r="VNC2998" s="538"/>
      <c r="VND2998" s="565"/>
      <c r="VNE2998" s="357"/>
      <c r="VNF2998" s="81"/>
      <c r="VNG2998" s="173"/>
      <c r="VNH2998" s="729"/>
      <c r="VNI2998" s="137"/>
      <c r="VNJ2998" s="583"/>
      <c r="VNK2998" s="538"/>
      <c r="VNL2998" s="565"/>
      <c r="VNM2998" s="357"/>
      <c r="VNN2998" s="81"/>
      <c r="VNO2998" s="173"/>
      <c r="VNP2998" s="729"/>
      <c r="VNQ2998" s="137"/>
      <c r="VNR2998" s="583"/>
      <c r="VNS2998" s="538"/>
      <c r="VNT2998" s="565"/>
      <c r="VNU2998" s="357"/>
      <c r="VNV2998" s="81"/>
      <c r="VNW2998" s="173"/>
      <c r="VNX2998" s="729"/>
      <c r="VNY2998" s="137"/>
      <c r="VNZ2998" s="583"/>
      <c r="VOA2998" s="538"/>
      <c r="VOB2998" s="565"/>
      <c r="VOC2998" s="357"/>
      <c r="VOD2998" s="81"/>
      <c r="VOE2998" s="173"/>
      <c r="VOF2998" s="729"/>
      <c r="VOG2998" s="137"/>
      <c r="VOH2998" s="583"/>
      <c r="VOI2998" s="538"/>
      <c r="VOJ2998" s="565"/>
      <c r="VOK2998" s="357"/>
      <c r="VOL2998" s="81"/>
      <c r="VOM2998" s="173"/>
      <c r="VON2998" s="729"/>
      <c r="VOO2998" s="137"/>
      <c r="VOP2998" s="583"/>
      <c r="VOQ2998" s="538"/>
      <c r="VOR2998" s="565"/>
      <c r="VOS2998" s="357"/>
      <c r="VOT2998" s="81"/>
      <c r="VOU2998" s="173"/>
      <c r="VOV2998" s="729"/>
      <c r="VOW2998" s="137"/>
      <c r="VOX2998" s="583"/>
      <c r="VOY2998" s="538"/>
      <c r="VOZ2998" s="565"/>
      <c r="VPA2998" s="357"/>
      <c r="VPB2998" s="81"/>
      <c r="VPC2998" s="173"/>
      <c r="VPD2998" s="729"/>
      <c r="VPE2998" s="137"/>
      <c r="VPF2998" s="583"/>
      <c r="VPG2998" s="538"/>
      <c r="VPH2998" s="565"/>
      <c r="VPI2998" s="357"/>
      <c r="VPJ2998" s="81"/>
      <c r="VPK2998" s="173"/>
      <c r="VPL2998" s="729"/>
      <c r="VPM2998" s="137"/>
      <c r="VPN2998" s="583"/>
      <c r="VPO2998" s="538"/>
      <c r="VPP2998" s="565"/>
      <c r="VPQ2998" s="357"/>
      <c r="VPR2998" s="81"/>
      <c r="VPS2998" s="173"/>
      <c r="VPT2998" s="729"/>
      <c r="VPU2998" s="137"/>
      <c r="VPV2998" s="583"/>
      <c r="VPW2998" s="538"/>
      <c r="VPX2998" s="565"/>
      <c r="VPY2998" s="357"/>
      <c r="VPZ2998" s="81"/>
      <c r="VQA2998" s="173"/>
      <c r="VQB2998" s="729"/>
      <c r="VQC2998" s="137"/>
      <c r="VQD2998" s="583"/>
      <c r="VQE2998" s="538"/>
      <c r="VQF2998" s="565"/>
      <c r="VQG2998" s="357"/>
      <c r="VQH2998" s="81"/>
      <c r="VQI2998" s="173"/>
      <c r="VQJ2998" s="729"/>
      <c r="VQK2998" s="137"/>
      <c r="VQL2998" s="583"/>
      <c r="VQM2998" s="538"/>
      <c r="VQN2998" s="565"/>
      <c r="VQO2998" s="357"/>
      <c r="VQP2998" s="81"/>
      <c r="VQQ2998" s="173"/>
      <c r="VQR2998" s="729"/>
      <c r="VQS2998" s="137"/>
      <c r="VQT2998" s="583"/>
      <c r="VQU2998" s="538"/>
      <c r="VQV2998" s="565"/>
      <c r="VQW2998" s="357"/>
      <c r="VQX2998" s="81"/>
      <c r="VQY2998" s="173"/>
      <c r="VQZ2998" s="729"/>
      <c r="VRA2998" s="137"/>
      <c r="VRB2998" s="583"/>
      <c r="VRC2998" s="538"/>
      <c r="VRD2998" s="565"/>
      <c r="VRE2998" s="357"/>
      <c r="VRF2998" s="81"/>
      <c r="VRG2998" s="173"/>
      <c r="VRH2998" s="729"/>
      <c r="VRI2998" s="137"/>
      <c r="VRJ2998" s="583"/>
      <c r="VRK2998" s="538"/>
      <c r="VRL2998" s="565"/>
      <c r="VRM2998" s="357"/>
      <c r="VRN2998" s="81"/>
      <c r="VRO2998" s="173"/>
      <c r="VRP2998" s="729"/>
      <c r="VRQ2998" s="137"/>
      <c r="VRR2998" s="583"/>
      <c r="VRS2998" s="538"/>
      <c r="VRT2998" s="565"/>
      <c r="VRU2998" s="357"/>
      <c r="VRV2998" s="81"/>
      <c r="VRW2998" s="173"/>
      <c r="VRX2998" s="729"/>
      <c r="VRY2998" s="137"/>
      <c r="VRZ2998" s="583"/>
      <c r="VSA2998" s="538"/>
      <c r="VSB2998" s="565"/>
      <c r="VSC2998" s="357"/>
      <c r="VSD2998" s="81"/>
      <c r="VSE2998" s="173"/>
      <c r="VSF2998" s="729"/>
      <c r="VSG2998" s="137"/>
      <c r="VSH2998" s="583"/>
      <c r="VSI2998" s="538"/>
      <c r="VSJ2998" s="565"/>
      <c r="VSK2998" s="357"/>
      <c r="VSL2998" s="81"/>
      <c r="VSM2998" s="173"/>
      <c r="VSN2998" s="729"/>
      <c r="VSO2998" s="137"/>
      <c r="VSP2998" s="583"/>
      <c r="VSQ2998" s="538"/>
      <c r="VSR2998" s="565"/>
      <c r="VSS2998" s="357"/>
      <c r="VST2998" s="81"/>
      <c r="VSU2998" s="173"/>
      <c r="VSV2998" s="729"/>
      <c r="VSW2998" s="137"/>
      <c r="VSX2998" s="583"/>
      <c r="VSY2998" s="538"/>
      <c r="VSZ2998" s="565"/>
      <c r="VTA2998" s="357"/>
      <c r="VTB2998" s="81"/>
      <c r="VTC2998" s="173"/>
      <c r="VTD2998" s="729"/>
      <c r="VTE2998" s="137"/>
      <c r="VTF2998" s="583"/>
      <c r="VTG2998" s="538"/>
      <c r="VTH2998" s="565"/>
      <c r="VTI2998" s="357"/>
      <c r="VTJ2998" s="81"/>
      <c r="VTK2998" s="173"/>
      <c r="VTL2998" s="729"/>
      <c r="VTM2998" s="137"/>
      <c r="VTN2998" s="583"/>
      <c r="VTO2998" s="538"/>
      <c r="VTP2998" s="565"/>
      <c r="VTQ2998" s="357"/>
      <c r="VTR2998" s="81"/>
      <c r="VTS2998" s="173"/>
      <c r="VTT2998" s="729"/>
      <c r="VTU2998" s="137"/>
      <c r="VTV2998" s="583"/>
      <c r="VTW2998" s="538"/>
      <c r="VTX2998" s="565"/>
      <c r="VTY2998" s="357"/>
      <c r="VTZ2998" s="81"/>
      <c r="VUA2998" s="173"/>
      <c r="VUB2998" s="729"/>
      <c r="VUC2998" s="137"/>
      <c r="VUD2998" s="583"/>
      <c r="VUE2998" s="538"/>
      <c r="VUF2998" s="565"/>
      <c r="VUG2998" s="357"/>
      <c r="VUH2998" s="81"/>
      <c r="VUI2998" s="173"/>
      <c r="VUJ2998" s="729"/>
      <c r="VUK2998" s="137"/>
      <c r="VUL2998" s="583"/>
      <c r="VUM2998" s="538"/>
      <c r="VUN2998" s="565"/>
      <c r="VUO2998" s="357"/>
      <c r="VUP2998" s="81"/>
      <c r="VUQ2998" s="173"/>
      <c r="VUR2998" s="729"/>
      <c r="VUS2998" s="137"/>
      <c r="VUT2998" s="583"/>
      <c r="VUU2998" s="538"/>
      <c r="VUV2998" s="565"/>
      <c r="VUW2998" s="357"/>
      <c r="VUX2998" s="81"/>
      <c r="VUY2998" s="173"/>
      <c r="VUZ2998" s="729"/>
      <c r="VVA2998" s="137"/>
      <c r="VVB2998" s="583"/>
      <c r="VVC2998" s="538"/>
      <c r="VVD2998" s="565"/>
      <c r="VVE2998" s="357"/>
      <c r="VVF2998" s="81"/>
      <c r="VVG2998" s="173"/>
      <c r="VVH2998" s="729"/>
      <c r="VVI2998" s="137"/>
      <c r="VVJ2998" s="583"/>
      <c r="VVK2998" s="538"/>
      <c r="VVL2998" s="565"/>
      <c r="VVM2998" s="357"/>
      <c r="VVN2998" s="81"/>
      <c r="VVO2998" s="173"/>
      <c r="VVP2998" s="729"/>
      <c r="VVQ2998" s="137"/>
      <c r="VVR2998" s="583"/>
      <c r="VVS2998" s="538"/>
      <c r="VVT2998" s="565"/>
      <c r="VVU2998" s="357"/>
      <c r="VVV2998" s="81"/>
      <c r="VVW2998" s="173"/>
      <c r="VVX2998" s="729"/>
      <c r="VVY2998" s="137"/>
      <c r="VVZ2998" s="583"/>
      <c r="VWA2998" s="538"/>
      <c r="VWB2998" s="565"/>
      <c r="VWC2998" s="357"/>
      <c r="VWD2998" s="81"/>
      <c r="VWE2998" s="173"/>
      <c r="VWF2998" s="729"/>
      <c r="VWG2998" s="137"/>
      <c r="VWH2998" s="583"/>
      <c r="VWI2998" s="538"/>
      <c r="VWJ2998" s="565"/>
      <c r="VWK2998" s="357"/>
      <c r="VWL2998" s="81"/>
      <c r="VWM2998" s="173"/>
      <c r="VWN2998" s="729"/>
      <c r="VWO2998" s="137"/>
      <c r="VWP2998" s="583"/>
      <c r="VWQ2998" s="538"/>
      <c r="VWR2998" s="565"/>
      <c r="VWS2998" s="357"/>
      <c r="VWT2998" s="81"/>
      <c r="VWU2998" s="173"/>
      <c r="VWV2998" s="729"/>
      <c r="VWW2998" s="137"/>
      <c r="VWX2998" s="583"/>
      <c r="VWY2998" s="538"/>
      <c r="VWZ2998" s="565"/>
      <c r="VXA2998" s="357"/>
      <c r="VXB2998" s="81"/>
      <c r="VXC2998" s="173"/>
      <c r="VXD2998" s="729"/>
      <c r="VXE2998" s="137"/>
      <c r="VXF2998" s="583"/>
      <c r="VXG2998" s="538"/>
      <c r="VXH2998" s="565"/>
      <c r="VXI2998" s="357"/>
      <c r="VXJ2998" s="81"/>
      <c r="VXK2998" s="173"/>
      <c r="VXL2998" s="729"/>
      <c r="VXM2998" s="137"/>
      <c r="VXN2998" s="583"/>
      <c r="VXO2998" s="538"/>
      <c r="VXP2998" s="565"/>
      <c r="VXQ2998" s="357"/>
      <c r="VXR2998" s="81"/>
      <c r="VXS2998" s="173"/>
      <c r="VXT2998" s="729"/>
      <c r="VXU2998" s="137"/>
      <c r="VXV2998" s="583"/>
      <c r="VXW2998" s="538"/>
      <c r="VXX2998" s="565"/>
      <c r="VXY2998" s="357"/>
      <c r="VXZ2998" s="81"/>
      <c r="VYA2998" s="173"/>
      <c r="VYB2998" s="729"/>
      <c r="VYC2998" s="137"/>
      <c r="VYD2998" s="583"/>
      <c r="VYE2998" s="538"/>
      <c r="VYF2998" s="565"/>
      <c r="VYG2998" s="357"/>
      <c r="VYH2998" s="81"/>
      <c r="VYI2998" s="173"/>
      <c r="VYJ2998" s="729"/>
      <c r="VYK2998" s="137"/>
      <c r="VYL2998" s="583"/>
      <c r="VYM2998" s="538"/>
      <c r="VYN2998" s="565"/>
      <c r="VYO2998" s="357"/>
      <c r="VYP2998" s="81"/>
      <c r="VYQ2998" s="173"/>
      <c r="VYR2998" s="729"/>
      <c r="VYS2998" s="137"/>
      <c r="VYT2998" s="583"/>
      <c r="VYU2998" s="538"/>
      <c r="VYV2998" s="565"/>
      <c r="VYW2998" s="357"/>
      <c r="VYX2998" s="81"/>
      <c r="VYY2998" s="173"/>
      <c r="VYZ2998" s="729"/>
      <c r="VZA2998" s="137"/>
      <c r="VZB2998" s="583"/>
      <c r="VZC2998" s="538"/>
      <c r="VZD2998" s="565"/>
      <c r="VZE2998" s="357"/>
      <c r="VZF2998" s="81"/>
      <c r="VZG2998" s="173"/>
      <c r="VZH2998" s="729"/>
      <c r="VZI2998" s="137"/>
      <c r="VZJ2998" s="583"/>
      <c r="VZK2998" s="538"/>
      <c r="VZL2998" s="565"/>
      <c r="VZM2998" s="357"/>
      <c r="VZN2998" s="81"/>
      <c r="VZO2998" s="173"/>
      <c r="VZP2998" s="729"/>
      <c r="VZQ2998" s="137"/>
      <c r="VZR2998" s="583"/>
      <c r="VZS2998" s="538"/>
      <c r="VZT2998" s="565"/>
      <c r="VZU2998" s="357"/>
      <c r="VZV2998" s="81"/>
      <c r="VZW2998" s="173"/>
      <c r="VZX2998" s="729"/>
      <c r="VZY2998" s="137"/>
      <c r="VZZ2998" s="583"/>
      <c r="WAA2998" s="538"/>
      <c r="WAB2998" s="565"/>
      <c r="WAC2998" s="357"/>
      <c r="WAD2998" s="81"/>
      <c r="WAE2998" s="173"/>
      <c r="WAF2998" s="729"/>
      <c r="WAG2998" s="137"/>
      <c r="WAH2998" s="583"/>
      <c r="WAI2998" s="538"/>
      <c r="WAJ2998" s="565"/>
      <c r="WAK2998" s="357"/>
      <c r="WAL2998" s="81"/>
      <c r="WAM2998" s="173"/>
      <c r="WAN2998" s="729"/>
      <c r="WAO2998" s="137"/>
      <c r="WAP2998" s="583"/>
      <c r="WAQ2998" s="538"/>
      <c r="WAR2998" s="565"/>
      <c r="WAS2998" s="357"/>
      <c r="WAT2998" s="81"/>
      <c r="WAU2998" s="173"/>
      <c r="WAV2998" s="729"/>
      <c r="WAW2998" s="137"/>
      <c r="WAX2998" s="583"/>
      <c r="WAY2998" s="538"/>
      <c r="WAZ2998" s="565"/>
      <c r="WBA2998" s="357"/>
      <c r="WBB2998" s="81"/>
      <c r="WBC2998" s="173"/>
      <c r="WBD2998" s="729"/>
      <c r="WBE2998" s="137"/>
      <c r="WBF2998" s="583"/>
      <c r="WBG2998" s="538"/>
      <c r="WBH2998" s="565"/>
      <c r="WBI2998" s="357"/>
      <c r="WBJ2998" s="81"/>
      <c r="WBK2998" s="173"/>
      <c r="WBL2998" s="729"/>
      <c r="WBM2998" s="137"/>
      <c r="WBN2998" s="583"/>
      <c r="WBO2998" s="538"/>
      <c r="WBP2998" s="565"/>
      <c r="WBQ2998" s="357"/>
      <c r="WBR2998" s="81"/>
      <c r="WBS2998" s="173"/>
      <c r="WBT2998" s="729"/>
      <c r="WBU2998" s="137"/>
      <c r="WBV2998" s="583"/>
      <c r="WBW2998" s="538"/>
      <c r="WBX2998" s="565"/>
      <c r="WBY2998" s="357"/>
      <c r="WBZ2998" s="81"/>
      <c r="WCA2998" s="173"/>
      <c r="WCB2998" s="729"/>
      <c r="WCC2998" s="137"/>
      <c r="WCD2998" s="583"/>
      <c r="WCE2998" s="538"/>
      <c r="WCF2998" s="565"/>
      <c r="WCG2998" s="357"/>
      <c r="WCH2998" s="81"/>
      <c r="WCI2998" s="173"/>
      <c r="WCJ2998" s="729"/>
      <c r="WCK2998" s="137"/>
      <c r="WCL2998" s="583"/>
      <c r="WCM2998" s="538"/>
      <c r="WCN2998" s="565"/>
      <c r="WCO2998" s="357"/>
      <c r="WCP2998" s="81"/>
      <c r="WCQ2998" s="173"/>
      <c r="WCR2998" s="729"/>
      <c r="WCS2998" s="137"/>
      <c r="WCT2998" s="583"/>
      <c r="WCU2998" s="538"/>
      <c r="WCV2998" s="565"/>
      <c r="WCW2998" s="357"/>
      <c r="WCX2998" s="81"/>
      <c r="WCY2998" s="173"/>
      <c r="WCZ2998" s="729"/>
      <c r="WDA2998" s="137"/>
      <c r="WDB2998" s="583"/>
      <c r="WDC2998" s="538"/>
      <c r="WDD2998" s="565"/>
      <c r="WDE2998" s="357"/>
      <c r="WDF2998" s="81"/>
      <c r="WDG2998" s="173"/>
      <c r="WDH2998" s="729"/>
      <c r="WDI2998" s="137"/>
      <c r="WDJ2998" s="583"/>
      <c r="WDK2998" s="538"/>
      <c r="WDL2998" s="565"/>
      <c r="WDM2998" s="357"/>
      <c r="WDN2998" s="81"/>
      <c r="WDO2998" s="173"/>
      <c r="WDP2998" s="729"/>
      <c r="WDQ2998" s="137"/>
      <c r="WDR2998" s="583"/>
      <c r="WDS2998" s="538"/>
      <c r="WDT2998" s="565"/>
      <c r="WDU2998" s="357"/>
      <c r="WDV2998" s="81"/>
      <c r="WDW2998" s="173"/>
      <c r="WDX2998" s="729"/>
      <c r="WDY2998" s="137"/>
      <c r="WDZ2998" s="583"/>
      <c r="WEA2998" s="538"/>
      <c r="WEB2998" s="565"/>
      <c r="WEC2998" s="357"/>
      <c r="WED2998" s="81"/>
      <c r="WEE2998" s="173"/>
      <c r="WEF2998" s="729"/>
      <c r="WEG2998" s="137"/>
      <c r="WEH2998" s="583"/>
      <c r="WEI2998" s="538"/>
      <c r="WEJ2998" s="565"/>
      <c r="WEK2998" s="357"/>
      <c r="WEL2998" s="81"/>
      <c r="WEM2998" s="173"/>
      <c r="WEN2998" s="729"/>
      <c r="WEO2998" s="137"/>
      <c r="WEP2998" s="583"/>
      <c r="WEQ2998" s="538"/>
      <c r="WER2998" s="565"/>
      <c r="WES2998" s="357"/>
      <c r="WET2998" s="81"/>
      <c r="WEU2998" s="173"/>
      <c r="WEV2998" s="729"/>
      <c r="WEW2998" s="137"/>
      <c r="WEX2998" s="583"/>
      <c r="WEY2998" s="538"/>
      <c r="WEZ2998" s="565"/>
      <c r="WFA2998" s="357"/>
      <c r="WFB2998" s="81"/>
      <c r="WFC2998" s="173"/>
      <c r="WFD2998" s="729"/>
      <c r="WFE2998" s="137"/>
      <c r="WFF2998" s="583"/>
      <c r="WFG2998" s="538"/>
      <c r="WFH2998" s="565"/>
      <c r="WFI2998" s="357"/>
      <c r="WFJ2998" s="81"/>
      <c r="WFK2998" s="173"/>
      <c r="WFL2998" s="729"/>
      <c r="WFM2998" s="137"/>
      <c r="WFN2998" s="583"/>
      <c r="WFO2998" s="538"/>
      <c r="WFP2998" s="565"/>
      <c r="WFQ2998" s="357"/>
      <c r="WFR2998" s="81"/>
      <c r="WFS2998" s="173"/>
      <c r="WFT2998" s="729"/>
      <c r="WFU2998" s="137"/>
      <c r="WFV2998" s="583"/>
      <c r="WFW2998" s="538"/>
      <c r="WFX2998" s="565"/>
      <c r="WFY2998" s="357"/>
      <c r="WFZ2998" s="81"/>
      <c r="WGA2998" s="173"/>
      <c r="WGB2998" s="729"/>
      <c r="WGC2998" s="137"/>
      <c r="WGD2998" s="583"/>
      <c r="WGE2998" s="538"/>
      <c r="WGF2998" s="565"/>
      <c r="WGG2998" s="357"/>
      <c r="WGH2998" s="81"/>
      <c r="WGI2998" s="173"/>
      <c r="WGJ2998" s="729"/>
      <c r="WGK2998" s="137"/>
      <c r="WGL2998" s="583"/>
      <c r="WGM2998" s="538"/>
      <c r="WGN2998" s="565"/>
      <c r="WGO2998" s="357"/>
      <c r="WGP2998" s="81"/>
      <c r="WGQ2998" s="173"/>
      <c r="WGR2998" s="729"/>
      <c r="WGS2998" s="137"/>
      <c r="WGT2998" s="583"/>
      <c r="WGU2998" s="538"/>
      <c r="WGV2998" s="565"/>
      <c r="WGW2998" s="357"/>
      <c r="WGX2998" s="81"/>
      <c r="WGY2998" s="173"/>
      <c r="WGZ2998" s="729"/>
      <c r="WHA2998" s="137"/>
      <c r="WHB2998" s="583"/>
      <c r="WHC2998" s="538"/>
      <c r="WHD2998" s="565"/>
      <c r="WHE2998" s="357"/>
      <c r="WHF2998" s="81"/>
      <c r="WHG2998" s="173"/>
      <c r="WHH2998" s="729"/>
      <c r="WHI2998" s="137"/>
      <c r="WHJ2998" s="583"/>
      <c r="WHK2998" s="538"/>
      <c r="WHL2998" s="565"/>
      <c r="WHM2998" s="357"/>
      <c r="WHN2998" s="81"/>
      <c r="WHO2998" s="173"/>
      <c r="WHP2998" s="729"/>
      <c r="WHQ2998" s="137"/>
      <c r="WHR2998" s="583"/>
      <c r="WHS2998" s="538"/>
      <c r="WHT2998" s="565"/>
      <c r="WHU2998" s="357"/>
      <c r="WHV2998" s="81"/>
      <c r="WHW2998" s="173"/>
      <c r="WHX2998" s="729"/>
      <c r="WHY2998" s="137"/>
      <c r="WHZ2998" s="583"/>
      <c r="WIA2998" s="538"/>
      <c r="WIB2998" s="565"/>
      <c r="WIC2998" s="357"/>
      <c r="WID2998" s="81"/>
      <c r="WIE2998" s="173"/>
      <c r="WIF2998" s="729"/>
      <c r="WIG2998" s="137"/>
      <c r="WIH2998" s="583"/>
      <c r="WII2998" s="538"/>
      <c r="WIJ2998" s="565"/>
      <c r="WIK2998" s="357"/>
      <c r="WIL2998" s="81"/>
      <c r="WIM2998" s="173"/>
      <c r="WIN2998" s="729"/>
      <c r="WIO2998" s="137"/>
      <c r="WIP2998" s="583"/>
      <c r="WIQ2998" s="538"/>
      <c r="WIR2998" s="565"/>
      <c r="WIS2998" s="357"/>
      <c r="WIT2998" s="81"/>
      <c r="WIU2998" s="173"/>
      <c r="WIV2998" s="729"/>
      <c r="WIW2998" s="137"/>
      <c r="WIX2998" s="583"/>
      <c r="WIY2998" s="538"/>
      <c r="WIZ2998" s="565"/>
      <c r="WJA2998" s="357"/>
      <c r="WJB2998" s="81"/>
      <c r="WJC2998" s="173"/>
      <c r="WJD2998" s="729"/>
      <c r="WJE2998" s="137"/>
      <c r="WJF2998" s="583"/>
      <c r="WJG2998" s="538"/>
      <c r="WJH2998" s="565"/>
      <c r="WJI2998" s="357"/>
      <c r="WJJ2998" s="81"/>
      <c r="WJK2998" s="173"/>
      <c r="WJL2998" s="729"/>
      <c r="WJM2998" s="137"/>
      <c r="WJN2998" s="583"/>
      <c r="WJO2998" s="538"/>
      <c r="WJP2998" s="565"/>
      <c r="WJQ2998" s="357"/>
      <c r="WJR2998" s="81"/>
      <c r="WJS2998" s="173"/>
      <c r="WJT2998" s="729"/>
      <c r="WJU2998" s="137"/>
      <c r="WJV2998" s="583"/>
      <c r="WJW2998" s="538"/>
      <c r="WJX2998" s="565"/>
      <c r="WJY2998" s="357"/>
      <c r="WJZ2998" s="81"/>
      <c r="WKA2998" s="173"/>
      <c r="WKB2998" s="729"/>
      <c r="WKC2998" s="137"/>
      <c r="WKD2998" s="583"/>
      <c r="WKE2998" s="538"/>
      <c r="WKF2998" s="565"/>
      <c r="WKG2998" s="357"/>
      <c r="WKH2998" s="81"/>
      <c r="WKI2998" s="173"/>
      <c r="WKJ2998" s="729"/>
      <c r="WKK2998" s="137"/>
      <c r="WKL2998" s="583"/>
      <c r="WKM2998" s="538"/>
      <c r="WKN2998" s="565"/>
      <c r="WKO2998" s="357"/>
      <c r="WKP2998" s="81"/>
      <c r="WKQ2998" s="173"/>
      <c r="WKR2998" s="729"/>
      <c r="WKS2998" s="137"/>
      <c r="WKT2998" s="583"/>
      <c r="WKU2998" s="538"/>
      <c r="WKV2998" s="565"/>
      <c r="WKW2998" s="357"/>
      <c r="WKX2998" s="81"/>
      <c r="WKY2998" s="173"/>
      <c r="WKZ2998" s="729"/>
      <c r="WLA2998" s="137"/>
      <c r="WLB2998" s="583"/>
      <c r="WLC2998" s="538"/>
      <c r="WLD2998" s="565"/>
      <c r="WLE2998" s="357"/>
      <c r="WLF2998" s="81"/>
      <c r="WLG2998" s="173"/>
      <c r="WLH2998" s="729"/>
      <c r="WLI2998" s="137"/>
      <c r="WLJ2998" s="583"/>
      <c r="WLK2998" s="538"/>
      <c r="WLL2998" s="565"/>
      <c r="WLM2998" s="357"/>
      <c r="WLN2998" s="81"/>
      <c r="WLO2998" s="173"/>
      <c r="WLP2998" s="729"/>
      <c r="WLQ2998" s="137"/>
      <c r="WLR2998" s="583"/>
      <c r="WLS2998" s="538"/>
      <c r="WLT2998" s="565"/>
      <c r="WLU2998" s="357"/>
      <c r="WLV2998" s="81"/>
      <c r="WLW2998" s="173"/>
      <c r="WLX2998" s="729"/>
      <c r="WLY2998" s="137"/>
      <c r="WLZ2998" s="583"/>
      <c r="WMA2998" s="538"/>
      <c r="WMB2998" s="565"/>
      <c r="WMC2998" s="357"/>
      <c r="WMD2998" s="81"/>
      <c r="WME2998" s="173"/>
      <c r="WMF2998" s="729"/>
      <c r="WMG2998" s="137"/>
      <c r="WMH2998" s="583"/>
      <c r="WMI2998" s="538"/>
      <c r="WMJ2998" s="565"/>
      <c r="WMK2998" s="357"/>
      <c r="WML2998" s="81"/>
      <c r="WMM2998" s="173"/>
      <c r="WMN2998" s="729"/>
      <c r="WMO2998" s="137"/>
      <c r="WMP2998" s="583"/>
      <c r="WMQ2998" s="538"/>
      <c r="WMR2998" s="565"/>
      <c r="WMS2998" s="357"/>
      <c r="WMT2998" s="81"/>
      <c r="WMU2998" s="173"/>
      <c r="WMV2998" s="729"/>
      <c r="WMW2998" s="137"/>
      <c r="WMX2998" s="583"/>
      <c r="WMY2998" s="538"/>
      <c r="WMZ2998" s="565"/>
      <c r="WNA2998" s="357"/>
      <c r="WNB2998" s="81"/>
      <c r="WNC2998" s="173"/>
      <c r="WND2998" s="729"/>
      <c r="WNE2998" s="137"/>
      <c r="WNF2998" s="583"/>
      <c r="WNG2998" s="538"/>
      <c r="WNH2998" s="565"/>
      <c r="WNI2998" s="357"/>
      <c r="WNJ2998" s="81"/>
      <c r="WNK2998" s="173"/>
      <c r="WNL2998" s="729"/>
      <c r="WNM2998" s="137"/>
      <c r="WNN2998" s="583"/>
      <c r="WNO2998" s="538"/>
      <c r="WNP2998" s="565"/>
      <c r="WNQ2998" s="357"/>
      <c r="WNR2998" s="81"/>
      <c r="WNS2998" s="173"/>
      <c r="WNT2998" s="729"/>
      <c r="WNU2998" s="137"/>
      <c r="WNV2998" s="583"/>
      <c r="WNW2998" s="538"/>
      <c r="WNX2998" s="565"/>
      <c r="WNY2998" s="357"/>
      <c r="WNZ2998" s="81"/>
      <c r="WOA2998" s="173"/>
      <c r="WOB2998" s="729"/>
      <c r="WOC2998" s="137"/>
      <c r="WOD2998" s="583"/>
      <c r="WOE2998" s="538"/>
      <c r="WOF2998" s="565"/>
      <c r="WOG2998" s="357"/>
      <c r="WOH2998" s="81"/>
      <c r="WOI2998" s="173"/>
      <c r="WOJ2998" s="729"/>
      <c r="WOK2998" s="137"/>
      <c r="WOL2998" s="583"/>
      <c r="WOM2998" s="538"/>
      <c r="WON2998" s="565"/>
      <c r="WOO2998" s="357"/>
      <c r="WOP2998" s="81"/>
      <c r="WOQ2998" s="173"/>
      <c r="WOR2998" s="729"/>
      <c r="WOS2998" s="137"/>
      <c r="WOT2998" s="583"/>
      <c r="WOU2998" s="538"/>
      <c r="WOV2998" s="565"/>
      <c r="WOW2998" s="357"/>
      <c r="WOX2998" s="81"/>
      <c r="WOY2998" s="173"/>
      <c r="WOZ2998" s="729"/>
      <c r="WPA2998" s="137"/>
      <c r="WPB2998" s="583"/>
      <c r="WPC2998" s="538"/>
      <c r="WPD2998" s="565"/>
      <c r="WPE2998" s="357"/>
      <c r="WPF2998" s="81"/>
      <c r="WPG2998" s="173"/>
      <c r="WPH2998" s="729"/>
      <c r="WPI2998" s="137"/>
      <c r="WPJ2998" s="583"/>
      <c r="WPK2998" s="538"/>
      <c r="WPL2998" s="565"/>
      <c r="WPM2998" s="357"/>
      <c r="WPN2998" s="81"/>
      <c r="WPO2998" s="173"/>
      <c r="WPP2998" s="729"/>
      <c r="WPQ2998" s="137"/>
      <c r="WPR2998" s="583"/>
      <c r="WPS2998" s="538"/>
      <c r="WPT2998" s="565"/>
      <c r="WPU2998" s="357"/>
      <c r="WPV2998" s="81"/>
      <c r="WPW2998" s="173"/>
      <c r="WPX2998" s="729"/>
      <c r="WPY2998" s="137"/>
      <c r="WPZ2998" s="583"/>
      <c r="WQA2998" s="538"/>
      <c r="WQB2998" s="565"/>
      <c r="WQC2998" s="357"/>
      <c r="WQD2998" s="81"/>
      <c r="WQE2998" s="173"/>
      <c r="WQF2998" s="729"/>
      <c r="WQG2998" s="137"/>
      <c r="WQH2998" s="583"/>
      <c r="WQI2998" s="538"/>
      <c r="WQJ2998" s="565"/>
      <c r="WQK2998" s="357"/>
      <c r="WQL2998" s="81"/>
      <c r="WQM2998" s="173"/>
      <c r="WQN2998" s="729"/>
      <c r="WQO2998" s="137"/>
      <c r="WQP2998" s="583"/>
      <c r="WQQ2998" s="538"/>
      <c r="WQR2998" s="565"/>
      <c r="WQS2998" s="357"/>
      <c r="WQT2998" s="81"/>
      <c r="WQU2998" s="173"/>
      <c r="WQV2998" s="729"/>
      <c r="WQW2998" s="137"/>
      <c r="WQX2998" s="583"/>
      <c r="WQY2998" s="538"/>
      <c r="WQZ2998" s="565"/>
      <c r="WRA2998" s="357"/>
      <c r="WRB2998" s="81"/>
      <c r="WRC2998" s="173"/>
      <c r="WRD2998" s="729"/>
      <c r="WRE2998" s="137"/>
      <c r="WRF2998" s="583"/>
      <c r="WRG2998" s="538"/>
      <c r="WRH2998" s="565"/>
      <c r="WRI2998" s="357"/>
      <c r="WRJ2998" s="81"/>
      <c r="WRK2998" s="173"/>
      <c r="WRL2998" s="729"/>
      <c r="WRM2998" s="137"/>
      <c r="WRN2998" s="583"/>
      <c r="WRO2998" s="538"/>
      <c r="WRP2998" s="565"/>
      <c r="WRQ2998" s="357"/>
      <c r="WRR2998" s="81"/>
      <c r="WRS2998" s="173"/>
      <c r="WRT2998" s="729"/>
      <c r="WRU2998" s="137"/>
      <c r="WRV2998" s="583"/>
      <c r="WRW2998" s="538"/>
      <c r="WRX2998" s="565"/>
      <c r="WRY2998" s="357"/>
      <c r="WRZ2998" s="81"/>
      <c r="WSA2998" s="173"/>
      <c r="WSB2998" s="729"/>
      <c r="WSC2998" s="137"/>
      <c r="WSD2998" s="583"/>
      <c r="WSE2998" s="538"/>
      <c r="WSF2998" s="565"/>
      <c r="WSG2998" s="357"/>
      <c r="WSH2998" s="81"/>
      <c r="WSI2998" s="173"/>
      <c r="WSJ2998" s="729"/>
      <c r="WSK2998" s="137"/>
      <c r="WSL2998" s="583"/>
      <c r="WSM2998" s="538"/>
      <c r="WSN2998" s="565"/>
      <c r="WSO2998" s="357"/>
      <c r="WSP2998" s="81"/>
      <c r="WSQ2998" s="173"/>
      <c r="WSR2998" s="729"/>
      <c r="WSS2998" s="137"/>
      <c r="WST2998" s="583"/>
      <c r="WSU2998" s="538"/>
      <c r="WSV2998" s="565"/>
      <c r="WSW2998" s="357"/>
      <c r="WSX2998" s="81"/>
      <c r="WSY2998" s="173"/>
      <c r="WSZ2998" s="729"/>
      <c r="WTA2998" s="137"/>
      <c r="WTB2998" s="583"/>
      <c r="WTC2998" s="538"/>
      <c r="WTD2998" s="565"/>
      <c r="WTE2998" s="357"/>
      <c r="WTF2998" s="81"/>
      <c r="WTG2998" s="173"/>
      <c r="WTH2998" s="729"/>
      <c r="WTI2998" s="137"/>
      <c r="WTJ2998" s="583"/>
      <c r="WTK2998" s="538"/>
      <c r="WTL2998" s="565"/>
      <c r="WTM2998" s="357"/>
      <c r="WTN2998" s="81"/>
      <c r="WTO2998" s="173"/>
      <c r="WTP2998" s="729"/>
      <c r="WTQ2998" s="137"/>
      <c r="WTR2998" s="583"/>
      <c r="WTS2998" s="538"/>
      <c r="WTT2998" s="565"/>
      <c r="WTU2998" s="357"/>
      <c r="WTV2998" s="81"/>
      <c r="WTW2998" s="173"/>
      <c r="WTX2998" s="729"/>
      <c r="WTY2998" s="137"/>
      <c r="WTZ2998" s="583"/>
      <c r="WUA2998" s="538"/>
      <c r="WUB2998" s="565"/>
      <c r="WUC2998" s="357"/>
      <c r="WUD2998" s="81"/>
      <c r="WUE2998" s="173"/>
      <c r="WUF2998" s="729"/>
      <c r="WUG2998" s="137"/>
      <c r="WUH2998" s="583"/>
      <c r="WUI2998" s="538"/>
      <c r="WUJ2998" s="565"/>
      <c r="WUK2998" s="357"/>
      <c r="WUL2998" s="81"/>
      <c r="WUM2998" s="173"/>
      <c r="WUN2998" s="729"/>
      <c r="WUO2998" s="137"/>
      <c r="WUP2998" s="583"/>
      <c r="WUQ2998" s="538"/>
      <c r="WUR2998" s="565"/>
      <c r="WUS2998" s="357"/>
      <c r="WUT2998" s="81"/>
      <c r="WUU2998" s="173"/>
      <c r="WUV2998" s="729"/>
      <c r="WUW2998" s="137"/>
      <c r="WUX2998" s="583"/>
      <c r="WUY2998" s="538"/>
      <c r="WUZ2998" s="565"/>
      <c r="WVA2998" s="357"/>
      <c r="WVB2998" s="81"/>
      <c r="WVC2998" s="173"/>
      <c r="WVD2998" s="729"/>
      <c r="WVE2998" s="137"/>
      <c r="WVF2998" s="583"/>
      <c r="WVG2998" s="538"/>
      <c r="WVH2998" s="565"/>
      <c r="WVI2998" s="357"/>
      <c r="WVJ2998" s="81"/>
      <c r="WVK2998" s="173"/>
      <c r="WVL2998" s="729"/>
      <c r="WVM2998" s="137"/>
      <c r="WVN2998" s="583"/>
      <c r="WVO2998" s="538"/>
      <c r="WVP2998" s="565"/>
      <c r="WVQ2998" s="357"/>
      <c r="WVR2998" s="81"/>
      <c r="WVS2998" s="173"/>
      <c r="WVT2998" s="729"/>
      <c r="WVU2998" s="137"/>
      <c r="WVV2998" s="583"/>
      <c r="WVW2998" s="538"/>
      <c r="WVX2998" s="565"/>
      <c r="WVY2998" s="357"/>
      <c r="WVZ2998" s="81"/>
      <c r="WWA2998" s="173"/>
      <c r="WWB2998" s="729"/>
      <c r="WWC2998" s="137"/>
      <c r="WWD2998" s="583"/>
      <c r="WWE2998" s="538"/>
      <c r="WWF2998" s="565"/>
      <c r="WWG2998" s="357"/>
      <c r="WWH2998" s="81"/>
      <c r="WWI2998" s="173"/>
      <c r="WWJ2998" s="729"/>
      <c r="WWK2998" s="137"/>
      <c r="WWL2998" s="583"/>
      <c r="WWM2998" s="538"/>
      <c r="WWN2998" s="565"/>
      <c r="WWO2998" s="357"/>
      <c r="WWP2998" s="81"/>
      <c r="WWQ2998" s="173"/>
      <c r="WWR2998" s="729"/>
      <c r="WWS2998" s="137"/>
      <c r="WWT2998" s="583"/>
      <c r="WWU2998" s="538"/>
      <c r="WWV2998" s="565"/>
      <c r="WWW2998" s="357"/>
      <c r="WWX2998" s="81"/>
      <c r="WWY2998" s="173"/>
      <c r="WWZ2998" s="729"/>
      <c r="WXA2998" s="137"/>
      <c r="WXB2998" s="583"/>
      <c r="WXC2998" s="538"/>
      <c r="WXD2998" s="565"/>
      <c r="WXE2998" s="357"/>
      <c r="WXF2998" s="81"/>
      <c r="WXG2998" s="173"/>
      <c r="WXH2998" s="729"/>
      <c r="WXI2998" s="137"/>
      <c r="WXJ2998" s="583"/>
      <c r="WXK2998" s="538"/>
      <c r="WXL2998" s="565"/>
      <c r="WXM2998" s="357"/>
      <c r="WXN2998" s="81"/>
      <c r="WXO2998" s="173"/>
      <c r="WXP2998" s="729"/>
      <c r="WXQ2998" s="137"/>
      <c r="WXR2998" s="583"/>
      <c r="WXS2998" s="538"/>
      <c r="WXT2998" s="565"/>
      <c r="WXU2998" s="357"/>
      <c r="WXV2998" s="81"/>
      <c r="WXW2998" s="173"/>
      <c r="WXX2998" s="729"/>
      <c r="WXY2998" s="137"/>
      <c r="WXZ2998" s="583"/>
      <c r="WYA2998" s="538"/>
      <c r="WYB2998" s="565"/>
      <c r="WYC2998" s="357"/>
      <c r="WYD2998" s="81"/>
      <c r="WYE2998" s="173"/>
      <c r="WYF2998" s="729"/>
      <c r="WYG2998" s="137"/>
      <c r="WYH2998" s="583"/>
      <c r="WYI2998" s="538"/>
      <c r="WYJ2998" s="565"/>
      <c r="WYK2998" s="357"/>
      <c r="WYL2998" s="81"/>
      <c r="WYM2998" s="173"/>
      <c r="WYN2998" s="729"/>
      <c r="WYO2998" s="137"/>
      <c r="WYP2998" s="583"/>
      <c r="WYQ2998" s="538"/>
      <c r="WYR2998" s="565"/>
      <c r="WYS2998" s="357"/>
      <c r="WYT2998" s="81"/>
      <c r="WYU2998" s="173"/>
      <c r="WYV2998" s="729"/>
      <c r="WYW2998" s="137"/>
      <c r="WYX2998" s="583"/>
      <c r="WYY2998" s="538"/>
      <c r="WYZ2998" s="565"/>
      <c r="WZA2998" s="357"/>
      <c r="WZB2998" s="81"/>
      <c r="WZC2998" s="173"/>
      <c r="WZD2998" s="729"/>
      <c r="WZE2998" s="137"/>
      <c r="WZF2998" s="583"/>
      <c r="WZG2998" s="538"/>
      <c r="WZH2998" s="565"/>
      <c r="WZI2998" s="357"/>
      <c r="WZJ2998" s="81"/>
      <c r="WZK2998" s="173"/>
      <c r="WZL2998" s="729"/>
      <c r="WZM2998" s="137"/>
      <c r="WZN2998" s="583"/>
      <c r="WZO2998" s="538"/>
      <c r="WZP2998" s="565"/>
      <c r="WZQ2998" s="357"/>
      <c r="WZR2998" s="81"/>
      <c r="WZS2998" s="173"/>
      <c r="WZT2998" s="729"/>
      <c r="WZU2998" s="137"/>
      <c r="WZV2998" s="583"/>
      <c r="WZW2998" s="538"/>
      <c r="WZX2998" s="565"/>
      <c r="WZY2998" s="357"/>
      <c r="WZZ2998" s="81"/>
      <c r="XAA2998" s="173"/>
      <c r="XAB2998" s="729"/>
      <c r="XAC2998" s="137"/>
      <c r="XAD2998" s="583"/>
      <c r="XAE2998" s="538"/>
      <c r="XAF2998" s="565"/>
      <c r="XAG2998" s="357"/>
      <c r="XAH2998" s="81"/>
      <c r="XAI2998" s="173"/>
      <c r="XAJ2998" s="729"/>
      <c r="XAK2998" s="137"/>
      <c r="XAL2998" s="583"/>
      <c r="XAM2998" s="538"/>
      <c r="XAN2998" s="565"/>
      <c r="XAO2998" s="357"/>
      <c r="XAP2998" s="81"/>
      <c r="XAQ2998" s="173"/>
      <c r="XAR2998" s="729"/>
      <c r="XAS2998" s="137"/>
      <c r="XAT2998" s="583"/>
      <c r="XAU2998" s="538"/>
      <c r="XAV2998" s="565"/>
      <c r="XAW2998" s="357"/>
      <c r="XAX2998" s="81"/>
      <c r="XAY2998" s="173"/>
      <c r="XAZ2998" s="729"/>
      <c r="XBA2998" s="137"/>
      <c r="XBB2998" s="583"/>
      <c r="XBC2998" s="538"/>
      <c r="XBD2998" s="565"/>
      <c r="XBE2998" s="357"/>
      <c r="XBF2998" s="81"/>
      <c r="XBG2998" s="173"/>
      <c r="XBH2998" s="729"/>
      <c r="XBI2998" s="137"/>
      <c r="XBJ2998" s="583"/>
      <c r="XBK2998" s="538"/>
      <c r="XBL2998" s="565"/>
      <c r="XBM2998" s="357"/>
      <c r="XBN2998" s="81"/>
      <c r="XBO2998" s="173"/>
      <c r="XBP2998" s="729"/>
      <c r="XBQ2998" s="137"/>
      <c r="XBR2998" s="583"/>
      <c r="XBS2998" s="538"/>
      <c r="XBT2998" s="565"/>
      <c r="XBU2998" s="357"/>
      <c r="XBV2998" s="81"/>
      <c r="XBW2998" s="173"/>
      <c r="XBX2998" s="729"/>
      <c r="XBY2998" s="137"/>
      <c r="XBZ2998" s="583"/>
      <c r="XCA2998" s="538"/>
      <c r="XCB2998" s="565"/>
      <c r="XCC2998" s="357"/>
      <c r="XCD2998" s="81"/>
      <c r="XCE2998" s="173"/>
      <c r="XCF2998" s="729"/>
      <c r="XCG2998" s="137"/>
      <c r="XCH2998" s="583"/>
      <c r="XCI2998" s="538"/>
      <c r="XCJ2998" s="565"/>
      <c r="XCK2998" s="357"/>
      <c r="XCL2998" s="81"/>
      <c r="XCM2998" s="173"/>
      <c r="XCN2998" s="729"/>
      <c r="XCO2998" s="137"/>
      <c r="XCP2998" s="583"/>
      <c r="XCQ2998" s="538"/>
      <c r="XCR2998" s="565"/>
      <c r="XCS2998" s="357"/>
      <c r="XCT2998" s="81"/>
      <c r="XCU2998" s="173"/>
      <c r="XCV2998" s="729"/>
      <c r="XCW2998" s="137"/>
      <c r="XCX2998" s="583"/>
      <c r="XCY2998" s="538"/>
      <c r="XCZ2998" s="565"/>
      <c r="XDA2998" s="357"/>
      <c r="XDB2998" s="81"/>
      <c r="XDC2998" s="173"/>
      <c r="XDD2998" s="729"/>
      <c r="XDE2998" s="137"/>
      <c r="XDF2998" s="583"/>
      <c r="XDG2998" s="538"/>
      <c r="XDH2998" s="565"/>
      <c r="XDI2998" s="357"/>
      <c r="XDJ2998" s="81"/>
      <c r="XDK2998" s="173"/>
      <c r="XDL2998" s="729"/>
      <c r="XDM2998" s="137"/>
      <c r="XDN2998" s="583"/>
      <c r="XDO2998" s="538"/>
      <c r="XDP2998" s="565"/>
      <c r="XDQ2998" s="357"/>
      <c r="XDR2998" s="81"/>
      <c r="XDS2998" s="173"/>
      <c r="XDT2998" s="729"/>
      <c r="XDU2998" s="137"/>
      <c r="XDV2998" s="583"/>
      <c r="XDW2998" s="538"/>
      <c r="XDX2998" s="565"/>
      <c r="XDY2998" s="357"/>
      <c r="XDZ2998" s="81"/>
      <c r="XEA2998" s="173"/>
      <c r="XEB2998" s="729"/>
      <c r="XEC2998" s="137"/>
      <c r="XED2998" s="583"/>
      <c r="XEE2998" s="538"/>
      <c r="XEF2998" s="565"/>
      <c r="XEG2998" s="357"/>
      <c r="XEH2998" s="81"/>
      <c r="XEI2998" s="173"/>
      <c r="XEJ2998" s="729"/>
      <c r="XEK2998" s="137"/>
      <c r="XEL2998" s="583"/>
      <c r="XEM2998" s="538"/>
      <c r="XEN2998" s="565"/>
      <c r="XEO2998" s="357"/>
      <c r="XEP2998" s="81"/>
      <c r="XEQ2998" s="173"/>
      <c r="XER2998" s="729"/>
      <c r="XES2998" s="137"/>
      <c r="XET2998" s="583"/>
      <c r="XEU2998" s="538"/>
      <c r="XEV2998" s="565"/>
      <c r="XEW2998" s="357"/>
      <c r="XEX2998" s="81"/>
      <c r="XEY2998" s="173"/>
      <c r="XEZ2998" s="729"/>
      <c r="XFA2998" s="137"/>
      <c r="XFB2998" s="583"/>
      <c r="XFC2998" s="538"/>
      <c r="XFD2998" s="565"/>
    </row>
    <row r="2999" spans="1:16384" ht="15" customHeight="1">
      <c r="A2999" s="357">
        <v>45117</v>
      </c>
      <c r="B2999" s="81">
        <v>4165</v>
      </c>
      <c r="C2999" s="173">
        <v>28800</v>
      </c>
      <c r="D2999" s="733">
        <v>28350</v>
      </c>
      <c r="E2999" s="137">
        <f t="shared" ref="E2999" si="1142">D2999-C2999</f>
        <v>-450</v>
      </c>
      <c r="F2999" s="583">
        <f t="shared" ref="F2999" si="1143">C2999-C2998</f>
        <v>-250</v>
      </c>
      <c r="G2999" s="538"/>
      <c r="H2999" s="565"/>
      <c r="I2999" s="732">
        <v>229500</v>
      </c>
      <c r="J2999" s="81"/>
      <c r="K2999" s="173"/>
      <c r="L2999" s="733"/>
      <c r="M2999" s="137"/>
      <c r="N2999" s="583"/>
      <c r="R2999" s="81"/>
      <c r="S2999" s="173"/>
      <c r="T2999" s="733"/>
      <c r="U2999" s="137"/>
      <c r="V2999" s="583"/>
      <c r="W2999" s="538"/>
      <c r="X2999" s="565"/>
      <c r="Y2999" s="357"/>
      <c r="Z2999" s="81"/>
      <c r="AA2999" s="173"/>
      <c r="AB2999" s="733"/>
      <c r="AC2999" s="137"/>
      <c r="AD2999" s="583"/>
      <c r="AE2999" s="538"/>
      <c r="AF2999" s="565"/>
      <c r="AG2999" s="357"/>
      <c r="AH2999" s="81"/>
      <c r="AI2999" s="173"/>
      <c r="AJ2999" s="733"/>
      <c r="AK2999" s="137"/>
      <c r="AL2999" s="583"/>
      <c r="AM2999" s="538"/>
      <c r="AN2999" s="565"/>
      <c r="AO2999" s="357"/>
      <c r="AP2999" s="81"/>
      <c r="AQ2999" s="173"/>
      <c r="AR2999" s="733"/>
      <c r="AS2999" s="137"/>
      <c r="AT2999" s="583"/>
      <c r="AU2999" s="538"/>
      <c r="AV2999" s="565"/>
      <c r="AW2999" s="357"/>
      <c r="AX2999" s="81"/>
      <c r="AY2999" s="173"/>
      <c r="AZ2999" s="733"/>
      <c r="BA2999" s="137"/>
      <c r="BB2999" s="583"/>
      <c r="BC2999" s="538"/>
      <c r="BD2999" s="565"/>
      <c r="BE2999" s="357"/>
      <c r="BF2999" s="81"/>
      <c r="BG2999" s="173"/>
      <c r="BH2999" s="733"/>
      <c r="BI2999" s="137"/>
      <c r="BJ2999" s="583"/>
      <c r="BK2999" s="538"/>
      <c r="BL2999" s="565"/>
      <c r="BM2999" s="357"/>
      <c r="BN2999" s="81"/>
      <c r="BO2999" s="173"/>
      <c r="BP2999" s="733"/>
      <c r="BQ2999" s="137"/>
      <c r="BR2999" s="583"/>
      <c r="BS2999" s="538"/>
      <c r="BT2999" s="565"/>
      <c r="BU2999" s="357"/>
      <c r="BV2999" s="81"/>
      <c r="BW2999" s="173"/>
      <c r="BX2999" s="733"/>
      <c r="BY2999" s="137"/>
      <c r="BZ2999" s="583"/>
      <c r="CA2999" s="538"/>
      <c r="CB2999" s="565"/>
      <c r="CC2999" s="357"/>
      <c r="CD2999" s="81"/>
      <c r="CE2999" s="173"/>
      <c r="CF2999" s="733"/>
      <c r="CG2999" s="137"/>
      <c r="CH2999" s="583"/>
      <c r="CI2999" s="538"/>
      <c r="CJ2999" s="565"/>
      <c r="CK2999" s="357"/>
      <c r="CL2999" s="81"/>
      <c r="CM2999" s="173"/>
      <c r="CN2999" s="733"/>
      <c r="CO2999" s="137"/>
      <c r="CP2999" s="583"/>
      <c r="CQ2999" s="538"/>
      <c r="CR2999" s="565"/>
      <c r="CS2999" s="357"/>
      <c r="CT2999" s="81"/>
      <c r="CU2999" s="173"/>
      <c r="CV2999" s="733"/>
      <c r="CW2999" s="137"/>
      <c r="CX2999" s="583"/>
      <c r="CY2999" s="538"/>
      <c r="CZ2999" s="565"/>
      <c r="DA2999" s="357"/>
      <c r="DB2999" s="81"/>
      <c r="DC2999" s="173"/>
      <c r="DD2999" s="733"/>
      <c r="DE2999" s="137"/>
      <c r="DF2999" s="583"/>
      <c r="DG2999" s="538"/>
      <c r="DH2999" s="565"/>
      <c r="DI2999" s="357"/>
      <c r="DJ2999" s="81"/>
      <c r="DK2999" s="173"/>
      <c r="DL2999" s="733"/>
      <c r="DM2999" s="137"/>
      <c r="DN2999" s="583"/>
      <c r="DO2999" s="538"/>
      <c r="DP2999" s="565"/>
      <c r="DQ2999" s="357"/>
      <c r="DR2999" s="81"/>
      <c r="DS2999" s="173"/>
      <c r="DT2999" s="733"/>
      <c r="DU2999" s="137"/>
      <c r="DV2999" s="583"/>
      <c r="DW2999" s="538"/>
      <c r="DX2999" s="565"/>
      <c r="DY2999" s="357"/>
      <c r="DZ2999" s="81"/>
      <c r="EA2999" s="173"/>
      <c r="EB2999" s="733"/>
      <c r="EC2999" s="137"/>
      <c r="ED2999" s="583"/>
      <c r="EE2999" s="538"/>
      <c r="EF2999" s="565"/>
      <c r="EG2999" s="357"/>
      <c r="EH2999" s="81"/>
      <c r="EI2999" s="173"/>
      <c r="EJ2999" s="733"/>
      <c r="EK2999" s="137"/>
      <c r="EL2999" s="583"/>
      <c r="EM2999" s="538"/>
      <c r="EN2999" s="565"/>
      <c r="EO2999" s="357"/>
      <c r="EP2999" s="81"/>
      <c r="EQ2999" s="173"/>
      <c r="ER2999" s="733"/>
      <c r="ES2999" s="137"/>
      <c r="ET2999" s="583"/>
      <c r="EU2999" s="538"/>
      <c r="EV2999" s="565"/>
      <c r="EW2999" s="357"/>
      <c r="EX2999" s="81"/>
      <c r="EY2999" s="173"/>
      <c r="EZ2999" s="733"/>
      <c r="FA2999" s="137"/>
      <c r="FB2999" s="583"/>
      <c r="FC2999" s="538"/>
      <c r="FD2999" s="565"/>
      <c r="FE2999" s="357"/>
      <c r="FF2999" s="81"/>
      <c r="FG2999" s="173"/>
      <c r="FH2999" s="733"/>
      <c r="FI2999" s="137"/>
      <c r="FJ2999" s="583"/>
      <c r="FK2999" s="538"/>
      <c r="FL2999" s="565"/>
      <c r="FM2999" s="357"/>
      <c r="FN2999" s="81"/>
      <c r="FO2999" s="173"/>
      <c r="FP2999" s="733"/>
      <c r="FQ2999" s="137"/>
      <c r="FR2999" s="583"/>
      <c r="FS2999" s="538"/>
      <c r="FT2999" s="565"/>
      <c r="FU2999" s="357"/>
      <c r="FV2999" s="81"/>
      <c r="FW2999" s="173"/>
      <c r="FX2999" s="733"/>
      <c r="FY2999" s="137"/>
      <c r="FZ2999" s="583"/>
      <c r="GA2999" s="538"/>
      <c r="GB2999" s="565"/>
      <c r="GC2999" s="357"/>
      <c r="GD2999" s="81"/>
      <c r="GE2999" s="173"/>
      <c r="GF2999" s="733"/>
      <c r="GG2999" s="137"/>
      <c r="GH2999" s="583"/>
      <c r="GI2999" s="538"/>
      <c r="GJ2999" s="565"/>
      <c r="GK2999" s="357"/>
      <c r="GL2999" s="81"/>
      <c r="GM2999" s="173"/>
      <c r="GN2999" s="733"/>
      <c r="GO2999" s="137"/>
      <c r="GP2999" s="583"/>
      <c r="GQ2999" s="538"/>
      <c r="GR2999" s="565"/>
      <c r="GS2999" s="357"/>
      <c r="GT2999" s="81"/>
      <c r="GU2999" s="173"/>
      <c r="GV2999" s="733"/>
      <c r="GW2999" s="137"/>
      <c r="GX2999" s="583"/>
      <c r="GY2999" s="538"/>
      <c r="GZ2999" s="565"/>
      <c r="HA2999" s="357"/>
      <c r="HB2999" s="81"/>
      <c r="HC2999" s="173"/>
      <c r="HD2999" s="733"/>
      <c r="HE2999" s="137"/>
      <c r="HF2999" s="583"/>
      <c r="HG2999" s="538"/>
      <c r="HH2999" s="565"/>
      <c r="HI2999" s="357"/>
      <c r="HJ2999" s="81"/>
      <c r="HK2999" s="173"/>
      <c r="HL2999" s="733"/>
      <c r="HM2999" s="137"/>
      <c r="HN2999" s="583"/>
      <c r="HO2999" s="538"/>
      <c r="HP2999" s="565"/>
      <c r="HQ2999" s="357"/>
      <c r="HR2999" s="81"/>
      <c r="HS2999" s="173"/>
      <c r="HT2999" s="733"/>
      <c r="HU2999" s="137"/>
      <c r="HV2999" s="583"/>
      <c r="HW2999" s="538"/>
      <c r="HX2999" s="565"/>
      <c r="HY2999" s="357"/>
      <c r="HZ2999" s="81"/>
      <c r="IA2999" s="173"/>
      <c r="IB2999" s="733"/>
      <c r="IC2999" s="137"/>
      <c r="ID2999" s="583"/>
      <c r="IE2999" s="538"/>
      <c r="IF2999" s="565"/>
      <c r="IG2999" s="357"/>
      <c r="IH2999" s="81"/>
      <c r="II2999" s="173"/>
      <c r="IJ2999" s="733"/>
      <c r="IK2999" s="137"/>
      <c r="IL2999" s="583"/>
      <c r="IM2999" s="538"/>
      <c r="IN2999" s="565"/>
      <c r="IO2999" s="357"/>
      <c r="IP2999" s="81"/>
      <c r="IQ2999" s="173"/>
      <c r="IR2999" s="733"/>
      <c r="IS2999" s="137"/>
      <c r="IT2999" s="583"/>
      <c r="IU2999" s="538"/>
      <c r="IV2999" s="565"/>
      <c r="IW2999" s="357"/>
      <c r="IX2999" s="81"/>
      <c r="IY2999" s="173"/>
      <c r="IZ2999" s="733"/>
      <c r="JA2999" s="137"/>
      <c r="JB2999" s="583"/>
      <c r="JC2999" s="538"/>
      <c r="JD2999" s="565"/>
      <c r="JE2999" s="357"/>
      <c r="JF2999" s="81"/>
      <c r="JG2999" s="173"/>
      <c r="JH2999" s="733"/>
      <c r="JI2999" s="137"/>
      <c r="JJ2999" s="583"/>
      <c r="JK2999" s="538"/>
      <c r="JL2999" s="565"/>
      <c r="JM2999" s="357"/>
      <c r="JN2999" s="81"/>
      <c r="JO2999" s="173"/>
      <c r="JP2999" s="733"/>
      <c r="JQ2999" s="137"/>
      <c r="JR2999" s="583"/>
      <c r="JS2999" s="538"/>
      <c r="JT2999" s="565"/>
      <c r="JU2999" s="357"/>
      <c r="JV2999" s="81"/>
      <c r="JW2999" s="173"/>
      <c r="JX2999" s="733"/>
      <c r="JY2999" s="137"/>
      <c r="JZ2999" s="583"/>
      <c r="KA2999" s="538"/>
      <c r="KB2999" s="565"/>
      <c r="KC2999" s="357"/>
      <c r="KD2999" s="81"/>
      <c r="KE2999" s="173"/>
      <c r="KF2999" s="733"/>
      <c r="KG2999" s="137"/>
      <c r="KH2999" s="583"/>
      <c r="KI2999" s="538"/>
      <c r="KJ2999" s="565"/>
      <c r="KK2999" s="357"/>
      <c r="KL2999" s="81"/>
      <c r="KM2999" s="173"/>
      <c r="KN2999" s="733"/>
      <c r="KO2999" s="137"/>
      <c r="KP2999" s="583"/>
      <c r="KQ2999" s="538"/>
      <c r="KR2999" s="565"/>
      <c r="KS2999" s="357"/>
      <c r="KT2999" s="81"/>
      <c r="KU2999" s="173"/>
      <c r="KV2999" s="733"/>
      <c r="KW2999" s="137"/>
      <c r="KX2999" s="583"/>
      <c r="KY2999" s="538"/>
      <c r="KZ2999" s="565"/>
      <c r="LA2999" s="357"/>
      <c r="LB2999" s="81"/>
      <c r="LC2999" s="173"/>
      <c r="LD2999" s="733"/>
      <c r="LE2999" s="137"/>
      <c r="LF2999" s="583"/>
      <c r="LG2999" s="538"/>
      <c r="LH2999" s="565"/>
      <c r="LI2999" s="357"/>
      <c r="LJ2999" s="81"/>
      <c r="LK2999" s="173"/>
      <c r="LL2999" s="733"/>
      <c r="LM2999" s="137"/>
      <c r="LN2999" s="583"/>
      <c r="LO2999" s="538"/>
      <c r="LP2999" s="565"/>
      <c r="LQ2999" s="357"/>
      <c r="LR2999" s="81"/>
      <c r="LS2999" s="173"/>
      <c r="LT2999" s="733"/>
      <c r="LU2999" s="137"/>
      <c r="LV2999" s="583"/>
      <c r="LW2999" s="538"/>
      <c r="LX2999" s="565"/>
      <c r="LY2999" s="357"/>
      <c r="LZ2999" s="81"/>
      <c r="MA2999" s="173"/>
      <c r="MB2999" s="733"/>
      <c r="MC2999" s="137"/>
      <c r="MD2999" s="583"/>
      <c r="ME2999" s="538"/>
      <c r="MF2999" s="565"/>
      <c r="MG2999" s="357"/>
      <c r="MH2999" s="81"/>
      <c r="MI2999" s="173"/>
      <c r="MJ2999" s="733"/>
      <c r="MK2999" s="137"/>
      <c r="ML2999" s="583"/>
      <c r="MM2999" s="538"/>
      <c r="MN2999" s="565"/>
      <c r="MO2999" s="357"/>
      <c r="MP2999" s="81"/>
      <c r="MQ2999" s="173"/>
      <c r="MR2999" s="733"/>
      <c r="MS2999" s="137"/>
      <c r="MT2999" s="583"/>
      <c r="MU2999" s="538"/>
      <c r="MV2999" s="565"/>
      <c r="MW2999" s="357"/>
      <c r="MX2999" s="81"/>
      <c r="MY2999" s="173"/>
      <c r="MZ2999" s="733"/>
      <c r="NA2999" s="137"/>
      <c r="NB2999" s="583"/>
      <c r="NC2999" s="538"/>
      <c r="ND2999" s="565"/>
      <c r="NE2999" s="357"/>
      <c r="NF2999" s="81"/>
      <c r="NG2999" s="173"/>
      <c r="NH2999" s="733"/>
      <c r="NI2999" s="137"/>
      <c r="NJ2999" s="583"/>
      <c r="NK2999" s="538"/>
      <c r="NL2999" s="565"/>
      <c r="NM2999" s="357"/>
      <c r="NN2999" s="81"/>
      <c r="NO2999" s="173"/>
      <c r="NP2999" s="733"/>
      <c r="NQ2999" s="137"/>
      <c r="NR2999" s="583"/>
      <c r="NS2999" s="538"/>
      <c r="NT2999" s="565"/>
      <c r="NU2999" s="357"/>
      <c r="NV2999" s="81"/>
      <c r="NW2999" s="173"/>
      <c r="NX2999" s="733"/>
      <c r="NY2999" s="137"/>
      <c r="NZ2999" s="583"/>
      <c r="OA2999" s="538"/>
      <c r="OB2999" s="565"/>
      <c r="OC2999" s="357"/>
      <c r="OD2999" s="81"/>
      <c r="OE2999" s="173"/>
      <c r="OF2999" s="733"/>
      <c r="OG2999" s="137"/>
      <c r="OH2999" s="583"/>
      <c r="OI2999" s="538"/>
      <c r="OJ2999" s="565"/>
      <c r="OK2999" s="357"/>
      <c r="OL2999" s="81"/>
      <c r="OM2999" s="173"/>
      <c r="ON2999" s="733"/>
      <c r="OO2999" s="137"/>
      <c r="OP2999" s="583"/>
      <c r="OQ2999" s="538"/>
      <c r="OR2999" s="565"/>
      <c r="OS2999" s="357"/>
      <c r="OT2999" s="81"/>
      <c r="OU2999" s="173"/>
      <c r="OV2999" s="733"/>
      <c r="OW2999" s="137"/>
      <c r="OX2999" s="583"/>
      <c r="OY2999" s="538"/>
      <c r="OZ2999" s="565"/>
      <c r="PA2999" s="357"/>
      <c r="PB2999" s="81"/>
      <c r="PC2999" s="173"/>
      <c r="PD2999" s="733"/>
      <c r="PE2999" s="137"/>
      <c r="PF2999" s="583"/>
      <c r="PG2999" s="538"/>
      <c r="PH2999" s="565"/>
      <c r="PI2999" s="357"/>
      <c r="PJ2999" s="81"/>
      <c r="PK2999" s="173"/>
      <c r="PL2999" s="733"/>
      <c r="PM2999" s="137"/>
      <c r="PN2999" s="583"/>
      <c r="PO2999" s="538"/>
      <c r="PP2999" s="565"/>
      <c r="PQ2999" s="357"/>
      <c r="PR2999" s="81"/>
      <c r="PS2999" s="173"/>
      <c r="PT2999" s="733"/>
      <c r="PU2999" s="137"/>
      <c r="PV2999" s="583"/>
      <c r="PW2999" s="538"/>
      <c r="PX2999" s="565"/>
      <c r="PY2999" s="357"/>
      <c r="PZ2999" s="81"/>
      <c r="QA2999" s="173"/>
      <c r="QB2999" s="733"/>
      <c r="QC2999" s="137"/>
      <c r="QD2999" s="583"/>
      <c r="QE2999" s="538"/>
      <c r="QF2999" s="565"/>
      <c r="QG2999" s="357"/>
      <c r="QH2999" s="81"/>
      <c r="QI2999" s="173"/>
      <c r="QJ2999" s="733"/>
      <c r="QK2999" s="137"/>
      <c r="QL2999" s="583"/>
      <c r="QM2999" s="538"/>
      <c r="QN2999" s="565"/>
      <c r="QO2999" s="357"/>
      <c r="QP2999" s="81"/>
      <c r="QQ2999" s="173"/>
      <c r="QR2999" s="733"/>
      <c r="QS2999" s="137"/>
      <c r="QT2999" s="583"/>
      <c r="QU2999" s="538"/>
      <c r="QV2999" s="565"/>
      <c r="QW2999" s="357"/>
      <c r="QX2999" s="81"/>
      <c r="QY2999" s="173"/>
      <c r="QZ2999" s="733"/>
      <c r="RA2999" s="137"/>
      <c r="RB2999" s="583"/>
      <c r="RC2999" s="538"/>
      <c r="RD2999" s="565"/>
      <c r="RE2999" s="357"/>
      <c r="RF2999" s="81"/>
      <c r="RG2999" s="173"/>
      <c r="RH2999" s="733"/>
      <c r="RI2999" s="137"/>
      <c r="RJ2999" s="583"/>
      <c r="RK2999" s="538"/>
      <c r="RL2999" s="565"/>
      <c r="RM2999" s="357"/>
      <c r="RN2999" s="81"/>
      <c r="RO2999" s="173"/>
      <c r="RP2999" s="733"/>
      <c r="RQ2999" s="137"/>
      <c r="RR2999" s="583"/>
      <c r="RS2999" s="538"/>
      <c r="RT2999" s="565"/>
      <c r="RU2999" s="357"/>
      <c r="RV2999" s="81"/>
      <c r="RW2999" s="173"/>
      <c r="RX2999" s="733"/>
      <c r="RY2999" s="137"/>
      <c r="RZ2999" s="583"/>
      <c r="SA2999" s="538"/>
      <c r="SB2999" s="565"/>
      <c r="SC2999" s="357"/>
      <c r="SD2999" s="81"/>
      <c r="SE2999" s="173"/>
      <c r="SF2999" s="733"/>
      <c r="SG2999" s="137"/>
      <c r="SH2999" s="583"/>
      <c r="SI2999" s="538"/>
      <c r="SJ2999" s="565"/>
      <c r="SK2999" s="357"/>
      <c r="SL2999" s="81"/>
      <c r="SM2999" s="173"/>
      <c r="SN2999" s="733"/>
      <c r="SO2999" s="137"/>
      <c r="SP2999" s="583"/>
      <c r="SQ2999" s="538"/>
      <c r="SR2999" s="565"/>
      <c r="SS2999" s="357"/>
      <c r="ST2999" s="81"/>
      <c r="SU2999" s="173"/>
      <c r="SV2999" s="733"/>
      <c r="SW2999" s="137"/>
      <c r="SX2999" s="583"/>
      <c r="SY2999" s="538"/>
      <c r="SZ2999" s="565"/>
      <c r="TA2999" s="357"/>
      <c r="TB2999" s="81"/>
      <c r="TC2999" s="173"/>
      <c r="TD2999" s="733"/>
      <c r="TE2999" s="137"/>
      <c r="TF2999" s="583"/>
      <c r="TG2999" s="538"/>
      <c r="TH2999" s="565"/>
      <c r="TI2999" s="357"/>
      <c r="TJ2999" s="81"/>
      <c r="TK2999" s="173"/>
      <c r="TL2999" s="733"/>
      <c r="TM2999" s="137"/>
      <c r="TN2999" s="583"/>
      <c r="TO2999" s="538"/>
      <c r="TP2999" s="565"/>
      <c r="TQ2999" s="357"/>
      <c r="TR2999" s="81"/>
      <c r="TS2999" s="173"/>
      <c r="TT2999" s="733"/>
      <c r="TU2999" s="137"/>
      <c r="TV2999" s="583"/>
      <c r="TW2999" s="538"/>
      <c r="TX2999" s="565"/>
      <c r="TY2999" s="357"/>
      <c r="TZ2999" s="81"/>
      <c r="UA2999" s="173"/>
      <c r="UB2999" s="733"/>
      <c r="UC2999" s="137"/>
      <c r="UD2999" s="583"/>
      <c r="UE2999" s="538"/>
      <c r="UF2999" s="565"/>
      <c r="UG2999" s="357"/>
      <c r="UH2999" s="81"/>
      <c r="UI2999" s="173"/>
      <c r="UJ2999" s="733"/>
      <c r="UK2999" s="137"/>
      <c r="UL2999" s="583"/>
      <c r="UM2999" s="538"/>
      <c r="UN2999" s="565"/>
      <c r="UO2999" s="357"/>
      <c r="UP2999" s="81"/>
      <c r="UQ2999" s="173"/>
      <c r="UR2999" s="733"/>
      <c r="US2999" s="137"/>
      <c r="UT2999" s="583"/>
      <c r="UU2999" s="538"/>
      <c r="UV2999" s="565"/>
      <c r="UW2999" s="357"/>
      <c r="UX2999" s="81"/>
      <c r="UY2999" s="173"/>
      <c r="UZ2999" s="733"/>
      <c r="VA2999" s="137"/>
      <c r="VB2999" s="583"/>
      <c r="VC2999" s="538"/>
      <c r="VD2999" s="565"/>
      <c r="VE2999" s="357"/>
      <c r="VF2999" s="81"/>
      <c r="VG2999" s="173"/>
      <c r="VH2999" s="733"/>
      <c r="VI2999" s="137"/>
      <c r="VJ2999" s="583"/>
      <c r="VK2999" s="538"/>
      <c r="VL2999" s="565"/>
      <c r="VM2999" s="357"/>
      <c r="VN2999" s="81"/>
      <c r="VO2999" s="173"/>
      <c r="VP2999" s="733"/>
      <c r="VQ2999" s="137"/>
      <c r="VR2999" s="583"/>
      <c r="VS2999" s="538"/>
      <c r="VT2999" s="565"/>
      <c r="VU2999" s="357"/>
      <c r="VV2999" s="81"/>
      <c r="VW2999" s="173"/>
      <c r="VX2999" s="733"/>
      <c r="VY2999" s="137"/>
      <c r="VZ2999" s="583"/>
      <c r="WA2999" s="538"/>
      <c r="WB2999" s="565"/>
      <c r="WC2999" s="357"/>
      <c r="WD2999" s="81"/>
      <c r="WE2999" s="173"/>
      <c r="WF2999" s="733"/>
      <c r="WG2999" s="137"/>
      <c r="WH2999" s="583"/>
      <c r="WI2999" s="538"/>
      <c r="WJ2999" s="565"/>
      <c r="WK2999" s="357"/>
      <c r="WL2999" s="81"/>
      <c r="WM2999" s="173"/>
      <c r="WN2999" s="733"/>
      <c r="WO2999" s="137"/>
      <c r="WP2999" s="583"/>
      <c r="WQ2999" s="538"/>
      <c r="WR2999" s="565"/>
      <c r="WS2999" s="357"/>
      <c r="WT2999" s="81"/>
      <c r="WU2999" s="173"/>
      <c r="WV2999" s="733"/>
      <c r="WW2999" s="137"/>
      <c r="WX2999" s="583"/>
      <c r="WY2999" s="538"/>
      <c r="WZ2999" s="565"/>
      <c r="XA2999" s="357"/>
      <c r="XB2999" s="81"/>
      <c r="XC2999" s="173"/>
      <c r="XD2999" s="733"/>
      <c r="XE2999" s="137"/>
      <c r="XF2999" s="583"/>
      <c r="XG2999" s="538"/>
      <c r="XH2999" s="565"/>
      <c r="XI2999" s="357"/>
      <c r="XJ2999" s="81"/>
      <c r="XK2999" s="173"/>
      <c r="XL2999" s="733"/>
      <c r="XM2999" s="137"/>
      <c r="XN2999" s="583"/>
      <c r="XO2999" s="538"/>
      <c r="XP2999" s="565"/>
      <c r="XQ2999" s="357"/>
      <c r="XR2999" s="81"/>
      <c r="XS2999" s="173"/>
      <c r="XT2999" s="733"/>
      <c r="XU2999" s="137"/>
      <c r="XV2999" s="583"/>
      <c r="XW2999" s="538"/>
      <c r="XX2999" s="565"/>
      <c r="XY2999" s="357"/>
      <c r="XZ2999" s="81"/>
      <c r="YA2999" s="173"/>
      <c r="YB2999" s="733"/>
      <c r="YC2999" s="137"/>
      <c r="YD2999" s="583"/>
      <c r="YE2999" s="538"/>
      <c r="YF2999" s="565"/>
      <c r="YG2999" s="357"/>
      <c r="YH2999" s="81"/>
      <c r="YI2999" s="173"/>
      <c r="YJ2999" s="733"/>
      <c r="YK2999" s="137"/>
      <c r="YL2999" s="583"/>
      <c r="YM2999" s="538"/>
      <c r="YN2999" s="565"/>
      <c r="YO2999" s="357"/>
      <c r="YP2999" s="81"/>
      <c r="YQ2999" s="173"/>
      <c r="YR2999" s="733"/>
      <c r="YS2999" s="137"/>
      <c r="YT2999" s="583"/>
      <c r="YU2999" s="538"/>
      <c r="YV2999" s="565"/>
      <c r="YW2999" s="357"/>
      <c r="YX2999" s="81"/>
      <c r="YY2999" s="173"/>
      <c r="YZ2999" s="733"/>
      <c r="ZA2999" s="137"/>
      <c r="ZB2999" s="583"/>
      <c r="ZC2999" s="538"/>
      <c r="ZD2999" s="565"/>
      <c r="ZE2999" s="357"/>
      <c r="ZF2999" s="81"/>
      <c r="ZG2999" s="173"/>
      <c r="ZH2999" s="733"/>
      <c r="ZI2999" s="137"/>
      <c r="ZJ2999" s="583"/>
      <c r="ZK2999" s="538"/>
      <c r="ZL2999" s="565"/>
      <c r="ZM2999" s="357"/>
      <c r="ZN2999" s="81"/>
      <c r="ZO2999" s="173"/>
      <c r="ZP2999" s="733"/>
      <c r="ZQ2999" s="137"/>
      <c r="ZR2999" s="583"/>
      <c r="ZS2999" s="538"/>
      <c r="ZT2999" s="565"/>
      <c r="ZU2999" s="357"/>
      <c r="ZV2999" s="81"/>
      <c r="ZW2999" s="173"/>
      <c r="ZX2999" s="733"/>
      <c r="ZY2999" s="137"/>
      <c r="ZZ2999" s="583"/>
      <c r="AAA2999" s="538"/>
      <c r="AAB2999" s="565"/>
      <c r="AAC2999" s="357"/>
      <c r="AAD2999" s="81"/>
      <c r="AAE2999" s="173"/>
      <c r="AAF2999" s="733"/>
      <c r="AAG2999" s="137"/>
      <c r="AAH2999" s="583"/>
      <c r="AAI2999" s="538"/>
      <c r="AAJ2999" s="565"/>
      <c r="AAK2999" s="357"/>
      <c r="AAL2999" s="81"/>
      <c r="AAM2999" s="173"/>
      <c r="AAN2999" s="733"/>
      <c r="AAO2999" s="137"/>
      <c r="AAP2999" s="583"/>
      <c r="AAQ2999" s="538"/>
      <c r="AAR2999" s="565"/>
      <c r="AAS2999" s="357"/>
      <c r="AAT2999" s="81"/>
      <c r="AAU2999" s="173"/>
      <c r="AAV2999" s="733"/>
      <c r="AAW2999" s="137"/>
      <c r="AAX2999" s="583"/>
      <c r="AAY2999" s="538"/>
      <c r="AAZ2999" s="565"/>
      <c r="ABA2999" s="357"/>
      <c r="ABB2999" s="81"/>
      <c r="ABC2999" s="173"/>
      <c r="ABD2999" s="733"/>
      <c r="ABE2999" s="137"/>
      <c r="ABF2999" s="583"/>
      <c r="ABG2999" s="538"/>
      <c r="ABH2999" s="565"/>
      <c r="ABI2999" s="357"/>
      <c r="ABJ2999" s="81"/>
      <c r="ABK2999" s="173"/>
      <c r="ABL2999" s="733"/>
      <c r="ABM2999" s="137"/>
      <c r="ABN2999" s="583"/>
      <c r="ABO2999" s="538"/>
      <c r="ABP2999" s="565"/>
      <c r="ABQ2999" s="357"/>
      <c r="ABR2999" s="81"/>
      <c r="ABS2999" s="173"/>
      <c r="ABT2999" s="733"/>
      <c r="ABU2999" s="137"/>
      <c r="ABV2999" s="583"/>
      <c r="ABW2999" s="538"/>
      <c r="ABX2999" s="565"/>
      <c r="ABY2999" s="357"/>
      <c r="ABZ2999" s="81"/>
      <c r="ACA2999" s="173"/>
      <c r="ACB2999" s="733"/>
      <c r="ACC2999" s="137"/>
      <c r="ACD2999" s="583"/>
      <c r="ACE2999" s="538"/>
      <c r="ACF2999" s="565"/>
      <c r="ACG2999" s="357"/>
      <c r="ACH2999" s="81"/>
      <c r="ACI2999" s="173"/>
      <c r="ACJ2999" s="733"/>
      <c r="ACK2999" s="137"/>
      <c r="ACL2999" s="583"/>
      <c r="ACM2999" s="538"/>
      <c r="ACN2999" s="565"/>
      <c r="ACO2999" s="357"/>
      <c r="ACP2999" s="81"/>
      <c r="ACQ2999" s="173"/>
      <c r="ACR2999" s="733"/>
      <c r="ACS2999" s="137"/>
      <c r="ACT2999" s="583"/>
      <c r="ACU2999" s="538"/>
      <c r="ACV2999" s="565"/>
      <c r="ACW2999" s="357"/>
      <c r="ACX2999" s="81"/>
      <c r="ACY2999" s="173"/>
      <c r="ACZ2999" s="733"/>
      <c r="ADA2999" s="137"/>
      <c r="ADB2999" s="583"/>
      <c r="ADC2999" s="538"/>
      <c r="ADD2999" s="565"/>
      <c r="ADE2999" s="357"/>
      <c r="ADF2999" s="81"/>
      <c r="ADG2999" s="173"/>
      <c r="ADH2999" s="733"/>
      <c r="ADI2999" s="137"/>
      <c r="ADJ2999" s="583"/>
      <c r="ADK2999" s="538"/>
      <c r="ADL2999" s="565"/>
      <c r="ADM2999" s="357"/>
      <c r="ADN2999" s="81"/>
      <c r="ADO2999" s="173"/>
      <c r="ADP2999" s="733"/>
      <c r="ADQ2999" s="137"/>
      <c r="ADR2999" s="583"/>
      <c r="ADS2999" s="538"/>
      <c r="ADT2999" s="565"/>
      <c r="ADU2999" s="357"/>
      <c r="ADV2999" s="81"/>
      <c r="ADW2999" s="173"/>
      <c r="ADX2999" s="733"/>
      <c r="ADY2999" s="137"/>
      <c r="ADZ2999" s="583"/>
      <c r="AEA2999" s="538"/>
      <c r="AEB2999" s="565"/>
      <c r="AEC2999" s="357"/>
      <c r="AED2999" s="81"/>
      <c r="AEE2999" s="173"/>
      <c r="AEF2999" s="733"/>
      <c r="AEG2999" s="137"/>
      <c r="AEH2999" s="583"/>
      <c r="AEI2999" s="538"/>
      <c r="AEJ2999" s="565"/>
      <c r="AEK2999" s="357"/>
      <c r="AEL2999" s="81"/>
      <c r="AEM2999" s="173"/>
      <c r="AEN2999" s="733"/>
      <c r="AEO2999" s="137"/>
      <c r="AEP2999" s="583"/>
      <c r="AEQ2999" s="538"/>
      <c r="AER2999" s="565"/>
      <c r="AES2999" s="357"/>
      <c r="AET2999" s="81"/>
      <c r="AEU2999" s="173"/>
      <c r="AEV2999" s="733"/>
      <c r="AEW2999" s="137"/>
      <c r="AEX2999" s="583"/>
      <c r="AEY2999" s="538"/>
      <c r="AEZ2999" s="565"/>
      <c r="AFA2999" s="357"/>
      <c r="AFB2999" s="81"/>
      <c r="AFC2999" s="173"/>
      <c r="AFD2999" s="733"/>
      <c r="AFE2999" s="137"/>
      <c r="AFF2999" s="583"/>
      <c r="AFG2999" s="538"/>
      <c r="AFH2999" s="565"/>
      <c r="AFI2999" s="357"/>
      <c r="AFJ2999" s="81"/>
      <c r="AFK2999" s="173"/>
      <c r="AFL2999" s="733"/>
      <c r="AFM2999" s="137"/>
      <c r="AFN2999" s="583"/>
      <c r="AFO2999" s="538"/>
      <c r="AFP2999" s="565"/>
      <c r="AFQ2999" s="357"/>
      <c r="AFR2999" s="81"/>
      <c r="AFS2999" s="173"/>
      <c r="AFT2999" s="733"/>
      <c r="AFU2999" s="137"/>
      <c r="AFV2999" s="583"/>
      <c r="AFW2999" s="538"/>
      <c r="AFX2999" s="565"/>
      <c r="AFY2999" s="357"/>
      <c r="AFZ2999" s="81"/>
      <c r="AGA2999" s="173"/>
      <c r="AGB2999" s="733"/>
      <c r="AGC2999" s="137"/>
      <c r="AGD2999" s="583"/>
      <c r="AGE2999" s="538"/>
      <c r="AGF2999" s="565"/>
      <c r="AGG2999" s="357"/>
      <c r="AGH2999" s="81"/>
      <c r="AGI2999" s="173"/>
      <c r="AGJ2999" s="733"/>
      <c r="AGK2999" s="137"/>
      <c r="AGL2999" s="583"/>
      <c r="AGM2999" s="538"/>
      <c r="AGN2999" s="565"/>
      <c r="AGO2999" s="357"/>
      <c r="AGP2999" s="81"/>
      <c r="AGQ2999" s="173"/>
      <c r="AGR2999" s="733"/>
      <c r="AGS2999" s="137"/>
      <c r="AGT2999" s="583"/>
      <c r="AGU2999" s="538"/>
      <c r="AGV2999" s="565"/>
      <c r="AGW2999" s="357"/>
      <c r="AGX2999" s="81"/>
      <c r="AGY2999" s="173"/>
      <c r="AGZ2999" s="733"/>
      <c r="AHA2999" s="137"/>
      <c r="AHB2999" s="583"/>
      <c r="AHC2999" s="538"/>
      <c r="AHD2999" s="565"/>
      <c r="AHE2999" s="357"/>
      <c r="AHF2999" s="81"/>
      <c r="AHG2999" s="173"/>
      <c r="AHH2999" s="733"/>
      <c r="AHI2999" s="137"/>
      <c r="AHJ2999" s="583"/>
      <c r="AHK2999" s="538"/>
      <c r="AHL2999" s="565"/>
      <c r="AHM2999" s="357"/>
      <c r="AHN2999" s="81"/>
      <c r="AHO2999" s="173"/>
      <c r="AHP2999" s="733"/>
      <c r="AHQ2999" s="137"/>
      <c r="AHR2999" s="583"/>
      <c r="AHS2999" s="538"/>
      <c r="AHT2999" s="565"/>
      <c r="AHU2999" s="357"/>
      <c r="AHV2999" s="81"/>
      <c r="AHW2999" s="173"/>
      <c r="AHX2999" s="733"/>
      <c r="AHY2999" s="137"/>
      <c r="AHZ2999" s="583"/>
      <c r="AIA2999" s="538"/>
      <c r="AIB2999" s="565"/>
      <c r="AIC2999" s="357"/>
      <c r="AID2999" s="81"/>
      <c r="AIE2999" s="173"/>
      <c r="AIF2999" s="733"/>
      <c r="AIG2999" s="137"/>
      <c r="AIH2999" s="583"/>
      <c r="AII2999" s="538"/>
      <c r="AIJ2999" s="565"/>
      <c r="AIK2999" s="357"/>
      <c r="AIL2999" s="81"/>
      <c r="AIM2999" s="173"/>
      <c r="AIN2999" s="733"/>
      <c r="AIO2999" s="137"/>
      <c r="AIP2999" s="583"/>
      <c r="AIQ2999" s="538"/>
      <c r="AIR2999" s="565"/>
      <c r="AIS2999" s="357"/>
      <c r="AIT2999" s="81"/>
      <c r="AIU2999" s="173"/>
      <c r="AIV2999" s="733"/>
      <c r="AIW2999" s="137"/>
      <c r="AIX2999" s="583"/>
      <c r="AIY2999" s="538"/>
      <c r="AIZ2999" s="565"/>
      <c r="AJA2999" s="357"/>
      <c r="AJB2999" s="81"/>
      <c r="AJC2999" s="173"/>
      <c r="AJD2999" s="733"/>
      <c r="AJE2999" s="137"/>
      <c r="AJF2999" s="583"/>
      <c r="AJG2999" s="538"/>
      <c r="AJH2999" s="565"/>
      <c r="AJI2999" s="357"/>
      <c r="AJJ2999" s="81"/>
      <c r="AJK2999" s="173"/>
      <c r="AJL2999" s="733"/>
      <c r="AJM2999" s="137"/>
      <c r="AJN2999" s="583"/>
      <c r="AJO2999" s="538"/>
      <c r="AJP2999" s="565"/>
      <c r="AJQ2999" s="357"/>
      <c r="AJR2999" s="81"/>
      <c r="AJS2999" s="173"/>
      <c r="AJT2999" s="733"/>
      <c r="AJU2999" s="137"/>
      <c r="AJV2999" s="583"/>
      <c r="AJW2999" s="538"/>
      <c r="AJX2999" s="565"/>
      <c r="AJY2999" s="357"/>
      <c r="AJZ2999" s="81"/>
      <c r="AKA2999" s="173"/>
      <c r="AKB2999" s="733"/>
      <c r="AKC2999" s="137"/>
      <c r="AKD2999" s="583"/>
      <c r="AKE2999" s="538"/>
      <c r="AKF2999" s="565"/>
      <c r="AKG2999" s="357"/>
      <c r="AKH2999" s="81"/>
      <c r="AKI2999" s="173"/>
      <c r="AKJ2999" s="733"/>
      <c r="AKK2999" s="137"/>
      <c r="AKL2999" s="583"/>
      <c r="AKM2999" s="538"/>
      <c r="AKN2999" s="565"/>
      <c r="AKO2999" s="357"/>
      <c r="AKP2999" s="81"/>
      <c r="AKQ2999" s="173"/>
      <c r="AKR2999" s="733"/>
      <c r="AKS2999" s="137"/>
      <c r="AKT2999" s="583"/>
      <c r="AKU2999" s="538"/>
      <c r="AKV2999" s="565"/>
      <c r="AKW2999" s="357"/>
      <c r="AKX2999" s="81"/>
      <c r="AKY2999" s="173"/>
      <c r="AKZ2999" s="733"/>
      <c r="ALA2999" s="137"/>
      <c r="ALB2999" s="583"/>
      <c r="ALC2999" s="538"/>
      <c r="ALD2999" s="565"/>
      <c r="ALE2999" s="357"/>
      <c r="ALF2999" s="81"/>
      <c r="ALG2999" s="173"/>
      <c r="ALH2999" s="733"/>
      <c r="ALI2999" s="137"/>
      <c r="ALJ2999" s="583"/>
      <c r="ALK2999" s="538"/>
      <c r="ALL2999" s="565"/>
      <c r="ALM2999" s="357"/>
      <c r="ALN2999" s="81"/>
      <c r="ALO2999" s="173"/>
      <c r="ALP2999" s="733"/>
      <c r="ALQ2999" s="137"/>
      <c r="ALR2999" s="583"/>
      <c r="ALS2999" s="538"/>
      <c r="ALT2999" s="565"/>
      <c r="ALU2999" s="357"/>
      <c r="ALV2999" s="81"/>
      <c r="ALW2999" s="173"/>
      <c r="ALX2999" s="733"/>
      <c r="ALY2999" s="137"/>
      <c r="ALZ2999" s="583"/>
      <c r="AMA2999" s="538"/>
      <c r="AMB2999" s="565"/>
      <c r="AMC2999" s="357"/>
      <c r="AMD2999" s="81"/>
      <c r="AME2999" s="173"/>
      <c r="AMF2999" s="733"/>
      <c r="AMG2999" s="137"/>
      <c r="AMH2999" s="583"/>
      <c r="AMI2999" s="538"/>
      <c r="AMJ2999" s="565"/>
      <c r="AMK2999" s="357"/>
      <c r="AML2999" s="81"/>
      <c r="AMM2999" s="173"/>
      <c r="AMN2999" s="733"/>
      <c r="AMO2999" s="137"/>
      <c r="AMP2999" s="583"/>
      <c r="AMQ2999" s="538"/>
      <c r="AMR2999" s="565"/>
      <c r="AMS2999" s="357"/>
      <c r="AMT2999" s="81"/>
      <c r="AMU2999" s="173"/>
      <c r="AMV2999" s="733"/>
      <c r="AMW2999" s="137"/>
      <c r="AMX2999" s="583"/>
      <c r="AMY2999" s="538"/>
      <c r="AMZ2999" s="565"/>
      <c r="ANA2999" s="357"/>
      <c r="ANB2999" s="81"/>
      <c r="ANC2999" s="173"/>
      <c r="AND2999" s="733"/>
      <c r="ANE2999" s="137"/>
      <c r="ANF2999" s="583"/>
      <c r="ANG2999" s="538"/>
      <c r="ANH2999" s="565"/>
      <c r="ANI2999" s="357"/>
      <c r="ANJ2999" s="81"/>
      <c r="ANK2999" s="173"/>
      <c r="ANL2999" s="733"/>
      <c r="ANM2999" s="137"/>
      <c r="ANN2999" s="583"/>
      <c r="ANO2999" s="538"/>
      <c r="ANP2999" s="565"/>
      <c r="ANQ2999" s="357"/>
      <c r="ANR2999" s="81"/>
      <c r="ANS2999" s="173"/>
      <c r="ANT2999" s="733"/>
      <c r="ANU2999" s="137"/>
      <c r="ANV2999" s="583"/>
      <c r="ANW2999" s="538"/>
      <c r="ANX2999" s="565"/>
      <c r="ANY2999" s="357"/>
      <c r="ANZ2999" s="81"/>
      <c r="AOA2999" s="173"/>
      <c r="AOB2999" s="733"/>
      <c r="AOC2999" s="137"/>
      <c r="AOD2999" s="583"/>
      <c r="AOE2999" s="538"/>
      <c r="AOF2999" s="565"/>
      <c r="AOG2999" s="357"/>
      <c r="AOH2999" s="81"/>
      <c r="AOI2999" s="173"/>
      <c r="AOJ2999" s="733"/>
      <c r="AOK2999" s="137"/>
      <c r="AOL2999" s="583"/>
      <c r="AOM2999" s="538"/>
      <c r="AON2999" s="565"/>
      <c r="AOO2999" s="357"/>
      <c r="AOP2999" s="81"/>
      <c r="AOQ2999" s="173"/>
      <c r="AOR2999" s="733"/>
      <c r="AOS2999" s="137"/>
      <c r="AOT2999" s="583"/>
      <c r="AOU2999" s="538"/>
      <c r="AOV2999" s="565"/>
      <c r="AOW2999" s="357"/>
      <c r="AOX2999" s="81"/>
      <c r="AOY2999" s="173"/>
      <c r="AOZ2999" s="733"/>
      <c r="APA2999" s="137"/>
      <c r="APB2999" s="583"/>
      <c r="APC2999" s="538"/>
      <c r="APD2999" s="565"/>
      <c r="APE2999" s="357"/>
      <c r="APF2999" s="81"/>
      <c r="APG2999" s="173"/>
      <c r="APH2999" s="733"/>
      <c r="API2999" s="137"/>
      <c r="APJ2999" s="583"/>
      <c r="APK2999" s="538"/>
      <c r="APL2999" s="565"/>
      <c r="APM2999" s="357"/>
      <c r="APN2999" s="81"/>
      <c r="APO2999" s="173"/>
      <c r="APP2999" s="733"/>
      <c r="APQ2999" s="137"/>
      <c r="APR2999" s="583"/>
      <c r="APS2999" s="538"/>
      <c r="APT2999" s="565"/>
      <c r="APU2999" s="357"/>
      <c r="APV2999" s="81"/>
      <c r="APW2999" s="173"/>
      <c r="APX2999" s="733"/>
      <c r="APY2999" s="137"/>
      <c r="APZ2999" s="583"/>
      <c r="AQA2999" s="538"/>
      <c r="AQB2999" s="565"/>
      <c r="AQC2999" s="357"/>
      <c r="AQD2999" s="81"/>
      <c r="AQE2999" s="173"/>
      <c r="AQF2999" s="733"/>
      <c r="AQG2999" s="137"/>
      <c r="AQH2999" s="583"/>
      <c r="AQI2999" s="538"/>
      <c r="AQJ2999" s="565"/>
      <c r="AQK2999" s="357"/>
      <c r="AQL2999" s="81"/>
      <c r="AQM2999" s="173"/>
      <c r="AQN2999" s="733"/>
      <c r="AQO2999" s="137"/>
      <c r="AQP2999" s="583"/>
      <c r="AQQ2999" s="538"/>
      <c r="AQR2999" s="565"/>
      <c r="AQS2999" s="357"/>
      <c r="AQT2999" s="81"/>
      <c r="AQU2999" s="173"/>
      <c r="AQV2999" s="733"/>
      <c r="AQW2999" s="137"/>
      <c r="AQX2999" s="583"/>
      <c r="AQY2999" s="538"/>
      <c r="AQZ2999" s="565"/>
      <c r="ARA2999" s="357"/>
      <c r="ARB2999" s="81"/>
      <c r="ARC2999" s="173"/>
      <c r="ARD2999" s="733"/>
      <c r="ARE2999" s="137"/>
      <c r="ARF2999" s="583"/>
      <c r="ARG2999" s="538"/>
      <c r="ARH2999" s="565"/>
      <c r="ARI2999" s="357"/>
      <c r="ARJ2999" s="81"/>
      <c r="ARK2999" s="173"/>
      <c r="ARL2999" s="733"/>
      <c r="ARM2999" s="137"/>
      <c r="ARN2999" s="583"/>
      <c r="ARO2999" s="538"/>
      <c r="ARP2999" s="565"/>
      <c r="ARQ2999" s="357"/>
      <c r="ARR2999" s="81"/>
      <c r="ARS2999" s="173"/>
      <c r="ART2999" s="733"/>
      <c r="ARU2999" s="137"/>
      <c r="ARV2999" s="583"/>
      <c r="ARW2999" s="538"/>
      <c r="ARX2999" s="565"/>
      <c r="ARY2999" s="357"/>
      <c r="ARZ2999" s="81"/>
      <c r="ASA2999" s="173"/>
      <c r="ASB2999" s="733"/>
      <c r="ASC2999" s="137"/>
      <c r="ASD2999" s="583"/>
      <c r="ASE2999" s="538"/>
      <c r="ASF2999" s="565"/>
      <c r="ASG2999" s="357"/>
      <c r="ASH2999" s="81"/>
      <c r="ASI2999" s="173"/>
      <c r="ASJ2999" s="733"/>
      <c r="ASK2999" s="137"/>
      <c r="ASL2999" s="583"/>
      <c r="ASM2999" s="538"/>
      <c r="ASN2999" s="565"/>
      <c r="ASO2999" s="357"/>
      <c r="ASP2999" s="81"/>
      <c r="ASQ2999" s="173"/>
      <c r="ASR2999" s="733"/>
      <c r="ASS2999" s="137"/>
      <c r="AST2999" s="583"/>
      <c r="ASU2999" s="538"/>
      <c r="ASV2999" s="565"/>
      <c r="ASW2999" s="357"/>
      <c r="ASX2999" s="81"/>
      <c r="ASY2999" s="173"/>
      <c r="ASZ2999" s="733"/>
      <c r="ATA2999" s="137"/>
      <c r="ATB2999" s="583"/>
      <c r="ATC2999" s="538"/>
      <c r="ATD2999" s="565"/>
      <c r="ATE2999" s="357"/>
      <c r="ATF2999" s="81"/>
      <c r="ATG2999" s="173"/>
      <c r="ATH2999" s="733"/>
      <c r="ATI2999" s="137"/>
      <c r="ATJ2999" s="583"/>
      <c r="ATK2999" s="538"/>
      <c r="ATL2999" s="565"/>
      <c r="ATM2999" s="357"/>
      <c r="ATN2999" s="81"/>
      <c r="ATO2999" s="173"/>
      <c r="ATP2999" s="733"/>
      <c r="ATQ2999" s="137"/>
      <c r="ATR2999" s="583"/>
      <c r="ATS2999" s="538"/>
      <c r="ATT2999" s="565"/>
      <c r="ATU2999" s="357"/>
      <c r="ATV2999" s="81"/>
      <c r="ATW2999" s="173"/>
      <c r="ATX2999" s="733"/>
      <c r="ATY2999" s="137"/>
      <c r="ATZ2999" s="583"/>
      <c r="AUA2999" s="538"/>
      <c r="AUB2999" s="565"/>
      <c r="AUC2999" s="357"/>
      <c r="AUD2999" s="81"/>
      <c r="AUE2999" s="173"/>
      <c r="AUF2999" s="733"/>
      <c r="AUG2999" s="137"/>
      <c r="AUH2999" s="583"/>
      <c r="AUI2999" s="538"/>
      <c r="AUJ2999" s="565"/>
      <c r="AUK2999" s="357"/>
      <c r="AUL2999" s="81"/>
      <c r="AUM2999" s="173"/>
      <c r="AUN2999" s="733"/>
      <c r="AUO2999" s="137"/>
      <c r="AUP2999" s="583"/>
      <c r="AUQ2999" s="538"/>
      <c r="AUR2999" s="565"/>
      <c r="AUS2999" s="357"/>
      <c r="AUT2999" s="81"/>
      <c r="AUU2999" s="173"/>
      <c r="AUV2999" s="733"/>
      <c r="AUW2999" s="137"/>
      <c r="AUX2999" s="583"/>
      <c r="AUY2999" s="538"/>
      <c r="AUZ2999" s="565"/>
      <c r="AVA2999" s="357"/>
      <c r="AVB2999" s="81"/>
      <c r="AVC2999" s="173"/>
      <c r="AVD2999" s="733"/>
      <c r="AVE2999" s="137"/>
      <c r="AVF2999" s="583"/>
      <c r="AVG2999" s="538"/>
      <c r="AVH2999" s="565"/>
      <c r="AVI2999" s="357"/>
      <c r="AVJ2999" s="81"/>
      <c r="AVK2999" s="173"/>
      <c r="AVL2999" s="733"/>
      <c r="AVM2999" s="137"/>
      <c r="AVN2999" s="583"/>
      <c r="AVO2999" s="538"/>
      <c r="AVP2999" s="565"/>
      <c r="AVQ2999" s="357"/>
      <c r="AVR2999" s="81"/>
      <c r="AVS2999" s="173"/>
      <c r="AVT2999" s="733"/>
      <c r="AVU2999" s="137"/>
      <c r="AVV2999" s="583"/>
      <c r="AVW2999" s="538"/>
      <c r="AVX2999" s="565"/>
      <c r="AVY2999" s="357"/>
      <c r="AVZ2999" s="81"/>
      <c r="AWA2999" s="173"/>
      <c r="AWB2999" s="733"/>
      <c r="AWC2999" s="137"/>
      <c r="AWD2999" s="583"/>
      <c r="AWE2999" s="538"/>
      <c r="AWF2999" s="565"/>
      <c r="AWG2999" s="357"/>
      <c r="AWH2999" s="81"/>
      <c r="AWI2999" s="173"/>
      <c r="AWJ2999" s="733"/>
      <c r="AWK2999" s="137"/>
      <c r="AWL2999" s="583"/>
      <c r="AWM2999" s="538"/>
      <c r="AWN2999" s="565"/>
      <c r="AWO2999" s="357"/>
      <c r="AWP2999" s="81"/>
      <c r="AWQ2999" s="173"/>
      <c r="AWR2999" s="733"/>
      <c r="AWS2999" s="137"/>
      <c r="AWT2999" s="583"/>
      <c r="AWU2999" s="538"/>
      <c r="AWV2999" s="565"/>
      <c r="AWW2999" s="357"/>
      <c r="AWX2999" s="81"/>
      <c r="AWY2999" s="173"/>
      <c r="AWZ2999" s="733"/>
      <c r="AXA2999" s="137"/>
      <c r="AXB2999" s="583"/>
      <c r="AXC2999" s="538"/>
      <c r="AXD2999" s="565"/>
      <c r="AXE2999" s="357"/>
      <c r="AXF2999" s="81"/>
      <c r="AXG2999" s="173"/>
      <c r="AXH2999" s="733"/>
      <c r="AXI2999" s="137"/>
      <c r="AXJ2999" s="583"/>
      <c r="AXK2999" s="538"/>
      <c r="AXL2999" s="565"/>
      <c r="AXM2999" s="357"/>
      <c r="AXN2999" s="81"/>
      <c r="AXO2999" s="173"/>
      <c r="AXP2999" s="733"/>
      <c r="AXQ2999" s="137"/>
      <c r="AXR2999" s="583"/>
      <c r="AXS2999" s="538"/>
      <c r="AXT2999" s="565"/>
      <c r="AXU2999" s="357"/>
      <c r="AXV2999" s="81"/>
      <c r="AXW2999" s="173"/>
      <c r="AXX2999" s="733"/>
      <c r="AXY2999" s="137"/>
      <c r="AXZ2999" s="583"/>
      <c r="AYA2999" s="538"/>
      <c r="AYB2999" s="565"/>
      <c r="AYC2999" s="357"/>
      <c r="AYD2999" s="81"/>
      <c r="AYE2999" s="173"/>
      <c r="AYF2999" s="733"/>
      <c r="AYG2999" s="137"/>
      <c r="AYH2999" s="583"/>
      <c r="AYI2999" s="538"/>
      <c r="AYJ2999" s="565"/>
      <c r="AYK2999" s="357"/>
      <c r="AYL2999" s="81"/>
      <c r="AYM2999" s="173"/>
      <c r="AYN2999" s="733"/>
      <c r="AYO2999" s="137"/>
      <c r="AYP2999" s="583"/>
      <c r="AYQ2999" s="538"/>
      <c r="AYR2999" s="565"/>
      <c r="AYS2999" s="357"/>
      <c r="AYT2999" s="81"/>
      <c r="AYU2999" s="173"/>
      <c r="AYV2999" s="733"/>
      <c r="AYW2999" s="137"/>
      <c r="AYX2999" s="583"/>
      <c r="AYY2999" s="538"/>
      <c r="AYZ2999" s="565"/>
      <c r="AZA2999" s="357"/>
      <c r="AZB2999" s="81"/>
      <c r="AZC2999" s="173"/>
      <c r="AZD2999" s="733"/>
      <c r="AZE2999" s="137"/>
      <c r="AZF2999" s="583"/>
      <c r="AZG2999" s="538"/>
      <c r="AZH2999" s="565"/>
      <c r="AZI2999" s="357"/>
      <c r="AZJ2999" s="81"/>
      <c r="AZK2999" s="173"/>
      <c r="AZL2999" s="733"/>
      <c r="AZM2999" s="137"/>
      <c r="AZN2999" s="583"/>
      <c r="AZO2999" s="538"/>
      <c r="AZP2999" s="565"/>
      <c r="AZQ2999" s="357"/>
      <c r="AZR2999" s="81"/>
      <c r="AZS2999" s="173"/>
      <c r="AZT2999" s="733"/>
      <c r="AZU2999" s="137"/>
      <c r="AZV2999" s="583"/>
      <c r="AZW2999" s="538"/>
      <c r="AZX2999" s="565"/>
      <c r="AZY2999" s="357"/>
      <c r="AZZ2999" s="81"/>
      <c r="BAA2999" s="173"/>
      <c r="BAB2999" s="733"/>
      <c r="BAC2999" s="137"/>
      <c r="BAD2999" s="583"/>
      <c r="BAE2999" s="538"/>
      <c r="BAF2999" s="565"/>
      <c r="BAG2999" s="357"/>
      <c r="BAH2999" s="81"/>
      <c r="BAI2999" s="173"/>
      <c r="BAJ2999" s="733"/>
      <c r="BAK2999" s="137"/>
      <c r="BAL2999" s="583"/>
      <c r="BAM2999" s="538"/>
      <c r="BAN2999" s="565"/>
      <c r="BAO2999" s="357"/>
      <c r="BAP2999" s="81"/>
      <c r="BAQ2999" s="173"/>
      <c r="BAR2999" s="733"/>
      <c r="BAS2999" s="137"/>
      <c r="BAT2999" s="583"/>
      <c r="BAU2999" s="538"/>
      <c r="BAV2999" s="565"/>
      <c r="BAW2999" s="357"/>
      <c r="BAX2999" s="81"/>
      <c r="BAY2999" s="173"/>
      <c r="BAZ2999" s="733"/>
      <c r="BBA2999" s="137"/>
      <c r="BBB2999" s="583"/>
      <c r="BBC2999" s="538"/>
      <c r="BBD2999" s="565"/>
      <c r="BBE2999" s="357"/>
      <c r="BBF2999" s="81"/>
      <c r="BBG2999" s="173"/>
      <c r="BBH2999" s="733"/>
      <c r="BBI2999" s="137"/>
      <c r="BBJ2999" s="583"/>
      <c r="BBK2999" s="538"/>
      <c r="BBL2999" s="565"/>
      <c r="BBM2999" s="357"/>
      <c r="BBN2999" s="81"/>
      <c r="BBO2999" s="173"/>
      <c r="BBP2999" s="733"/>
      <c r="BBQ2999" s="137"/>
      <c r="BBR2999" s="583"/>
      <c r="BBS2999" s="538"/>
      <c r="BBT2999" s="565"/>
      <c r="BBU2999" s="357"/>
      <c r="BBV2999" s="81"/>
      <c r="BBW2999" s="173"/>
      <c r="BBX2999" s="733"/>
      <c r="BBY2999" s="137"/>
      <c r="BBZ2999" s="583"/>
      <c r="BCA2999" s="538"/>
      <c r="BCB2999" s="565"/>
      <c r="BCC2999" s="357"/>
      <c r="BCD2999" s="81"/>
      <c r="BCE2999" s="173"/>
      <c r="BCF2999" s="733"/>
      <c r="BCG2999" s="137"/>
      <c r="BCH2999" s="583"/>
      <c r="BCI2999" s="538"/>
      <c r="BCJ2999" s="565"/>
      <c r="BCK2999" s="357"/>
      <c r="BCL2999" s="81"/>
      <c r="BCM2999" s="173"/>
      <c r="BCN2999" s="733"/>
      <c r="BCO2999" s="137"/>
      <c r="BCP2999" s="583"/>
      <c r="BCQ2999" s="538"/>
      <c r="BCR2999" s="565"/>
      <c r="BCS2999" s="357"/>
      <c r="BCT2999" s="81"/>
      <c r="BCU2999" s="173"/>
      <c r="BCV2999" s="733"/>
      <c r="BCW2999" s="137"/>
      <c r="BCX2999" s="583"/>
      <c r="BCY2999" s="538"/>
      <c r="BCZ2999" s="565"/>
      <c r="BDA2999" s="357"/>
      <c r="BDB2999" s="81"/>
      <c r="BDC2999" s="173"/>
      <c r="BDD2999" s="733"/>
      <c r="BDE2999" s="137"/>
      <c r="BDF2999" s="583"/>
      <c r="BDG2999" s="538"/>
      <c r="BDH2999" s="565"/>
      <c r="BDI2999" s="357"/>
      <c r="BDJ2999" s="81"/>
      <c r="BDK2999" s="173"/>
      <c r="BDL2999" s="733"/>
      <c r="BDM2999" s="137"/>
      <c r="BDN2999" s="583"/>
      <c r="BDO2999" s="538"/>
      <c r="BDP2999" s="565"/>
      <c r="BDQ2999" s="357"/>
      <c r="BDR2999" s="81"/>
      <c r="BDS2999" s="173"/>
      <c r="BDT2999" s="733"/>
      <c r="BDU2999" s="137"/>
      <c r="BDV2999" s="583"/>
      <c r="BDW2999" s="538"/>
      <c r="BDX2999" s="565"/>
      <c r="BDY2999" s="357"/>
      <c r="BDZ2999" s="81"/>
      <c r="BEA2999" s="173"/>
      <c r="BEB2999" s="733"/>
      <c r="BEC2999" s="137"/>
      <c r="BED2999" s="583"/>
      <c r="BEE2999" s="538"/>
      <c r="BEF2999" s="565"/>
      <c r="BEG2999" s="357"/>
      <c r="BEH2999" s="81"/>
      <c r="BEI2999" s="173"/>
      <c r="BEJ2999" s="733"/>
      <c r="BEK2999" s="137"/>
      <c r="BEL2999" s="583"/>
      <c r="BEM2999" s="538"/>
      <c r="BEN2999" s="565"/>
      <c r="BEO2999" s="357"/>
      <c r="BEP2999" s="81"/>
      <c r="BEQ2999" s="173"/>
      <c r="BER2999" s="733"/>
      <c r="BES2999" s="137"/>
      <c r="BET2999" s="583"/>
      <c r="BEU2999" s="538"/>
      <c r="BEV2999" s="565"/>
      <c r="BEW2999" s="357"/>
      <c r="BEX2999" s="81"/>
      <c r="BEY2999" s="173"/>
      <c r="BEZ2999" s="733"/>
      <c r="BFA2999" s="137"/>
      <c r="BFB2999" s="583"/>
      <c r="BFC2999" s="538"/>
      <c r="BFD2999" s="565"/>
      <c r="BFE2999" s="357"/>
      <c r="BFF2999" s="81"/>
      <c r="BFG2999" s="173"/>
      <c r="BFH2999" s="733"/>
      <c r="BFI2999" s="137"/>
      <c r="BFJ2999" s="583"/>
      <c r="BFK2999" s="538"/>
      <c r="BFL2999" s="565"/>
      <c r="BFM2999" s="357"/>
      <c r="BFN2999" s="81"/>
      <c r="BFO2999" s="173"/>
      <c r="BFP2999" s="733"/>
      <c r="BFQ2999" s="137"/>
      <c r="BFR2999" s="583"/>
      <c r="BFS2999" s="538"/>
      <c r="BFT2999" s="565"/>
      <c r="BFU2999" s="357"/>
      <c r="BFV2999" s="81"/>
      <c r="BFW2999" s="173"/>
      <c r="BFX2999" s="733"/>
      <c r="BFY2999" s="137"/>
      <c r="BFZ2999" s="583"/>
      <c r="BGA2999" s="538"/>
      <c r="BGB2999" s="565"/>
      <c r="BGC2999" s="357"/>
      <c r="BGD2999" s="81"/>
      <c r="BGE2999" s="173"/>
      <c r="BGF2999" s="733"/>
      <c r="BGG2999" s="137"/>
      <c r="BGH2999" s="583"/>
      <c r="BGI2999" s="538"/>
      <c r="BGJ2999" s="565"/>
      <c r="BGK2999" s="357"/>
      <c r="BGL2999" s="81"/>
      <c r="BGM2999" s="173"/>
      <c r="BGN2999" s="733"/>
      <c r="BGO2999" s="137"/>
      <c r="BGP2999" s="583"/>
      <c r="BGQ2999" s="538"/>
      <c r="BGR2999" s="565"/>
      <c r="BGS2999" s="357"/>
      <c r="BGT2999" s="81"/>
      <c r="BGU2999" s="173"/>
      <c r="BGV2999" s="733"/>
      <c r="BGW2999" s="137"/>
      <c r="BGX2999" s="583"/>
      <c r="BGY2999" s="538"/>
      <c r="BGZ2999" s="565"/>
      <c r="BHA2999" s="357"/>
      <c r="BHB2999" s="81"/>
      <c r="BHC2999" s="173"/>
      <c r="BHD2999" s="733"/>
      <c r="BHE2999" s="137"/>
      <c r="BHF2999" s="583"/>
      <c r="BHG2999" s="538"/>
      <c r="BHH2999" s="565"/>
      <c r="BHI2999" s="357"/>
      <c r="BHJ2999" s="81"/>
      <c r="BHK2999" s="173"/>
      <c r="BHL2999" s="733"/>
      <c r="BHM2999" s="137"/>
      <c r="BHN2999" s="583"/>
      <c r="BHO2999" s="538"/>
      <c r="BHP2999" s="565"/>
      <c r="BHQ2999" s="357"/>
      <c r="BHR2999" s="81"/>
      <c r="BHS2999" s="173"/>
      <c r="BHT2999" s="733"/>
      <c r="BHU2999" s="137"/>
      <c r="BHV2999" s="583"/>
      <c r="BHW2999" s="538"/>
      <c r="BHX2999" s="565"/>
      <c r="BHY2999" s="357"/>
      <c r="BHZ2999" s="81"/>
      <c r="BIA2999" s="173"/>
      <c r="BIB2999" s="733"/>
      <c r="BIC2999" s="137"/>
      <c r="BID2999" s="583"/>
      <c r="BIE2999" s="538"/>
      <c r="BIF2999" s="565"/>
      <c r="BIG2999" s="357"/>
      <c r="BIH2999" s="81"/>
      <c r="BII2999" s="173"/>
      <c r="BIJ2999" s="733"/>
      <c r="BIK2999" s="137"/>
      <c r="BIL2999" s="583"/>
      <c r="BIM2999" s="538"/>
      <c r="BIN2999" s="565"/>
      <c r="BIO2999" s="357"/>
      <c r="BIP2999" s="81"/>
      <c r="BIQ2999" s="173"/>
      <c r="BIR2999" s="733"/>
      <c r="BIS2999" s="137"/>
      <c r="BIT2999" s="583"/>
      <c r="BIU2999" s="538"/>
      <c r="BIV2999" s="565"/>
      <c r="BIW2999" s="357"/>
      <c r="BIX2999" s="81"/>
      <c r="BIY2999" s="173"/>
      <c r="BIZ2999" s="733"/>
      <c r="BJA2999" s="137"/>
      <c r="BJB2999" s="583"/>
      <c r="BJC2999" s="538"/>
      <c r="BJD2999" s="565"/>
      <c r="BJE2999" s="357"/>
      <c r="BJF2999" s="81"/>
      <c r="BJG2999" s="173"/>
      <c r="BJH2999" s="733"/>
      <c r="BJI2999" s="137"/>
      <c r="BJJ2999" s="583"/>
      <c r="BJK2999" s="538"/>
      <c r="BJL2999" s="565"/>
      <c r="BJM2999" s="357"/>
      <c r="BJN2999" s="81"/>
      <c r="BJO2999" s="173"/>
      <c r="BJP2999" s="733"/>
      <c r="BJQ2999" s="137"/>
      <c r="BJR2999" s="583"/>
      <c r="BJS2999" s="538"/>
      <c r="BJT2999" s="565"/>
      <c r="BJU2999" s="357"/>
      <c r="BJV2999" s="81"/>
      <c r="BJW2999" s="173"/>
      <c r="BJX2999" s="733"/>
      <c r="BJY2999" s="137"/>
      <c r="BJZ2999" s="583"/>
      <c r="BKA2999" s="538"/>
      <c r="BKB2999" s="565"/>
      <c r="BKC2999" s="357"/>
      <c r="BKD2999" s="81"/>
      <c r="BKE2999" s="173"/>
      <c r="BKF2999" s="733"/>
      <c r="BKG2999" s="137"/>
      <c r="BKH2999" s="583"/>
      <c r="BKI2999" s="538"/>
      <c r="BKJ2999" s="565"/>
      <c r="BKK2999" s="357"/>
      <c r="BKL2999" s="81"/>
      <c r="BKM2999" s="173"/>
      <c r="BKN2999" s="733"/>
      <c r="BKO2999" s="137"/>
      <c r="BKP2999" s="583"/>
      <c r="BKQ2999" s="538"/>
      <c r="BKR2999" s="565"/>
      <c r="BKS2999" s="357"/>
      <c r="BKT2999" s="81"/>
      <c r="BKU2999" s="173"/>
      <c r="BKV2999" s="733"/>
      <c r="BKW2999" s="137"/>
      <c r="BKX2999" s="583"/>
      <c r="BKY2999" s="538"/>
      <c r="BKZ2999" s="565"/>
      <c r="BLA2999" s="357"/>
      <c r="BLB2999" s="81"/>
      <c r="BLC2999" s="173"/>
      <c r="BLD2999" s="733"/>
      <c r="BLE2999" s="137"/>
      <c r="BLF2999" s="583"/>
      <c r="BLG2999" s="538"/>
      <c r="BLH2999" s="565"/>
      <c r="BLI2999" s="357"/>
      <c r="BLJ2999" s="81"/>
      <c r="BLK2999" s="173"/>
      <c r="BLL2999" s="733"/>
      <c r="BLM2999" s="137"/>
      <c r="BLN2999" s="583"/>
      <c r="BLO2999" s="538"/>
      <c r="BLP2999" s="565"/>
      <c r="BLQ2999" s="357"/>
      <c r="BLR2999" s="81"/>
      <c r="BLS2999" s="173"/>
      <c r="BLT2999" s="733"/>
      <c r="BLU2999" s="137"/>
      <c r="BLV2999" s="583"/>
      <c r="BLW2999" s="538"/>
      <c r="BLX2999" s="565"/>
      <c r="BLY2999" s="357"/>
      <c r="BLZ2999" s="81"/>
      <c r="BMA2999" s="173"/>
      <c r="BMB2999" s="733"/>
      <c r="BMC2999" s="137"/>
      <c r="BMD2999" s="583"/>
      <c r="BME2999" s="538"/>
      <c r="BMF2999" s="565"/>
      <c r="BMG2999" s="357"/>
      <c r="BMH2999" s="81"/>
      <c r="BMI2999" s="173"/>
      <c r="BMJ2999" s="733"/>
      <c r="BMK2999" s="137"/>
      <c r="BML2999" s="583"/>
      <c r="BMM2999" s="538"/>
      <c r="BMN2999" s="565"/>
      <c r="BMO2999" s="357"/>
      <c r="BMP2999" s="81"/>
      <c r="BMQ2999" s="173"/>
      <c r="BMR2999" s="733"/>
      <c r="BMS2999" s="137"/>
      <c r="BMT2999" s="583"/>
      <c r="BMU2999" s="538"/>
      <c r="BMV2999" s="565"/>
      <c r="BMW2999" s="357"/>
      <c r="BMX2999" s="81"/>
      <c r="BMY2999" s="173"/>
      <c r="BMZ2999" s="733"/>
      <c r="BNA2999" s="137"/>
      <c r="BNB2999" s="583"/>
      <c r="BNC2999" s="538"/>
      <c r="BND2999" s="565"/>
      <c r="BNE2999" s="357"/>
      <c r="BNF2999" s="81"/>
      <c r="BNG2999" s="173"/>
      <c r="BNH2999" s="733"/>
      <c r="BNI2999" s="137"/>
      <c r="BNJ2999" s="583"/>
      <c r="BNK2999" s="538"/>
      <c r="BNL2999" s="565"/>
      <c r="BNM2999" s="357"/>
      <c r="BNN2999" s="81"/>
      <c r="BNO2999" s="173"/>
      <c r="BNP2999" s="733"/>
      <c r="BNQ2999" s="137"/>
      <c r="BNR2999" s="583"/>
      <c r="BNS2999" s="538"/>
      <c r="BNT2999" s="565"/>
      <c r="BNU2999" s="357"/>
      <c r="BNV2999" s="81"/>
      <c r="BNW2999" s="173"/>
      <c r="BNX2999" s="733"/>
      <c r="BNY2999" s="137"/>
      <c r="BNZ2999" s="583"/>
      <c r="BOA2999" s="538"/>
      <c r="BOB2999" s="565"/>
      <c r="BOC2999" s="357"/>
      <c r="BOD2999" s="81"/>
      <c r="BOE2999" s="173"/>
      <c r="BOF2999" s="733"/>
      <c r="BOG2999" s="137"/>
      <c r="BOH2999" s="583"/>
      <c r="BOI2999" s="538"/>
      <c r="BOJ2999" s="565"/>
      <c r="BOK2999" s="357"/>
      <c r="BOL2999" s="81"/>
      <c r="BOM2999" s="173"/>
      <c r="BON2999" s="733"/>
      <c r="BOO2999" s="137"/>
      <c r="BOP2999" s="583"/>
      <c r="BOQ2999" s="538"/>
      <c r="BOR2999" s="565"/>
      <c r="BOS2999" s="357"/>
      <c r="BOT2999" s="81"/>
      <c r="BOU2999" s="173"/>
      <c r="BOV2999" s="733"/>
      <c r="BOW2999" s="137"/>
      <c r="BOX2999" s="583"/>
      <c r="BOY2999" s="538"/>
      <c r="BOZ2999" s="565"/>
      <c r="BPA2999" s="357"/>
      <c r="BPB2999" s="81"/>
      <c r="BPC2999" s="173"/>
      <c r="BPD2999" s="733"/>
      <c r="BPE2999" s="137"/>
      <c r="BPF2999" s="583"/>
      <c r="BPG2999" s="538"/>
      <c r="BPH2999" s="565"/>
      <c r="BPI2999" s="357"/>
      <c r="BPJ2999" s="81"/>
      <c r="BPK2999" s="173"/>
      <c r="BPL2999" s="733"/>
      <c r="BPM2999" s="137"/>
      <c r="BPN2999" s="583"/>
      <c r="BPO2999" s="538"/>
      <c r="BPP2999" s="565"/>
      <c r="BPQ2999" s="357"/>
      <c r="BPR2999" s="81"/>
      <c r="BPS2999" s="173"/>
      <c r="BPT2999" s="733"/>
      <c r="BPU2999" s="137"/>
      <c r="BPV2999" s="583"/>
      <c r="BPW2999" s="538"/>
      <c r="BPX2999" s="565"/>
      <c r="BPY2999" s="357"/>
      <c r="BPZ2999" s="81"/>
      <c r="BQA2999" s="173"/>
      <c r="BQB2999" s="733"/>
      <c r="BQC2999" s="137"/>
      <c r="BQD2999" s="583"/>
      <c r="BQE2999" s="538"/>
      <c r="BQF2999" s="565"/>
      <c r="BQG2999" s="357"/>
      <c r="BQH2999" s="81"/>
      <c r="BQI2999" s="173"/>
      <c r="BQJ2999" s="733"/>
      <c r="BQK2999" s="137"/>
      <c r="BQL2999" s="583"/>
      <c r="BQM2999" s="538"/>
      <c r="BQN2999" s="565"/>
      <c r="BQO2999" s="357"/>
      <c r="BQP2999" s="81"/>
      <c r="BQQ2999" s="173"/>
      <c r="BQR2999" s="733"/>
      <c r="BQS2999" s="137"/>
      <c r="BQT2999" s="583"/>
      <c r="BQU2999" s="538"/>
      <c r="BQV2999" s="565"/>
      <c r="BQW2999" s="357"/>
      <c r="BQX2999" s="81"/>
      <c r="BQY2999" s="173"/>
      <c r="BQZ2999" s="733"/>
      <c r="BRA2999" s="137"/>
      <c r="BRB2999" s="583"/>
      <c r="BRC2999" s="538"/>
      <c r="BRD2999" s="565"/>
      <c r="BRE2999" s="357"/>
      <c r="BRF2999" s="81"/>
      <c r="BRG2999" s="173"/>
      <c r="BRH2999" s="733"/>
      <c r="BRI2999" s="137"/>
      <c r="BRJ2999" s="583"/>
      <c r="BRK2999" s="538"/>
      <c r="BRL2999" s="565"/>
      <c r="BRM2999" s="357"/>
      <c r="BRN2999" s="81"/>
      <c r="BRO2999" s="173"/>
      <c r="BRP2999" s="733"/>
      <c r="BRQ2999" s="137"/>
      <c r="BRR2999" s="583"/>
      <c r="BRS2999" s="538"/>
      <c r="BRT2999" s="565"/>
      <c r="BRU2999" s="357"/>
      <c r="BRV2999" s="81"/>
      <c r="BRW2999" s="173"/>
      <c r="BRX2999" s="733"/>
      <c r="BRY2999" s="137"/>
      <c r="BRZ2999" s="583"/>
      <c r="BSA2999" s="538"/>
      <c r="BSB2999" s="565"/>
      <c r="BSC2999" s="357"/>
      <c r="BSD2999" s="81"/>
      <c r="BSE2999" s="173"/>
      <c r="BSF2999" s="733"/>
      <c r="BSG2999" s="137"/>
      <c r="BSH2999" s="583"/>
      <c r="BSI2999" s="538"/>
      <c r="BSJ2999" s="565"/>
      <c r="BSK2999" s="357"/>
      <c r="BSL2999" s="81"/>
      <c r="BSM2999" s="173"/>
      <c r="BSN2999" s="733"/>
      <c r="BSO2999" s="137"/>
      <c r="BSP2999" s="583"/>
      <c r="BSQ2999" s="538"/>
      <c r="BSR2999" s="565"/>
      <c r="BSS2999" s="357"/>
      <c r="BST2999" s="81"/>
      <c r="BSU2999" s="173"/>
      <c r="BSV2999" s="733"/>
      <c r="BSW2999" s="137"/>
      <c r="BSX2999" s="583"/>
      <c r="BSY2999" s="538"/>
      <c r="BSZ2999" s="565"/>
      <c r="BTA2999" s="357"/>
      <c r="BTB2999" s="81"/>
      <c r="BTC2999" s="173"/>
      <c r="BTD2999" s="733"/>
      <c r="BTE2999" s="137"/>
      <c r="BTF2999" s="583"/>
      <c r="BTG2999" s="538"/>
      <c r="BTH2999" s="565"/>
      <c r="BTI2999" s="357"/>
      <c r="BTJ2999" s="81"/>
      <c r="BTK2999" s="173"/>
      <c r="BTL2999" s="733"/>
      <c r="BTM2999" s="137"/>
      <c r="BTN2999" s="583"/>
      <c r="BTO2999" s="538"/>
      <c r="BTP2999" s="565"/>
      <c r="BTQ2999" s="357"/>
      <c r="BTR2999" s="81"/>
      <c r="BTS2999" s="173"/>
      <c r="BTT2999" s="733"/>
      <c r="BTU2999" s="137"/>
      <c r="BTV2999" s="583"/>
      <c r="BTW2999" s="538"/>
      <c r="BTX2999" s="565"/>
      <c r="BTY2999" s="357"/>
      <c r="BTZ2999" s="81"/>
      <c r="BUA2999" s="173"/>
      <c r="BUB2999" s="733"/>
      <c r="BUC2999" s="137"/>
      <c r="BUD2999" s="583"/>
      <c r="BUE2999" s="538"/>
      <c r="BUF2999" s="565"/>
      <c r="BUG2999" s="357"/>
      <c r="BUH2999" s="81"/>
      <c r="BUI2999" s="173"/>
      <c r="BUJ2999" s="733"/>
      <c r="BUK2999" s="137"/>
      <c r="BUL2999" s="583"/>
      <c r="BUM2999" s="538"/>
      <c r="BUN2999" s="565"/>
      <c r="BUO2999" s="357"/>
      <c r="BUP2999" s="81"/>
      <c r="BUQ2999" s="173"/>
      <c r="BUR2999" s="733"/>
      <c r="BUS2999" s="137"/>
      <c r="BUT2999" s="583"/>
      <c r="BUU2999" s="538"/>
      <c r="BUV2999" s="565"/>
      <c r="BUW2999" s="357"/>
      <c r="BUX2999" s="81"/>
      <c r="BUY2999" s="173"/>
      <c r="BUZ2999" s="733"/>
      <c r="BVA2999" s="137"/>
      <c r="BVB2999" s="583"/>
      <c r="BVC2999" s="538"/>
      <c r="BVD2999" s="565"/>
      <c r="BVE2999" s="357"/>
      <c r="BVF2999" s="81"/>
      <c r="BVG2999" s="173"/>
      <c r="BVH2999" s="733"/>
      <c r="BVI2999" s="137"/>
      <c r="BVJ2999" s="583"/>
      <c r="BVK2999" s="538"/>
      <c r="BVL2999" s="565"/>
      <c r="BVM2999" s="357"/>
      <c r="BVN2999" s="81"/>
      <c r="BVO2999" s="173"/>
      <c r="BVP2999" s="733"/>
      <c r="BVQ2999" s="137"/>
      <c r="BVR2999" s="583"/>
      <c r="BVS2999" s="538"/>
      <c r="BVT2999" s="565"/>
      <c r="BVU2999" s="357"/>
      <c r="BVV2999" s="81"/>
      <c r="BVW2999" s="173"/>
      <c r="BVX2999" s="733"/>
      <c r="BVY2999" s="137"/>
      <c r="BVZ2999" s="583"/>
      <c r="BWA2999" s="538"/>
      <c r="BWB2999" s="565"/>
      <c r="BWC2999" s="357"/>
      <c r="BWD2999" s="81"/>
      <c r="BWE2999" s="173"/>
      <c r="BWF2999" s="733"/>
      <c r="BWG2999" s="137"/>
      <c r="BWH2999" s="583"/>
      <c r="BWI2999" s="538"/>
      <c r="BWJ2999" s="565"/>
      <c r="BWK2999" s="357"/>
      <c r="BWL2999" s="81"/>
      <c r="BWM2999" s="173"/>
      <c r="BWN2999" s="733"/>
      <c r="BWO2999" s="137"/>
      <c r="BWP2999" s="583"/>
      <c r="BWQ2999" s="538"/>
      <c r="BWR2999" s="565"/>
      <c r="BWS2999" s="357"/>
      <c r="BWT2999" s="81"/>
      <c r="BWU2999" s="173"/>
      <c r="BWV2999" s="733"/>
      <c r="BWW2999" s="137"/>
      <c r="BWX2999" s="583"/>
      <c r="BWY2999" s="538"/>
      <c r="BWZ2999" s="565"/>
      <c r="BXA2999" s="357"/>
      <c r="BXB2999" s="81"/>
      <c r="BXC2999" s="173"/>
      <c r="BXD2999" s="733"/>
      <c r="BXE2999" s="137"/>
      <c r="BXF2999" s="583"/>
      <c r="BXG2999" s="538"/>
      <c r="BXH2999" s="565"/>
      <c r="BXI2999" s="357"/>
      <c r="BXJ2999" s="81"/>
      <c r="BXK2999" s="173"/>
      <c r="BXL2999" s="733"/>
      <c r="BXM2999" s="137"/>
      <c r="BXN2999" s="583"/>
      <c r="BXO2999" s="538"/>
      <c r="BXP2999" s="565"/>
      <c r="BXQ2999" s="357"/>
      <c r="BXR2999" s="81"/>
      <c r="BXS2999" s="173"/>
      <c r="BXT2999" s="733"/>
      <c r="BXU2999" s="137"/>
      <c r="BXV2999" s="583"/>
      <c r="BXW2999" s="538"/>
      <c r="BXX2999" s="565"/>
      <c r="BXY2999" s="357"/>
      <c r="BXZ2999" s="81"/>
      <c r="BYA2999" s="173"/>
      <c r="BYB2999" s="733"/>
      <c r="BYC2999" s="137"/>
      <c r="BYD2999" s="583"/>
      <c r="BYE2999" s="538"/>
      <c r="BYF2999" s="565"/>
      <c r="BYG2999" s="357"/>
      <c r="BYH2999" s="81"/>
      <c r="BYI2999" s="173"/>
      <c r="BYJ2999" s="733"/>
      <c r="BYK2999" s="137"/>
      <c r="BYL2999" s="583"/>
      <c r="BYM2999" s="538"/>
      <c r="BYN2999" s="565"/>
      <c r="BYO2999" s="357"/>
      <c r="BYP2999" s="81"/>
      <c r="BYQ2999" s="173"/>
      <c r="BYR2999" s="733"/>
      <c r="BYS2999" s="137"/>
      <c r="BYT2999" s="583"/>
      <c r="BYU2999" s="538"/>
      <c r="BYV2999" s="565"/>
      <c r="BYW2999" s="357"/>
      <c r="BYX2999" s="81"/>
      <c r="BYY2999" s="173"/>
      <c r="BYZ2999" s="733"/>
      <c r="BZA2999" s="137"/>
      <c r="BZB2999" s="583"/>
      <c r="BZC2999" s="538"/>
      <c r="BZD2999" s="565"/>
      <c r="BZE2999" s="357"/>
      <c r="BZF2999" s="81"/>
      <c r="BZG2999" s="173"/>
      <c r="BZH2999" s="733"/>
      <c r="BZI2999" s="137"/>
      <c r="BZJ2999" s="583"/>
      <c r="BZK2999" s="538"/>
      <c r="BZL2999" s="565"/>
      <c r="BZM2999" s="357"/>
      <c r="BZN2999" s="81"/>
      <c r="BZO2999" s="173"/>
      <c r="BZP2999" s="733"/>
      <c r="BZQ2999" s="137"/>
      <c r="BZR2999" s="583"/>
      <c r="BZS2999" s="538"/>
      <c r="BZT2999" s="565"/>
      <c r="BZU2999" s="357"/>
      <c r="BZV2999" s="81"/>
      <c r="BZW2999" s="173"/>
      <c r="BZX2999" s="733"/>
      <c r="BZY2999" s="137"/>
      <c r="BZZ2999" s="583"/>
      <c r="CAA2999" s="538"/>
      <c r="CAB2999" s="565"/>
      <c r="CAC2999" s="357"/>
      <c r="CAD2999" s="81"/>
      <c r="CAE2999" s="173"/>
      <c r="CAF2999" s="733"/>
      <c r="CAG2999" s="137"/>
      <c r="CAH2999" s="583"/>
      <c r="CAI2999" s="538"/>
      <c r="CAJ2999" s="565"/>
      <c r="CAK2999" s="357"/>
      <c r="CAL2999" s="81"/>
      <c r="CAM2999" s="173"/>
      <c r="CAN2999" s="733"/>
      <c r="CAO2999" s="137"/>
      <c r="CAP2999" s="583"/>
      <c r="CAQ2999" s="538"/>
      <c r="CAR2999" s="565"/>
      <c r="CAS2999" s="357"/>
      <c r="CAT2999" s="81"/>
      <c r="CAU2999" s="173"/>
      <c r="CAV2999" s="733"/>
      <c r="CAW2999" s="137"/>
      <c r="CAX2999" s="583"/>
      <c r="CAY2999" s="538"/>
      <c r="CAZ2999" s="565"/>
      <c r="CBA2999" s="357"/>
      <c r="CBB2999" s="81"/>
      <c r="CBC2999" s="173"/>
      <c r="CBD2999" s="733"/>
      <c r="CBE2999" s="137"/>
      <c r="CBF2999" s="583"/>
      <c r="CBG2999" s="538"/>
      <c r="CBH2999" s="565"/>
      <c r="CBI2999" s="357"/>
      <c r="CBJ2999" s="81"/>
      <c r="CBK2999" s="173"/>
      <c r="CBL2999" s="733"/>
      <c r="CBM2999" s="137"/>
      <c r="CBN2999" s="583"/>
      <c r="CBO2999" s="538"/>
      <c r="CBP2999" s="565"/>
      <c r="CBQ2999" s="357"/>
      <c r="CBR2999" s="81"/>
      <c r="CBS2999" s="173"/>
      <c r="CBT2999" s="733"/>
      <c r="CBU2999" s="137"/>
      <c r="CBV2999" s="583"/>
      <c r="CBW2999" s="538"/>
      <c r="CBX2999" s="565"/>
      <c r="CBY2999" s="357"/>
      <c r="CBZ2999" s="81"/>
      <c r="CCA2999" s="173"/>
      <c r="CCB2999" s="733"/>
      <c r="CCC2999" s="137"/>
      <c r="CCD2999" s="583"/>
      <c r="CCE2999" s="538"/>
      <c r="CCF2999" s="565"/>
      <c r="CCG2999" s="357"/>
      <c r="CCH2999" s="81"/>
      <c r="CCI2999" s="173"/>
      <c r="CCJ2999" s="733"/>
      <c r="CCK2999" s="137"/>
      <c r="CCL2999" s="583"/>
      <c r="CCM2999" s="538"/>
      <c r="CCN2999" s="565"/>
      <c r="CCO2999" s="357"/>
      <c r="CCP2999" s="81"/>
      <c r="CCQ2999" s="173"/>
      <c r="CCR2999" s="733"/>
      <c r="CCS2999" s="137"/>
      <c r="CCT2999" s="583"/>
      <c r="CCU2999" s="538"/>
      <c r="CCV2999" s="565"/>
      <c r="CCW2999" s="357"/>
      <c r="CCX2999" s="81"/>
      <c r="CCY2999" s="173"/>
      <c r="CCZ2999" s="733"/>
      <c r="CDA2999" s="137"/>
      <c r="CDB2999" s="583"/>
      <c r="CDC2999" s="538"/>
      <c r="CDD2999" s="565"/>
      <c r="CDE2999" s="357"/>
      <c r="CDF2999" s="81"/>
      <c r="CDG2999" s="173"/>
      <c r="CDH2999" s="733"/>
      <c r="CDI2999" s="137"/>
      <c r="CDJ2999" s="583"/>
      <c r="CDK2999" s="538"/>
      <c r="CDL2999" s="565"/>
      <c r="CDM2999" s="357"/>
      <c r="CDN2999" s="81"/>
      <c r="CDO2999" s="173"/>
      <c r="CDP2999" s="733"/>
      <c r="CDQ2999" s="137"/>
      <c r="CDR2999" s="583"/>
      <c r="CDS2999" s="538"/>
      <c r="CDT2999" s="565"/>
      <c r="CDU2999" s="357"/>
      <c r="CDV2999" s="81"/>
      <c r="CDW2999" s="173"/>
      <c r="CDX2999" s="733"/>
      <c r="CDY2999" s="137"/>
      <c r="CDZ2999" s="583"/>
      <c r="CEA2999" s="538"/>
      <c r="CEB2999" s="565"/>
      <c r="CEC2999" s="357"/>
      <c r="CED2999" s="81"/>
      <c r="CEE2999" s="173"/>
      <c r="CEF2999" s="733"/>
      <c r="CEG2999" s="137"/>
      <c r="CEH2999" s="583"/>
      <c r="CEI2999" s="538"/>
      <c r="CEJ2999" s="565"/>
      <c r="CEK2999" s="357"/>
      <c r="CEL2999" s="81"/>
      <c r="CEM2999" s="173"/>
      <c r="CEN2999" s="733"/>
      <c r="CEO2999" s="137"/>
      <c r="CEP2999" s="583"/>
      <c r="CEQ2999" s="538"/>
      <c r="CER2999" s="565"/>
      <c r="CES2999" s="357"/>
      <c r="CET2999" s="81"/>
      <c r="CEU2999" s="173"/>
      <c r="CEV2999" s="733"/>
      <c r="CEW2999" s="137"/>
      <c r="CEX2999" s="583"/>
      <c r="CEY2999" s="538"/>
      <c r="CEZ2999" s="565"/>
      <c r="CFA2999" s="357"/>
      <c r="CFB2999" s="81"/>
      <c r="CFC2999" s="173"/>
      <c r="CFD2999" s="733"/>
      <c r="CFE2999" s="137"/>
      <c r="CFF2999" s="583"/>
      <c r="CFG2999" s="538"/>
      <c r="CFH2999" s="565"/>
      <c r="CFI2999" s="357"/>
      <c r="CFJ2999" s="81"/>
      <c r="CFK2999" s="173"/>
      <c r="CFL2999" s="733"/>
      <c r="CFM2999" s="137"/>
      <c r="CFN2999" s="583"/>
      <c r="CFO2999" s="538"/>
      <c r="CFP2999" s="565"/>
      <c r="CFQ2999" s="357"/>
      <c r="CFR2999" s="81"/>
      <c r="CFS2999" s="173"/>
      <c r="CFT2999" s="733"/>
      <c r="CFU2999" s="137"/>
      <c r="CFV2999" s="583"/>
      <c r="CFW2999" s="538"/>
      <c r="CFX2999" s="565"/>
      <c r="CFY2999" s="357"/>
      <c r="CFZ2999" s="81"/>
      <c r="CGA2999" s="173"/>
      <c r="CGB2999" s="733"/>
      <c r="CGC2999" s="137"/>
      <c r="CGD2999" s="583"/>
      <c r="CGE2999" s="538"/>
      <c r="CGF2999" s="565"/>
      <c r="CGG2999" s="357"/>
      <c r="CGH2999" s="81"/>
      <c r="CGI2999" s="173"/>
      <c r="CGJ2999" s="733"/>
      <c r="CGK2999" s="137"/>
      <c r="CGL2999" s="583"/>
      <c r="CGM2999" s="538"/>
      <c r="CGN2999" s="565"/>
      <c r="CGO2999" s="357"/>
      <c r="CGP2999" s="81"/>
      <c r="CGQ2999" s="173"/>
      <c r="CGR2999" s="733"/>
      <c r="CGS2999" s="137"/>
      <c r="CGT2999" s="583"/>
      <c r="CGU2999" s="538"/>
      <c r="CGV2999" s="565"/>
      <c r="CGW2999" s="357"/>
      <c r="CGX2999" s="81"/>
      <c r="CGY2999" s="173"/>
      <c r="CGZ2999" s="733"/>
      <c r="CHA2999" s="137"/>
      <c r="CHB2999" s="583"/>
      <c r="CHC2999" s="538"/>
      <c r="CHD2999" s="565"/>
      <c r="CHE2999" s="357"/>
      <c r="CHF2999" s="81"/>
      <c r="CHG2999" s="173"/>
      <c r="CHH2999" s="733"/>
      <c r="CHI2999" s="137"/>
      <c r="CHJ2999" s="583"/>
      <c r="CHK2999" s="538"/>
      <c r="CHL2999" s="565"/>
      <c r="CHM2999" s="357"/>
      <c r="CHN2999" s="81"/>
      <c r="CHO2999" s="173"/>
      <c r="CHP2999" s="733"/>
      <c r="CHQ2999" s="137"/>
      <c r="CHR2999" s="583"/>
      <c r="CHS2999" s="538"/>
      <c r="CHT2999" s="565"/>
      <c r="CHU2999" s="357"/>
      <c r="CHV2999" s="81"/>
      <c r="CHW2999" s="173"/>
      <c r="CHX2999" s="733"/>
      <c r="CHY2999" s="137"/>
      <c r="CHZ2999" s="583"/>
      <c r="CIA2999" s="538"/>
      <c r="CIB2999" s="565"/>
      <c r="CIC2999" s="357"/>
      <c r="CID2999" s="81"/>
      <c r="CIE2999" s="173"/>
      <c r="CIF2999" s="733"/>
      <c r="CIG2999" s="137"/>
      <c r="CIH2999" s="583"/>
      <c r="CII2999" s="538"/>
      <c r="CIJ2999" s="565"/>
      <c r="CIK2999" s="357"/>
      <c r="CIL2999" s="81"/>
      <c r="CIM2999" s="173"/>
      <c r="CIN2999" s="733"/>
      <c r="CIO2999" s="137"/>
      <c r="CIP2999" s="583"/>
      <c r="CIQ2999" s="538"/>
      <c r="CIR2999" s="565"/>
      <c r="CIS2999" s="357"/>
      <c r="CIT2999" s="81"/>
      <c r="CIU2999" s="173"/>
      <c r="CIV2999" s="733"/>
      <c r="CIW2999" s="137"/>
      <c r="CIX2999" s="583"/>
      <c r="CIY2999" s="538"/>
      <c r="CIZ2999" s="565"/>
      <c r="CJA2999" s="357"/>
      <c r="CJB2999" s="81"/>
      <c r="CJC2999" s="173"/>
      <c r="CJD2999" s="733"/>
      <c r="CJE2999" s="137"/>
      <c r="CJF2999" s="583"/>
      <c r="CJG2999" s="538"/>
      <c r="CJH2999" s="565"/>
      <c r="CJI2999" s="357"/>
      <c r="CJJ2999" s="81"/>
      <c r="CJK2999" s="173"/>
      <c r="CJL2999" s="733"/>
      <c r="CJM2999" s="137"/>
      <c r="CJN2999" s="583"/>
      <c r="CJO2999" s="538"/>
      <c r="CJP2999" s="565"/>
      <c r="CJQ2999" s="357"/>
      <c r="CJR2999" s="81"/>
      <c r="CJS2999" s="173"/>
      <c r="CJT2999" s="733"/>
      <c r="CJU2999" s="137"/>
      <c r="CJV2999" s="583"/>
      <c r="CJW2999" s="538"/>
      <c r="CJX2999" s="565"/>
      <c r="CJY2999" s="357"/>
      <c r="CJZ2999" s="81"/>
      <c r="CKA2999" s="173"/>
      <c r="CKB2999" s="733"/>
      <c r="CKC2999" s="137"/>
      <c r="CKD2999" s="583"/>
      <c r="CKE2999" s="538"/>
      <c r="CKF2999" s="565"/>
      <c r="CKG2999" s="357"/>
      <c r="CKH2999" s="81"/>
      <c r="CKI2999" s="173"/>
      <c r="CKJ2999" s="733"/>
      <c r="CKK2999" s="137"/>
      <c r="CKL2999" s="583"/>
      <c r="CKM2999" s="538"/>
      <c r="CKN2999" s="565"/>
      <c r="CKO2999" s="357"/>
      <c r="CKP2999" s="81"/>
      <c r="CKQ2999" s="173"/>
      <c r="CKR2999" s="733"/>
      <c r="CKS2999" s="137"/>
      <c r="CKT2999" s="583"/>
      <c r="CKU2999" s="538"/>
      <c r="CKV2999" s="565"/>
      <c r="CKW2999" s="357"/>
      <c r="CKX2999" s="81"/>
      <c r="CKY2999" s="173"/>
      <c r="CKZ2999" s="733"/>
      <c r="CLA2999" s="137"/>
      <c r="CLB2999" s="583"/>
      <c r="CLC2999" s="538"/>
      <c r="CLD2999" s="565"/>
      <c r="CLE2999" s="357"/>
      <c r="CLF2999" s="81"/>
      <c r="CLG2999" s="173"/>
      <c r="CLH2999" s="733"/>
      <c r="CLI2999" s="137"/>
      <c r="CLJ2999" s="583"/>
      <c r="CLK2999" s="538"/>
      <c r="CLL2999" s="565"/>
      <c r="CLM2999" s="357"/>
      <c r="CLN2999" s="81"/>
      <c r="CLO2999" s="173"/>
      <c r="CLP2999" s="733"/>
      <c r="CLQ2999" s="137"/>
      <c r="CLR2999" s="583"/>
      <c r="CLS2999" s="538"/>
      <c r="CLT2999" s="565"/>
      <c r="CLU2999" s="357"/>
      <c r="CLV2999" s="81"/>
      <c r="CLW2999" s="173"/>
      <c r="CLX2999" s="733"/>
      <c r="CLY2999" s="137"/>
      <c r="CLZ2999" s="583"/>
      <c r="CMA2999" s="538"/>
      <c r="CMB2999" s="565"/>
      <c r="CMC2999" s="357"/>
      <c r="CMD2999" s="81"/>
      <c r="CME2999" s="173"/>
      <c r="CMF2999" s="733"/>
      <c r="CMG2999" s="137"/>
      <c r="CMH2999" s="583"/>
      <c r="CMI2999" s="538"/>
      <c r="CMJ2999" s="565"/>
      <c r="CMK2999" s="357"/>
      <c r="CML2999" s="81"/>
      <c r="CMM2999" s="173"/>
      <c r="CMN2999" s="733"/>
      <c r="CMO2999" s="137"/>
      <c r="CMP2999" s="583"/>
      <c r="CMQ2999" s="538"/>
      <c r="CMR2999" s="565"/>
      <c r="CMS2999" s="357"/>
      <c r="CMT2999" s="81"/>
      <c r="CMU2999" s="173"/>
      <c r="CMV2999" s="733"/>
      <c r="CMW2999" s="137"/>
      <c r="CMX2999" s="583"/>
      <c r="CMY2999" s="538"/>
      <c r="CMZ2999" s="565"/>
      <c r="CNA2999" s="357"/>
      <c r="CNB2999" s="81"/>
      <c r="CNC2999" s="173"/>
      <c r="CND2999" s="733"/>
      <c r="CNE2999" s="137"/>
      <c r="CNF2999" s="583"/>
      <c r="CNG2999" s="538"/>
      <c r="CNH2999" s="565"/>
      <c r="CNI2999" s="357"/>
      <c r="CNJ2999" s="81"/>
      <c r="CNK2999" s="173"/>
      <c r="CNL2999" s="733"/>
      <c r="CNM2999" s="137"/>
      <c r="CNN2999" s="583"/>
      <c r="CNO2999" s="538"/>
      <c r="CNP2999" s="565"/>
      <c r="CNQ2999" s="357"/>
      <c r="CNR2999" s="81"/>
      <c r="CNS2999" s="173"/>
      <c r="CNT2999" s="733"/>
      <c r="CNU2999" s="137"/>
      <c r="CNV2999" s="583"/>
      <c r="CNW2999" s="538"/>
      <c r="CNX2999" s="565"/>
      <c r="CNY2999" s="357"/>
      <c r="CNZ2999" s="81"/>
      <c r="COA2999" s="173"/>
      <c r="COB2999" s="733"/>
      <c r="COC2999" s="137"/>
      <c r="COD2999" s="583"/>
      <c r="COE2999" s="538"/>
      <c r="COF2999" s="565"/>
      <c r="COG2999" s="357"/>
      <c r="COH2999" s="81"/>
      <c r="COI2999" s="173"/>
      <c r="COJ2999" s="733"/>
      <c r="COK2999" s="137"/>
      <c r="COL2999" s="583"/>
      <c r="COM2999" s="538"/>
      <c r="CON2999" s="565"/>
      <c r="COO2999" s="357"/>
      <c r="COP2999" s="81"/>
      <c r="COQ2999" s="173"/>
      <c r="COR2999" s="733"/>
      <c r="COS2999" s="137"/>
      <c r="COT2999" s="583"/>
      <c r="COU2999" s="538"/>
      <c r="COV2999" s="565"/>
      <c r="COW2999" s="357"/>
      <c r="COX2999" s="81"/>
      <c r="COY2999" s="173"/>
      <c r="COZ2999" s="733"/>
      <c r="CPA2999" s="137"/>
      <c r="CPB2999" s="583"/>
      <c r="CPC2999" s="538"/>
      <c r="CPD2999" s="565"/>
      <c r="CPE2999" s="357"/>
      <c r="CPF2999" s="81"/>
      <c r="CPG2999" s="173"/>
      <c r="CPH2999" s="733"/>
      <c r="CPI2999" s="137"/>
      <c r="CPJ2999" s="583"/>
      <c r="CPK2999" s="538"/>
      <c r="CPL2999" s="565"/>
      <c r="CPM2999" s="357"/>
      <c r="CPN2999" s="81"/>
      <c r="CPO2999" s="173"/>
      <c r="CPP2999" s="733"/>
      <c r="CPQ2999" s="137"/>
      <c r="CPR2999" s="583"/>
      <c r="CPS2999" s="538"/>
      <c r="CPT2999" s="565"/>
      <c r="CPU2999" s="357"/>
      <c r="CPV2999" s="81"/>
      <c r="CPW2999" s="173"/>
      <c r="CPX2999" s="733"/>
      <c r="CPY2999" s="137"/>
      <c r="CPZ2999" s="583"/>
      <c r="CQA2999" s="538"/>
      <c r="CQB2999" s="565"/>
      <c r="CQC2999" s="357"/>
      <c r="CQD2999" s="81"/>
      <c r="CQE2999" s="173"/>
      <c r="CQF2999" s="733"/>
      <c r="CQG2999" s="137"/>
      <c r="CQH2999" s="583"/>
      <c r="CQI2999" s="538"/>
      <c r="CQJ2999" s="565"/>
      <c r="CQK2999" s="357"/>
      <c r="CQL2999" s="81"/>
      <c r="CQM2999" s="173"/>
      <c r="CQN2999" s="733"/>
      <c r="CQO2999" s="137"/>
      <c r="CQP2999" s="583"/>
      <c r="CQQ2999" s="538"/>
      <c r="CQR2999" s="565"/>
      <c r="CQS2999" s="357"/>
      <c r="CQT2999" s="81"/>
      <c r="CQU2999" s="173"/>
      <c r="CQV2999" s="733"/>
      <c r="CQW2999" s="137"/>
      <c r="CQX2999" s="583"/>
      <c r="CQY2999" s="538"/>
      <c r="CQZ2999" s="565"/>
      <c r="CRA2999" s="357"/>
      <c r="CRB2999" s="81"/>
      <c r="CRC2999" s="173"/>
      <c r="CRD2999" s="733"/>
      <c r="CRE2999" s="137"/>
      <c r="CRF2999" s="583"/>
      <c r="CRG2999" s="538"/>
      <c r="CRH2999" s="565"/>
      <c r="CRI2999" s="357"/>
      <c r="CRJ2999" s="81"/>
      <c r="CRK2999" s="173"/>
      <c r="CRL2999" s="733"/>
      <c r="CRM2999" s="137"/>
      <c r="CRN2999" s="583"/>
      <c r="CRO2999" s="538"/>
      <c r="CRP2999" s="565"/>
      <c r="CRQ2999" s="357"/>
      <c r="CRR2999" s="81"/>
      <c r="CRS2999" s="173"/>
      <c r="CRT2999" s="733"/>
      <c r="CRU2999" s="137"/>
      <c r="CRV2999" s="583"/>
      <c r="CRW2999" s="538"/>
      <c r="CRX2999" s="565"/>
      <c r="CRY2999" s="357"/>
      <c r="CRZ2999" s="81"/>
      <c r="CSA2999" s="173"/>
      <c r="CSB2999" s="733"/>
      <c r="CSC2999" s="137"/>
      <c r="CSD2999" s="583"/>
      <c r="CSE2999" s="538"/>
      <c r="CSF2999" s="565"/>
      <c r="CSG2999" s="357"/>
      <c r="CSH2999" s="81"/>
      <c r="CSI2999" s="173"/>
      <c r="CSJ2999" s="733"/>
      <c r="CSK2999" s="137"/>
      <c r="CSL2999" s="583"/>
      <c r="CSM2999" s="538"/>
      <c r="CSN2999" s="565"/>
      <c r="CSO2999" s="357"/>
      <c r="CSP2999" s="81"/>
      <c r="CSQ2999" s="173"/>
      <c r="CSR2999" s="733"/>
      <c r="CSS2999" s="137"/>
      <c r="CST2999" s="583"/>
      <c r="CSU2999" s="538"/>
      <c r="CSV2999" s="565"/>
      <c r="CSW2999" s="357"/>
      <c r="CSX2999" s="81"/>
      <c r="CSY2999" s="173"/>
      <c r="CSZ2999" s="733"/>
      <c r="CTA2999" s="137"/>
      <c r="CTB2999" s="583"/>
      <c r="CTC2999" s="538"/>
      <c r="CTD2999" s="565"/>
      <c r="CTE2999" s="357"/>
      <c r="CTF2999" s="81"/>
      <c r="CTG2999" s="173"/>
      <c r="CTH2999" s="733"/>
      <c r="CTI2999" s="137"/>
      <c r="CTJ2999" s="583"/>
      <c r="CTK2999" s="538"/>
      <c r="CTL2999" s="565"/>
      <c r="CTM2999" s="357"/>
      <c r="CTN2999" s="81"/>
      <c r="CTO2999" s="173"/>
      <c r="CTP2999" s="733"/>
      <c r="CTQ2999" s="137"/>
      <c r="CTR2999" s="583"/>
      <c r="CTS2999" s="538"/>
      <c r="CTT2999" s="565"/>
      <c r="CTU2999" s="357"/>
      <c r="CTV2999" s="81"/>
      <c r="CTW2999" s="173"/>
      <c r="CTX2999" s="733"/>
      <c r="CTY2999" s="137"/>
      <c r="CTZ2999" s="583"/>
      <c r="CUA2999" s="538"/>
      <c r="CUB2999" s="565"/>
      <c r="CUC2999" s="357"/>
      <c r="CUD2999" s="81"/>
      <c r="CUE2999" s="173"/>
      <c r="CUF2999" s="733"/>
      <c r="CUG2999" s="137"/>
      <c r="CUH2999" s="583"/>
      <c r="CUI2999" s="538"/>
      <c r="CUJ2999" s="565"/>
      <c r="CUK2999" s="357"/>
      <c r="CUL2999" s="81"/>
      <c r="CUM2999" s="173"/>
      <c r="CUN2999" s="733"/>
      <c r="CUO2999" s="137"/>
      <c r="CUP2999" s="583"/>
      <c r="CUQ2999" s="538"/>
      <c r="CUR2999" s="565"/>
      <c r="CUS2999" s="357"/>
      <c r="CUT2999" s="81"/>
      <c r="CUU2999" s="173"/>
      <c r="CUV2999" s="733"/>
      <c r="CUW2999" s="137"/>
      <c r="CUX2999" s="583"/>
      <c r="CUY2999" s="538"/>
      <c r="CUZ2999" s="565"/>
      <c r="CVA2999" s="357"/>
      <c r="CVB2999" s="81"/>
      <c r="CVC2999" s="173"/>
      <c r="CVD2999" s="733"/>
      <c r="CVE2999" s="137"/>
      <c r="CVF2999" s="583"/>
      <c r="CVG2999" s="538"/>
      <c r="CVH2999" s="565"/>
      <c r="CVI2999" s="357"/>
      <c r="CVJ2999" s="81"/>
      <c r="CVK2999" s="173"/>
      <c r="CVL2999" s="733"/>
      <c r="CVM2999" s="137"/>
      <c r="CVN2999" s="583"/>
      <c r="CVO2999" s="538"/>
      <c r="CVP2999" s="565"/>
      <c r="CVQ2999" s="357"/>
      <c r="CVR2999" s="81"/>
      <c r="CVS2999" s="173"/>
      <c r="CVT2999" s="733"/>
      <c r="CVU2999" s="137"/>
      <c r="CVV2999" s="583"/>
      <c r="CVW2999" s="538"/>
      <c r="CVX2999" s="565"/>
      <c r="CVY2999" s="357"/>
      <c r="CVZ2999" s="81"/>
      <c r="CWA2999" s="173"/>
      <c r="CWB2999" s="733"/>
      <c r="CWC2999" s="137"/>
      <c r="CWD2999" s="583"/>
      <c r="CWE2999" s="538"/>
      <c r="CWF2999" s="565"/>
      <c r="CWG2999" s="357"/>
      <c r="CWH2999" s="81"/>
      <c r="CWI2999" s="173"/>
      <c r="CWJ2999" s="733"/>
      <c r="CWK2999" s="137"/>
      <c r="CWL2999" s="583"/>
      <c r="CWM2999" s="538"/>
      <c r="CWN2999" s="565"/>
      <c r="CWO2999" s="357"/>
      <c r="CWP2999" s="81"/>
      <c r="CWQ2999" s="173"/>
      <c r="CWR2999" s="733"/>
      <c r="CWS2999" s="137"/>
      <c r="CWT2999" s="583"/>
      <c r="CWU2999" s="538"/>
      <c r="CWV2999" s="565"/>
      <c r="CWW2999" s="357"/>
      <c r="CWX2999" s="81"/>
      <c r="CWY2999" s="173"/>
      <c r="CWZ2999" s="733"/>
      <c r="CXA2999" s="137"/>
      <c r="CXB2999" s="583"/>
      <c r="CXC2999" s="538"/>
      <c r="CXD2999" s="565"/>
      <c r="CXE2999" s="357"/>
      <c r="CXF2999" s="81"/>
      <c r="CXG2999" s="173"/>
      <c r="CXH2999" s="733"/>
      <c r="CXI2999" s="137"/>
      <c r="CXJ2999" s="583"/>
      <c r="CXK2999" s="538"/>
      <c r="CXL2999" s="565"/>
      <c r="CXM2999" s="357"/>
      <c r="CXN2999" s="81"/>
      <c r="CXO2999" s="173"/>
      <c r="CXP2999" s="733"/>
      <c r="CXQ2999" s="137"/>
      <c r="CXR2999" s="583"/>
      <c r="CXS2999" s="538"/>
      <c r="CXT2999" s="565"/>
      <c r="CXU2999" s="357"/>
      <c r="CXV2999" s="81"/>
      <c r="CXW2999" s="173"/>
      <c r="CXX2999" s="733"/>
      <c r="CXY2999" s="137"/>
      <c r="CXZ2999" s="583"/>
      <c r="CYA2999" s="538"/>
      <c r="CYB2999" s="565"/>
      <c r="CYC2999" s="357"/>
      <c r="CYD2999" s="81"/>
      <c r="CYE2999" s="173"/>
      <c r="CYF2999" s="733"/>
      <c r="CYG2999" s="137"/>
      <c r="CYH2999" s="583"/>
      <c r="CYI2999" s="538"/>
      <c r="CYJ2999" s="565"/>
      <c r="CYK2999" s="357"/>
      <c r="CYL2999" s="81"/>
      <c r="CYM2999" s="173"/>
      <c r="CYN2999" s="733"/>
      <c r="CYO2999" s="137"/>
      <c r="CYP2999" s="583"/>
      <c r="CYQ2999" s="538"/>
      <c r="CYR2999" s="565"/>
      <c r="CYS2999" s="357"/>
      <c r="CYT2999" s="81"/>
      <c r="CYU2999" s="173"/>
      <c r="CYV2999" s="733"/>
      <c r="CYW2999" s="137"/>
      <c r="CYX2999" s="583"/>
      <c r="CYY2999" s="538"/>
      <c r="CYZ2999" s="565"/>
      <c r="CZA2999" s="357"/>
      <c r="CZB2999" s="81"/>
      <c r="CZC2999" s="173"/>
      <c r="CZD2999" s="733"/>
      <c r="CZE2999" s="137"/>
      <c r="CZF2999" s="583"/>
      <c r="CZG2999" s="538"/>
      <c r="CZH2999" s="565"/>
      <c r="CZI2999" s="357"/>
      <c r="CZJ2999" s="81"/>
      <c r="CZK2999" s="173"/>
      <c r="CZL2999" s="733"/>
      <c r="CZM2999" s="137"/>
      <c r="CZN2999" s="583"/>
      <c r="CZO2999" s="538"/>
      <c r="CZP2999" s="565"/>
      <c r="CZQ2999" s="357"/>
      <c r="CZR2999" s="81"/>
      <c r="CZS2999" s="173"/>
      <c r="CZT2999" s="733"/>
      <c r="CZU2999" s="137"/>
      <c r="CZV2999" s="583"/>
      <c r="CZW2999" s="538"/>
      <c r="CZX2999" s="565"/>
      <c r="CZY2999" s="357"/>
      <c r="CZZ2999" s="81"/>
      <c r="DAA2999" s="173"/>
      <c r="DAB2999" s="733"/>
      <c r="DAC2999" s="137"/>
      <c r="DAD2999" s="583"/>
      <c r="DAE2999" s="538"/>
      <c r="DAF2999" s="565"/>
      <c r="DAG2999" s="357"/>
      <c r="DAH2999" s="81"/>
      <c r="DAI2999" s="173"/>
      <c r="DAJ2999" s="733"/>
      <c r="DAK2999" s="137"/>
      <c r="DAL2999" s="583"/>
      <c r="DAM2999" s="538"/>
      <c r="DAN2999" s="565"/>
      <c r="DAO2999" s="357"/>
      <c r="DAP2999" s="81"/>
      <c r="DAQ2999" s="173"/>
      <c r="DAR2999" s="733"/>
      <c r="DAS2999" s="137"/>
      <c r="DAT2999" s="583"/>
      <c r="DAU2999" s="538"/>
      <c r="DAV2999" s="565"/>
      <c r="DAW2999" s="357"/>
      <c r="DAX2999" s="81"/>
      <c r="DAY2999" s="173"/>
      <c r="DAZ2999" s="733"/>
      <c r="DBA2999" s="137"/>
      <c r="DBB2999" s="583"/>
      <c r="DBC2999" s="538"/>
      <c r="DBD2999" s="565"/>
      <c r="DBE2999" s="357"/>
      <c r="DBF2999" s="81"/>
      <c r="DBG2999" s="173"/>
      <c r="DBH2999" s="733"/>
      <c r="DBI2999" s="137"/>
      <c r="DBJ2999" s="583"/>
      <c r="DBK2999" s="538"/>
      <c r="DBL2999" s="565"/>
      <c r="DBM2999" s="357"/>
      <c r="DBN2999" s="81"/>
      <c r="DBO2999" s="173"/>
      <c r="DBP2999" s="733"/>
      <c r="DBQ2999" s="137"/>
      <c r="DBR2999" s="583"/>
      <c r="DBS2999" s="538"/>
      <c r="DBT2999" s="565"/>
      <c r="DBU2999" s="357"/>
      <c r="DBV2999" s="81"/>
      <c r="DBW2999" s="173"/>
      <c r="DBX2999" s="733"/>
      <c r="DBY2999" s="137"/>
      <c r="DBZ2999" s="583"/>
      <c r="DCA2999" s="538"/>
      <c r="DCB2999" s="565"/>
      <c r="DCC2999" s="357"/>
      <c r="DCD2999" s="81"/>
      <c r="DCE2999" s="173"/>
      <c r="DCF2999" s="733"/>
      <c r="DCG2999" s="137"/>
      <c r="DCH2999" s="583"/>
      <c r="DCI2999" s="538"/>
      <c r="DCJ2999" s="565"/>
      <c r="DCK2999" s="357"/>
      <c r="DCL2999" s="81"/>
      <c r="DCM2999" s="173"/>
      <c r="DCN2999" s="733"/>
      <c r="DCO2999" s="137"/>
      <c r="DCP2999" s="583"/>
      <c r="DCQ2999" s="538"/>
      <c r="DCR2999" s="565"/>
      <c r="DCS2999" s="357"/>
      <c r="DCT2999" s="81"/>
      <c r="DCU2999" s="173"/>
      <c r="DCV2999" s="733"/>
      <c r="DCW2999" s="137"/>
      <c r="DCX2999" s="583"/>
      <c r="DCY2999" s="538"/>
      <c r="DCZ2999" s="565"/>
      <c r="DDA2999" s="357"/>
      <c r="DDB2999" s="81"/>
      <c r="DDC2999" s="173"/>
      <c r="DDD2999" s="733"/>
      <c r="DDE2999" s="137"/>
      <c r="DDF2999" s="583"/>
      <c r="DDG2999" s="538"/>
      <c r="DDH2999" s="565"/>
      <c r="DDI2999" s="357"/>
      <c r="DDJ2999" s="81"/>
      <c r="DDK2999" s="173"/>
      <c r="DDL2999" s="733"/>
      <c r="DDM2999" s="137"/>
      <c r="DDN2999" s="583"/>
      <c r="DDO2999" s="538"/>
      <c r="DDP2999" s="565"/>
      <c r="DDQ2999" s="357"/>
      <c r="DDR2999" s="81"/>
      <c r="DDS2999" s="173"/>
      <c r="DDT2999" s="733"/>
      <c r="DDU2999" s="137"/>
      <c r="DDV2999" s="583"/>
      <c r="DDW2999" s="538"/>
      <c r="DDX2999" s="565"/>
      <c r="DDY2999" s="357"/>
      <c r="DDZ2999" s="81"/>
      <c r="DEA2999" s="173"/>
      <c r="DEB2999" s="733"/>
      <c r="DEC2999" s="137"/>
      <c r="DED2999" s="583"/>
      <c r="DEE2999" s="538"/>
      <c r="DEF2999" s="565"/>
      <c r="DEG2999" s="357"/>
      <c r="DEH2999" s="81"/>
      <c r="DEI2999" s="173"/>
      <c r="DEJ2999" s="733"/>
      <c r="DEK2999" s="137"/>
      <c r="DEL2999" s="583"/>
      <c r="DEM2999" s="538"/>
      <c r="DEN2999" s="565"/>
      <c r="DEO2999" s="357"/>
      <c r="DEP2999" s="81"/>
      <c r="DEQ2999" s="173"/>
      <c r="DER2999" s="733"/>
      <c r="DES2999" s="137"/>
      <c r="DET2999" s="583"/>
      <c r="DEU2999" s="538"/>
      <c r="DEV2999" s="565"/>
      <c r="DEW2999" s="357"/>
      <c r="DEX2999" s="81"/>
      <c r="DEY2999" s="173"/>
      <c r="DEZ2999" s="733"/>
      <c r="DFA2999" s="137"/>
      <c r="DFB2999" s="583"/>
      <c r="DFC2999" s="538"/>
      <c r="DFD2999" s="565"/>
      <c r="DFE2999" s="357"/>
      <c r="DFF2999" s="81"/>
      <c r="DFG2999" s="173"/>
      <c r="DFH2999" s="733"/>
      <c r="DFI2999" s="137"/>
      <c r="DFJ2999" s="583"/>
      <c r="DFK2999" s="538"/>
      <c r="DFL2999" s="565"/>
      <c r="DFM2999" s="357"/>
      <c r="DFN2999" s="81"/>
      <c r="DFO2999" s="173"/>
      <c r="DFP2999" s="733"/>
      <c r="DFQ2999" s="137"/>
      <c r="DFR2999" s="583"/>
      <c r="DFS2999" s="538"/>
      <c r="DFT2999" s="565"/>
      <c r="DFU2999" s="357"/>
      <c r="DFV2999" s="81"/>
      <c r="DFW2999" s="173"/>
      <c r="DFX2999" s="733"/>
      <c r="DFY2999" s="137"/>
      <c r="DFZ2999" s="583"/>
      <c r="DGA2999" s="538"/>
      <c r="DGB2999" s="565"/>
      <c r="DGC2999" s="357"/>
      <c r="DGD2999" s="81"/>
      <c r="DGE2999" s="173"/>
      <c r="DGF2999" s="733"/>
      <c r="DGG2999" s="137"/>
      <c r="DGH2999" s="583"/>
      <c r="DGI2999" s="538"/>
      <c r="DGJ2999" s="565"/>
      <c r="DGK2999" s="357"/>
      <c r="DGL2999" s="81"/>
      <c r="DGM2999" s="173"/>
      <c r="DGN2999" s="733"/>
      <c r="DGO2999" s="137"/>
      <c r="DGP2999" s="583"/>
      <c r="DGQ2999" s="538"/>
      <c r="DGR2999" s="565"/>
      <c r="DGS2999" s="357"/>
      <c r="DGT2999" s="81"/>
      <c r="DGU2999" s="173"/>
      <c r="DGV2999" s="733"/>
      <c r="DGW2999" s="137"/>
      <c r="DGX2999" s="583"/>
      <c r="DGY2999" s="538"/>
      <c r="DGZ2999" s="565"/>
      <c r="DHA2999" s="357"/>
      <c r="DHB2999" s="81"/>
      <c r="DHC2999" s="173"/>
      <c r="DHD2999" s="733"/>
      <c r="DHE2999" s="137"/>
      <c r="DHF2999" s="583"/>
      <c r="DHG2999" s="538"/>
      <c r="DHH2999" s="565"/>
      <c r="DHI2999" s="357"/>
      <c r="DHJ2999" s="81"/>
      <c r="DHK2999" s="173"/>
      <c r="DHL2999" s="733"/>
      <c r="DHM2999" s="137"/>
      <c r="DHN2999" s="583"/>
      <c r="DHO2999" s="538"/>
      <c r="DHP2999" s="565"/>
      <c r="DHQ2999" s="357"/>
      <c r="DHR2999" s="81"/>
      <c r="DHS2999" s="173"/>
      <c r="DHT2999" s="733"/>
      <c r="DHU2999" s="137"/>
      <c r="DHV2999" s="583"/>
      <c r="DHW2999" s="538"/>
      <c r="DHX2999" s="565"/>
      <c r="DHY2999" s="357"/>
      <c r="DHZ2999" s="81"/>
      <c r="DIA2999" s="173"/>
      <c r="DIB2999" s="733"/>
      <c r="DIC2999" s="137"/>
      <c r="DID2999" s="583"/>
      <c r="DIE2999" s="538"/>
      <c r="DIF2999" s="565"/>
      <c r="DIG2999" s="357"/>
      <c r="DIH2999" s="81"/>
      <c r="DII2999" s="173"/>
      <c r="DIJ2999" s="733"/>
      <c r="DIK2999" s="137"/>
      <c r="DIL2999" s="583"/>
      <c r="DIM2999" s="538"/>
      <c r="DIN2999" s="565"/>
      <c r="DIO2999" s="357"/>
      <c r="DIP2999" s="81"/>
      <c r="DIQ2999" s="173"/>
      <c r="DIR2999" s="733"/>
      <c r="DIS2999" s="137"/>
      <c r="DIT2999" s="583"/>
      <c r="DIU2999" s="538"/>
      <c r="DIV2999" s="565"/>
      <c r="DIW2999" s="357"/>
      <c r="DIX2999" s="81"/>
      <c r="DIY2999" s="173"/>
      <c r="DIZ2999" s="733"/>
      <c r="DJA2999" s="137"/>
      <c r="DJB2999" s="583"/>
      <c r="DJC2999" s="538"/>
      <c r="DJD2999" s="565"/>
      <c r="DJE2999" s="357"/>
      <c r="DJF2999" s="81"/>
      <c r="DJG2999" s="173"/>
      <c r="DJH2999" s="733"/>
      <c r="DJI2999" s="137"/>
      <c r="DJJ2999" s="583"/>
      <c r="DJK2999" s="538"/>
      <c r="DJL2999" s="565"/>
      <c r="DJM2999" s="357"/>
      <c r="DJN2999" s="81"/>
      <c r="DJO2999" s="173"/>
      <c r="DJP2999" s="733"/>
      <c r="DJQ2999" s="137"/>
      <c r="DJR2999" s="583"/>
      <c r="DJS2999" s="538"/>
      <c r="DJT2999" s="565"/>
      <c r="DJU2999" s="357"/>
      <c r="DJV2999" s="81"/>
      <c r="DJW2999" s="173"/>
      <c r="DJX2999" s="733"/>
      <c r="DJY2999" s="137"/>
      <c r="DJZ2999" s="583"/>
      <c r="DKA2999" s="538"/>
      <c r="DKB2999" s="565"/>
      <c r="DKC2999" s="357"/>
      <c r="DKD2999" s="81"/>
      <c r="DKE2999" s="173"/>
      <c r="DKF2999" s="733"/>
      <c r="DKG2999" s="137"/>
      <c r="DKH2999" s="583"/>
      <c r="DKI2999" s="538"/>
      <c r="DKJ2999" s="565"/>
      <c r="DKK2999" s="357"/>
      <c r="DKL2999" s="81"/>
      <c r="DKM2999" s="173"/>
      <c r="DKN2999" s="733"/>
      <c r="DKO2999" s="137"/>
      <c r="DKP2999" s="583"/>
      <c r="DKQ2999" s="538"/>
      <c r="DKR2999" s="565"/>
      <c r="DKS2999" s="357"/>
      <c r="DKT2999" s="81"/>
      <c r="DKU2999" s="173"/>
      <c r="DKV2999" s="733"/>
      <c r="DKW2999" s="137"/>
      <c r="DKX2999" s="583"/>
      <c r="DKY2999" s="538"/>
      <c r="DKZ2999" s="565"/>
      <c r="DLA2999" s="357"/>
      <c r="DLB2999" s="81"/>
      <c r="DLC2999" s="173"/>
      <c r="DLD2999" s="733"/>
      <c r="DLE2999" s="137"/>
      <c r="DLF2999" s="583"/>
      <c r="DLG2999" s="538"/>
      <c r="DLH2999" s="565"/>
      <c r="DLI2999" s="357"/>
      <c r="DLJ2999" s="81"/>
      <c r="DLK2999" s="173"/>
      <c r="DLL2999" s="733"/>
      <c r="DLM2999" s="137"/>
      <c r="DLN2999" s="583"/>
      <c r="DLO2999" s="538"/>
      <c r="DLP2999" s="565"/>
      <c r="DLQ2999" s="357"/>
      <c r="DLR2999" s="81"/>
      <c r="DLS2999" s="173"/>
      <c r="DLT2999" s="733"/>
      <c r="DLU2999" s="137"/>
      <c r="DLV2999" s="583"/>
      <c r="DLW2999" s="538"/>
      <c r="DLX2999" s="565"/>
      <c r="DLY2999" s="357"/>
      <c r="DLZ2999" s="81"/>
      <c r="DMA2999" s="173"/>
      <c r="DMB2999" s="733"/>
      <c r="DMC2999" s="137"/>
      <c r="DMD2999" s="583"/>
      <c r="DME2999" s="538"/>
      <c r="DMF2999" s="565"/>
      <c r="DMG2999" s="357"/>
      <c r="DMH2999" s="81"/>
      <c r="DMI2999" s="173"/>
      <c r="DMJ2999" s="733"/>
      <c r="DMK2999" s="137"/>
      <c r="DML2999" s="583"/>
      <c r="DMM2999" s="538"/>
      <c r="DMN2999" s="565"/>
      <c r="DMO2999" s="357"/>
      <c r="DMP2999" s="81"/>
      <c r="DMQ2999" s="173"/>
      <c r="DMR2999" s="733"/>
      <c r="DMS2999" s="137"/>
      <c r="DMT2999" s="583"/>
      <c r="DMU2999" s="538"/>
      <c r="DMV2999" s="565"/>
      <c r="DMW2999" s="357"/>
      <c r="DMX2999" s="81"/>
      <c r="DMY2999" s="173"/>
      <c r="DMZ2999" s="733"/>
      <c r="DNA2999" s="137"/>
      <c r="DNB2999" s="583"/>
      <c r="DNC2999" s="538"/>
      <c r="DND2999" s="565"/>
      <c r="DNE2999" s="357"/>
      <c r="DNF2999" s="81"/>
      <c r="DNG2999" s="173"/>
      <c r="DNH2999" s="733"/>
      <c r="DNI2999" s="137"/>
      <c r="DNJ2999" s="583"/>
      <c r="DNK2999" s="538"/>
      <c r="DNL2999" s="565"/>
      <c r="DNM2999" s="357"/>
      <c r="DNN2999" s="81"/>
      <c r="DNO2999" s="173"/>
      <c r="DNP2999" s="733"/>
      <c r="DNQ2999" s="137"/>
      <c r="DNR2999" s="583"/>
      <c r="DNS2999" s="538"/>
      <c r="DNT2999" s="565"/>
      <c r="DNU2999" s="357"/>
      <c r="DNV2999" s="81"/>
      <c r="DNW2999" s="173"/>
      <c r="DNX2999" s="733"/>
      <c r="DNY2999" s="137"/>
      <c r="DNZ2999" s="583"/>
      <c r="DOA2999" s="538"/>
      <c r="DOB2999" s="565"/>
      <c r="DOC2999" s="357"/>
      <c r="DOD2999" s="81"/>
      <c r="DOE2999" s="173"/>
      <c r="DOF2999" s="733"/>
      <c r="DOG2999" s="137"/>
      <c r="DOH2999" s="583"/>
      <c r="DOI2999" s="538"/>
      <c r="DOJ2999" s="565"/>
      <c r="DOK2999" s="357"/>
      <c r="DOL2999" s="81"/>
      <c r="DOM2999" s="173"/>
      <c r="DON2999" s="733"/>
      <c r="DOO2999" s="137"/>
      <c r="DOP2999" s="583"/>
      <c r="DOQ2999" s="538"/>
      <c r="DOR2999" s="565"/>
      <c r="DOS2999" s="357"/>
      <c r="DOT2999" s="81"/>
      <c r="DOU2999" s="173"/>
      <c r="DOV2999" s="733"/>
      <c r="DOW2999" s="137"/>
      <c r="DOX2999" s="583"/>
      <c r="DOY2999" s="538"/>
      <c r="DOZ2999" s="565"/>
      <c r="DPA2999" s="357"/>
      <c r="DPB2999" s="81"/>
      <c r="DPC2999" s="173"/>
      <c r="DPD2999" s="733"/>
      <c r="DPE2999" s="137"/>
      <c r="DPF2999" s="583"/>
      <c r="DPG2999" s="538"/>
      <c r="DPH2999" s="565"/>
      <c r="DPI2999" s="357"/>
      <c r="DPJ2999" s="81"/>
      <c r="DPK2999" s="173"/>
      <c r="DPL2999" s="733"/>
      <c r="DPM2999" s="137"/>
      <c r="DPN2999" s="583"/>
      <c r="DPO2999" s="538"/>
      <c r="DPP2999" s="565"/>
      <c r="DPQ2999" s="357"/>
      <c r="DPR2999" s="81"/>
      <c r="DPS2999" s="173"/>
      <c r="DPT2999" s="733"/>
      <c r="DPU2999" s="137"/>
      <c r="DPV2999" s="583"/>
      <c r="DPW2999" s="538"/>
      <c r="DPX2999" s="565"/>
      <c r="DPY2999" s="357"/>
      <c r="DPZ2999" s="81"/>
      <c r="DQA2999" s="173"/>
      <c r="DQB2999" s="733"/>
      <c r="DQC2999" s="137"/>
      <c r="DQD2999" s="583"/>
      <c r="DQE2999" s="538"/>
      <c r="DQF2999" s="565"/>
      <c r="DQG2999" s="357"/>
      <c r="DQH2999" s="81"/>
      <c r="DQI2999" s="173"/>
      <c r="DQJ2999" s="733"/>
      <c r="DQK2999" s="137"/>
      <c r="DQL2999" s="583"/>
      <c r="DQM2999" s="538"/>
      <c r="DQN2999" s="565"/>
      <c r="DQO2999" s="357"/>
      <c r="DQP2999" s="81"/>
      <c r="DQQ2999" s="173"/>
      <c r="DQR2999" s="733"/>
      <c r="DQS2999" s="137"/>
      <c r="DQT2999" s="583"/>
      <c r="DQU2999" s="538"/>
      <c r="DQV2999" s="565"/>
      <c r="DQW2999" s="357"/>
      <c r="DQX2999" s="81"/>
      <c r="DQY2999" s="173"/>
      <c r="DQZ2999" s="733"/>
      <c r="DRA2999" s="137"/>
      <c r="DRB2999" s="583"/>
      <c r="DRC2999" s="538"/>
      <c r="DRD2999" s="565"/>
      <c r="DRE2999" s="357"/>
      <c r="DRF2999" s="81"/>
      <c r="DRG2999" s="173"/>
      <c r="DRH2999" s="733"/>
      <c r="DRI2999" s="137"/>
      <c r="DRJ2999" s="583"/>
      <c r="DRK2999" s="538"/>
      <c r="DRL2999" s="565"/>
      <c r="DRM2999" s="357"/>
      <c r="DRN2999" s="81"/>
      <c r="DRO2999" s="173"/>
      <c r="DRP2999" s="733"/>
      <c r="DRQ2999" s="137"/>
      <c r="DRR2999" s="583"/>
      <c r="DRS2999" s="538"/>
      <c r="DRT2999" s="565"/>
      <c r="DRU2999" s="357"/>
      <c r="DRV2999" s="81"/>
      <c r="DRW2999" s="173"/>
      <c r="DRX2999" s="733"/>
      <c r="DRY2999" s="137"/>
      <c r="DRZ2999" s="583"/>
      <c r="DSA2999" s="538"/>
      <c r="DSB2999" s="565"/>
      <c r="DSC2999" s="357"/>
      <c r="DSD2999" s="81"/>
      <c r="DSE2999" s="173"/>
      <c r="DSF2999" s="733"/>
      <c r="DSG2999" s="137"/>
      <c r="DSH2999" s="583"/>
      <c r="DSI2999" s="538"/>
      <c r="DSJ2999" s="565"/>
      <c r="DSK2999" s="357"/>
      <c r="DSL2999" s="81"/>
      <c r="DSM2999" s="173"/>
      <c r="DSN2999" s="733"/>
      <c r="DSO2999" s="137"/>
      <c r="DSP2999" s="583"/>
      <c r="DSQ2999" s="538"/>
      <c r="DSR2999" s="565"/>
      <c r="DSS2999" s="357"/>
      <c r="DST2999" s="81"/>
      <c r="DSU2999" s="173"/>
      <c r="DSV2999" s="733"/>
      <c r="DSW2999" s="137"/>
      <c r="DSX2999" s="583"/>
      <c r="DSY2999" s="538"/>
      <c r="DSZ2999" s="565"/>
      <c r="DTA2999" s="357"/>
      <c r="DTB2999" s="81"/>
      <c r="DTC2999" s="173"/>
      <c r="DTD2999" s="733"/>
      <c r="DTE2999" s="137"/>
      <c r="DTF2999" s="583"/>
      <c r="DTG2999" s="538"/>
      <c r="DTH2999" s="565"/>
      <c r="DTI2999" s="357"/>
      <c r="DTJ2999" s="81"/>
      <c r="DTK2999" s="173"/>
      <c r="DTL2999" s="733"/>
      <c r="DTM2999" s="137"/>
      <c r="DTN2999" s="583"/>
      <c r="DTO2999" s="538"/>
      <c r="DTP2999" s="565"/>
      <c r="DTQ2999" s="357"/>
      <c r="DTR2999" s="81"/>
      <c r="DTS2999" s="173"/>
      <c r="DTT2999" s="733"/>
      <c r="DTU2999" s="137"/>
      <c r="DTV2999" s="583"/>
      <c r="DTW2999" s="538"/>
      <c r="DTX2999" s="565"/>
      <c r="DTY2999" s="357"/>
      <c r="DTZ2999" s="81"/>
      <c r="DUA2999" s="173"/>
      <c r="DUB2999" s="733"/>
      <c r="DUC2999" s="137"/>
      <c r="DUD2999" s="583"/>
      <c r="DUE2999" s="538"/>
      <c r="DUF2999" s="565"/>
      <c r="DUG2999" s="357"/>
      <c r="DUH2999" s="81"/>
      <c r="DUI2999" s="173"/>
      <c r="DUJ2999" s="733"/>
      <c r="DUK2999" s="137"/>
      <c r="DUL2999" s="583"/>
      <c r="DUM2999" s="538"/>
      <c r="DUN2999" s="565"/>
      <c r="DUO2999" s="357"/>
      <c r="DUP2999" s="81"/>
      <c r="DUQ2999" s="173"/>
      <c r="DUR2999" s="733"/>
      <c r="DUS2999" s="137"/>
      <c r="DUT2999" s="583"/>
      <c r="DUU2999" s="538"/>
      <c r="DUV2999" s="565"/>
      <c r="DUW2999" s="357"/>
      <c r="DUX2999" s="81"/>
      <c r="DUY2999" s="173"/>
      <c r="DUZ2999" s="733"/>
      <c r="DVA2999" s="137"/>
      <c r="DVB2999" s="583"/>
      <c r="DVC2999" s="538"/>
      <c r="DVD2999" s="565"/>
      <c r="DVE2999" s="357"/>
      <c r="DVF2999" s="81"/>
      <c r="DVG2999" s="173"/>
      <c r="DVH2999" s="733"/>
      <c r="DVI2999" s="137"/>
      <c r="DVJ2999" s="583"/>
      <c r="DVK2999" s="538"/>
      <c r="DVL2999" s="565"/>
      <c r="DVM2999" s="357"/>
      <c r="DVN2999" s="81"/>
      <c r="DVO2999" s="173"/>
      <c r="DVP2999" s="733"/>
      <c r="DVQ2999" s="137"/>
      <c r="DVR2999" s="583"/>
      <c r="DVS2999" s="538"/>
      <c r="DVT2999" s="565"/>
      <c r="DVU2999" s="357"/>
      <c r="DVV2999" s="81"/>
      <c r="DVW2999" s="173"/>
      <c r="DVX2999" s="733"/>
      <c r="DVY2999" s="137"/>
      <c r="DVZ2999" s="583"/>
      <c r="DWA2999" s="538"/>
      <c r="DWB2999" s="565"/>
      <c r="DWC2999" s="357"/>
      <c r="DWD2999" s="81"/>
      <c r="DWE2999" s="173"/>
      <c r="DWF2999" s="733"/>
      <c r="DWG2999" s="137"/>
      <c r="DWH2999" s="583"/>
      <c r="DWI2999" s="538"/>
      <c r="DWJ2999" s="565"/>
      <c r="DWK2999" s="357"/>
      <c r="DWL2999" s="81"/>
      <c r="DWM2999" s="173"/>
      <c r="DWN2999" s="733"/>
      <c r="DWO2999" s="137"/>
      <c r="DWP2999" s="583"/>
      <c r="DWQ2999" s="538"/>
      <c r="DWR2999" s="565"/>
      <c r="DWS2999" s="357"/>
      <c r="DWT2999" s="81"/>
      <c r="DWU2999" s="173"/>
      <c r="DWV2999" s="733"/>
      <c r="DWW2999" s="137"/>
      <c r="DWX2999" s="583"/>
      <c r="DWY2999" s="538"/>
      <c r="DWZ2999" s="565"/>
      <c r="DXA2999" s="357"/>
      <c r="DXB2999" s="81"/>
      <c r="DXC2999" s="173"/>
      <c r="DXD2999" s="733"/>
      <c r="DXE2999" s="137"/>
      <c r="DXF2999" s="583"/>
      <c r="DXG2999" s="538"/>
      <c r="DXH2999" s="565"/>
      <c r="DXI2999" s="357"/>
      <c r="DXJ2999" s="81"/>
      <c r="DXK2999" s="173"/>
      <c r="DXL2999" s="733"/>
      <c r="DXM2999" s="137"/>
      <c r="DXN2999" s="583"/>
      <c r="DXO2999" s="538"/>
      <c r="DXP2999" s="565"/>
      <c r="DXQ2999" s="357"/>
      <c r="DXR2999" s="81"/>
      <c r="DXS2999" s="173"/>
      <c r="DXT2999" s="733"/>
      <c r="DXU2999" s="137"/>
      <c r="DXV2999" s="583"/>
      <c r="DXW2999" s="538"/>
      <c r="DXX2999" s="565"/>
      <c r="DXY2999" s="357"/>
      <c r="DXZ2999" s="81"/>
      <c r="DYA2999" s="173"/>
      <c r="DYB2999" s="733"/>
      <c r="DYC2999" s="137"/>
      <c r="DYD2999" s="583"/>
      <c r="DYE2999" s="538"/>
      <c r="DYF2999" s="565"/>
      <c r="DYG2999" s="357"/>
      <c r="DYH2999" s="81"/>
      <c r="DYI2999" s="173"/>
      <c r="DYJ2999" s="733"/>
      <c r="DYK2999" s="137"/>
      <c r="DYL2999" s="583"/>
      <c r="DYM2999" s="538"/>
      <c r="DYN2999" s="565"/>
      <c r="DYO2999" s="357"/>
      <c r="DYP2999" s="81"/>
      <c r="DYQ2999" s="173"/>
      <c r="DYR2999" s="733"/>
      <c r="DYS2999" s="137"/>
      <c r="DYT2999" s="583"/>
      <c r="DYU2999" s="538"/>
      <c r="DYV2999" s="565"/>
      <c r="DYW2999" s="357"/>
      <c r="DYX2999" s="81"/>
      <c r="DYY2999" s="173"/>
      <c r="DYZ2999" s="733"/>
      <c r="DZA2999" s="137"/>
      <c r="DZB2999" s="583"/>
      <c r="DZC2999" s="538"/>
      <c r="DZD2999" s="565"/>
      <c r="DZE2999" s="357"/>
      <c r="DZF2999" s="81"/>
      <c r="DZG2999" s="173"/>
      <c r="DZH2999" s="733"/>
      <c r="DZI2999" s="137"/>
      <c r="DZJ2999" s="583"/>
      <c r="DZK2999" s="538"/>
      <c r="DZL2999" s="565"/>
      <c r="DZM2999" s="357"/>
      <c r="DZN2999" s="81"/>
      <c r="DZO2999" s="173"/>
      <c r="DZP2999" s="733"/>
      <c r="DZQ2999" s="137"/>
      <c r="DZR2999" s="583"/>
      <c r="DZS2999" s="538"/>
      <c r="DZT2999" s="565"/>
      <c r="DZU2999" s="357"/>
      <c r="DZV2999" s="81"/>
      <c r="DZW2999" s="173"/>
      <c r="DZX2999" s="733"/>
      <c r="DZY2999" s="137"/>
      <c r="DZZ2999" s="583"/>
      <c r="EAA2999" s="538"/>
      <c r="EAB2999" s="565"/>
      <c r="EAC2999" s="357"/>
      <c r="EAD2999" s="81"/>
      <c r="EAE2999" s="173"/>
      <c r="EAF2999" s="733"/>
      <c r="EAG2999" s="137"/>
      <c r="EAH2999" s="583"/>
      <c r="EAI2999" s="538"/>
      <c r="EAJ2999" s="565"/>
      <c r="EAK2999" s="357"/>
      <c r="EAL2999" s="81"/>
      <c r="EAM2999" s="173"/>
      <c r="EAN2999" s="733"/>
      <c r="EAO2999" s="137"/>
      <c r="EAP2999" s="583"/>
      <c r="EAQ2999" s="538"/>
      <c r="EAR2999" s="565"/>
      <c r="EAS2999" s="357"/>
      <c r="EAT2999" s="81"/>
      <c r="EAU2999" s="173"/>
      <c r="EAV2999" s="733"/>
      <c r="EAW2999" s="137"/>
      <c r="EAX2999" s="583"/>
      <c r="EAY2999" s="538"/>
      <c r="EAZ2999" s="565"/>
      <c r="EBA2999" s="357"/>
      <c r="EBB2999" s="81"/>
      <c r="EBC2999" s="173"/>
      <c r="EBD2999" s="733"/>
      <c r="EBE2999" s="137"/>
      <c r="EBF2999" s="583"/>
      <c r="EBG2999" s="538"/>
      <c r="EBH2999" s="565"/>
      <c r="EBI2999" s="357"/>
      <c r="EBJ2999" s="81"/>
      <c r="EBK2999" s="173"/>
      <c r="EBL2999" s="733"/>
      <c r="EBM2999" s="137"/>
      <c r="EBN2999" s="583"/>
      <c r="EBO2999" s="538"/>
      <c r="EBP2999" s="565"/>
      <c r="EBQ2999" s="357"/>
      <c r="EBR2999" s="81"/>
      <c r="EBS2999" s="173"/>
      <c r="EBT2999" s="733"/>
      <c r="EBU2999" s="137"/>
      <c r="EBV2999" s="583"/>
      <c r="EBW2999" s="538"/>
      <c r="EBX2999" s="565"/>
      <c r="EBY2999" s="357"/>
      <c r="EBZ2999" s="81"/>
      <c r="ECA2999" s="173"/>
      <c r="ECB2999" s="733"/>
      <c r="ECC2999" s="137"/>
      <c r="ECD2999" s="583"/>
      <c r="ECE2999" s="538"/>
      <c r="ECF2999" s="565"/>
      <c r="ECG2999" s="357"/>
      <c r="ECH2999" s="81"/>
      <c r="ECI2999" s="173"/>
      <c r="ECJ2999" s="733"/>
      <c r="ECK2999" s="137"/>
      <c r="ECL2999" s="583"/>
      <c r="ECM2999" s="538"/>
      <c r="ECN2999" s="565"/>
      <c r="ECO2999" s="357"/>
      <c r="ECP2999" s="81"/>
      <c r="ECQ2999" s="173"/>
      <c r="ECR2999" s="733"/>
      <c r="ECS2999" s="137"/>
      <c r="ECT2999" s="583"/>
      <c r="ECU2999" s="538"/>
      <c r="ECV2999" s="565"/>
      <c r="ECW2999" s="357"/>
      <c r="ECX2999" s="81"/>
      <c r="ECY2999" s="173"/>
      <c r="ECZ2999" s="733"/>
      <c r="EDA2999" s="137"/>
      <c r="EDB2999" s="583"/>
      <c r="EDC2999" s="538"/>
      <c r="EDD2999" s="565"/>
      <c r="EDE2999" s="357"/>
      <c r="EDF2999" s="81"/>
      <c r="EDG2999" s="173"/>
      <c r="EDH2999" s="733"/>
      <c r="EDI2999" s="137"/>
      <c r="EDJ2999" s="583"/>
      <c r="EDK2999" s="538"/>
      <c r="EDL2999" s="565"/>
      <c r="EDM2999" s="357"/>
      <c r="EDN2999" s="81"/>
      <c r="EDO2999" s="173"/>
      <c r="EDP2999" s="733"/>
      <c r="EDQ2999" s="137"/>
      <c r="EDR2999" s="583"/>
      <c r="EDS2999" s="538"/>
      <c r="EDT2999" s="565"/>
      <c r="EDU2999" s="357"/>
      <c r="EDV2999" s="81"/>
      <c r="EDW2999" s="173"/>
      <c r="EDX2999" s="733"/>
      <c r="EDY2999" s="137"/>
      <c r="EDZ2999" s="583"/>
      <c r="EEA2999" s="538"/>
      <c r="EEB2999" s="565"/>
      <c r="EEC2999" s="357"/>
      <c r="EED2999" s="81"/>
      <c r="EEE2999" s="173"/>
      <c r="EEF2999" s="733"/>
      <c r="EEG2999" s="137"/>
      <c r="EEH2999" s="583"/>
      <c r="EEI2999" s="538"/>
      <c r="EEJ2999" s="565"/>
      <c r="EEK2999" s="357"/>
      <c r="EEL2999" s="81"/>
      <c r="EEM2999" s="173"/>
      <c r="EEN2999" s="733"/>
      <c r="EEO2999" s="137"/>
      <c r="EEP2999" s="583"/>
      <c r="EEQ2999" s="538"/>
      <c r="EER2999" s="565"/>
      <c r="EES2999" s="357"/>
      <c r="EET2999" s="81"/>
      <c r="EEU2999" s="173"/>
      <c r="EEV2999" s="733"/>
      <c r="EEW2999" s="137"/>
      <c r="EEX2999" s="583"/>
      <c r="EEY2999" s="538"/>
      <c r="EEZ2999" s="565"/>
      <c r="EFA2999" s="357"/>
      <c r="EFB2999" s="81"/>
      <c r="EFC2999" s="173"/>
      <c r="EFD2999" s="733"/>
      <c r="EFE2999" s="137"/>
      <c r="EFF2999" s="583"/>
      <c r="EFG2999" s="538"/>
      <c r="EFH2999" s="565"/>
      <c r="EFI2999" s="357"/>
      <c r="EFJ2999" s="81"/>
      <c r="EFK2999" s="173"/>
      <c r="EFL2999" s="733"/>
      <c r="EFM2999" s="137"/>
      <c r="EFN2999" s="583"/>
      <c r="EFO2999" s="538"/>
      <c r="EFP2999" s="565"/>
      <c r="EFQ2999" s="357"/>
      <c r="EFR2999" s="81"/>
      <c r="EFS2999" s="173"/>
      <c r="EFT2999" s="733"/>
      <c r="EFU2999" s="137"/>
      <c r="EFV2999" s="583"/>
      <c r="EFW2999" s="538"/>
      <c r="EFX2999" s="565"/>
      <c r="EFY2999" s="357"/>
      <c r="EFZ2999" s="81"/>
      <c r="EGA2999" s="173"/>
      <c r="EGB2999" s="733"/>
      <c r="EGC2999" s="137"/>
      <c r="EGD2999" s="583"/>
      <c r="EGE2999" s="538"/>
      <c r="EGF2999" s="565"/>
      <c r="EGG2999" s="357"/>
      <c r="EGH2999" s="81"/>
      <c r="EGI2999" s="173"/>
      <c r="EGJ2999" s="733"/>
      <c r="EGK2999" s="137"/>
      <c r="EGL2999" s="583"/>
      <c r="EGM2999" s="538"/>
      <c r="EGN2999" s="565"/>
      <c r="EGO2999" s="357"/>
      <c r="EGP2999" s="81"/>
      <c r="EGQ2999" s="173"/>
      <c r="EGR2999" s="733"/>
      <c r="EGS2999" s="137"/>
      <c r="EGT2999" s="583"/>
      <c r="EGU2999" s="538"/>
      <c r="EGV2999" s="565"/>
      <c r="EGW2999" s="357"/>
      <c r="EGX2999" s="81"/>
      <c r="EGY2999" s="173"/>
      <c r="EGZ2999" s="733"/>
      <c r="EHA2999" s="137"/>
      <c r="EHB2999" s="583"/>
      <c r="EHC2999" s="538"/>
      <c r="EHD2999" s="565"/>
      <c r="EHE2999" s="357"/>
      <c r="EHF2999" s="81"/>
      <c r="EHG2999" s="173"/>
      <c r="EHH2999" s="733"/>
      <c r="EHI2999" s="137"/>
      <c r="EHJ2999" s="583"/>
      <c r="EHK2999" s="538"/>
      <c r="EHL2999" s="565"/>
      <c r="EHM2999" s="357"/>
      <c r="EHN2999" s="81"/>
      <c r="EHO2999" s="173"/>
      <c r="EHP2999" s="733"/>
      <c r="EHQ2999" s="137"/>
      <c r="EHR2999" s="583"/>
      <c r="EHS2999" s="538"/>
      <c r="EHT2999" s="565"/>
      <c r="EHU2999" s="357"/>
      <c r="EHV2999" s="81"/>
      <c r="EHW2999" s="173"/>
      <c r="EHX2999" s="733"/>
      <c r="EHY2999" s="137"/>
      <c r="EHZ2999" s="583"/>
      <c r="EIA2999" s="538"/>
      <c r="EIB2999" s="565"/>
      <c r="EIC2999" s="357"/>
      <c r="EID2999" s="81"/>
      <c r="EIE2999" s="173"/>
      <c r="EIF2999" s="733"/>
      <c r="EIG2999" s="137"/>
      <c r="EIH2999" s="583"/>
      <c r="EII2999" s="538"/>
      <c r="EIJ2999" s="565"/>
      <c r="EIK2999" s="357"/>
      <c r="EIL2999" s="81"/>
      <c r="EIM2999" s="173"/>
      <c r="EIN2999" s="733"/>
      <c r="EIO2999" s="137"/>
      <c r="EIP2999" s="583"/>
      <c r="EIQ2999" s="538"/>
      <c r="EIR2999" s="565"/>
      <c r="EIS2999" s="357"/>
      <c r="EIT2999" s="81"/>
      <c r="EIU2999" s="173"/>
      <c r="EIV2999" s="733"/>
      <c r="EIW2999" s="137"/>
      <c r="EIX2999" s="583"/>
      <c r="EIY2999" s="538"/>
      <c r="EIZ2999" s="565"/>
      <c r="EJA2999" s="357"/>
      <c r="EJB2999" s="81"/>
      <c r="EJC2999" s="173"/>
      <c r="EJD2999" s="733"/>
      <c r="EJE2999" s="137"/>
      <c r="EJF2999" s="583"/>
      <c r="EJG2999" s="538"/>
      <c r="EJH2999" s="565"/>
      <c r="EJI2999" s="357"/>
      <c r="EJJ2999" s="81"/>
      <c r="EJK2999" s="173"/>
      <c r="EJL2999" s="733"/>
      <c r="EJM2999" s="137"/>
      <c r="EJN2999" s="583"/>
      <c r="EJO2999" s="538"/>
      <c r="EJP2999" s="565"/>
      <c r="EJQ2999" s="357"/>
      <c r="EJR2999" s="81"/>
      <c r="EJS2999" s="173"/>
      <c r="EJT2999" s="733"/>
      <c r="EJU2999" s="137"/>
      <c r="EJV2999" s="583"/>
      <c r="EJW2999" s="538"/>
      <c r="EJX2999" s="565"/>
      <c r="EJY2999" s="357"/>
      <c r="EJZ2999" s="81"/>
      <c r="EKA2999" s="173"/>
      <c r="EKB2999" s="733"/>
      <c r="EKC2999" s="137"/>
      <c r="EKD2999" s="583"/>
      <c r="EKE2999" s="538"/>
      <c r="EKF2999" s="565"/>
      <c r="EKG2999" s="357"/>
      <c r="EKH2999" s="81"/>
      <c r="EKI2999" s="173"/>
      <c r="EKJ2999" s="733"/>
      <c r="EKK2999" s="137"/>
      <c r="EKL2999" s="583"/>
      <c r="EKM2999" s="538"/>
      <c r="EKN2999" s="565"/>
      <c r="EKO2999" s="357"/>
      <c r="EKP2999" s="81"/>
      <c r="EKQ2999" s="173"/>
      <c r="EKR2999" s="733"/>
      <c r="EKS2999" s="137"/>
      <c r="EKT2999" s="583"/>
      <c r="EKU2999" s="538"/>
      <c r="EKV2999" s="565"/>
      <c r="EKW2999" s="357"/>
      <c r="EKX2999" s="81"/>
      <c r="EKY2999" s="173"/>
      <c r="EKZ2999" s="733"/>
      <c r="ELA2999" s="137"/>
      <c r="ELB2999" s="583"/>
      <c r="ELC2999" s="538"/>
      <c r="ELD2999" s="565"/>
      <c r="ELE2999" s="357"/>
      <c r="ELF2999" s="81"/>
      <c r="ELG2999" s="173"/>
      <c r="ELH2999" s="733"/>
      <c r="ELI2999" s="137"/>
      <c r="ELJ2999" s="583"/>
      <c r="ELK2999" s="538"/>
      <c r="ELL2999" s="565"/>
      <c r="ELM2999" s="357"/>
      <c r="ELN2999" s="81"/>
      <c r="ELO2999" s="173"/>
      <c r="ELP2999" s="733"/>
      <c r="ELQ2999" s="137"/>
      <c r="ELR2999" s="583"/>
      <c r="ELS2999" s="538"/>
      <c r="ELT2999" s="565"/>
      <c r="ELU2999" s="357"/>
      <c r="ELV2999" s="81"/>
      <c r="ELW2999" s="173"/>
      <c r="ELX2999" s="733"/>
      <c r="ELY2999" s="137"/>
      <c r="ELZ2999" s="583"/>
      <c r="EMA2999" s="538"/>
      <c r="EMB2999" s="565"/>
      <c r="EMC2999" s="357"/>
      <c r="EMD2999" s="81"/>
      <c r="EME2999" s="173"/>
      <c r="EMF2999" s="733"/>
      <c r="EMG2999" s="137"/>
      <c r="EMH2999" s="583"/>
      <c r="EMI2999" s="538"/>
      <c r="EMJ2999" s="565"/>
      <c r="EMK2999" s="357"/>
      <c r="EML2999" s="81"/>
      <c r="EMM2999" s="173"/>
      <c r="EMN2999" s="733"/>
      <c r="EMO2999" s="137"/>
      <c r="EMP2999" s="583"/>
      <c r="EMQ2999" s="538"/>
      <c r="EMR2999" s="565"/>
      <c r="EMS2999" s="357"/>
      <c r="EMT2999" s="81"/>
      <c r="EMU2999" s="173"/>
      <c r="EMV2999" s="733"/>
      <c r="EMW2999" s="137"/>
      <c r="EMX2999" s="583"/>
      <c r="EMY2999" s="538"/>
      <c r="EMZ2999" s="565"/>
      <c r="ENA2999" s="357"/>
      <c r="ENB2999" s="81"/>
      <c r="ENC2999" s="173"/>
      <c r="END2999" s="733"/>
      <c r="ENE2999" s="137"/>
      <c r="ENF2999" s="583"/>
      <c r="ENG2999" s="538"/>
      <c r="ENH2999" s="565"/>
      <c r="ENI2999" s="357"/>
      <c r="ENJ2999" s="81"/>
      <c r="ENK2999" s="173"/>
      <c r="ENL2999" s="733"/>
      <c r="ENM2999" s="137"/>
      <c r="ENN2999" s="583"/>
      <c r="ENO2999" s="538"/>
      <c r="ENP2999" s="565"/>
      <c r="ENQ2999" s="357"/>
      <c r="ENR2999" s="81"/>
      <c r="ENS2999" s="173"/>
      <c r="ENT2999" s="733"/>
      <c r="ENU2999" s="137"/>
      <c r="ENV2999" s="583"/>
      <c r="ENW2999" s="538"/>
      <c r="ENX2999" s="565"/>
      <c r="ENY2999" s="357"/>
      <c r="ENZ2999" s="81"/>
      <c r="EOA2999" s="173"/>
      <c r="EOB2999" s="733"/>
      <c r="EOC2999" s="137"/>
      <c r="EOD2999" s="583"/>
      <c r="EOE2999" s="538"/>
      <c r="EOF2999" s="565"/>
      <c r="EOG2999" s="357"/>
      <c r="EOH2999" s="81"/>
      <c r="EOI2999" s="173"/>
      <c r="EOJ2999" s="733"/>
      <c r="EOK2999" s="137"/>
      <c r="EOL2999" s="583"/>
      <c r="EOM2999" s="538"/>
      <c r="EON2999" s="565"/>
      <c r="EOO2999" s="357"/>
      <c r="EOP2999" s="81"/>
      <c r="EOQ2999" s="173"/>
      <c r="EOR2999" s="733"/>
      <c r="EOS2999" s="137"/>
      <c r="EOT2999" s="583"/>
      <c r="EOU2999" s="538"/>
      <c r="EOV2999" s="565"/>
      <c r="EOW2999" s="357"/>
      <c r="EOX2999" s="81"/>
      <c r="EOY2999" s="173"/>
      <c r="EOZ2999" s="733"/>
      <c r="EPA2999" s="137"/>
      <c r="EPB2999" s="583"/>
      <c r="EPC2999" s="538"/>
      <c r="EPD2999" s="565"/>
      <c r="EPE2999" s="357"/>
      <c r="EPF2999" s="81"/>
      <c r="EPG2999" s="173"/>
      <c r="EPH2999" s="733"/>
      <c r="EPI2999" s="137"/>
      <c r="EPJ2999" s="583"/>
      <c r="EPK2999" s="538"/>
      <c r="EPL2999" s="565"/>
      <c r="EPM2999" s="357"/>
      <c r="EPN2999" s="81"/>
      <c r="EPO2999" s="173"/>
      <c r="EPP2999" s="733"/>
      <c r="EPQ2999" s="137"/>
      <c r="EPR2999" s="583"/>
      <c r="EPS2999" s="538"/>
      <c r="EPT2999" s="565"/>
      <c r="EPU2999" s="357"/>
      <c r="EPV2999" s="81"/>
      <c r="EPW2999" s="173"/>
      <c r="EPX2999" s="733"/>
      <c r="EPY2999" s="137"/>
      <c r="EPZ2999" s="583"/>
      <c r="EQA2999" s="538"/>
      <c r="EQB2999" s="565"/>
      <c r="EQC2999" s="357"/>
      <c r="EQD2999" s="81"/>
      <c r="EQE2999" s="173"/>
      <c r="EQF2999" s="733"/>
      <c r="EQG2999" s="137"/>
      <c r="EQH2999" s="583"/>
      <c r="EQI2999" s="538"/>
      <c r="EQJ2999" s="565"/>
      <c r="EQK2999" s="357"/>
      <c r="EQL2999" s="81"/>
      <c r="EQM2999" s="173"/>
      <c r="EQN2999" s="733"/>
      <c r="EQO2999" s="137"/>
      <c r="EQP2999" s="583"/>
      <c r="EQQ2999" s="538"/>
      <c r="EQR2999" s="565"/>
      <c r="EQS2999" s="357"/>
      <c r="EQT2999" s="81"/>
      <c r="EQU2999" s="173"/>
      <c r="EQV2999" s="733"/>
      <c r="EQW2999" s="137"/>
      <c r="EQX2999" s="583"/>
      <c r="EQY2999" s="538"/>
      <c r="EQZ2999" s="565"/>
      <c r="ERA2999" s="357"/>
      <c r="ERB2999" s="81"/>
      <c r="ERC2999" s="173"/>
      <c r="ERD2999" s="733"/>
      <c r="ERE2999" s="137"/>
      <c r="ERF2999" s="583"/>
      <c r="ERG2999" s="538"/>
      <c r="ERH2999" s="565"/>
      <c r="ERI2999" s="357"/>
      <c r="ERJ2999" s="81"/>
      <c r="ERK2999" s="173"/>
      <c r="ERL2999" s="733"/>
      <c r="ERM2999" s="137"/>
      <c r="ERN2999" s="583"/>
      <c r="ERO2999" s="538"/>
      <c r="ERP2999" s="565"/>
      <c r="ERQ2999" s="357"/>
      <c r="ERR2999" s="81"/>
      <c r="ERS2999" s="173"/>
      <c r="ERT2999" s="733"/>
      <c r="ERU2999" s="137"/>
      <c r="ERV2999" s="583"/>
      <c r="ERW2999" s="538"/>
      <c r="ERX2999" s="565"/>
      <c r="ERY2999" s="357"/>
      <c r="ERZ2999" s="81"/>
      <c r="ESA2999" s="173"/>
      <c r="ESB2999" s="733"/>
      <c r="ESC2999" s="137"/>
      <c r="ESD2999" s="583"/>
      <c r="ESE2999" s="538"/>
      <c r="ESF2999" s="565"/>
      <c r="ESG2999" s="357"/>
      <c r="ESH2999" s="81"/>
      <c r="ESI2999" s="173"/>
      <c r="ESJ2999" s="733"/>
      <c r="ESK2999" s="137"/>
      <c r="ESL2999" s="583"/>
      <c r="ESM2999" s="538"/>
      <c r="ESN2999" s="565"/>
      <c r="ESO2999" s="357"/>
      <c r="ESP2999" s="81"/>
      <c r="ESQ2999" s="173"/>
      <c r="ESR2999" s="733"/>
      <c r="ESS2999" s="137"/>
      <c r="EST2999" s="583"/>
      <c r="ESU2999" s="538"/>
      <c r="ESV2999" s="565"/>
      <c r="ESW2999" s="357"/>
      <c r="ESX2999" s="81"/>
      <c r="ESY2999" s="173"/>
      <c r="ESZ2999" s="733"/>
      <c r="ETA2999" s="137"/>
      <c r="ETB2999" s="583"/>
      <c r="ETC2999" s="538"/>
      <c r="ETD2999" s="565"/>
      <c r="ETE2999" s="357"/>
      <c r="ETF2999" s="81"/>
      <c r="ETG2999" s="173"/>
      <c r="ETH2999" s="733"/>
      <c r="ETI2999" s="137"/>
      <c r="ETJ2999" s="583"/>
      <c r="ETK2999" s="538"/>
      <c r="ETL2999" s="565"/>
      <c r="ETM2999" s="357"/>
      <c r="ETN2999" s="81"/>
      <c r="ETO2999" s="173"/>
      <c r="ETP2999" s="733"/>
      <c r="ETQ2999" s="137"/>
      <c r="ETR2999" s="583"/>
      <c r="ETS2999" s="538"/>
      <c r="ETT2999" s="565"/>
      <c r="ETU2999" s="357"/>
      <c r="ETV2999" s="81"/>
      <c r="ETW2999" s="173"/>
      <c r="ETX2999" s="733"/>
      <c r="ETY2999" s="137"/>
      <c r="ETZ2999" s="583"/>
      <c r="EUA2999" s="538"/>
      <c r="EUB2999" s="565"/>
      <c r="EUC2999" s="357"/>
      <c r="EUD2999" s="81"/>
      <c r="EUE2999" s="173"/>
      <c r="EUF2999" s="733"/>
      <c r="EUG2999" s="137"/>
      <c r="EUH2999" s="583"/>
      <c r="EUI2999" s="538"/>
      <c r="EUJ2999" s="565"/>
      <c r="EUK2999" s="357"/>
      <c r="EUL2999" s="81"/>
      <c r="EUM2999" s="173"/>
      <c r="EUN2999" s="733"/>
      <c r="EUO2999" s="137"/>
      <c r="EUP2999" s="583"/>
      <c r="EUQ2999" s="538"/>
      <c r="EUR2999" s="565"/>
      <c r="EUS2999" s="357"/>
      <c r="EUT2999" s="81"/>
      <c r="EUU2999" s="173"/>
      <c r="EUV2999" s="733"/>
      <c r="EUW2999" s="137"/>
      <c r="EUX2999" s="583"/>
      <c r="EUY2999" s="538"/>
      <c r="EUZ2999" s="565"/>
      <c r="EVA2999" s="357"/>
      <c r="EVB2999" s="81"/>
      <c r="EVC2999" s="173"/>
      <c r="EVD2999" s="733"/>
      <c r="EVE2999" s="137"/>
      <c r="EVF2999" s="583"/>
      <c r="EVG2999" s="538"/>
      <c r="EVH2999" s="565"/>
      <c r="EVI2999" s="357"/>
      <c r="EVJ2999" s="81"/>
      <c r="EVK2999" s="173"/>
      <c r="EVL2999" s="733"/>
      <c r="EVM2999" s="137"/>
      <c r="EVN2999" s="583"/>
      <c r="EVO2999" s="538"/>
      <c r="EVP2999" s="565"/>
      <c r="EVQ2999" s="357"/>
      <c r="EVR2999" s="81"/>
      <c r="EVS2999" s="173"/>
      <c r="EVT2999" s="733"/>
      <c r="EVU2999" s="137"/>
      <c r="EVV2999" s="583"/>
      <c r="EVW2999" s="538"/>
      <c r="EVX2999" s="565"/>
      <c r="EVY2999" s="357"/>
      <c r="EVZ2999" s="81"/>
      <c r="EWA2999" s="173"/>
      <c r="EWB2999" s="733"/>
      <c r="EWC2999" s="137"/>
      <c r="EWD2999" s="583"/>
      <c r="EWE2999" s="538"/>
      <c r="EWF2999" s="565"/>
      <c r="EWG2999" s="357"/>
      <c r="EWH2999" s="81"/>
      <c r="EWI2999" s="173"/>
      <c r="EWJ2999" s="733"/>
      <c r="EWK2999" s="137"/>
      <c r="EWL2999" s="583"/>
      <c r="EWM2999" s="538"/>
      <c r="EWN2999" s="565"/>
      <c r="EWO2999" s="357"/>
      <c r="EWP2999" s="81"/>
      <c r="EWQ2999" s="173"/>
      <c r="EWR2999" s="733"/>
      <c r="EWS2999" s="137"/>
      <c r="EWT2999" s="583"/>
      <c r="EWU2999" s="538"/>
      <c r="EWV2999" s="565"/>
      <c r="EWW2999" s="357"/>
      <c r="EWX2999" s="81"/>
      <c r="EWY2999" s="173"/>
      <c r="EWZ2999" s="733"/>
      <c r="EXA2999" s="137"/>
      <c r="EXB2999" s="583"/>
      <c r="EXC2999" s="538"/>
      <c r="EXD2999" s="565"/>
      <c r="EXE2999" s="357"/>
      <c r="EXF2999" s="81"/>
      <c r="EXG2999" s="173"/>
      <c r="EXH2999" s="733"/>
      <c r="EXI2999" s="137"/>
      <c r="EXJ2999" s="583"/>
      <c r="EXK2999" s="538"/>
      <c r="EXL2999" s="565"/>
      <c r="EXM2999" s="357"/>
      <c r="EXN2999" s="81"/>
      <c r="EXO2999" s="173"/>
      <c r="EXP2999" s="733"/>
      <c r="EXQ2999" s="137"/>
      <c r="EXR2999" s="583"/>
      <c r="EXS2999" s="538"/>
      <c r="EXT2999" s="565"/>
      <c r="EXU2999" s="357"/>
      <c r="EXV2999" s="81"/>
      <c r="EXW2999" s="173"/>
      <c r="EXX2999" s="733"/>
      <c r="EXY2999" s="137"/>
      <c r="EXZ2999" s="583"/>
      <c r="EYA2999" s="538"/>
      <c r="EYB2999" s="565"/>
      <c r="EYC2999" s="357"/>
      <c r="EYD2999" s="81"/>
      <c r="EYE2999" s="173"/>
      <c r="EYF2999" s="733"/>
      <c r="EYG2999" s="137"/>
      <c r="EYH2999" s="583"/>
      <c r="EYI2999" s="538"/>
      <c r="EYJ2999" s="565"/>
      <c r="EYK2999" s="357"/>
      <c r="EYL2999" s="81"/>
      <c r="EYM2999" s="173"/>
      <c r="EYN2999" s="733"/>
      <c r="EYO2999" s="137"/>
      <c r="EYP2999" s="583"/>
      <c r="EYQ2999" s="538"/>
      <c r="EYR2999" s="565"/>
      <c r="EYS2999" s="357"/>
      <c r="EYT2999" s="81"/>
      <c r="EYU2999" s="173"/>
      <c r="EYV2999" s="733"/>
      <c r="EYW2999" s="137"/>
      <c r="EYX2999" s="583"/>
      <c r="EYY2999" s="538"/>
      <c r="EYZ2999" s="565"/>
      <c r="EZA2999" s="357"/>
      <c r="EZB2999" s="81"/>
      <c r="EZC2999" s="173"/>
      <c r="EZD2999" s="733"/>
      <c r="EZE2999" s="137"/>
      <c r="EZF2999" s="583"/>
      <c r="EZG2999" s="538"/>
      <c r="EZH2999" s="565"/>
      <c r="EZI2999" s="357"/>
      <c r="EZJ2999" s="81"/>
      <c r="EZK2999" s="173"/>
      <c r="EZL2999" s="733"/>
      <c r="EZM2999" s="137"/>
      <c r="EZN2999" s="583"/>
      <c r="EZO2999" s="538"/>
      <c r="EZP2999" s="565"/>
      <c r="EZQ2999" s="357"/>
      <c r="EZR2999" s="81"/>
      <c r="EZS2999" s="173"/>
      <c r="EZT2999" s="733"/>
      <c r="EZU2999" s="137"/>
      <c r="EZV2999" s="583"/>
      <c r="EZW2999" s="538"/>
      <c r="EZX2999" s="565"/>
      <c r="EZY2999" s="357"/>
      <c r="EZZ2999" s="81"/>
      <c r="FAA2999" s="173"/>
      <c r="FAB2999" s="733"/>
      <c r="FAC2999" s="137"/>
      <c r="FAD2999" s="583"/>
      <c r="FAE2999" s="538"/>
      <c r="FAF2999" s="565"/>
      <c r="FAG2999" s="357"/>
      <c r="FAH2999" s="81"/>
      <c r="FAI2999" s="173"/>
      <c r="FAJ2999" s="733"/>
      <c r="FAK2999" s="137"/>
      <c r="FAL2999" s="583"/>
      <c r="FAM2999" s="538"/>
      <c r="FAN2999" s="565"/>
      <c r="FAO2999" s="357"/>
      <c r="FAP2999" s="81"/>
      <c r="FAQ2999" s="173"/>
      <c r="FAR2999" s="733"/>
      <c r="FAS2999" s="137"/>
      <c r="FAT2999" s="583"/>
      <c r="FAU2999" s="538"/>
      <c r="FAV2999" s="565"/>
      <c r="FAW2999" s="357"/>
      <c r="FAX2999" s="81"/>
      <c r="FAY2999" s="173"/>
      <c r="FAZ2999" s="733"/>
      <c r="FBA2999" s="137"/>
      <c r="FBB2999" s="583"/>
      <c r="FBC2999" s="538"/>
      <c r="FBD2999" s="565"/>
      <c r="FBE2999" s="357"/>
      <c r="FBF2999" s="81"/>
      <c r="FBG2999" s="173"/>
      <c r="FBH2999" s="733"/>
      <c r="FBI2999" s="137"/>
      <c r="FBJ2999" s="583"/>
      <c r="FBK2999" s="538"/>
      <c r="FBL2999" s="565"/>
      <c r="FBM2999" s="357"/>
      <c r="FBN2999" s="81"/>
      <c r="FBO2999" s="173"/>
      <c r="FBP2999" s="733"/>
      <c r="FBQ2999" s="137"/>
      <c r="FBR2999" s="583"/>
      <c r="FBS2999" s="538"/>
      <c r="FBT2999" s="565"/>
      <c r="FBU2999" s="357"/>
      <c r="FBV2999" s="81"/>
      <c r="FBW2999" s="173"/>
      <c r="FBX2999" s="733"/>
      <c r="FBY2999" s="137"/>
      <c r="FBZ2999" s="583"/>
      <c r="FCA2999" s="538"/>
      <c r="FCB2999" s="565"/>
      <c r="FCC2999" s="357"/>
      <c r="FCD2999" s="81"/>
      <c r="FCE2999" s="173"/>
      <c r="FCF2999" s="733"/>
      <c r="FCG2999" s="137"/>
      <c r="FCH2999" s="583"/>
      <c r="FCI2999" s="538"/>
      <c r="FCJ2999" s="565"/>
      <c r="FCK2999" s="357"/>
      <c r="FCL2999" s="81"/>
      <c r="FCM2999" s="173"/>
      <c r="FCN2999" s="733"/>
      <c r="FCO2999" s="137"/>
      <c r="FCP2999" s="583"/>
      <c r="FCQ2999" s="538"/>
      <c r="FCR2999" s="565"/>
      <c r="FCS2999" s="357"/>
      <c r="FCT2999" s="81"/>
      <c r="FCU2999" s="173"/>
      <c r="FCV2999" s="733"/>
      <c r="FCW2999" s="137"/>
      <c r="FCX2999" s="583"/>
      <c r="FCY2999" s="538"/>
      <c r="FCZ2999" s="565"/>
      <c r="FDA2999" s="357"/>
      <c r="FDB2999" s="81"/>
      <c r="FDC2999" s="173"/>
      <c r="FDD2999" s="733"/>
      <c r="FDE2999" s="137"/>
      <c r="FDF2999" s="583"/>
      <c r="FDG2999" s="538"/>
      <c r="FDH2999" s="565"/>
      <c r="FDI2999" s="357"/>
      <c r="FDJ2999" s="81"/>
      <c r="FDK2999" s="173"/>
      <c r="FDL2999" s="733"/>
      <c r="FDM2999" s="137"/>
      <c r="FDN2999" s="583"/>
      <c r="FDO2999" s="538"/>
      <c r="FDP2999" s="565"/>
      <c r="FDQ2999" s="357"/>
      <c r="FDR2999" s="81"/>
      <c r="FDS2999" s="173"/>
      <c r="FDT2999" s="733"/>
      <c r="FDU2999" s="137"/>
      <c r="FDV2999" s="583"/>
      <c r="FDW2999" s="538"/>
      <c r="FDX2999" s="565"/>
      <c r="FDY2999" s="357"/>
      <c r="FDZ2999" s="81"/>
      <c r="FEA2999" s="173"/>
      <c r="FEB2999" s="733"/>
      <c r="FEC2999" s="137"/>
      <c r="FED2999" s="583"/>
      <c r="FEE2999" s="538"/>
      <c r="FEF2999" s="565"/>
      <c r="FEG2999" s="357"/>
      <c r="FEH2999" s="81"/>
      <c r="FEI2999" s="173"/>
      <c r="FEJ2999" s="733"/>
      <c r="FEK2999" s="137"/>
      <c r="FEL2999" s="583"/>
      <c r="FEM2999" s="538"/>
      <c r="FEN2999" s="565"/>
      <c r="FEO2999" s="357"/>
      <c r="FEP2999" s="81"/>
      <c r="FEQ2999" s="173"/>
      <c r="FER2999" s="733"/>
      <c r="FES2999" s="137"/>
      <c r="FET2999" s="583"/>
      <c r="FEU2999" s="538"/>
      <c r="FEV2999" s="565"/>
      <c r="FEW2999" s="357"/>
      <c r="FEX2999" s="81"/>
      <c r="FEY2999" s="173"/>
      <c r="FEZ2999" s="733"/>
      <c r="FFA2999" s="137"/>
      <c r="FFB2999" s="583"/>
      <c r="FFC2999" s="538"/>
      <c r="FFD2999" s="565"/>
      <c r="FFE2999" s="357"/>
      <c r="FFF2999" s="81"/>
      <c r="FFG2999" s="173"/>
      <c r="FFH2999" s="733"/>
      <c r="FFI2999" s="137"/>
      <c r="FFJ2999" s="583"/>
      <c r="FFK2999" s="538"/>
      <c r="FFL2999" s="565"/>
      <c r="FFM2999" s="357"/>
      <c r="FFN2999" s="81"/>
      <c r="FFO2999" s="173"/>
      <c r="FFP2999" s="733"/>
      <c r="FFQ2999" s="137"/>
      <c r="FFR2999" s="583"/>
      <c r="FFS2999" s="538"/>
      <c r="FFT2999" s="565"/>
      <c r="FFU2999" s="357"/>
      <c r="FFV2999" s="81"/>
      <c r="FFW2999" s="173"/>
      <c r="FFX2999" s="733"/>
      <c r="FFY2999" s="137"/>
      <c r="FFZ2999" s="583"/>
      <c r="FGA2999" s="538"/>
      <c r="FGB2999" s="565"/>
      <c r="FGC2999" s="357"/>
      <c r="FGD2999" s="81"/>
      <c r="FGE2999" s="173"/>
      <c r="FGF2999" s="733"/>
      <c r="FGG2999" s="137"/>
      <c r="FGH2999" s="583"/>
      <c r="FGI2999" s="538"/>
      <c r="FGJ2999" s="565"/>
      <c r="FGK2999" s="357"/>
      <c r="FGL2999" s="81"/>
      <c r="FGM2999" s="173"/>
      <c r="FGN2999" s="733"/>
      <c r="FGO2999" s="137"/>
      <c r="FGP2999" s="583"/>
      <c r="FGQ2999" s="538"/>
      <c r="FGR2999" s="565"/>
      <c r="FGS2999" s="357"/>
      <c r="FGT2999" s="81"/>
      <c r="FGU2999" s="173"/>
      <c r="FGV2999" s="733"/>
      <c r="FGW2999" s="137"/>
      <c r="FGX2999" s="583"/>
      <c r="FGY2999" s="538"/>
      <c r="FGZ2999" s="565"/>
      <c r="FHA2999" s="357"/>
      <c r="FHB2999" s="81"/>
      <c r="FHC2999" s="173"/>
      <c r="FHD2999" s="733"/>
      <c r="FHE2999" s="137"/>
      <c r="FHF2999" s="583"/>
      <c r="FHG2999" s="538"/>
      <c r="FHH2999" s="565"/>
      <c r="FHI2999" s="357"/>
      <c r="FHJ2999" s="81"/>
      <c r="FHK2999" s="173"/>
      <c r="FHL2999" s="733"/>
      <c r="FHM2999" s="137"/>
      <c r="FHN2999" s="583"/>
      <c r="FHO2999" s="538"/>
      <c r="FHP2999" s="565"/>
      <c r="FHQ2999" s="357"/>
      <c r="FHR2999" s="81"/>
      <c r="FHS2999" s="173"/>
      <c r="FHT2999" s="733"/>
      <c r="FHU2999" s="137"/>
      <c r="FHV2999" s="583"/>
      <c r="FHW2999" s="538"/>
      <c r="FHX2999" s="565"/>
      <c r="FHY2999" s="357"/>
      <c r="FHZ2999" s="81"/>
      <c r="FIA2999" s="173"/>
      <c r="FIB2999" s="733"/>
      <c r="FIC2999" s="137"/>
      <c r="FID2999" s="583"/>
      <c r="FIE2999" s="538"/>
      <c r="FIF2999" s="565"/>
      <c r="FIG2999" s="357"/>
      <c r="FIH2999" s="81"/>
      <c r="FII2999" s="173"/>
      <c r="FIJ2999" s="733"/>
      <c r="FIK2999" s="137"/>
      <c r="FIL2999" s="583"/>
      <c r="FIM2999" s="538"/>
      <c r="FIN2999" s="565"/>
      <c r="FIO2999" s="357"/>
      <c r="FIP2999" s="81"/>
      <c r="FIQ2999" s="173"/>
      <c r="FIR2999" s="733"/>
      <c r="FIS2999" s="137"/>
      <c r="FIT2999" s="583"/>
      <c r="FIU2999" s="538"/>
      <c r="FIV2999" s="565"/>
      <c r="FIW2999" s="357"/>
      <c r="FIX2999" s="81"/>
      <c r="FIY2999" s="173"/>
      <c r="FIZ2999" s="733"/>
      <c r="FJA2999" s="137"/>
      <c r="FJB2999" s="583"/>
      <c r="FJC2999" s="538"/>
      <c r="FJD2999" s="565"/>
      <c r="FJE2999" s="357"/>
      <c r="FJF2999" s="81"/>
      <c r="FJG2999" s="173"/>
      <c r="FJH2999" s="733"/>
      <c r="FJI2999" s="137"/>
      <c r="FJJ2999" s="583"/>
      <c r="FJK2999" s="538"/>
      <c r="FJL2999" s="565"/>
      <c r="FJM2999" s="357"/>
      <c r="FJN2999" s="81"/>
      <c r="FJO2999" s="173"/>
      <c r="FJP2999" s="733"/>
      <c r="FJQ2999" s="137"/>
      <c r="FJR2999" s="583"/>
      <c r="FJS2999" s="538"/>
      <c r="FJT2999" s="565"/>
      <c r="FJU2999" s="357"/>
      <c r="FJV2999" s="81"/>
      <c r="FJW2999" s="173"/>
      <c r="FJX2999" s="733"/>
      <c r="FJY2999" s="137"/>
      <c r="FJZ2999" s="583"/>
      <c r="FKA2999" s="538"/>
      <c r="FKB2999" s="565"/>
      <c r="FKC2999" s="357"/>
      <c r="FKD2999" s="81"/>
      <c r="FKE2999" s="173"/>
      <c r="FKF2999" s="733"/>
      <c r="FKG2999" s="137"/>
      <c r="FKH2999" s="583"/>
      <c r="FKI2999" s="538"/>
      <c r="FKJ2999" s="565"/>
      <c r="FKK2999" s="357"/>
      <c r="FKL2999" s="81"/>
      <c r="FKM2999" s="173"/>
      <c r="FKN2999" s="733"/>
      <c r="FKO2999" s="137"/>
      <c r="FKP2999" s="583"/>
      <c r="FKQ2999" s="538"/>
      <c r="FKR2999" s="565"/>
      <c r="FKS2999" s="357"/>
      <c r="FKT2999" s="81"/>
      <c r="FKU2999" s="173"/>
      <c r="FKV2999" s="733"/>
      <c r="FKW2999" s="137"/>
      <c r="FKX2999" s="583"/>
      <c r="FKY2999" s="538"/>
      <c r="FKZ2999" s="565"/>
      <c r="FLA2999" s="357"/>
      <c r="FLB2999" s="81"/>
      <c r="FLC2999" s="173"/>
      <c r="FLD2999" s="733"/>
      <c r="FLE2999" s="137"/>
      <c r="FLF2999" s="583"/>
      <c r="FLG2999" s="538"/>
      <c r="FLH2999" s="565"/>
      <c r="FLI2999" s="357"/>
      <c r="FLJ2999" s="81"/>
      <c r="FLK2999" s="173"/>
      <c r="FLL2999" s="733"/>
      <c r="FLM2999" s="137"/>
      <c r="FLN2999" s="583"/>
      <c r="FLO2999" s="538"/>
      <c r="FLP2999" s="565"/>
      <c r="FLQ2999" s="357"/>
      <c r="FLR2999" s="81"/>
      <c r="FLS2999" s="173"/>
      <c r="FLT2999" s="733"/>
      <c r="FLU2999" s="137"/>
      <c r="FLV2999" s="583"/>
      <c r="FLW2999" s="538"/>
      <c r="FLX2999" s="565"/>
      <c r="FLY2999" s="357"/>
      <c r="FLZ2999" s="81"/>
      <c r="FMA2999" s="173"/>
      <c r="FMB2999" s="733"/>
      <c r="FMC2999" s="137"/>
      <c r="FMD2999" s="583"/>
      <c r="FME2999" s="538"/>
      <c r="FMF2999" s="565"/>
      <c r="FMG2999" s="357"/>
      <c r="FMH2999" s="81"/>
      <c r="FMI2999" s="173"/>
      <c r="FMJ2999" s="733"/>
      <c r="FMK2999" s="137"/>
      <c r="FML2999" s="583"/>
      <c r="FMM2999" s="538"/>
      <c r="FMN2999" s="565"/>
      <c r="FMO2999" s="357"/>
      <c r="FMP2999" s="81"/>
      <c r="FMQ2999" s="173"/>
      <c r="FMR2999" s="733"/>
      <c r="FMS2999" s="137"/>
      <c r="FMT2999" s="583"/>
      <c r="FMU2999" s="538"/>
      <c r="FMV2999" s="565"/>
      <c r="FMW2999" s="357"/>
      <c r="FMX2999" s="81"/>
      <c r="FMY2999" s="173"/>
      <c r="FMZ2999" s="733"/>
      <c r="FNA2999" s="137"/>
      <c r="FNB2999" s="583"/>
      <c r="FNC2999" s="538"/>
      <c r="FND2999" s="565"/>
      <c r="FNE2999" s="357"/>
      <c r="FNF2999" s="81"/>
      <c r="FNG2999" s="173"/>
      <c r="FNH2999" s="733"/>
      <c r="FNI2999" s="137"/>
      <c r="FNJ2999" s="583"/>
      <c r="FNK2999" s="538"/>
      <c r="FNL2999" s="565"/>
      <c r="FNM2999" s="357"/>
      <c r="FNN2999" s="81"/>
      <c r="FNO2999" s="173"/>
      <c r="FNP2999" s="733"/>
      <c r="FNQ2999" s="137"/>
      <c r="FNR2999" s="583"/>
      <c r="FNS2999" s="538"/>
      <c r="FNT2999" s="565"/>
      <c r="FNU2999" s="357"/>
      <c r="FNV2999" s="81"/>
      <c r="FNW2999" s="173"/>
      <c r="FNX2999" s="733"/>
      <c r="FNY2999" s="137"/>
      <c r="FNZ2999" s="583"/>
      <c r="FOA2999" s="538"/>
      <c r="FOB2999" s="565"/>
      <c r="FOC2999" s="357"/>
      <c r="FOD2999" s="81"/>
      <c r="FOE2999" s="173"/>
      <c r="FOF2999" s="733"/>
      <c r="FOG2999" s="137"/>
      <c r="FOH2999" s="583"/>
      <c r="FOI2999" s="538"/>
      <c r="FOJ2999" s="565"/>
      <c r="FOK2999" s="357"/>
      <c r="FOL2999" s="81"/>
      <c r="FOM2999" s="173"/>
      <c r="FON2999" s="733"/>
      <c r="FOO2999" s="137"/>
      <c r="FOP2999" s="583"/>
      <c r="FOQ2999" s="538"/>
      <c r="FOR2999" s="565"/>
      <c r="FOS2999" s="357"/>
      <c r="FOT2999" s="81"/>
      <c r="FOU2999" s="173"/>
      <c r="FOV2999" s="733"/>
      <c r="FOW2999" s="137"/>
      <c r="FOX2999" s="583"/>
      <c r="FOY2999" s="538"/>
      <c r="FOZ2999" s="565"/>
      <c r="FPA2999" s="357"/>
      <c r="FPB2999" s="81"/>
      <c r="FPC2999" s="173"/>
      <c r="FPD2999" s="733"/>
      <c r="FPE2999" s="137"/>
      <c r="FPF2999" s="583"/>
      <c r="FPG2999" s="538"/>
      <c r="FPH2999" s="565"/>
      <c r="FPI2999" s="357"/>
      <c r="FPJ2999" s="81"/>
      <c r="FPK2999" s="173"/>
      <c r="FPL2999" s="733"/>
      <c r="FPM2999" s="137"/>
      <c r="FPN2999" s="583"/>
      <c r="FPO2999" s="538"/>
      <c r="FPP2999" s="565"/>
      <c r="FPQ2999" s="357"/>
      <c r="FPR2999" s="81"/>
      <c r="FPS2999" s="173"/>
      <c r="FPT2999" s="733"/>
      <c r="FPU2999" s="137"/>
      <c r="FPV2999" s="583"/>
      <c r="FPW2999" s="538"/>
      <c r="FPX2999" s="565"/>
      <c r="FPY2999" s="357"/>
      <c r="FPZ2999" s="81"/>
      <c r="FQA2999" s="173"/>
      <c r="FQB2999" s="733"/>
      <c r="FQC2999" s="137"/>
      <c r="FQD2999" s="583"/>
      <c r="FQE2999" s="538"/>
      <c r="FQF2999" s="565"/>
      <c r="FQG2999" s="357"/>
      <c r="FQH2999" s="81"/>
      <c r="FQI2999" s="173"/>
      <c r="FQJ2999" s="733"/>
      <c r="FQK2999" s="137"/>
      <c r="FQL2999" s="583"/>
      <c r="FQM2999" s="538"/>
      <c r="FQN2999" s="565"/>
      <c r="FQO2999" s="357"/>
      <c r="FQP2999" s="81"/>
      <c r="FQQ2999" s="173"/>
      <c r="FQR2999" s="733"/>
      <c r="FQS2999" s="137"/>
      <c r="FQT2999" s="583"/>
      <c r="FQU2999" s="538"/>
      <c r="FQV2999" s="565"/>
      <c r="FQW2999" s="357"/>
      <c r="FQX2999" s="81"/>
      <c r="FQY2999" s="173"/>
      <c r="FQZ2999" s="733"/>
      <c r="FRA2999" s="137"/>
      <c r="FRB2999" s="583"/>
      <c r="FRC2999" s="538"/>
      <c r="FRD2999" s="565"/>
      <c r="FRE2999" s="357"/>
      <c r="FRF2999" s="81"/>
      <c r="FRG2999" s="173"/>
      <c r="FRH2999" s="733"/>
      <c r="FRI2999" s="137"/>
      <c r="FRJ2999" s="583"/>
      <c r="FRK2999" s="538"/>
      <c r="FRL2999" s="565"/>
      <c r="FRM2999" s="357"/>
      <c r="FRN2999" s="81"/>
      <c r="FRO2999" s="173"/>
      <c r="FRP2999" s="733"/>
      <c r="FRQ2999" s="137"/>
      <c r="FRR2999" s="583"/>
      <c r="FRS2999" s="538"/>
      <c r="FRT2999" s="565"/>
      <c r="FRU2999" s="357"/>
      <c r="FRV2999" s="81"/>
      <c r="FRW2999" s="173"/>
      <c r="FRX2999" s="733"/>
      <c r="FRY2999" s="137"/>
      <c r="FRZ2999" s="583"/>
      <c r="FSA2999" s="538"/>
      <c r="FSB2999" s="565"/>
      <c r="FSC2999" s="357"/>
      <c r="FSD2999" s="81"/>
      <c r="FSE2999" s="173"/>
      <c r="FSF2999" s="733"/>
      <c r="FSG2999" s="137"/>
      <c r="FSH2999" s="583"/>
      <c r="FSI2999" s="538"/>
      <c r="FSJ2999" s="565"/>
      <c r="FSK2999" s="357"/>
      <c r="FSL2999" s="81"/>
      <c r="FSM2999" s="173"/>
      <c r="FSN2999" s="733"/>
      <c r="FSO2999" s="137"/>
      <c r="FSP2999" s="583"/>
      <c r="FSQ2999" s="538"/>
      <c r="FSR2999" s="565"/>
      <c r="FSS2999" s="357"/>
      <c r="FST2999" s="81"/>
      <c r="FSU2999" s="173"/>
      <c r="FSV2999" s="733"/>
      <c r="FSW2999" s="137"/>
      <c r="FSX2999" s="583"/>
      <c r="FSY2999" s="538"/>
      <c r="FSZ2999" s="565"/>
      <c r="FTA2999" s="357"/>
      <c r="FTB2999" s="81"/>
      <c r="FTC2999" s="173"/>
      <c r="FTD2999" s="733"/>
      <c r="FTE2999" s="137"/>
      <c r="FTF2999" s="583"/>
      <c r="FTG2999" s="538"/>
      <c r="FTH2999" s="565"/>
      <c r="FTI2999" s="357"/>
      <c r="FTJ2999" s="81"/>
      <c r="FTK2999" s="173"/>
      <c r="FTL2999" s="733"/>
      <c r="FTM2999" s="137"/>
      <c r="FTN2999" s="583"/>
      <c r="FTO2999" s="538"/>
      <c r="FTP2999" s="565"/>
      <c r="FTQ2999" s="357"/>
      <c r="FTR2999" s="81"/>
      <c r="FTS2999" s="173"/>
      <c r="FTT2999" s="733"/>
      <c r="FTU2999" s="137"/>
      <c r="FTV2999" s="583"/>
      <c r="FTW2999" s="538"/>
      <c r="FTX2999" s="565"/>
      <c r="FTY2999" s="357"/>
      <c r="FTZ2999" s="81"/>
      <c r="FUA2999" s="173"/>
      <c r="FUB2999" s="733"/>
      <c r="FUC2999" s="137"/>
      <c r="FUD2999" s="583"/>
      <c r="FUE2999" s="538"/>
      <c r="FUF2999" s="565"/>
      <c r="FUG2999" s="357"/>
      <c r="FUH2999" s="81"/>
      <c r="FUI2999" s="173"/>
      <c r="FUJ2999" s="733"/>
      <c r="FUK2999" s="137"/>
      <c r="FUL2999" s="583"/>
      <c r="FUM2999" s="538"/>
      <c r="FUN2999" s="565"/>
      <c r="FUO2999" s="357"/>
      <c r="FUP2999" s="81"/>
      <c r="FUQ2999" s="173"/>
      <c r="FUR2999" s="733"/>
      <c r="FUS2999" s="137"/>
      <c r="FUT2999" s="583"/>
      <c r="FUU2999" s="538"/>
      <c r="FUV2999" s="565"/>
      <c r="FUW2999" s="357"/>
      <c r="FUX2999" s="81"/>
      <c r="FUY2999" s="173"/>
      <c r="FUZ2999" s="733"/>
      <c r="FVA2999" s="137"/>
      <c r="FVB2999" s="583"/>
      <c r="FVC2999" s="538"/>
      <c r="FVD2999" s="565"/>
      <c r="FVE2999" s="357"/>
      <c r="FVF2999" s="81"/>
      <c r="FVG2999" s="173"/>
      <c r="FVH2999" s="733"/>
      <c r="FVI2999" s="137"/>
      <c r="FVJ2999" s="583"/>
      <c r="FVK2999" s="538"/>
      <c r="FVL2999" s="565"/>
      <c r="FVM2999" s="357"/>
      <c r="FVN2999" s="81"/>
      <c r="FVO2999" s="173"/>
      <c r="FVP2999" s="733"/>
      <c r="FVQ2999" s="137"/>
      <c r="FVR2999" s="583"/>
      <c r="FVS2999" s="538"/>
      <c r="FVT2999" s="565"/>
      <c r="FVU2999" s="357"/>
      <c r="FVV2999" s="81"/>
      <c r="FVW2999" s="173"/>
      <c r="FVX2999" s="733"/>
      <c r="FVY2999" s="137"/>
      <c r="FVZ2999" s="583"/>
      <c r="FWA2999" s="538"/>
      <c r="FWB2999" s="565"/>
      <c r="FWC2999" s="357"/>
      <c r="FWD2999" s="81"/>
      <c r="FWE2999" s="173"/>
      <c r="FWF2999" s="733"/>
      <c r="FWG2999" s="137"/>
      <c r="FWH2999" s="583"/>
      <c r="FWI2999" s="538"/>
      <c r="FWJ2999" s="565"/>
      <c r="FWK2999" s="357"/>
      <c r="FWL2999" s="81"/>
      <c r="FWM2999" s="173"/>
      <c r="FWN2999" s="733"/>
      <c r="FWO2999" s="137"/>
      <c r="FWP2999" s="583"/>
      <c r="FWQ2999" s="538"/>
      <c r="FWR2999" s="565"/>
      <c r="FWS2999" s="357"/>
      <c r="FWT2999" s="81"/>
      <c r="FWU2999" s="173"/>
      <c r="FWV2999" s="733"/>
      <c r="FWW2999" s="137"/>
      <c r="FWX2999" s="583"/>
      <c r="FWY2999" s="538"/>
      <c r="FWZ2999" s="565"/>
      <c r="FXA2999" s="357"/>
      <c r="FXB2999" s="81"/>
      <c r="FXC2999" s="173"/>
      <c r="FXD2999" s="733"/>
      <c r="FXE2999" s="137"/>
      <c r="FXF2999" s="583"/>
      <c r="FXG2999" s="538"/>
      <c r="FXH2999" s="565"/>
      <c r="FXI2999" s="357"/>
      <c r="FXJ2999" s="81"/>
      <c r="FXK2999" s="173"/>
      <c r="FXL2999" s="733"/>
      <c r="FXM2999" s="137"/>
      <c r="FXN2999" s="583"/>
      <c r="FXO2999" s="538"/>
      <c r="FXP2999" s="565"/>
      <c r="FXQ2999" s="357"/>
      <c r="FXR2999" s="81"/>
      <c r="FXS2999" s="173"/>
      <c r="FXT2999" s="733"/>
      <c r="FXU2999" s="137"/>
      <c r="FXV2999" s="583"/>
      <c r="FXW2999" s="538"/>
      <c r="FXX2999" s="565"/>
      <c r="FXY2999" s="357"/>
      <c r="FXZ2999" s="81"/>
      <c r="FYA2999" s="173"/>
      <c r="FYB2999" s="733"/>
      <c r="FYC2999" s="137"/>
      <c r="FYD2999" s="583"/>
      <c r="FYE2999" s="538"/>
      <c r="FYF2999" s="565"/>
      <c r="FYG2999" s="357"/>
      <c r="FYH2999" s="81"/>
      <c r="FYI2999" s="173"/>
      <c r="FYJ2999" s="733"/>
      <c r="FYK2999" s="137"/>
      <c r="FYL2999" s="583"/>
      <c r="FYM2999" s="538"/>
      <c r="FYN2999" s="565"/>
      <c r="FYO2999" s="357"/>
      <c r="FYP2999" s="81"/>
      <c r="FYQ2999" s="173"/>
      <c r="FYR2999" s="733"/>
      <c r="FYS2999" s="137"/>
      <c r="FYT2999" s="583"/>
      <c r="FYU2999" s="538"/>
      <c r="FYV2999" s="565"/>
      <c r="FYW2999" s="357"/>
      <c r="FYX2999" s="81"/>
      <c r="FYY2999" s="173"/>
      <c r="FYZ2999" s="733"/>
      <c r="FZA2999" s="137"/>
      <c r="FZB2999" s="583"/>
      <c r="FZC2999" s="538"/>
      <c r="FZD2999" s="565"/>
      <c r="FZE2999" s="357"/>
      <c r="FZF2999" s="81"/>
      <c r="FZG2999" s="173"/>
      <c r="FZH2999" s="733"/>
      <c r="FZI2999" s="137"/>
      <c r="FZJ2999" s="583"/>
      <c r="FZK2999" s="538"/>
      <c r="FZL2999" s="565"/>
      <c r="FZM2999" s="357"/>
      <c r="FZN2999" s="81"/>
      <c r="FZO2999" s="173"/>
      <c r="FZP2999" s="733"/>
      <c r="FZQ2999" s="137"/>
      <c r="FZR2999" s="583"/>
      <c r="FZS2999" s="538"/>
      <c r="FZT2999" s="565"/>
      <c r="FZU2999" s="357"/>
      <c r="FZV2999" s="81"/>
      <c r="FZW2999" s="173"/>
      <c r="FZX2999" s="733"/>
      <c r="FZY2999" s="137"/>
      <c r="FZZ2999" s="583"/>
      <c r="GAA2999" s="538"/>
      <c r="GAB2999" s="565"/>
      <c r="GAC2999" s="357"/>
      <c r="GAD2999" s="81"/>
      <c r="GAE2999" s="173"/>
      <c r="GAF2999" s="733"/>
      <c r="GAG2999" s="137"/>
      <c r="GAH2999" s="583"/>
      <c r="GAI2999" s="538"/>
      <c r="GAJ2999" s="565"/>
      <c r="GAK2999" s="357"/>
      <c r="GAL2999" s="81"/>
      <c r="GAM2999" s="173"/>
      <c r="GAN2999" s="733"/>
      <c r="GAO2999" s="137"/>
      <c r="GAP2999" s="583"/>
      <c r="GAQ2999" s="538"/>
      <c r="GAR2999" s="565"/>
      <c r="GAS2999" s="357"/>
      <c r="GAT2999" s="81"/>
      <c r="GAU2999" s="173"/>
      <c r="GAV2999" s="733"/>
      <c r="GAW2999" s="137"/>
      <c r="GAX2999" s="583"/>
      <c r="GAY2999" s="538"/>
      <c r="GAZ2999" s="565"/>
      <c r="GBA2999" s="357"/>
      <c r="GBB2999" s="81"/>
      <c r="GBC2999" s="173"/>
      <c r="GBD2999" s="733"/>
      <c r="GBE2999" s="137"/>
      <c r="GBF2999" s="583"/>
      <c r="GBG2999" s="538"/>
      <c r="GBH2999" s="565"/>
      <c r="GBI2999" s="357"/>
      <c r="GBJ2999" s="81"/>
      <c r="GBK2999" s="173"/>
      <c r="GBL2999" s="733"/>
      <c r="GBM2999" s="137"/>
      <c r="GBN2999" s="583"/>
      <c r="GBO2999" s="538"/>
      <c r="GBP2999" s="565"/>
      <c r="GBQ2999" s="357"/>
      <c r="GBR2999" s="81"/>
      <c r="GBS2999" s="173"/>
      <c r="GBT2999" s="733"/>
      <c r="GBU2999" s="137"/>
      <c r="GBV2999" s="583"/>
      <c r="GBW2999" s="538"/>
      <c r="GBX2999" s="565"/>
      <c r="GBY2999" s="357"/>
      <c r="GBZ2999" s="81"/>
      <c r="GCA2999" s="173"/>
      <c r="GCB2999" s="733"/>
      <c r="GCC2999" s="137"/>
      <c r="GCD2999" s="583"/>
      <c r="GCE2999" s="538"/>
      <c r="GCF2999" s="565"/>
      <c r="GCG2999" s="357"/>
      <c r="GCH2999" s="81"/>
      <c r="GCI2999" s="173"/>
      <c r="GCJ2999" s="733"/>
      <c r="GCK2999" s="137"/>
      <c r="GCL2999" s="583"/>
      <c r="GCM2999" s="538"/>
      <c r="GCN2999" s="565"/>
      <c r="GCO2999" s="357"/>
      <c r="GCP2999" s="81"/>
      <c r="GCQ2999" s="173"/>
      <c r="GCR2999" s="733"/>
      <c r="GCS2999" s="137"/>
      <c r="GCT2999" s="583"/>
      <c r="GCU2999" s="538"/>
      <c r="GCV2999" s="565"/>
      <c r="GCW2999" s="357"/>
      <c r="GCX2999" s="81"/>
      <c r="GCY2999" s="173"/>
      <c r="GCZ2999" s="733"/>
      <c r="GDA2999" s="137"/>
      <c r="GDB2999" s="583"/>
      <c r="GDC2999" s="538"/>
      <c r="GDD2999" s="565"/>
      <c r="GDE2999" s="357"/>
      <c r="GDF2999" s="81"/>
      <c r="GDG2999" s="173"/>
      <c r="GDH2999" s="733"/>
      <c r="GDI2999" s="137"/>
      <c r="GDJ2999" s="583"/>
      <c r="GDK2999" s="538"/>
      <c r="GDL2999" s="565"/>
      <c r="GDM2999" s="357"/>
      <c r="GDN2999" s="81"/>
      <c r="GDO2999" s="173"/>
      <c r="GDP2999" s="733"/>
      <c r="GDQ2999" s="137"/>
      <c r="GDR2999" s="583"/>
      <c r="GDS2999" s="538"/>
      <c r="GDT2999" s="565"/>
      <c r="GDU2999" s="357"/>
      <c r="GDV2999" s="81"/>
      <c r="GDW2999" s="173"/>
      <c r="GDX2999" s="733"/>
      <c r="GDY2999" s="137"/>
      <c r="GDZ2999" s="583"/>
      <c r="GEA2999" s="538"/>
      <c r="GEB2999" s="565"/>
      <c r="GEC2999" s="357"/>
      <c r="GED2999" s="81"/>
      <c r="GEE2999" s="173"/>
      <c r="GEF2999" s="733"/>
      <c r="GEG2999" s="137"/>
      <c r="GEH2999" s="583"/>
      <c r="GEI2999" s="538"/>
      <c r="GEJ2999" s="565"/>
      <c r="GEK2999" s="357"/>
      <c r="GEL2999" s="81"/>
      <c r="GEM2999" s="173"/>
      <c r="GEN2999" s="733"/>
      <c r="GEO2999" s="137"/>
      <c r="GEP2999" s="583"/>
      <c r="GEQ2999" s="538"/>
      <c r="GER2999" s="565"/>
      <c r="GES2999" s="357"/>
      <c r="GET2999" s="81"/>
      <c r="GEU2999" s="173"/>
      <c r="GEV2999" s="733"/>
      <c r="GEW2999" s="137"/>
      <c r="GEX2999" s="583"/>
      <c r="GEY2999" s="538"/>
      <c r="GEZ2999" s="565"/>
      <c r="GFA2999" s="357"/>
      <c r="GFB2999" s="81"/>
      <c r="GFC2999" s="173"/>
      <c r="GFD2999" s="733"/>
      <c r="GFE2999" s="137"/>
      <c r="GFF2999" s="583"/>
      <c r="GFG2999" s="538"/>
      <c r="GFH2999" s="565"/>
      <c r="GFI2999" s="357"/>
      <c r="GFJ2999" s="81"/>
      <c r="GFK2999" s="173"/>
      <c r="GFL2999" s="733"/>
      <c r="GFM2999" s="137"/>
      <c r="GFN2999" s="583"/>
      <c r="GFO2999" s="538"/>
      <c r="GFP2999" s="565"/>
      <c r="GFQ2999" s="357"/>
      <c r="GFR2999" s="81"/>
      <c r="GFS2999" s="173"/>
      <c r="GFT2999" s="733"/>
      <c r="GFU2999" s="137"/>
      <c r="GFV2999" s="583"/>
      <c r="GFW2999" s="538"/>
      <c r="GFX2999" s="565"/>
      <c r="GFY2999" s="357"/>
      <c r="GFZ2999" s="81"/>
      <c r="GGA2999" s="173"/>
      <c r="GGB2999" s="733"/>
      <c r="GGC2999" s="137"/>
      <c r="GGD2999" s="583"/>
      <c r="GGE2999" s="538"/>
      <c r="GGF2999" s="565"/>
      <c r="GGG2999" s="357"/>
      <c r="GGH2999" s="81"/>
      <c r="GGI2999" s="173"/>
      <c r="GGJ2999" s="733"/>
      <c r="GGK2999" s="137"/>
      <c r="GGL2999" s="583"/>
      <c r="GGM2999" s="538"/>
      <c r="GGN2999" s="565"/>
      <c r="GGO2999" s="357"/>
      <c r="GGP2999" s="81"/>
      <c r="GGQ2999" s="173"/>
      <c r="GGR2999" s="733"/>
      <c r="GGS2999" s="137"/>
      <c r="GGT2999" s="583"/>
      <c r="GGU2999" s="538"/>
      <c r="GGV2999" s="565"/>
      <c r="GGW2999" s="357"/>
      <c r="GGX2999" s="81"/>
      <c r="GGY2999" s="173"/>
      <c r="GGZ2999" s="733"/>
      <c r="GHA2999" s="137"/>
      <c r="GHB2999" s="583"/>
      <c r="GHC2999" s="538"/>
      <c r="GHD2999" s="565"/>
      <c r="GHE2999" s="357"/>
      <c r="GHF2999" s="81"/>
      <c r="GHG2999" s="173"/>
      <c r="GHH2999" s="733"/>
      <c r="GHI2999" s="137"/>
      <c r="GHJ2999" s="583"/>
      <c r="GHK2999" s="538"/>
      <c r="GHL2999" s="565"/>
      <c r="GHM2999" s="357"/>
      <c r="GHN2999" s="81"/>
      <c r="GHO2999" s="173"/>
      <c r="GHP2999" s="733"/>
      <c r="GHQ2999" s="137"/>
      <c r="GHR2999" s="583"/>
      <c r="GHS2999" s="538"/>
      <c r="GHT2999" s="565"/>
      <c r="GHU2999" s="357"/>
      <c r="GHV2999" s="81"/>
      <c r="GHW2999" s="173"/>
      <c r="GHX2999" s="733"/>
      <c r="GHY2999" s="137"/>
      <c r="GHZ2999" s="583"/>
      <c r="GIA2999" s="538"/>
      <c r="GIB2999" s="565"/>
      <c r="GIC2999" s="357"/>
      <c r="GID2999" s="81"/>
      <c r="GIE2999" s="173"/>
      <c r="GIF2999" s="733"/>
      <c r="GIG2999" s="137"/>
      <c r="GIH2999" s="583"/>
      <c r="GII2999" s="538"/>
      <c r="GIJ2999" s="565"/>
      <c r="GIK2999" s="357"/>
      <c r="GIL2999" s="81"/>
      <c r="GIM2999" s="173"/>
      <c r="GIN2999" s="733"/>
      <c r="GIO2999" s="137"/>
      <c r="GIP2999" s="583"/>
      <c r="GIQ2999" s="538"/>
      <c r="GIR2999" s="565"/>
      <c r="GIS2999" s="357"/>
      <c r="GIT2999" s="81"/>
      <c r="GIU2999" s="173"/>
      <c r="GIV2999" s="733"/>
      <c r="GIW2999" s="137"/>
      <c r="GIX2999" s="583"/>
      <c r="GIY2999" s="538"/>
      <c r="GIZ2999" s="565"/>
      <c r="GJA2999" s="357"/>
      <c r="GJB2999" s="81"/>
      <c r="GJC2999" s="173"/>
      <c r="GJD2999" s="733"/>
      <c r="GJE2999" s="137"/>
      <c r="GJF2999" s="583"/>
      <c r="GJG2999" s="538"/>
      <c r="GJH2999" s="565"/>
      <c r="GJI2999" s="357"/>
      <c r="GJJ2999" s="81"/>
      <c r="GJK2999" s="173"/>
      <c r="GJL2999" s="733"/>
      <c r="GJM2999" s="137"/>
      <c r="GJN2999" s="583"/>
      <c r="GJO2999" s="538"/>
      <c r="GJP2999" s="565"/>
      <c r="GJQ2999" s="357"/>
      <c r="GJR2999" s="81"/>
      <c r="GJS2999" s="173"/>
      <c r="GJT2999" s="733"/>
      <c r="GJU2999" s="137"/>
      <c r="GJV2999" s="583"/>
      <c r="GJW2999" s="538"/>
      <c r="GJX2999" s="565"/>
      <c r="GJY2999" s="357"/>
      <c r="GJZ2999" s="81"/>
      <c r="GKA2999" s="173"/>
      <c r="GKB2999" s="733"/>
      <c r="GKC2999" s="137"/>
      <c r="GKD2999" s="583"/>
      <c r="GKE2999" s="538"/>
      <c r="GKF2999" s="565"/>
      <c r="GKG2999" s="357"/>
      <c r="GKH2999" s="81"/>
      <c r="GKI2999" s="173"/>
      <c r="GKJ2999" s="733"/>
      <c r="GKK2999" s="137"/>
      <c r="GKL2999" s="583"/>
      <c r="GKM2999" s="538"/>
      <c r="GKN2999" s="565"/>
      <c r="GKO2999" s="357"/>
      <c r="GKP2999" s="81"/>
      <c r="GKQ2999" s="173"/>
      <c r="GKR2999" s="733"/>
      <c r="GKS2999" s="137"/>
      <c r="GKT2999" s="583"/>
      <c r="GKU2999" s="538"/>
      <c r="GKV2999" s="565"/>
      <c r="GKW2999" s="357"/>
      <c r="GKX2999" s="81"/>
      <c r="GKY2999" s="173"/>
      <c r="GKZ2999" s="733"/>
      <c r="GLA2999" s="137"/>
      <c r="GLB2999" s="583"/>
      <c r="GLC2999" s="538"/>
      <c r="GLD2999" s="565"/>
      <c r="GLE2999" s="357"/>
      <c r="GLF2999" s="81"/>
      <c r="GLG2999" s="173"/>
      <c r="GLH2999" s="733"/>
      <c r="GLI2999" s="137"/>
      <c r="GLJ2999" s="583"/>
      <c r="GLK2999" s="538"/>
      <c r="GLL2999" s="565"/>
      <c r="GLM2999" s="357"/>
      <c r="GLN2999" s="81"/>
      <c r="GLO2999" s="173"/>
      <c r="GLP2999" s="733"/>
      <c r="GLQ2999" s="137"/>
      <c r="GLR2999" s="583"/>
      <c r="GLS2999" s="538"/>
      <c r="GLT2999" s="565"/>
      <c r="GLU2999" s="357"/>
      <c r="GLV2999" s="81"/>
      <c r="GLW2999" s="173"/>
      <c r="GLX2999" s="733"/>
      <c r="GLY2999" s="137"/>
      <c r="GLZ2999" s="583"/>
      <c r="GMA2999" s="538"/>
      <c r="GMB2999" s="565"/>
      <c r="GMC2999" s="357"/>
      <c r="GMD2999" s="81"/>
      <c r="GME2999" s="173"/>
      <c r="GMF2999" s="733"/>
      <c r="GMG2999" s="137"/>
      <c r="GMH2999" s="583"/>
      <c r="GMI2999" s="538"/>
      <c r="GMJ2999" s="565"/>
      <c r="GMK2999" s="357"/>
      <c r="GML2999" s="81"/>
      <c r="GMM2999" s="173"/>
      <c r="GMN2999" s="733"/>
      <c r="GMO2999" s="137"/>
      <c r="GMP2999" s="583"/>
      <c r="GMQ2999" s="538"/>
      <c r="GMR2999" s="565"/>
      <c r="GMS2999" s="357"/>
      <c r="GMT2999" s="81"/>
      <c r="GMU2999" s="173"/>
      <c r="GMV2999" s="733"/>
      <c r="GMW2999" s="137"/>
      <c r="GMX2999" s="583"/>
      <c r="GMY2999" s="538"/>
      <c r="GMZ2999" s="565"/>
      <c r="GNA2999" s="357"/>
      <c r="GNB2999" s="81"/>
      <c r="GNC2999" s="173"/>
      <c r="GND2999" s="733"/>
      <c r="GNE2999" s="137"/>
      <c r="GNF2999" s="583"/>
      <c r="GNG2999" s="538"/>
      <c r="GNH2999" s="565"/>
      <c r="GNI2999" s="357"/>
      <c r="GNJ2999" s="81"/>
      <c r="GNK2999" s="173"/>
      <c r="GNL2999" s="733"/>
      <c r="GNM2999" s="137"/>
      <c r="GNN2999" s="583"/>
      <c r="GNO2999" s="538"/>
      <c r="GNP2999" s="565"/>
      <c r="GNQ2999" s="357"/>
      <c r="GNR2999" s="81"/>
      <c r="GNS2999" s="173"/>
      <c r="GNT2999" s="733"/>
      <c r="GNU2999" s="137"/>
      <c r="GNV2999" s="583"/>
      <c r="GNW2999" s="538"/>
      <c r="GNX2999" s="565"/>
      <c r="GNY2999" s="357"/>
      <c r="GNZ2999" s="81"/>
      <c r="GOA2999" s="173"/>
      <c r="GOB2999" s="733"/>
      <c r="GOC2999" s="137"/>
      <c r="GOD2999" s="583"/>
      <c r="GOE2999" s="538"/>
      <c r="GOF2999" s="565"/>
      <c r="GOG2999" s="357"/>
      <c r="GOH2999" s="81"/>
      <c r="GOI2999" s="173"/>
      <c r="GOJ2999" s="733"/>
      <c r="GOK2999" s="137"/>
      <c r="GOL2999" s="583"/>
      <c r="GOM2999" s="538"/>
      <c r="GON2999" s="565"/>
      <c r="GOO2999" s="357"/>
      <c r="GOP2999" s="81"/>
      <c r="GOQ2999" s="173"/>
      <c r="GOR2999" s="733"/>
      <c r="GOS2999" s="137"/>
      <c r="GOT2999" s="583"/>
      <c r="GOU2999" s="538"/>
      <c r="GOV2999" s="565"/>
      <c r="GOW2999" s="357"/>
      <c r="GOX2999" s="81"/>
      <c r="GOY2999" s="173"/>
      <c r="GOZ2999" s="733"/>
      <c r="GPA2999" s="137"/>
      <c r="GPB2999" s="583"/>
      <c r="GPC2999" s="538"/>
      <c r="GPD2999" s="565"/>
      <c r="GPE2999" s="357"/>
      <c r="GPF2999" s="81"/>
      <c r="GPG2999" s="173"/>
      <c r="GPH2999" s="733"/>
      <c r="GPI2999" s="137"/>
      <c r="GPJ2999" s="583"/>
      <c r="GPK2999" s="538"/>
      <c r="GPL2999" s="565"/>
      <c r="GPM2999" s="357"/>
      <c r="GPN2999" s="81"/>
      <c r="GPO2999" s="173"/>
      <c r="GPP2999" s="733"/>
      <c r="GPQ2999" s="137"/>
      <c r="GPR2999" s="583"/>
      <c r="GPS2999" s="538"/>
      <c r="GPT2999" s="565"/>
      <c r="GPU2999" s="357"/>
      <c r="GPV2999" s="81"/>
      <c r="GPW2999" s="173"/>
      <c r="GPX2999" s="733"/>
      <c r="GPY2999" s="137"/>
      <c r="GPZ2999" s="583"/>
      <c r="GQA2999" s="538"/>
      <c r="GQB2999" s="565"/>
      <c r="GQC2999" s="357"/>
      <c r="GQD2999" s="81"/>
      <c r="GQE2999" s="173"/>
      <c r="GQF2999" s="733"/>
      <c r="GQG2999" s="137"/>
      <c r="GQH2999" s="583"/>
      <c r="GQI2999" s="538"/>
      <c r="GQJ2999" s="565"/>
      <c r="GQK2999" s="357"/>
      <c r="GQL2999" s="81"/>
      <c r="GQM2999" s="173"/>
      <c r="GQN2999" s="733"/>
      <c r="GQO2999" s="137"/>
      <c r="GQP2999" s="583"/>
      <c r="GQQ2999" s="538"/>
      <c r="GQR2999" s="565"/>
      <c r="GQS2999" s="357"/>
      <c r="GQT2999" s="81"/>
      <c r="GQU2999" s="173"/>
      <c r="GQV2999" s="733"/>
      <c r="GQW2999" s="137"/>
      <c r="GQX2999" s="583"/>
      <c r="GQY2999" s="538"/>
      <c r="GQZ2999" s="565"/>
      <c r="GRA2999" s="357"/>
      <c r="GRB2999" s="81"/>
      <c r="GRC2999" s="173"/>
      <c r="GRD2999" s="733"/>
      <c r="GRE2999" s="137"/>
      <c r="GRF2999" s="583"/>
      <c r="GRG2999" s="538"/>
      <c r="GRH2999" s="565"/>
      <c r="GRI2999" s="357"/>
      <c r="GRJ2999" s="81"/>
      <c r="GRK2999" s="173"/>
      <c r="GRL2999" s="733"/>
      <c r="GRM2999" s="137"/>
      <c r="GRN2999" s="583"/>
      <c r="GRO2999" s="538"/>
      <c r="GRP2999" s="565"/>
      <c r="GRQ2999" s="357"/>
      <c r="GRR2999" s="81"/>
      <c r="GRS2999" s="173"/>
      <c r="GRT2999" s="733"/>
      <c r="GRU2999" s="137"/>
      <c r="GRV2999" s="583"/>
      <c r="GRW2999" s="538"/>
      <c r="GRX2999" s="565"/>
      <c r="GRY2999" s="357"/>
      <c r="GRZ2999" s="81"/>
      <c r="GSA2999" s="173"/>
      <c r="GSB2999" s="733"/>
      <c r="GSC2999" s="137"/>
      <c r="GSD2999" s="583"/>
      <c r="GSE2999" s="538"/>
      <c r="GSF2999" s="565"/>
      <c r="GSG2999" s="357"/>
      <c r="GSH2999" s="81"/>
      <c r="GSI2999" s="173"/>
      <c r="GSJ2999" s="733"/>
      <c r="GSK2999" s="137"/>
      <c r="GSL2999" s="583"/>
      <c r="GSM2999" s="538"/>
      <c r="GSN2999" s="565"/>
      <c r="GSO2999" s="357"/>
      <c r="GSP2999" s="81"/>
      <c r="GSQ2999" s="173"/>
      <c r="GSR2999" s="733"/>
      <c r="GSS2999" s="137"/>
      <c r="GST2999" s="583"/>
      <c r="GSU2999" s="538"/>
      <c r="GSV2999" s="565"/>
      <c r="GSW2999" s="357"/>
      <c r="GSX2999" s="81"/>
      <c r="GSY2999" s="173"/>
      <c r="GSZ2999" s="733"/>
      <c r="GTA2999" s="137"/>
      <c r="GTB2999" s="583"/>
      <c r="GTC2999" s="538"/>
      <c r="GTD2999" s="565"/>
      <c r="GTE2999" s="357"/>
      <c r="GTF2999" s="81"/>
      <c r="GTG2999" s="173"/>
      <c r="GTH2999" s="733"/>
      <c r="GTI2999" s="137"/>
      <c r="GTJ2999" s="583"/>
      <c r="GTK2999" s="538"/>
      <c r="GTL2999" s="565"/>
      <c r="GTM2999" s="357"/>
      <c r="GTN2999" s="81"/>
      <c r="GTO2999" s="173"/>
      <c r="GTP2999" s="733"/>
      <c r="GTQ2999" s="137"/>
      <c r="GTR2999" s="583"/>
      <c r="GTS2999" s="538"/>
      <c r="GTT2999" s="565"/>
      <c r="GTU2999" s="357"/>
      <c r="GTV2999" s="81"/>
      <c r="GTW2999" s="173"/>
      <c r="GTX2999" s="733"/>
      <c r="GTY2999" s="137"/>
      <c r="GTZ2999" s="583"/>
      <c r="GUA2999" s="538"/>
      <c r="GUB2999" s="565"/>
      <c r="GUC2999" s="357"/>
      <c r="GUD2999" s="81"/>
      <c r="GUE2999" s="173"/>
      <c r="GUF2999" s="733"/>
      <c r="GUG2999" s="137"/>
      <c r="GUH2999" s="583"/>
      <c r="GUI2999" s="538"/>
      <c r="GUJ2999" s="565"/>
      <c r="GUK2999" s="357"/>
      <c r="GUL2999" s="81"/>
      <c r="GUM2999" s="173"/>
      <c r="GUN2999" s="733"/>
      <c r="GUO2999" s="137"/>
      <c r="GUP2999" s="583"/>
      <c r="GUQ2999" s="538"/>
      <c r="GUR2999" s="565"/>
      <c r="GUS2999" s="357"/>
      <c r="GUT2999" s="81"/>
      <c r="GUU2999" s="173"/>
      <c r="GUV2999" s="733"/>
      <c r="GUW2999" s="137"/>
      <c r="GUX2999" s="583"/>
      <c r="GUY2999" s="538"/>
      <c r="GUZ2999" s="565"/>
      <c r="GVA2999" s="357"/>
      <c r="GVB2999" s="81"/>
      <c r="GVC2999" s="173"/>
      <c r="GVD2999" s="733"/>
      <c r="GVE2999" s="137"/>
      <c r="GVF2999" s="583"/>
      <c r="GVG2999" s="538"/>
      <c r="GVH2999" s="565"/>
      <c r="GVI2999" s="357"/>
      <c r="GVJ2999" s="81"/>
      <c r="GVK2999" s="173"/>
      <c r="GVL2999" s="733"/>
      <c r="GVM2999" s="137"/>
      <c r="GVN2999" s="583"/>
      <c r="GVO2999" s="538"/>
      <c r="GVP2999" s="565"/>
      <c r="GVQ2999" s="357"/>
      <c r="GVR2999" s="81"/>
      <c r="GVS2999" s="173"/>
      <c r="GVT2999" s="733"/>
      <c r="GVU2999" s="137"/>
      <c r="GVV2999" s="583"/>
      <c r="GVW2999" s="538"/>
      <c r="GVX2999" s="565"/>
      <c r="GVY2999" s="357"/>
      <c r="GVZ2999" s="81"/>
      <c r="GWA2999" s="173"/>
      <c r="GWB2999" s="733"/>
      <c r="GWC2999" s="137"/>
      <c r="GWD2999" s="583"/>
      <c r="GWE2999" s="538"/>
      <c r="GWF2999" s="565"/>
      <c r="GWG2999" s="357"/>
      <c r="GWH2999" s="81"/>
      <c r="GWI2999" s="173"/>
      <c r="GWJ2999" s="733"/>
      <c r="GWK2999" s="137"/>
      <c r="GWL2999" s="583"/>
      <c r="GWM2999" s="538"/>
      <c r="GWN2999" s="565"/>
      <c r="GWO2999" s="357"/>
      <c r="GWP2999" s="81"/>
      <c r="GWQ2999" s="173"/>
      <c r="GWR2999" s="733"/>
      <c r="GWS2999" s="137"/>
      <c r="GWT2999" s="583"/>
      <c r="GWU2999" s="538"/>
      <c r="GWV2999" s="565"/>
      <c r="GWW2999" s="357"/>
      <c r="GWX2999" s="81"/>
      <c r="GWY2999" s="173"/>
      <c r="GWZ2999" s="733"/>
      <c r="GXA2999" s="137"/>
      <c r="GXB2999" s="583"/>
      <c r="GXC2999" s="538"/>
      <c r="GXD2999" s="565"/>
      <c r="GXE2999" s="357"/>
      <c r="GXF2999" s="81"/>
      <c r="GXG2999" s="173"/>
      <c r="GXH2999" s="733"/>
      <c r="GXI2999" s="137"/>
      <c r="GXJ2999" s="583"/>
      <c r="GXK2999" s="538"/>
      <c r="GXL2999" s="565"/>
      <c r="GXM2999" s="357"/>
      <c r="GXN2999" s="81"/>
      <c r="GXO2999" s="173"/>
      <c r="GXP2999" s="733"/>
      <c r="GXQ2999" s="137"/>
      <c r="GXR2999" s="583"/>
      <c r="GXS2999" s="538"/>
      <c r="GXT2999" s="565"/>
      <c r="GXU2999" s="357"/>
      <c r="GXV2999" s="81"/>
      <c r="GXW2999" s="173"/>
      <c r="GXX2999" s="733"/>
      <c r="GXY2999" s="137"/>
      <c r="GXZ2999" s="583"/>
      <c r="GYA2999" s="538"/>
      <c r="GYB2999" s="565"/>
      <c r="GYC2999" s="357"/>
      <c r="GYD2999" s="81"/>
      <c r="GYE2999" s="173"/>
      <c r="GYF2999" s="733"/>
      <c r="GYG2999" s="137"/>
      <c r="GYH2999" s="583"/>
      <c r="GYI2999" s="538"/>
      <c r="GYJ2999" s="565"/>
      <c r="GYK2999" s="357"/>
      <c r="GYL2999" s="81"/>
      <c r="GYM2999" s="173"/>
      <c r="GYN2999" s="733"/>
      <c r="GYO2999" s="137"/>
      <c r="GYP2999" s="583"/>
      <c r="GYQ2999" s="538"/>
      <c r="GYR2999" s="565"/>
      <c r="GYS2999" s="357"/>
      <c r="GYT2999" s="81"/>
      <c r="GYU2999" s="173"/>
      <c r="GYV2999" s="733"/>
      <c r="GYW2999" s="137"/>
      <c r="GYX2999" s="583"/>
      <c r="GYY2999" s="538"/>
      <c r="GYZ2999" s="565"/>
      <c r="GZA2999" s="357"/>
      <c r="GZB2999" s="81"/>
      <c r="GZC2999" s="173"/>
      <c r="GZD2999" s="733"/>
      <c r="GZE2999" s="137"/>
      <c r="GZF2999" s="583"/>
      <c r="GZG2999" s="538"/>
      <c r="GZH2999" s="565"/>
      <c r="GZI2999" s="357"/>
      <c r="GZJ2999" s="81"/>
      <c r="GZK2999" s="173"/>
      <c r="GZL2999" s="733"/>
      <c r="GZM2999" s="137"/>
      <c r="GZN2999" s="583"/>
      <c r="GZO2999" s="538"/>
      <c r="GZP2999" s="565"/>
      <c r="GZQ2999" s="357"/>
      <c r="GZR2999" s="81"/>
      <c r="GZS2999" s="173"/>
      <c r="GZT2999" s="733"/>
      <c r="GZU2999" s="137"/>
      <c r="GZV2999" s="583"/>
      <c r="GZW2999" s="538"/>
      <c r="GZX2999" s="565"/>
      <c r="GZY2999" s="357"/>
      <c r="GZZ2999" s="81"/>
      <c r="HAA2999" s="173"/>
      <c r="HAB2999" s="733"/>
      <c r="HAC2999" s="137"/>
      <c r="HAD2999" s="583"/>
      <c r="HAE2999" s="538"/>
      <c r="HAF2999" s="565"/>
      <c r="HAG2999" s="357"/>
      <c r="HAH2999" s="81"/>
      <c r="HAI2999" s="173"/>
      <c r="HAJ2999" s="733"/>
      <c r="HAK2999" s="137"/>
      <c r="HAL2999" s="583"/>
      <c r="HAM2999" s="538"/>
      <c r="HAN2999" s="565"/>
      <c r="HAO2999" s="357"/>
      <c r="HAP2999" s="81"/>
      <c r="HAQ2999" s="173"/>
      <c r="HAR2999" s="733"/>
      <c r="HAS2999" s="137"/>
      <c r="HAT2999" s="583"/>
      <c r="HAU2999" s="538"/>
      <c r="HAV2999" s="565"/>
      <c r="HAW2999" s="357"/>
      <c r="HAX2999" s="81"/>
      <c r="HAY2999" s="173"/>
      <c r="HAZ2999" s="733"/>
      <c r="HBA2999" s="137"/>
      <c r="HBB2999" s="583"/>
      <c r="HBC2999" s="538"/>
      <c r="HBD2999" s="565"/>
      <c r="HBE2999" s="357"/>
      <c r="HBF2999" s="81"/>
      <c r="HBG2999" s="173"/>
      <c r="HBH2999" s="733"/>
      <c r="HBI2999" s="137"/>
      <c r="HBJ2999" s="583"/>
      <c r="HBK2999" s="538"/>
      <c r="HBL2999" s="565"/>
      <c r="HBM2999" s="357"/>
      <c r="HBN2999" s="81"/>
      <c r="HBO2999" s="173"/>
      <c r="HBP2999" s="733"/>
      <c r="HBQ2999" s="137"/>
      <c r="HBR2999" s="583"/>
      <c r="HBS2999" s="538"/>
      <c r="HBT2999" s="565"/>
      <c r="HBU2999" s="357"/>
      <c r="HBV2999" s="81"/>
      <c r="HBW2999" s="173"/>
      <c r="HBX2999" s="733"/>
      <c r="HBY2999" s="137"/>
      <c r="HBZ2999" s="583"/>
      <c r="HCA2999" s="538"/>
      <c r="HCB2999" s="565"/>
      <c r="HCC2999" s="357"/>
      <c r="HCD2999" s="81"/>
      <c r="HCE2999" s="173"/>
      <c r="HCF2999" s="733"/>
      <c r="HCG2999" s="137"/>
      <c r="HCH2999" s="583"/>
      <c r="HCI2999" s="538"/>
      <c r="HCJ2999" s="565"/>
      <c r="HCK2999" s="357"/>
      <c r="HCL2999" s="81"/>
      <c r="HCM2999" s="173"/>
      <c r="HCN2999" s="733"/>
      <c r="HCO2999" s="137"/>
      <c r="HCP2999" s="583"/>
      <c r="HCQ2999" s="538"/>
      <c r="HCR2999" s="565"/>
      <c r="HCS2999" s="357"/>
      <c r="HCT2999" s="81"/>
      <c r="HCU2999" s="173"/>
      <c r="HCV2999" s="733"/>
      <c r="HCW2999" s="137"/>
      <c r="HCX2999" s="583"/>
      <c r="HCY2999" s="538"/>
      <c r="HCZ2999" s="565"/>
      <c r="HDA2999" s="357"/>
      <c r="HDB2999" s="81"/>
      <c r="HDC2999" s="173"/>
      <c r="HDD2999" s="733"/>
      <c r="HDE2999" s="137"/>
      <c r="HDF2999" s="583"/>
      <c r="HDG2999" s="538"/>
      <c r="HDH2999" s="565"/>
      <c r="HDI2999" s="357"/>
      <c r="HDJ2999" s="81"/>
      <c r="HDK2999" s="173"/>
      <c r="HDL2999" s="733"/>
      <c r="HDM2999" s="137"/>
      <c r="HDN2999" s="583"/>
      <c r="HDO2999" s="538"/>
      <c r="HDP2999" s="565"/>
      <c r="HDQ2999" s="357"/>
      <c r="HDR2999" s="81"/>
      <c r="HDS2999" s="173"/>
      <c r="HDT2999" s="733"/>
      <c r="HDU2999" s="137"/>
      <c r="HDV2999" s="583"/>
      <c r="HDW2999" s="538"/>
      <c r="HDX2999" s="565"/>
      <c r="HDY2999" s="357"/>
      <c r="HDZ2999" s="81"/>
      <c r="HEA2999" s="173"/>
      <c r="HEB2999" s="733"/>
      <c r="HEC2999" s="137"/>
      <c r="HED2999" s="583"/>
      <c r="HEE2999" s="538"/>
      <c r="HEF2999" s="565"/>
      <c r="HEG2999" s="357"/>
      <c r="HEH2999" s="81"/>
      <c r="HEI2999" s="173"/>
      <c r="HEJ2999" s="733"/>
      <c r="HEK2999" s="137"/>
      <c r="HEL2999" s="583"/>
      <c r="HEM2999" s="538"/>
      <c r="HEN2999" s="565"/>
      <c r="HEO2999" s="357"/>
      <c r="HEP2999" s="81"/>
      <c r="HEQ2999" s="173"/>
      <c r="HER2999" s="733"/>
      <c r="HES2999" s="137"/>
      <c r="HET2999" s="583"/>
      <c r="HEU2999" s="538"/>
      <c r="HEV2999" s="565"/>
      <c r="HEW2999" s="357"/>
      <c r="HEX2999" s="81"/>
      <c r="HEY2999" s="173"/>
      <c r="HEZ2999" s="733"/>
      <c r="HFA2999" s="137"/>
      <c r="HFB2999" s="583"/>
      <c r="HFC2999" s="538"/>
      <c r="HFD2999" s="565"/>
      <c r="HFE2999" s="357"/>
      <c r="HFF2999" s="81"/>
      <c r="HFG2999" s="173"/>
      <c r="HFH2999" s="733"/>
      <c r="HFI2999" s="137"/>
      <c r="HFJ2999" s="583"/>
      <c r="HFK2999" s="538"/>
      <c r="HFL2999" s="565"/>
      <c r="HFM2999" s="357"/>
      <c r="HFN2999" s="81"/>
      <c r="HFO2999" s="173"/>
      <c r="HFP2999" s="733"/>
      <c r="HFQ2999" s="137"/>
      <c r="HFR2999" s="583"/>
      <c r="HFS2999" s="538"/>
      <c r="HFT2999" s="565"/>
      <c r="HFU2999" s="357"/>
      <c r="HFV2999" s="81"/>
      <c r="HFW2999" s="173"/>
      <c r="HFX2999" s="733"/>
      <c r="HFY2999" s="137"/>
      <c r="HFZ2999" s="583"/>
      <c r="HGA2999" s="538"/>
      <c r="HGB2999" s="565"/>
      <c r="HGC2999" s="357"/>
      <c r="HGD2999" s="81"/>
      <c r="HGE2999" s="173"/>
      <c r="HGF2999" s="733"/>
      <c r="HGG2999" s="137"/>
      <c r="HGH2999" s="583"/>
      <c r="HGI2999" s="538"/>
      <c r="HGJ2999" s="565"/>
      <c r="HGK2999" s="357"/>
      <c r="HGL2999" s="81"/>
      <c r="HGM2999" s="173"/>
      <c r="HGN2999" s="733"/>
      <c r="HGO2999" s="137"/>
      <c r="HGP2999" s="583"/>
      <c r="HGQ2999" s="538"/>
      <c r="HGR2999" s="565"/>
      <c r="HGS2999" s="357"/>
      <c r="HGT2999" s="81"/>
      <c r="HGU2999" s="173"/>
      <c r="HGV2999" s="733"/>
      <c r="HGW2999" s="137"/>
      <c r="HGX2999" s="583"/>
      <c r="HGY2999" s="538"/>
      <c r="HGZ2999" s="565"/>
      <c r="HHA2999" s="357"/>
      <c r="HHB2999" s="81"/>
      <c r="HHC2999" s="173"/>
      <c r="HHD2999" s="733"/>
      <c r="HHE2999" s="137"/>
      <c r="HHF2999" s="583"/>
      <c r="HHG2999" s="538"/>
      <c r="HHH2999" s="565"/>
      <c r="HHI2999" s="357"/>
      <c r="HHJ2999" s="81"/>
      <c r="HHK2999" s="173"/>
      <c r="HHL2999" s="733"/>
      <c r="HHM2999" s="137"/>
      <c r="HHN2999" s="583"/>
      <c r="HHO2999" s="538"/>
      <c r="HHP2999" s="565"/>
      <c r="HHQ2999" s="357"/>
      <c r="HHR2999" s="81"/>
      <c r="HHS2999" s="173"/>
      <c r="HHT2999" s="733"/>
      <c r="HHU2999" s="137"/>
      <c r="HHV2999" s="583"/>
      <c r="HHW2999" s="538"/>
      <c r="HHX2999" s="565"/>
      <c r="HHY2999" s="357"/>
      <c r="HHZ2999" s="81"/>
      <c r="HIA2999" s="173"/>
      <c r="HIB2999" s="733"/>
      <c r="HIC2999" s="137"/>
      <c r="HID2999" s="583"/>
      <c r="HIE2999" s="538"/>
      <c r="HIF2999" s="565"/>
      <c r="HIG2999" s="357"/>
      <c r="HIH2999" s="81"/>
      <c r="HII2999" s="173"/>
      <c r="HIJ2999" s="733"/>
      <c r="HIK2999" s="137"/>
      <c r="HIL2999" s="583"/>
      <c r="HIM2999" s="538"/>
      <c r="HIN2999" s="565"/>
      <c r="HIO2999" s="357"/>
      <c r="HIP2999" s="81"/>
      <c r="HIQ2999" s="173"/>
      <c r="HIR2999" s="733"/>
      <c r="HIS2999" s="137"/>
      <c r="HIT2999" s="583"/>
      <c r="HIU2999" s="538"/>
      <c r="HIV2999" s="565"/>
      <c r="HIW2999" s="357"/>
      <c r="HIX2999" s="81"/>
      <c r="HIY2999" s="173"/>
      <c r="HIZ2999" s="733"/>
      <c r="HJA2999" s="137"/>
      <c r="HJB2999" s="583"/>
      <c r="HJC2999" s="538"/>
      <c r="HJD2999" s="565"/>
      <c r="HJE2999" s="357"/>
      <c r="HJF2999" s="81"/>
      <c r="HJG2999" s="173"/>
      <c r="HJH2999" s="733"/>
      <c r="HJI2999" s="137"/>
      <c r="HJJ2999" s="583"/>
      <c r="HJK2999" s="538"/>
      <c r="HJL2999" s="565"/>
      <c r="HJM2999" s="357"/>
      <c r="HJN2999" s="81"/>
      <c r="HJO2999" s="173"/>
      <c r="HJP2999" s="733"/>
      <c r="HJQ2999" s="137"/>
      <c r="HJR2999" s="583"/>
      <c r="HJS2999" s="538"/>
      <c r="HJT2999" s="565"/>
      <c r="HJU2999" s="357"/>
      <c r="HJV2999" s="81"/>
      <c r="HJW2999" s="173"/>
      <c r="HJX2999" s="733"/>
      <c r="HJY2999" s="137"/>
      <c r="HJZ2999" s="583"/>
      <c r="HKA2999" s="538"/>
      <c r="HKB2999" s="565"/>
      <c r="HKC2999" s="357"/>
      <c r="HKD2999" s="81"/>
      <c r="HKE2999" s="173"/>
      <c r="HKF2999" s="733"/>
      <c r="HKG2999" s="137"/>
      <c r="HKH2999" s="583"/>
      <c r="HKI2999" s="538"/>
      <c r="HKJ2999" s="565"/>
      <c r="HKK2999" s="357"/>
      <c r="HKL2999" s="81"/>
      <c r="HKM2999" s="173"/>
      <c r="HKN2999" s="733"/>
      <c r="HKO2999" s="137"/>
      <c r="HKP2999" s="583"/>
      <c r="HKQ2999" s="538"/>
      <c r="HKR2999" s="565"/>
      <c r="HKS2999" s="357"/>
      <c r="HKT2999" s="81"/>
      <c r="HKU2999" s="173"/>
      <c r="HKV2999" s="733"/>
      <c r="HKW2999" s="137"/>
      <c r="HKX2999" s="583"/>
      <c r="HKY2999" s="538"/>
      <c r="HKZ2999" s="565"/>
      <c r="HLA2999" s="357"/>
      <c r="HLB2999" s="81"/>
      <c r="HLC2999" s="173"/>
      <c r="HLD2999" s="733"/>
      <c r="HLE2999" s="137"/>
      <c r="HLF2999" s="583"/>
      <c r="HLG2999" s="538"/>
      <c r="HLH2999" s="565"/>
      <c r="HLI2999" s="357"/>
      <c r="HLJ2999" s="81"/>
      <c r="HLK2999" s="173"/>
      <c r="HLL2999" s="733"/>
      <c r="HLM2999" s="137"/>
      <c r="HLN2999" s="583"/>
      <c r="HLO2999" s="538"/>
      <c r="HLP2999" s="565"/>
      <c r="HLQ2999" s="357"/>
      <c r="HLR2999" s="81"/>
      <c r="HLS2999" s="173"/>
      <c r="HLT2999" s="733"/>
      <c r="HLU2999" s="137"/>
      <c r="HLV2999" s="583"/>
      <c r="HLW2999" s="538"/>
      <c r="HLX2999" s="565"/>
      <c r="HLY2999" s="357"/>
      <c r="HLZ2999" s="81"/>
      <c r="HMA2999" s="173"/>
      <c r="HMB2999" s="733"/>
      <c r="HMC2999" s="137"/>
      <c r="HMD2999" s="583"/>
      <c r="HME2999" s="538"/>
      <c r="HMF2999" s="565"/>
      <c r="HMG2999" s="357"/>
      <c r="HMH2999" s="81"/>
      <c r="HMI2999" s="173"/>
      <c r="HMJ2999" s="733"/>
      <c r="HMK2999" s="137"/>
      <c r="HML2999" s="583"/>
      <c r="HMM2999" s="538"/>
      <c r="HMN2999" s="565"/>
      <c r="HMO2999" s="357"/>
      <c r="HMP2999" s="81"/>
      <c r="HMQ2999" s="173"/>
      <c r="HMR2999" s="733"/>
      <c r="HMS2999" s="137"/>
      <c r="HMT2999" s="583"/>
      <c r="HMU2999" s="538"/>
      <c r="HMV2999" s="565"/>
      <c r="HMW2999" s="357"/>
      <c r="HMX2999" s="81"/>
      <c r="HMY2999" s="173"/>
      <c r="HMZ2999" s="733"/>
      <c r="HNA2999" s="137"/>
      <c r="HNB2999" s="583"/>
      <c r="HNC2999" s="538"/>
      <c r="HND2999" s="565"/>
      <c r="HNE2999" s="357"/>
      <c r="HNF2999" s="81"/>
      <c r="HNG2999" s="173"/>
      <c r="HNH2999" s="733"/>
      <c r="HNI2999" s="137"/>
      <c r="HNJ2999" s="583"/>
      <c r="HNK2999" s="538"/>
      <c r="HNL2999" s="565"/>
      <c r="HNM2999" s="357"/>
      <c r="HNN2999" s="81"/>
      <c r="HNO2999" s="173"/>
      <c r="HNP2999" s="733"/>
      <c r="HNQ2999" s="137"/>
      <c r="HNR2999" s="583"/>
      <c r="HNS2999" s="538"/>
      <c r="HNT2999" s="565"/>
      <c r="HNU2999" s="357"/>
      <c r="HNV2999" s="81"/>
      <c r="HNW2999" s="173"/>
      <c r="HNX2999" s="733"/>
      <c r="HNY2999" s="137"/>
      <c r="HNZ2999" s="583"/>
      <c r="HOA2999" s="538"/>
      <c r="HOB2999" s="565"/>
      <c r="HOC2999" s="357"/>
      <c r="HOD2999" s="81"/>
      <c r="HOE2999" s="173"/>
      <c r="HOF2999" s="733"/>
      <c r="HOG2999" s="137"/>
      <c r="HOH2999" s="583"/>
      <c r="HOI2999" s="538"/>
      <c r="HOJ2999" s="565"/>
      <c r="HOK2999" s="357"/>
      <c r="HOL2999" s="81"/>
      <c r="HOM2999" s="173"/>
      <c r="HON2999" s="733"/>
      <c r="HOO2999" s="137"/>
      <c r="HOP2999" s="583"/>
      <c r="HOQ2999" s="538"/>
      <c r="HOR2999" s="565"/>
      <c r="HOS2999" s="357"/>
      <c r="HOT2999" s="81"/>
      <c r="HOU2999" s="173"/>
      <c r="HOV2999" s="733"/>
      <c r="HOW2999" s="137"/>
      <c r="HOX2999" s="583"/>
      <c r="HOY2999" s="538"/>
      <c r="HOZ2999" s="565"/>
      <c r="HPA2999" s="357"/>
      <c r="HPB2999" s="81"/>
      <c r="HPC2999" s="173"/>
      <c r="HPD2999" s="733"/>
      <c r="HPE2999" s="137"/>
      <c r="HPF2999" s="583"/>
      <c r="HPG2999" s="538"/>
      <c r="HPH2999" s="565"/>
      <c r="HPI2999" s="357"/>
      <c r="HPJ2999" s="81"/>
      <c r="HPK2999" s="173"/>
      <c r="HPL2999" s="733"/>
      <c r="HPM2999" s="137"/>
      <c r="HPN2999" s="583"/>
      <c r="HPO2999" s="538"/>
      <c r="HPP2999" s="565"/>
      <c r="HPQ2999" s="357"/>
      <c r="HPR2999" s="81"/>
      <c r="HPS2999" s="173"/>
      <c r="HPT2999" s="733"/>
      <c r="HPU2999" s="137"/>
      <c r="HPV2999" s="583"/>
      <c r="HPW2999" s="538"/>
      <c r="HPX2999" s="565"/>
      <c r="HPY2999" s="357"/>
      <c r="HPZ2999" s="81"/>
      <c r="HQA2999" s="173"/>
      <c r="HQB2999" s="733"/>
      <c r="HQC2999" s="137"/>
      <c r="HQD2999" s="583"/>
      <c r="HQE2999" s="538"/>
      <c r="HQF2999" s="565"/>
      <c r="HQG2999" s="357"/>
      <c r="HQH2999" s="81"/>
      <c r="HQI2999" s="173"/>
      <c r="HQJ2999" s="733"/>
      <c r="HQK2999" s="137"/>
      <c r="HQL2999" s="583"/>
      <c r="HQM2999" s="538"/>
      <c r="HQN2999" s="565"/>
      <c r="HQO2999" s="357"/>
      <c r="HQP2999" s="81"/>
      <c r="HQQ2999" s="173"/>
      <c r="HQR2999" s="733"/>
      <c r="HQS2999" s="137"/>
      <c r="HQT2999" s="583"/>
      <c r="HQU2999" s="538"/>
      <c r="HQV2999" s="565"/>
      <c r="HQW2999" s="357"/>
      <c r="HQX2999" s="81"/>
      <c r="HQY2999" s="173"/>
      <c r="HQZ2999" s="733"/>
      <c r="HRA2999" s="137"/>
      <c r="HRB2999" s="583"/>
      <c r="HRC2999" s="538"/>
      <c r="HRD2999" s="565"/>
      <c r="HRE2999" s="357"/>
      <c r="HRF2999" s="81"/>
      <c r="HRG2999" s="173"/>
      <c r="HRH2999" s="733"/>
      <c r="HRI2999" s="137"/>
      <c r="HRJ2999" s="583"/>
      <c r="HRK2999" s="538"/>
      <c r="HRL2999" s="565"/>
      <c r="HRM2999" s="357"/>
      <c r="HRN2999" s="81"/>
      <c r="HRO2999" s="173"/>
      <c r="HRP2999" s="733"/>
      <c r="HRQ2999" s="137"/>
      <c r="HRR2999" s="583"/>
      <c r="HRS2999" s="538"/>
      <c r="HRT2999" s="565"/>
      <c r="HRU2999" s="357"/>
      <c r="HRV2999" s="81"/>
      <c r="HRW2999" s="173"/>
      <c r="HRX2999" s="733"/>
      <c r="HRY2999" s="137"/>
      <c r="HRZ2999" s="583"/>
      <c r="HSA2999" s="538"/>
      <c r="HSB2999" s="565"/>
      <c r="HSC2999" s="357"/>
      <c r="HSD2999" s="81"/>
      <c r="HSE2999" s="173"/>
      <c r="HSF2999" s="733"/>
      <c r="HSG2999" s="137"/>
      <c r="HSH2999" s="583"/>
      <c r="HSI2999" s="538"/>
      <c r="HSJ2999" s="565"/>
      <c r="HSK2999" s="357"/>
      <c r="HSL2999" s="81"/>
      <c r="HSM2999" s="173"/>
      <c r="HSN2999" s="733"/>
      <c r="HSO2999" s="137"/>
      <c r="HSP2999" s="583"/>
      <c r="HSQ2999" s="538"/>
      <c r="HSR2999" s="565"/>
      <c r="HSS2999" s="357"/>
      <c r="HST2999" s="81"/>
      <c r="HSU2999" s="173"/>
      <c r="HSV2999" s="733"/>
      <c r="HSW2999" s="137"/>
      <c r="HSX2999" s="583"/>
      <c r="HSY2999" s="538"/>
      <c r="HSZ2999" s="565"/>
      <c r="HTA2999" s="357"/>
      <c r="HTB2999" s="81"/>
      <c r="HTC2999" s="173"/>
      <c r="HTD2999" s="733"/>
      <c r="HTE2999" s="137"/>
      <c r="HTF2999" s="583"/>
      <c r="HTG2999" s="538"/>
      <c r="HTH2999" s="565"/>
      <c r="HTI2999" s="357"/>
      <c r="HTJ2999" s="81"/>
      <c r="HTK2999" s="173"/>
      <c r="HTL2999" s="733"/>
      <c r="HTM2999" s="137"/>
      <c r="HTN2999" s="583"/>
      <c r="HTO2999" s="538"/>
      <c r="HTP2999" s="565"/>
      <c r="HTQ2999" s="357"/>
      <c r="HTR2999" s="81"/>
      <c r="HTS2999" s="173"/>
      <c r="HTT2999" s="733"/>
      <c r="HTU2999" s="137"/>
      <c r="HTV2999" s="583"/>
      <c r="HTW2999" s="538"/>
      <c r="HTX2999" s="565"/>
      <c r="HTY2999" s="357"/>
      <c r="HTZ2999" s="81"/>
      <c r="HUA2999" s="173"/>
      <c r="HUB2999" s="733"/>
      <c r="HUC2999" s="137"/>
      <c r="HUD2999" s="583"/>
      <c r="HUE2999" s="538"/>
      <c r="HUF2999" s="565"/>
      <c r="HUG2999" s="357"/>
      <c r="HUH2999" s="81"/>
      <c r="HUI2999" s="173"/>
      <c r="HUJ2999" s="733"/>
      <c r="HUK2999" s="137"/>
      <c r="HUL2999" s="583"/>
      <c r="HUM2999" s="538"/>
      <c r="HUN2999" s="565"/>
      <c r="HUO2999" s="357"/>
      <c r="HUP2999" s="81"/>
      <c r="HUQ2999" s="173"/>
      <c r="HUR2999" s="733"/>
      <c r="HUS2999" s="137"/>
      <c r="HUT2999" s="583"/>
      <c r="HUU2999" s="538"/>
      <c r="HUV2999" s="565"/>
      <c r="HUW2999" s="357"/>
      <c r="HUX2999" s="81"/>
      <c r="HUY2999" s="173"/>
      <c r="HUZ2999" s="733"/>
      <c r="HVA2999" s="137"/>
      <c r="HVB2999" s="583"/>
      <c r="HVC2999" s="538"/>
      <c r="HVD2999" s="565"/>
      <c r="HVE2999" s="357"/>
      <c r="HVF2999" s="81"/>
      <c r="HVG2999" s="173"/>
      <c r="HVH2999" s="733"/>
      <c r="HVI2999" s="137"/>
      <c r="HVJ2999" s="583"/>
      <c r="HVK2999" s="538"/>
      <c r="HVL2999" s="565"/>
      <c r="HVM2999" s="357"/>
      <c r="HVN2999" s="81"/>
      <c r="HVO2999" s="173"/>
      <c r="HVP2999" s="733"/>
      <c r="HVQ2999" s="137"/>
      <c r="HVR2999" s="583"/>
      <c r="HVS2999" s="538"/>
      <c r="HVT2999" s="565"/>
      <c r="HVU2999" s="357"/>
      <c r="HVV2999" s="81"/>
      <c r="HVW2999" s="173"/>
      <c r="HVX2999" s="733"/>
      <c r="HVY2999" s="137"/>
      <c r="HVZ2999" s="583"/>
      <c r="HWA2999" s="538"/>
      <c r="HWB2999" s="565"/>
      <c r="HWC2999" s="357"/>
      <c r="HWD2999" s="81"/>
      <c r="HWE2999" s="173"/>
      <c r="HWF2999" s="733"/>
      <c r="HWG2999" s="137"/>
      <c r="HWH2999" s="583"/>
      <c r="HWI2999" s="538"/>
      <c r="HWJ2999" s="565"/>
      <c r="HWK2999" s="357"/>
      <c r="HWL2999" s="81"/>
      <c r="HWM2999" s="173"/>
      <c r="HWN2999" s="733"/>
      <c r="HWO2999" s="137"/>
      <c r="HWP2999" s="583"/>
      <c r="HWQ2999" s="538"/>
      <c r="HWR2999" s="565"/>
      <c r="HWS2999" s="357"/>
      <c r="HWT2999" s="81"/>
      <c r="HWU2999" s="173"/>
      <c r="HWV2999" s="733"/>
      <c r="HWW2999" s="137"/>
      <c r="HWX2999" s="583"/>
      <c r="HWY2999" s="538"/>
      <c r="HWZ2999" s="565"/>
      <c r="HXA2999" s="357"/>
      <c r="HXB2999" s="81"/>
      <c r="HXC2999" s="173"/>
      <c r="HXD2999" s="733"/>
      <c r="HXE2999" s="137"/>
      <c r="HXF2999" s="583"/>
      <c r="HXG2999" s="538"/>
      <c r="HXH2999" s="565"/>
      <c r="HXI2999" s="357"/>
      <c r="HXJ2999" s="81"/>
      <c r="HXK2999" s="173"/>
      <c r="HXL2999" s="733"/>
      <c r="HXM2999" s="137"/>
      <c r="HXN2999" s="583"/>
      <c r="HXO2999" s="538"/>
      <c r="HXP2999" s="565"/>
      <c r="HXQ2999" s="357"/>
      <c r="HXR2999" s="81"/>
      <c r="HXS2999" s="173"/>
      <c r="HXT2999" s="733"/>
      <c r="HXU2999" s="137"/>
      <c r="HXV2999" s="583"/>
      <c r="HXW2999" s="538"/>
      <c r="HXX2999" s="565"/>
      <c r="HXY2999" s="357"/>
      <c r="HXZ2999" s="81"/>
      <c r="HYA2999" s="173"/>
      <c r="HYB2999" s="733"/>
      <c r="HYC2999" s="137"/>
      <c r="HYD2999" s="583"/>
      <c r="HYE2999" s="538"/>
      <c r="HYF2999" s="565"/>
      <c r="HYG2999" s="357"/>
      <c r="HYH2999" s="81"/>
      <c r="HYI2999" s="173"/>
      <c r="HYJ2999" s="733"/>
      <c r="HYK2999" s="137"/>
      <c r="HYL2999" s="583"/>
      <c r="HYM2999" s="538"/>
      <c r="HYN2999" s="565"/>
      <c r="HYO2999" s="357"/>
      <c r="HYP2999" s="81"/>
      <c r="HYQ2999" s="173"/>
      <c r="HYR2999" s="733"/>
      <c r="HYS2999" s="137"/>
      <c r="HYT2999" s="583"/>
      <c r="HYU2999" s="538"/>
      <c r="HYV2999" s="565"/>
      <c r="HYW2999" s="357"/>
      <c r="HYX2999" s="81"/>
      <c r="HYY2999" s="173"/>
      <c r="HYZ2999" s="733"/>
      <c r="HZA2999" s="137"/>
      <c r="HZB2999" s="583"/>
      <c r="HZC2999" s="538"/>
      <c r="HZD2999" s="565"/>
      <c r="HZE2999" s="357"/>
      <c r="HZF2999" s="81"/>
      <c r="HZG2999" s="173"/>
      <c r="HZH2999" s="733"/>
      <c r="HZI2999" s="137"/>
      <c r="HZJ2999" s="583"/>
      <c r="HZK2999" s="538"/>
      <c r="HZL2999" s="565"/>
      <c r="HZM2999" s="357"/>
      <c r="HZN2999" s="81"/>
      <c r="HZO2999" s="173"/>
      <c r="HZP2999" s="733"/>
      <c r="HZQ2999" s="137"/>
      <c r="HZR2999" s="583"/>
      <c r="HZS2999" s="538"/>
      <c r="HZT2999" s="565"/>
      <c r="HZU2999" s="357"/>
      <c r="HZV2999" s="81"/>
      <c r="HZW2999" s="173"/>
      <c r="HZX2999" s="733"/>
      <c r="HZY2999" s="137"/>
      <c r="HZZ2999" s="583"/>
      <c r="IAA2999" s="538"/>
      <c r="IAB2999" s="565"/>
      <c r="IAC2999" s="357"/>
      <c r="IAD2999" s="81"/>
      <c r="IAE2999" s="173"/>
      <c r="IAF2999" s="733"/>
      <c r="IAG2999" s="137"/>
      <c r="IAH2999" s="583"/>
      <c r="IAI2999" s="538"/>
      <c r="IAJ2999" s="565"/>
      <c r="IAK2999" s="357"/>
      <c r="IAL2999" s="81"/>
      <c r="IAM2999" s="173"/>
      <c r="IAN2999" s="733"/>
      <c r="IAO2999" s="137"/>
      <c r="IAP2999" s="583"/>
      <c r="IAQ2999" s="538"/>
      <c r="IAR2999" s="565"/>
      <c r="IAS2999" s="357"/>
      <c r="IAT2999" s="81"/>
      <c r="IAU2999" s="173"/>
      <c r="IAV2999" s="733"/>
      <c r="IAW2999" s="137"/>
      <c r="IAX2999" s="583"/>
      <c r="IAY2999" s="538"/>
      <c r="IAZ2999" s="565"/>
      <c r="IBA2999" s="357"/>
      <c r="IBB2999" s="81"/>
      <c r="IBC2999" s="173"/>
      <c r="IBD2999" s="733"/>
      <c r="IBE2999" s="137"/>
      <c r="IBF2999" s="583"/>
      <c r="IBG2999" s="538"/>
      <c r="IBH2999" s="565"/>
      <c r="IBI2999" s="357"/>
      <c r="IBJ2999" s="81"/>
      <c r="IBK2999" s="173"/>
      <c r="IBL2999" s="733"/>
      <c r="IBM2999" s="137"/>
      <c r="IBN2999" s="583"/>
      <c r="IBO2999" s="538"/>
      <c r="IBP2999" s="565"/>
      <c r="IBQ2999" s="357"/>
      <c r="IBR2999" s="81"/>
      <c r="IBS2999" s="173"/>
      <c r="IBT2999" s="733"/>
      <c r="IBU2999" s="137"/>
      <c r="IBV2999" s="583"/>
      <c r="IBW2999" s="538"/>
      <c r="IBX2999" s="565"/>
      <c r="IBY2999" s="357"/>
      <c r="IBZ2999" s="81"/>
      <c r="ICA2999" s="173"/>
      <c r="ICB2999" s="733"/>
      <c r="ICC2999" s="137"/>
      <c r="ICD2999" s="583"/>
      <c r="ICE2999" s="538"/>
      <c r="ICF2999" s="565"/>
      <c r="ICG2999" s="357"/>
      <c r="ICH2999" s="81"/>
      <c r="ICI2999" s="173"/>
      <c r="ICJ2999" s="733"/>
      <c r="ICK2999" s="137"/>
      <c r="ICL2999" s="583"/>
      <c r="ICM2999" s="538"/>
      <c r="ICN2999" s="565"/>
      <c r="ICO2999" s="357"/>
      <c r="ICP2999" s="81"/>
      <c r="ICQ2999" s="173"/>
      <c r="ICR2999" s="733"/>
      <c r="ICS2999" s="137"/>
      <c r="ICT2999" s="583"/>
      <c r="ICU2999" s="538"/>
      <c r="ICV2999" s="565"/>
      <c r="ICW2999" s="357"/>
      <c r="ICX2999" s="81"/>
      <c r="ICY2999" s="173"/>
      <c r="ICZ2999" s="733"/>
      <c r="IDA2999" s="137"/>
      <c r="IDB2999" s="583"/>
      <c r="IDC2999" s="538"/>
      <c r="IDD2999" s="565"/>
      <c r="IDE2999" s="357"/>
      <c r="IDF2999" s="81"/>
      <c r="IDG2999" s="173"/>
      <c r="IDH2999" s="733"/>
      <c r="IDI2999" s="137"/>
      <c r="IDJ2999" s="583"/>
      <c r="IDK2999" s="538"/>
      <c r="IDL2999" s="565"/>
      <c r="IDM2999" s="357"/>
      <c r="IDN2999" s="81"/>
      <c r="IDO2999" s="173"/>
      <c r="IDP2999" s="733"/>
      <c r="IDQ2999" s="137"/>
      <c r="IDR2999" s="583"/>
      <c r="IDS2999" s="538"/>
      <c r="IDT2999" s="565"/>
      <c r="IDU2999" s="357"/>
      <c r="IDV2999" s="81"/>
      <c r="IDW2999" s="173"/>
      <c r="IDX2999" s="733"/>
      <c r="IDY2999" s="137"/>
      <c r="IDZ2999" s="583"/>
      <c r="IEA2999" s="538"/>
      <c r="IEB2999" s="565"/>
      <c r="IEC2999" s="357"/>
      <c r="IED2999" s="81"/>
      <c r="IEE2999" s="173"/>
      <c r="IEF2999" s="733"/>
      <c r="IEG2999" s="137"/>
      <c r="IEH2999" s="583"/>
      <c r="IEI2999" s="538"/>
      <c r="IEJ2999" s="565"/>
      <c r="IEK2999" s="357"/>
      <c r="IEL2999" s="81"/>
      <c r="IEM2999" s="173"/>
      <c r="IEN2999" s="733"/>
      <c r="IEO2999" s="137"/>
      <c r="IEP2999" s="583"/>
      <c r="IEQ2999" s="538"/>
      <c r="IER2999" s="565"/>
      <c r="IES2999" s="357"/>
      <c r="IET2999" s="81"/>
      <c r="IEU2999" s="173"/>
      <c r="IEV2999" s="733"/>
      <c r="IEW2999" s="137"/>
      <c r="IEX2999" s="583"/>
      <c r="IEY2999" s="538"/>
      <c r="IEZ2999" s="565"/>
      <c r="IFA2999" s="357"/>
      <c r="IFB2999" s="81"/>
      <c r="IFC2999" s="173"/>
      <c r="IFD2999" s="733"/>
      <c r="IFE2999" s="137"/>
      <c r="IFF2999" s="583"/>
      <c r="IFG2999" s="538"/>
      <c r="IFH2999" s="565"/>
      <c r="IFI2999" s="357"/>
      <c r="IFJ2999" s="81"/>
      <c r="IFK2999" s="173"/>
      <c r="IFL2999" s="733"/>
      <c r="IFM2999" s="137"/>
      <c r="IFN2999" s="583"/>
      <c r="IFO2999" s="538"/>
      <c r="IFP2999" s="565"/>
      <c r="IFQ2999" s="357"/>
      <c r="IFR2999" s="81"/>
      <c r="IFS2999" s="173"/>
      <c r="IFT2999" s="733"/>
      <c r="IFU2999" s="137"/>
      <c r="IFV2999" s="583"/>
      <c r="IFW2999" s="538"/>
      <c r="IFX2999" s="565"/>
      <c r="IFY2999" s="357"/>
      <c r="IFZ2999" s="81"/>
      <c r="IGA2999" s="173"/>
      <c r="IGB2999" s="733"/>
      <c r="IGC2999" s="137"/>
      <c r="IGD2999" s="583"/>
      <c r="IGE2999" s="538"/>
      <c r="IGF2999" s="565"/>
      <c r="IGG2999" s="357"/>
      <c r="IGH2999" s="81"/>
      <c r="IGI2999" s="173"/>
      <c r="IGJ2999" s="733"/>
      <c r="IGK2999" s="137"/>
      <c r="IGL2999" s="583"/>
      <c r="IGM2999" s="538"/>
      <c r="IGN2999" s="565"/>
      <c r="IGO2999" s="357"/>
      <c r="IGP2999" s="81"/>
      <c r="IGQ2999" s="173"/>
      <c r="IGR2999" s="733"/>
      <c r="IGS2999" s="137"/>
      <c r="IGT2999" s="583"/>
      <c r="IGU2999" s="538"/>
      <c r="IGV2999" s="565"/>
      <c r="IGW2999" s="357"/>
      <c r="IGX2999" s="81"/>
      <c r="IGY2999" s="173"/>
      <c r="IGZ2999" s="733"/>
      <c r="IHA2999" s="137"/>
      <c r="IHB2999" s="583"/>
      <c r="IHC2999" s="538"/>
      <c r="IHD2999" s="565"/>
      <c r="IHE2999" s="357"/>
      <c r="IHF2999" s="81"/>
      <c r="IHG2999" s="173"/>
      <c r="IHH2999" s="733"/>
      <c r="IHI2999" s="137"/>
      <c r="IHJ2999" s="583"/>
      <c r="IHK2999" s="538"/>
      <c r="IHL2999" s="565"/>
      <c r="IHM2999" s="357"/>
      <c r="IHN2999" s="81"/>
      <c r="IHO2999" s="173"/>
      <c r="IHP2999" s="733"/>
      <c r="IHQ2999" s="137"/>
      <c r="IHR2999" s="583"/>
      <c r="IHS2999" s="538"/>
      <c r="IHT2999" s="565"/>
      <c r="IHU2999" s="357"/>
      <c r="IHV2999" s="81"/>
      <c r="IHW2999" s="173"/>
      <c r="IHX2999" s="733"/>
      <c r="IHY2999" s="137"/>
      <c r="IHZ2999" s="583"/>
      <c r="IIA2999" s="538"/>
      <c r="IIB2999" s="565"/>
      <c r="IIC2999" s="357"/>
      <c r="IID2999" s="81"/>
      <c r="IIE2999" s="173"/>
      <c r="IIF2999" s="733"/>
      <c r="IIG2999" s="137"/>
      <c r="IIH2999" s="583"/>
      <c r="III2999" s="538"/>
      <c r="IIJ2999" s="565"/>
      <c r="IIK2999" s="357"/>
      <c r="IIL2999" s="81"/>
      <c r="IIM2999" s="173"/>
      <c r="IIN2999" s="733"/>
      <c r="IIO2999" s="137"/>
      <c r="IIP2999" s="583"/>
      <c r="IIQ2999" s="538"/>
      <c r="IIR2999" s="565"/>
      <c r="IIS2999" s="357"/>
      <c r="IIT2999" s="81"/>
      <c r="IIU2999" s="173"/>
      <c r="IIV2999" s="733"/>
      <c r="IIW2999" s="137"/>
      <c r="IIX2999" s="583"/>
      <c r="IIY2999" s="538"/>
      <c r="IIZ2999" s="565"/>
      <c r="IJA2999" s="357"/>
      <c r="IJB2999" s="81"/>
      <c r="IJC2999" s="173"/>
      <c r="IJD2999" s="733"/>
      <c r="IJE2999" s="137"/>
      <c r="IJF2999" s="583"/>
      <c r="IJG2999" s="538"/>
      <c r="IJH2999" s="565"/>
      <c r="IJI2999" s="357"/>
      <c r="IJJ2999" s="81"/>
      <c r="IJK2999" s="173"/>
      <c r="IJL2999" s="733"/>
      <c r="IJM2999" s="137"/>
      <c r="IJN2999" s="583"/>
      <c r="IJO2999" s="538"/>
      <c r="IJP2999" s="565"/>
      <c r="IJQ2999" s="357"/>
      <c r="IJR2999" s="81"/>
      <c r="IJS2999" s="173"/>
      <c r="IJT2999" s="733"/>
      <c r="IJU2999" s="137"/>
      <c r="IJV2999" s="583"/>
      <c r="IJW2999" s="538"/>
      <c r="IJX2999" s="565"/>
      <c r="IJY2999" s="357"/>
      <c r="IJZ2999" s="81"/>
      <c r="IKA2999" s="173"/>
      <c r="IKB2999" s="733"/>
      <c r="IKC2999" s="137"/>
      <c r="IKD2999" s="583"/>
      <c r="IKE2999" s="538"/>
      <c r="IKF2999" s="565"/>
      <c r="IKG2999" s="357"/>
      <c r="IKH2999" s="81"/>
      <c r="IKI2999" s="173"/>
      <c r="IKJ2999" s="733"/>
      <c r="IKK2999" s="137"/>
      <c r="IKL2999" s="583"/>
      <c r="IKM2999" s="538"/>
      <c r="IKN2999" s="565"/>
      <c r="IKO2999" s="357"/>
      <c r="IKP2999" s="81"/>
      <c r="IKQ2999" s="173"/>
      <c r="IKR2999" s="733"/>
      <c r="IKS2999" s="137"/>
      <c r="IKT2999" s="583"/>
      <c r="IKU2999" s="538"/>
      <c r="IKV2999" s="565"/>
      <c r="IKW2999" s="357"/>
      <c r="IKX2999" s="81"/>
      <c r="IKY2999" s="173"/>
      <c r="IKZ2999" s="733"/>
      <c r="ILA2999" s="137"/>
      <c r="ILB2999" s="583"/>
      <c r="ILC2999" s="538"/>
      <c r="ILD2999" s="565"/>
      <c r="ILE2999" s="357"/>
      <c r="ILF2999" s="81"/>
      <c r="ILG2999" s="173"/>
      <c r="ILH2999" s="733"/>
      <c r="ILI2999" s="137"/>
      <c r="ILJ2999" s="583"/>
      <c r="ILK2999" s="538"/>
      <c r="ILL2999" s="565"/>
      <c r="ILM2999" s="357"/>
      <c r="ILN2999" s="81"/>
      <c r="ILO2999" s="173"/>
      <c r="ILP2999" s="733"/>
      <c r="ILQ2999" s="137"/>
      <c r="ILR2999" s="583"/>
      <c r="ILS2999" s="538"/>
      <c r="ILT2999" s="565"/>
      <c r="ILU2999" s="357"/>
      <c r="ILV2999" s="81"/>
      <c r="ILW2999" s="173"/>
      <c r="ILX2999" s="733"/>
      <c r="ILY2999" s="137"/>
      <c r="ILZ2999" s="583"/>
      <c r="IMA2999" s="538"/>
      <c r="IMB2999" s="565"/>
      <c r="IMC2999" s="357"/>
      <c r="IMD2999" s="81"/>
      <c r="IME2999" s="173"/>
      <c r="IMF2999" s="733"/>
      <c r="IMG2999" s="137"/>
      <c r="IMH2999" s="583"/>
      <c r="IMI2999" s="538"/>
      <c r="IMJ2999" s="565"/>
      <c r="IMK2999" s="357"/>
      <c r="IML2999" s="81"/>
      <c r="IMM2999" s="173"/>
      <c r="IMN2999" s="733"/>
      <c r="IMO2999" s="137"/>
      <c r="IMP2999" s="583"/>
      <c r="IMQ2999" s="538"/>
      <c r="IMR2999" s="565"/>
      <c r="IMS2999" s="357"/>
      <c r="IMT2999" s="81"/>
      <c r="IMU2999" s="173"/>
      <c r="IMV2999" s="733"/>
      <c r="IMW2999" s="137"/>
      <c r="IMX2999" s="583"/>
      <c r="IMY2999" s="538"/>
      <c r="IMZ2999" s="565"/>
      <c r="INA2999" s="357"/>
      <c r="INB2999" s="81"/>
      <c r="INC2999" s="173"/>
      <c r="IND2999" s="733"/>
      <c r="INE2999" s="137"/>
      <c r="INF2999" s="583"/>
      <c r="ING2999" s="538"/>
      <c r="INH2999" s="565"/>
      <c r="INI2999" s="357"/>
      <c r="INJ2999" s="81"/>
      <c r="INK2999" s="173"/>
      <c r="INL2999" s="733"/>
      <c r="INM2999" s="137"/>
      <c r="INN2999" s="583"/>
      <c r="INO2999" s="538"/>
      <c r="INP2999" s="565"/>
      <c r="INQ2999" s="357"/>
      <c r="INR2999" s="81"/>
      <c r="INS2999" s="173"/>
      <c r="INT2999" s="733"/>
      <c r="INU2999" s="137"/>
      <c r="INV2999" s="583"/>
      <c r="INW2999" s="538"/>
      <c r="INX2999" s="565"/>
      <c r="INY2999" s="357"/>
      <c r="INZ2999" s="81"/>
      <c r="IOA2999" s="173"/>
      <c r="IOB2999" s="733"/>
      <c r="IOC2999" s="137"/>
      <c r="IOD2999" s="583"/>
      <c r="IOE2999" s="538"/>
      <c r="IOF2999" s="565"/>
      <c r="IOG2999" s="357"/>
      <c r="IOH2999" s="81"/>
      <c r="IOI2999" s="173"/>
      <c r="IOJ2999" s="733"/>
      <c r="IOK2999" s="137"/>
      <c r="IOL2999" s="583"/>
      <c r="IOM2999" s="538"/>
      <c r="ION2999" s="565"/>
      <c r="IOO2999" s="357"/>
      <c r="IOP2999" s="81"/>
      <c r="IOQ2999" s="173"/>
      <c r="IOR2999" s="733"/>
      <c r="IOS2999" s="137"/>
      <c r="IOT2999" s="583"/>
      <c r="IOU2999" s="538"/>
      <c r="IOV2999" s="565"/>
      <c r="IOW2999" s="357"/>
      <c r="IOX2999" s="81"/>
      <c r="IOY2999" s="173"/>
      <c r="IOZ2999" s="733"/>
      <c r="IPA2999" s="137"/>
      <c r="IPB2999" s="583"/>
      <c r="IPC2999" s="538"/>
      <c r="IPD2999" s="565"/>
      <c r="IPE2999" s="357"/>
      <c r="IPF2999" s="81"/>
      <c r="IPG2999" s="173"/>
      <c r="IPH2999" s="733"/>
      <c r="IPI2999" s="137"/>
      <c r="IPJ2999" s="583"/>
      <c r="IPK2999" s="538"/>
      <c r="IPL2999" s="565"/>
      <c r="IPM2999" s="357"/>
      <c r="IPN2999" s="81"/>
      <c r="IPO2999" s="173"/>
      <c r="IPP2999" s="733"/>
      <c r="IPQ2999" s="137"/>
      <c r="IPR2999" s="583"/>
      <c r="IPS2999" s="538"/>
      <c r="IPT2999" s="565"/>
      <c r="IPU2999" s="357"/>
      <c r="IPV2999" s="81"/>
      <c r="IPW2999" s="173"/>
      <c r="IPX2999" s="733"/>
      <c r="IPY2999" s="137"/>
      <c r="IPZ2999" s="583"/>
      <c r="IQA2999" s="538"/>
      <c r="IQB2999" s="565"/>
      <c r="IQC2999" s="357"/>
      <c r="IQD2999" s="81"/>
      <c r="IQE2999" s="173"/>
      <c r="IQF2999" s="733"/>
      <c r="IQG2999" s="137"/>
      <c r="IQH2999" s="583"/>
      <c r="IQI2999" s="538"/>
      <c r="IQJ2999" s="565"/>
      <c r="IQK2999" s="357"/>
      <c r="IQL2999" s="81"/>
      <c r="IQM2999" s="173"/>
      <c r="IQN2999" s="733"/>
      <c r="IQO2999" s="137"/>
      <c r="IQP2999" s="583"/>
      <c r="IQQ2999" s="538"/>
      <c r="IQR2999" s="565"/>
      <c r="IQS2999" s="357"/>
      <c r="IQT2999" s="81"/>
      <c r="IQU2999" s="173"/>
      <c r="IQV2999" s="733"/>
      <c r="IQW2999" s="137"/>
      <c r="IQX2999" s="583"/>
      <c r="IQY2999" s="538"/>
      <c r="IQZ2999" s="565"/>
      <c r="IRA2999" s="357"/>
      <c r="IRB2999" s="81"/>
      <c r="IRC2999" s="173"/>
      <c r="IRD2999" s="733"/>
      <c r="IRE2999" s="137"/>
      <c r="IRF2999" s="583"/>
      <c r="IRG2999" s="538"/>
      <c r="IRH2999" s="565"/>
      <c r="IRI2999" s="357"/>
      <c r="IRJ2999" s="81"/>
      <c r="IRK2999" s="173"/>
      <c r="IRL2999" s="733"/>
      <c r="IRM2999" s="137"/>
      <c r="IRN2999" s="583"/>
      <c r="IRO2999" s="538"/>
      <c r="IRP2999" s="565"/>
      <c r="IRQ2999" s="357"/>
      <c r="IRR2999" s="81"/>
      <c r="IRS2999" s="173"/>
      <c r="IRT2999" s="733"/>
      <c r="IRU2999" s="137"/>
      <c r="IRV2999" s="583"/>
      <c r="IRW2999" s="538"/>
      <c r="IRX2999" s="565"/>
      <c r="IRY2999" s="357"/>
      <c r="IRZ2999" s="81"/>
      <c r="ISA2999" s="173"/>
      <c r="ISB2999" s="733"/>
      <c r="ISC2999" s="137"/>
      <c r="ISD2999" s="583"/>
      <c r="ISE2999" s="538"/>
      <c r="ISF2999" s="565"/>
      <c r="ISG2999" s="357"/>
      <c r="ISH2999" s="81"/>
      <c r="ISI2999" s="173"/>
      <c r="ISJ2999" s="733"/>
      <c r="ISK2999" s="137"/>
      <c r="ISL2999" s="583"/>
      <c r="ISM2999" s="538"/>
      <c r="ISN2999" s="565"/>
      <c r="ISO2999" s="357"/>
      <c r="ISP2999" s="81"/>
      <c r="ISQ2999" s="173"/>
      <c r="ISR2999" s="733"/>
      <c r="ISS2999" s="137"/>
      <c r="IST2999" s="583"/>
      <c r="ISU2999" s="538"/>
      <c r="ISV2999" s="565"/>
      <c r="ISW2999" s="357"/>
      <c r="ISX2999" s="81"/>
      <c r="ISY2999" s="173"/>
      <c r="ISZ2999" s="733"/>
      <c r="ITA2999" s="137"/>
      <c r="ITB2999" s="583"/>
      <c r="ITC2999" s="538"/>
      <c r="ITD2999" s="565"/>
      <c r="ITE2999" s="357"/>
      <c r="ITF2999" s="81"/>
      <c r="ITG2999" s="173"/>
      <c r="ITH2999" s="733"/>
      <c r="ITI2999" s="137"/>
      <c r="ITJ2999" s="583"/>
      <c r="ITK2999" s="538"/>
      <c r="ITL2999" s="565"/>
      <c r="ITM2999" s="357"/>
      <c r="ITN2999" s="81"/>
      <c r="ITO2999" s="173"/>
      <c r="ITP2999" s="733"/>
      <c r="ITQ2999" s="137"/>
      <c r="ITR2999" s="583"/>
      <c r="ITS2999" s="538"/>
      <c r="ITT2999" s="565"/>
      <c r="ITU2999" s="357"/>
      <c r="ITV2999" s="81"/>
      <c r="ITW2999" s="173"/>
      <c r="ITX2999" s="733"/>
      <c r="ITY2999" s="137"/>
      <c r="ITZ2999" s="583"/>
      <c r="IUA2999" s="538"/>
      <c r="IUB2999" s="565"/>
      <c r="IUC2999" s="357"/>
      <c r="IUD2999" s="81"/>
      <c r="IUE2999" s="173"/>
      <c r="IUF2999" s="733"/>
      <c r="IUG2999" s="137"/>
      <c r="IUH2999" s="583"/>
      <c r="IUI2999" s="538"/>
      <c r="IUJ2999" s="565"/>
      <c r="IUK2999" s="357"/>
      <c r="IUL2999" s="81"/>
      <c r="IUM2999" s="173"/>
      <c r="IUN2999" s="733"/>
      <c r="IUO2999" s="137"/>
      <c r="IUP2999" s="583"/>
      <c r="IUQ2999" s="538"/>
      <c r="IUR2999" s="565"/>
      <c r="IUS2999" s="357"/>
      <c r="IUT2999" s="81"/>
      <c r="IUU2999" s="173"/>
      <c r="IUV2999" s="733"/>
      <c r="IUW2999" s="137"/>
      <c r="IUX2999" s="583"/>
      <c r="IUY2999" s="538"/>
      <c r="IUZ2999" s="565"/>
      <c r="IVA2999" s="357"/>
      <c r="IVB2999" s="81"/>
      <c r="IVC2999" s="173"/>
      <c r="IVD2999" s="733"/>
      <c r="IVE2999" s="137"/>
      <c r="IVF2999" s="583"/>
      <c r="IVG2999" s="538"/>
      <c r="IVH2999" s="565"/>
      <c r="IVI2999" s="357"/>
      <c r="IVJ2999" s="81"/>
      <c r="IVK2999" s="173"/>
      <c r="IVL2999" s="733"/>
      <c r="IVM2999" s="137"/>
      <c r="IVN2999" s="583"/>
      <c r="IVO2999" s="538"/>
      <c r="IVP2999" s="565"/>
      <c r="IVQ2999" s="357"/>
      <c r="IVR2999" s="81"/>
      <c r="IVS2999" s="173"/>
      <c r="IVT2999" s="733"/>
      <c r="IVU2999" s="137"/>
      <c r="IVV2999" s="583"/>
      <c r="IVW2999" s="538"/>
      <c r="IVX2999" s="565"/>
      <c r="IVY2999" s="357"/>
      <c r="IVZ2999" s="81"/>
      <c r="IWA2999" s="173"/>
      <c r="IWB2999" s="733"/>
      <c r="IWC2999" s="137"/>
      <c r="IWD2999" s="583"/>
      <c r="IWE2999" s="538"/>
      <c r="IWF2999" s="565"/>
      <c r="IWG2999" s="357"/>
      <c r="IWH2999" s="81"/>
      <c r="IWI2999" s="173"/>
      <c r="IWJ2999" s="733"/>
      <c r="IWK2999" s="137"/>
      <c r="IWL2999" s="583"/>
      <c r="IWM2999" s="538"/>
      <c r="IWN2999" s="565"/>
      <c r="IWO2999" s="357"/>
      <c r="IWP2999" s="81"/>
      <c r="IWQ2999" s="173"/>
      <c r="IWR2999" s="733"/>
      <c r="IWS2999" s="137"/>
      <c r="IWT2999" s="583"/>
      <c r="IWU2999" s="538"/>
      <c r="IWV2999" s="565"/>
      <c r="IWW2999" s="357"/>
      <c r="IWX2999" s="81"/>
      <c r="IWY2999" s="173"/>
      <c r="IWZ2999" s="733"/>
      <c r="IXA2999" s="137"/>
      <c r="IXB2999" s="583"/>
      <c r="IXC2999" s="538"/>
      <c r="IXD2999" s="565"/>
      <c r="IXE2999" s="357"/>
      <c r="IXF2999" s="81"/>
      <c r="IXG2999" s="173"/>
      <c r="IXH2999" s="733"/>
      <c r="IXI2999" s="137"/>
      <c r="IXJ2999" s="583"/>
      <c r="IXK2999" s="538"/>
      <c r="IXL2999" s="565"/>
      <c r="IXM2999" s="357"/>
      <c r="IXN2999" s="81"/>
      <c r="IXO2999" s="173"/>
      <c r="IXP2999" s="733"/>
      <c r="IXQ2999" s="137"/>
      <c r="IXR2999" s="583"/>
      <c r="IXS2999" s="538"/>
      <c r="IXT2999" s="565"/>
      <c r="IXU2999" s="357"/>
      <c r="IXV2999" s="81"/>
      <c r="IXW2999" s="173"/>
      <c r="IXX2999" s="733"/>
      <c r="IXY2999" s="137"/>
      <c r="IXZ2999" s="583"/>
      <c r="IYA2999" s="538"/>
      <c r="IYB2999" s="565"/>
      <c r="IYC2999" s="357"/>
      <c r="IYD2999" s="81"/>
      <c r="IYE2999" s="173"/>
      <c r="IYF2999" s="733"/>
      <c r="IYG2999" s="137"/>
      <c r="IYH2999" s="583"/>
      <c r="IYI2999" s="538"/>
      <c r="IYJ2999" s="565"/>
      <c r="IYK2999" s="357"/>
      <c r="IYL2999" s="81"/>
      <c r="IYM2999" s="173"/>
      <c r="IYN2999" s="733"/>
      <c r="IYO2999" s="137"/>
      <c r="IYP2999" s="583"/>
      <c r="IYQ2999" s="538"/>
      <c r="IYR2999" s="565"/>
      <c r="IYS2999" s="357"/>
      <c r="IYT2999" s="81"/>
      <c r="IYU2999" s="173"/>
      <c r="IYV2999" s="733"/>
      <c r="IYW2999" s="137"/>
      <c r="IYX2999" s="583"/>
      <c r="IYY2999" s="538"/>
      <c r="IYZ2999" s="565"/>
      <c r="IZA2999" s="357"/>
      <c r="IZB2999" s="81"/>
      <c r="IZC2999" s="173"/>
      <c r="IZD2999" s="733"/>
      <c r="IZE2999" s="137"/>
      <c r="IZF2999" s="583"/>
      <c r="IZG2999" s="538"/>
      <c r="IZH2999" s="565"/>
      <c r="IZI2999" s="357"/>
      <c r="IZJ2999" s="81"/>
      <c r="IZK2999" s="173"/>
      <c r="IZL2999" s="733"/>
      <c r="IZM2999" s="137"/>
      <c r="IZN2999" s="583"/>
      <c r="IZO2999" s="538"/>
      <c r="IZP2999" s="565"/>
      <c r="IZQ2999" s="357"/>
      <c r="IZR2999" s="81"/>
      <c r="IZS2999" s="173"/>
      <c r="IZT2999" s="733"/>
      <c r="IZU2999" s="137"/>
      <c r="IZV2999" s="583"/>
      <c r="IZW2999" s="538"/>
      <c r="IZX2999" s="565"/>
      <c r="IZY2999" s="357"/>
      <c r="IZZ2999" s="81"/>
      <c r="JAA2999" s="173"/>
      <c r="JAB2999" s="733"/>
      <c r="JAC2999" s="137"/>
      <c r="JAD2999" s="583"/>
      <c r="JAE2999" s="538"/>
      <c r="JAF2999" s="565"/>
      <c r="JAG2999" s="357"/>
      <c r="JAH2999" s="81"/>
      <c r="JAI2999" s="173"/>
      <c r="JAJ2999" s="733"/>
      <c r="JAK2999" s="137"/>
      <c r="JAL2999" s="583"/>
      <c r="JAM2999" s="538"/>
      <c r="JAN2999" s="565"/>
      <c r="JAO2999" s="357"/>
      <c r="JAP2999" s="81"/>
      <c r="JAQ2999" s="173"/>
      <c r="JAR2999" s="733"/>
      <c r="JAS2999" s="137"/>
      <c r="JAT2999" s="583"/>
      <c r="JAU2999" s="538"/>
      <c r="JAV2999" s="565"/>
      <c r="JAW2999" s="357"/>
      <c r="JAX2999" s="81"/>
      <c r="JAY2999" s="173"/>
      <c r="JAZ2999" s="733"/>
      <c r="JBA2999" s="137"/>
      <c r="JBB2999" s="583"/>
      <c r="JBC2999" s="538"/>
      <c r="JBD2999" s="565"/>
      <c r="JBE2999" s="357"/>
      <c r="JBF2999" s="81"/>
      <c r="JBG2999" s="173"/>
      <c r="JBH2999" s="733"/>
      <c r="JBI2999" s="137"/>
      <c r="JBJ2999" s="583"/>
      <c r="JBK2999" s="538"/>
      <c r="JBL2999" s="565"/>
      <c r="JBM2999" s="357"/>
      <c r="JBN2999" s="81"/>
      <c r="JBO2999" s="173"/>
      <c r="JBP2999" s="733"/>
      <c r="JBQ2999" s="137"/>
      <c r="JBR2999" s="583"/>
      <c r="JBS2999" s="538"/>
      <c r="JBT2999" s="565"/>
      <c r="JBU2999" s="357"/>
      <c r="JBV2999" s="81"/>
      <c r="JBW2999" s="173"/>
      <c r="JBX2999" s="733"/>
      <c r="JBY2999" s="137"/>
      <c r="JBZ2999" s="583"/>
      <c r="JCA2999" s="538"/>
      <c r="JCB2999" s="565"/>
      <c r="JCC2999" s="357"/>
      <c r="JCD2999" s="81"/>
      <c r="JCE2999" s="173"/>
      <c r="JCF2999" s="733"/>
      <c r="JCG2999" s="137"/>
      <c r="JCH2999" s="583"/>
      <c r="JCI2999" s="538"/>
      <c r="JCJ2999" s="565"/>
      <c r="JCK2999" s="357"/>
      <c r="JCL2999" s="81"/>
      <c r="JCM2999" s="173"/>
      <c r="JCN2999" s="733"/>
      <c r="JCO2999" s="137"/>
      <c r="JCP2999" s="583"/>
      <c r="JCQ2999" s="538"/>
      <c r="JCR2999" s="565"/>
      <c r="JCS2999" s="357"/>
      <c r="JCT2999" s="81"/>
      <c r="JCU2999" s="173"/>
      <c r="JCV2999" s="733"/>
      <c r="JCW2999" s="137"/>
      <c r="JCX2999" s="583"/>
      <c r="JCY2999" s="538"/>
      <c r="JCZ2999" s="565"/>
      <c r="JDA2999" s="357"/>
      <c r="JDB2999" s="81"/>
      <c r="JDC2999" s="173"/>
      <c r="JDD2999" s="733"/>
      <c r="JDE2999" s="137"/>
      <c r="JDF2999" s="583"/>
      <c r="JDG2999" s="538"/>
      <c r="JDH2999" s="565"/>
      <c r="JDI2999" s="357"/>
      <c r="JDJ2999" s="81"/>
      <c r="JDK2999" s="173"/>
      <c r="JDL2999" s="733"/>
      <c r="JDM2999" s="137"/>
      <c r="JDN2999" s="583"/>
      <c r="JDO2999" s="538"/>
      <c r="JDP2999" s="565"/>
      <c r="JDQ2999" s="357"/>
      <c r="JDR2999" s="81"/>
      <c r="JDS2999" s="173"/>
      <c r="JDT2999" s="733"/>
      <c r="JDU2999" s="137"/>
      <c r="JDV2999" s="583"/>
      <c r="JDW2999" s="538"/>
      <c r="JDX2999" s="565"/>
      <c r="JDY2999" s="357"/>
      <c r="JDZ2999" s="81"/>
      <c r="JEA2999" s="173"/>
      <c r="JEB2999" s="733"/>
      <c r="JEC2999" s="137"/>
      <c r="JED2999" s="583"/>
      <c r="JEE2999" s="538"/>
      <c r="JEF2999" s="565"/>
      <c r="JEG2999" s="357"/>
      <c r="JEH2999" s="81"/>
      <c r="JEI2999" s="173"/>
      <c r="JEJ2999" s="733"/>
      <c r="JEK2999" s="137"/>
      <c r="JEL2999" s="583"/>
      <c r="JEM2999" s="538"/>
      <c r="JEN2999" s="565"/>
      <c r="JEO2999" s="357"/>
      <c r="JEP2999" s="81"/>
      <c r="JEQ2999" s="173"/>
      <c r="JER2999" s="733"/>
      <c r="JES2999" s="137"/>
      <c r="JET2999" s="583"/>
      <c r="JEU2999" s="538"/>
      <c r="JEV2999" s="565"/>
      <c r="JEW2999" s="357"/>
      <c r="JEX2999" s="81"/>
      <c r="JEY2999" s="173"/>
      <c r="JEZ2999" s="733"/>
      <c r="JFA2999" s="137"/>
      <c r="JFB2999" s="583"/>
      <c r="JFC2999" s="538"/>
      <c r="JFD2999" s="565"/>
      <c r="JFE2999" s="357"/>
      <c r="JFF2999" s="81"/>
      <c r="JFG2999" s="173"/>
      <c r="JFH2999" s="733"/>
      <c r="JFI2999" s="137"/>
      <c r="JFJ2999" s="583"/>
      <c r="JFK2999" s="538"/>
      <c r="JFL2999" s="565"/>
      <c r="JFM2999" s="357"/>
      <c r="JFN2999" s="81"/>
      <c r="JFO2999" s="173"/>
      <c r="JFP2999" s="733"/>
      <c r="JFQ2999" s="137"/>
      <c r="JFR2999" s="583"/>
      <c r="JFS2999" s="538"/>
      <c r="JFT2999" s="565"/>
      <c r="JFU2999" s="357"/>
      <c r="JFV2999" s="81"/>
      <c r="JFW2999" s="173"/>
      <c r="JFX2999" s="733"/>
      <c r="JFY2999" s="137"/>
      <c r="JFZ2999" s="583"/>
      <c r="JGA2999" s="538"/>
      <c r="JGB2999" s="565"/>
      <c r="JGC2999" s="357"/>
      <c r="JGD2999" s="81"/>
      <c r="JGE2999" s="173"/>
      <c r="JGF2999" s="733"/>
      <c r="JGG2999" s="137"/>
      <c r="JGH2999" s="583"/>
      <c r="JGI2999" s="538"/>
      <c r="JGJ2999" s="565"/>
      <c r="JGK2999" s="357"/>
      <c r="JGL2999" s="81"/>
      <c r="JGM2999" s="173"/>
      <c r="JGN2999" s="733"/>
      <c r="JGO2999" s="137"/>
      <c r="JGP2999" s="583"/>
      <c r="JGQ2999" s="538"/>
      <c r="JGR2999" s="565"/>
      <c r="JGS2999" s="357"/>
      <c r="JGT2999" s="81"/>
      <c r="JGU2999" s="173"/>
      <c r="JGV2999" s="733"/>
      <c r="JGW2999" s="137"/>
      <c r="JGX2999" s="583"/>
      <c r="JGY2999" s="538"/>
      <c r="JGZ2999" s="565"/>
      <c r="JHA2999" s="357"/>
      <c r="JHB2999" s="81"/>
      <c r="JHC2999" s="173"/>
      <c r="JHD2999" s="733"/>
      <c r="JHE2999" s="137"/>
      <c r="JHF2999" s="583"/>
      <c r="JHG2999" s="538"/>
      <c r="JHH2999" s="565"/>
      <c r="JHI2999" s="357"/>
      <c r="JHJ2999" s="81"/>
      <c r="JHK2999" s="173"/>
      <c r="JHL2999" s="733"/>
      <c r="JHM2999" s="137"/>
      <c r="JHN2999" s="583"/>
      <c r="JHO2999" s="538"/>
      <c r="JHP2999" s="565"/>
      <c r="JHQ2999" s="357"/>
      <c r="JHR2999" s="81"/>
      <c r="JHS2999" s="173"/>
      <c r="JHT2999" s="733"/>
      <c r="JHU2999" s="137"/>
      <c r="JHV2999" s="583"/>
      <c r="JHW2999" s="538"/>
      <c r="JHX2999" s="565"/>
      <c r="JHY2999" s="357"/>
      <c r="JHZ2999" s="81"/>
      <c r="JIA2999" s="173"/>
      <c r="JIB2999" s="733"/>
      <c r="JIC2999" s="137"/>
      <c r="JID2999" s="583"/>
      <c r="JIE2999" s="538"/>
      <c r="JIF2999" s="565"/>
      <c r="JIG2999" s="357"/>
      <c r="JIH2999" s="81"/>
      <c r="JII2999" s="173"/>
      <c r="JIJ2999" s="733"/>
      <c r="JIK2999" s="137"/>
      <c r="JIL2999" s="583"/>
      <c r="JIM2999" s="538"/>
      <c r="JIN2999" s="565"/>
      <c r="JIO2999" s="357"/>
      <c r="JIP2999" s="81"/>
      <c r="JIQ2999" s="173"/>
      <c r="JIR2999" s="733"/>
      <c r="JIS2999" s="137"/>
      <c r="JIT2999" s="583"/>
      <c r="JIU2999" s="538"/>
      <c r="JIV2999" s="565"/>
      <c r="JIW2999" s="357"/>
      <c r="JIX2999" s="81"/>
      <c r="JIY2999" s="173"/>
      <c r="JIZ2999" s="733"/>
      <c r="JJA2999" s="137"/>
      <c r="JJB2999" s="583"/>
      <c r="JJC2999" s="538"/>
      <c r="JJD2999" s="565"/>
      <c r="JJE2999" s="357"/>
      <c r="JJF2999" s="81"/>
      <c r="JJG2999" s="173"/>
      <c r="JJH2999" s="733"/>
      <c r="JJI2999" s="137"/>
      <c r="JJJ2999" s="583"/>
      <c r="JJK2999" s="538"/>
      <c r="JJL2999" s="565"/>
      <c r="JJM2999" s="357"/>
      <c r="JJN2999" s="81"/>
      <c r="JJO2999" s="173"/>
      <c r="JJP2999" s="733"/>
      <c r="JJQ2999" s="137"/>
      <c r="JJR2999" s="583"/>
      <c r="JJS2999" s="538"/>
      <c r="JJT2999" s="565"/>
      <c r="JJU2999" s="357"/>
      <c r="JJV2999" s="81"/>
      <c r="JJW2999" s="173"/>
      <c r="JJX2999" s="733"/>
      <c r="JJY2999" s="137"/>
      <c r="JJZ2999" s="583"/>
      <c r="JKA2999" s="538"/>
      <c r="JKB2999" s="565"/>
      <c r="JKC2999" s="357"/>
      <c r="JKD2999" s="81"/>
      <c r="JKE2999" s="173"/>
      <c r="JKF2999" s="733"/>
      <c r="JKG2999" s="137"/>
      <c r="JKH2999" s="583"/>
      <c r="JKI2999" s="538"/>
      <c r="JKJ2999" s="565"/>
      <c r="JKK2999" s="357"/>
      <c r="JKL2999" s="81"/>
      <c r="JKM2999" s="173"/>
      <c r="JKN2999" s="733"/>
      <c r="JKO2999" s="137"/>
      <c r="JKP2999" s="583"/>
      <c r="JKQ2999" s="538"/>
      <c r="JKR2999" s="565"/>
      <c r="JKS2999" s="357"/>
      <c r="JKT2999" s="81"/>
      <c r="JKU2999" s="173"/>
      <c r="JKV2999" s="733"/>
      <c r="JKW2999" s="137"/>
      <c r="JKX2999" s="583"/>
      <c r="JKY2999" s="538"/>
      <c r="JKZ2999" s="565"/>
      <c r="JLA2999" s="357"/>
      <c r="JLB2999" s="81"/>
      <c r="JLC2999" s="173"/>
      <c r="JLD2999" s="733"/>
      <c r="JLE2999" s="137"/>
      <c r="JLF2999" s="583"/>
      <c r="JLG2999" s="538"/>
      <c r="JLH2999" s="565"/>
      <c r="JLI2999" s="357"/>
      <c r="JLJ2999" s="81"/>
      <c r="JLK2999" s="173"/>
      <c r="JLL2999" s="733"/>
      <c r="JLM2999" s="137"/>
      <c r="JLN2999" s="583"/>
      <c r="JLO2999" s="538"/>
      <c r="JLP2999" s="565"/>
      <c r="JLQ2999" s="357"/>
      <c r="JLR2999" s="81"/>
      <c r="JLS2999" s="173"/>
      <c r="JLT2999" s="733"/>
      <c r="JLU2999" s="137"/>
      <c r="JLV2999" s="583"/>
      <c r="JLW2999" s="538"/>
      <c r="JLX2999" s="565"/>
      <c r="JLY2999" s="357"/>
      <c r="JLZ2999" s="81"/>
      <c r="JMA2999" s="173"/>
      <c r="JMB2999" s="733"/>
      <c r="JMC2999" s="137"/>
      <c r="JMD2999" s="583"/>
      <c r="JME2999" s="538"/>
      <c r="JMF2999" s="565"/>
      <c r="JMG2999" s="357"/>
      <c r="JMH2999" s="81"/>
      <c r="JMI2999" s="173"/>
      <c r="JMJ2999" s="733"/>
      <c r="JMK2999" s="137"/>
      <c r="JML2999" s="583"/>
      <c r="JMM2999" s="538"/>
      <c r="JMN2999" s="565"/>
      <c r="JMO2999" s="357"/>
      <c r="JMP2999" s="81"/>
      <c r="JMQ2999" s="173"/>
      <c r="JMR2999" s="733"/>
      <c r="JMS2999" s="137"/>
      <c r="JMT2999" s="583"/>
      <c r="JMU2999" s="538"/>
      <c r="JMV2999" s="565"/>
      <c r="JMW2999" s="357"/>
      <c r="JMX2999" s="81"/>
      <c r="JMY2999" s="173"/>
      <c r="JMZ2999" s="733"/>
      <c r="JNA2999" s="137"/>
      <c r="JNB2999" s="583"/>
      <c r="JNC2999" s="538"/>
      <c r="JND2999" s="565"/>
      <c r="JNE2999" s="357"/>
      <c r="JNF2999" s="81"/>
      <c r="JNG2999" s="173"/>
      <c r="JNH2999" s="733"/>
      <c r="JNI2999" s="137"/>
      <c r="JNJ2999" s="583"/>
      <c r="JNK2999" s="538"/>
      <c r="JNL2999" s="565"/>
      <c r="JNM2999" s="357"/>
      <c r="JNN2999" s="81"/>
      <c r="JNO2999" s="173"/>
      <c r="JNP2999" s="733"/>
      <c r="JNQ2999" s="137"/>
      <c r="JNR2999" s="583"/>
      <c r="JNS2999" s="538"/>
      <c r="JNT2999" s="565"/>
      <c r="JNU2999" s="357"/>
      <c r="JNV2999" s="81"/>
      <c r="JNW2999" s="173"/>
      <c r="JNX2999" s="733"/>
      <c r="JNY2999" s="137"/>
      <c r="JNZ2999" s="583"/>
      <c r="JOA2999" s="538"/>
      <c r="JOB2999" s="565"/>
      <c r="JOC2999" s="357"/>
      <c r="JOD2999" s="81"/>
      <c r="JOE2999" s="173"/>
      <c r="JOF2999" s="733"/>
      <c r="JOG2999" s="137"/>
      <c r="JOH2999" s="583"/>
      <c r="JOI2999" s="538"/>
      <c r="JOJ2999" s="565"/>
      <c r="JOK2999" s="357"/>
      <c r="JOL2999" s="81"/>
      <c r="JOM2999" s="173"/>
      <c r="JON2999" s="733"/>
      <c r="JOO2999" s="137"/>
      <c r="JOP2999" s="583"/>
      <c r="JOQ2999" s="538"/>
      <c r="JOR2999" s="565"/>
      <c r="JOS2999" s="357"/>
      <c r="JOT2999" s="81"/>
      <c r="JOU2999" s="173"/>
      <c r="JOV2999" s="733"/>
      <c r="JOW2999" s="137"/>
      <c r="JOX2999" s="583"/>
      <c r="JOY2999" s="538"/>
      <c r="JOZ2999" s="565"/>
      <c r="JPA2999" s="357"/>
      <c r="JPB2999" s="81"/>
      <c r="JPC2999" s="173"/>
      <c r="JPD2999" s="733"/>
      <c r="JPE2999" s="137"/>
      <c r="JPF2999" s="583"/>
      <c r="JPG2999" s="538"/>
      <c r="JPH2999" s="565"/>
      <c r="JPI2999" s="357"/>
      <c r="JPJ2999" s="81"/>
      <c r="JPK2999" s="173"/>
      <c r="JPL2999" s="733"/>
      <c r="JPM2999" s="137"/>
      <c r="JPN2999" s="583"/>
      <c r="JPO2999" s="538"/>
      <c r="JPP2999" s="565"/>
      <c r="JPQ2999" s="357"/>
      <c r="JPR2999" s="81"/>
      <c r="JPS2999" s="173"/>
      <c r="JPT2999" s="733"/>
      <c r="JPU2999" s="137"/>
      <c r="JPV2999" s="583"/>
      <c r="JPW2999" s="538"/>
      <c r="JPX2999" s="565"/>
      <c r="JPY2999" s="357"/>
      <c r="JPZ2999" s="81"/>
      <c r="JQA2999" s="173"/>
      <c r="JQB2999" s="733"/>
      <c r="JQC2999" s="137"/>
      <c r="JQD2999" s="583"/>
      <c r="JQE2999" s="538"/>
      <c r="JQF2999" s="565"/>
      <c r="JQG2999" s="357"/>
      <c r="JQH2999" s="81"/>
      <c r="JQI2999" s="173"/>
      <c r="JQJ2999" s="733"/>
      <c r="JQK2999" s="137"/>
      <c r="JQL2999" s="583"/>
      <c r="JQM2999" s="538"/>
      <c r="JQN2999" s="565"/>
      <c r="JQO2999" s="357"/>
      <c r="JQP2999" s="81"/>
      <c r="JQQ2999" s="173"/>
      <c r="JQR2999" s="733"/>
      <c r="JQS2999" s="137"/>
      <c r="JQT2999" s="583"/>
      <c r="JQU2999" s="538"/>
      <c r="JQV2999" s="565"/>
      <c r="JQW2999" s="357"/>
      <c r="JQX2999" s="81"/>
      <c r="JQY2999" s="173"/>
      <c r="JQZ2999" s="733"/>
      <c r="JRA2999" s="137"/>
      <c r="JRB2999" s="583"/>
      <c r="JRC2999" s="538"/>
      <c r="JRD2999" s="565"/>
      <c r="JRE2999" s="357"/>
      <c r="JRF2999" s="81"/>
      <c r="JRG2999" s="173"/>
      <c r="JRH2999" s="733"/>
      <c r="JRI2999" s="137"/>
      <c r="JRJ2999" s="583"/>
      <c r="JRK2999" s="538"/>
      <c r="JRL2999" s="565"/>
      <c r="JRM2999" s="357"/>
      <c r="JRN2999" s="81"/>
      <c r="JRO2999" s="173"/>
      <c r="JRP2999" s="733"/>
      <c r="JRQ2999" s="137"/>
      <c r="JRR2999" s="583"/>
      <c r="JRS2999" s="538"/>
      <c r="JRT2999" s="565"/>
      <c r="JRU2999" s="357"/>
      <c r="JRV2999" s="81"/>
      <c r="JRW2999" s="173"/>
      <c r="JRX2999" s="733"/>
      <c r="JRY2999" s="137"/>
      <c r="JRZ2999" s="583"/>
      <c r="JSA2999" s="538"/>
      <c r="JSB2999" s="565"/>
      <c r="JSC2999" s="357"/>
      <c r="JSD2999" s="81"/>
      <c r="JSE2999" s="173"/>
      <c r="JSF2999" s="733"/>
      <c r="JSG2999" s="137"/>
      <c r="JSH2999" s="583"/>
      <c r="JSI2999" s="538"/>
      <c r="JSJ2999" s="565"/>
      <c r="JSK2999" s="357"/>
      <c r="JSL2999" s="81"/>
      <c r="JSM2999" s="173"/>
      <c r="JSN2999" s="733"/>
      <c r="JSO2999" s="137"/>
      <c r="JSP2999" s="583"/>
      <c r="JSQ2999" s="538"/>
      <c r="JSR2999" s="565"/>
      <c r="JSS2999" s="357"/>
      <c r="JST2999" s="81"/>
      <c r="JSU2999" s="173"/>
      <c r="JSV2999" s="733"/>
      <c r="JSW2999" s="137"/>
      <c r="JSX2999" s="583"/>
      <c r="JSY2999" s="538"/>
      <c r="JSZ2999" s="565"/>
      <c r="JTA2999" s="357"/>
      <c r="JTB2999" s="81"/>
      <c r="JTC2999" s="173"/>
      <c r="JTD2999" s="733"/>
      <c r="JTE2999" s="137"/>
      <c r="JTF2999" s="583"/>
      <c r="JTG2999" s="538"/>
      <c r="JTH2999" s="565"/>
      <c r="JTI2999" s="357"/>
      <c r="JTJ2999" s="81"/>
      <c r="JTK2999" s="173"/>
      <c r="JTL2999" s="733"/>
      <c r="JTM2999" s="137"/>
      <c r="JTN2999" s="583"/>
      <c r="JTO2999" s="538"/>
      <c r="JTP2999" s="565"/>
      <c r="JTQ2999" s="357"/>
      <c r="JTR2999" s="81"/>
      <c r="JTS2999" s="173"/>
      <c r="JTT2999" s="733"/>
      <c r="JTU2999" s="137"/>
      <c r="JTV2999" s="583"/>
      <c r="JTW2999" s="538"/>
      <c r="JTX2999" s="565"/>
      <c r="JTY2999" s="357"/>
      <c r="JTZ2999" s="81"/>
      <c r="JUA2999" s="173"/>
      <c r="JUB2999" s="733"/>
      <c r="JUC2999" s="137"/>
      <c r="JUD2999" s="583"/>
      <c r="JUE2999" s="538"/>
      <c r="JUF2999" s="565"/>
      <c r="JUG2999" s="357"/>
      <c r="JUH2999" s="81"/>
      <c r="JUI2999" s="173"/>
      <c r="JUJ2999" s="733"/>
      <c r="JUK2999" s="137"/>
      <c r="JUL2999" s="583"/>
      <c r="JUM2999" s="538"/>
      <c r="JUN2999" s="565"/>
      <c r="JUO2999" s="357"/>
      <c r="JUP2999" s="81"/>
      <c r="JUQ2999" s="173"/>
      <c r="JUR2999" s="733"/>
      <c r="JUS2999" s="137"/>
      <c r="JUT2999" s="583"/>
      <c r="JUU2999" s="538"/>
      <c r="JUV2999" s="565"/>
      <c r="JUW2999" s="357"/>
      <c r="JUX2999" s="81"/>
      <c r="JUY2999" s="173"/>
      <c r="JUZ2999" s="733"/>
      <c r="JVA2999" s="137"/>
      <c r="JVB2999" s="583"/>
      <c r="JVC2999" s="538"/>
      <c r="JVD2999" s="565"/>
      <c r="JVE2999" s="357"/>
      <c r="JVF2999" s="81"/>
      <c r="JVG2999" s="173"/>
      <c r="JVH2999" s="733"/>
      <c r="JVI2999" s="137"/>
      <c r="JVJ2999" s="583"/>
      <c r="JVK2999" s="538"/>
      <c r="JVL2999" s="565"/>
      <c r="JVM2999" s="357"/>
      <c r="JVN2999" s="81"/>
      <c r="JVO2999" s="173"/>
      <c r="JVP2999" s="733"/>
      <c r="JVQ2999" s="137"/>
      <c r="JVR2999" s="583"/>
      <c r="JVS2999" s="538"/>
      <c r="JVT2999" s="565"/>
      <c r="JVU2999" s="357"/>
      <c r="JVV2999" s="81"/>
      <c r="JVW2999" s="173"/>
      <c r="JVX2999" s="733"/>
      <c r="JVY2999" s="137"/>
      <c r="JVZ2999" s="583"/>
      <c r="JWA2999" s="538"/>
      <c r="JWB2999" s="565"/>
      <c r="JWC2999" s="357"/>
      <c r="JWD2999" s="81"/>
      <c r="JWE2999" s="173"/>
      <c r="JWF2999" s="733"/>
      <c r="JWG2999" s="137"/>
      <c r="JWH2999" s="583"/>
      <c r="JWI2999" s="538"/>
      <c r="JWJ2999" s="565"/>
      <c r="JWK2999" s="357"/>
      <c r="JWL2999" s="81"/>
      <c r="JWM2999" s="173"/>
      <c r="JWN2999" s="733"/>
      <c r="JWO2999" s="137"/>
      <c r="JWP2999" s="583"/>
      <c r="JWQ2999" s="538"/>
      <c r="JWR2999" s="565"/>
      <c r="JWS2999" s="357"/>
      <c r="JWT2999" s="81"/>
      <c r="JWU2999" s="173"/>
      <c r="JWV2999" s="733"/>
      <c r="JWW2999" s="137"/>
      <c r="JWX2999" s="583"/>
      <c r="JWY2999" s="538"/>
      <c r="JWZ2999" s="565"/>
      <c r="JXA2999" s="357"/>
      <c r="JXB2999" s="81"/>
      <c r="JXC2999" s="173"/>
      <c r="JXD2999" s="733"/>
      <c r="JXE2999" s="137"/>
      <c r="JXF2999" s="583"/>
      <c r="JXG2999" s="538"/>
      <c r="JXH2999" s="565"/>
      <c r="JXI2999" s="357"/>
      <c r="JXJ2999" s="81"/>
      <c r="JXK2999" s="173"/>
      <c r="JXL2999" s="733"/>
      <c r="JXM2999" s="137"/>
      <c r="JXN2999" s="583"/>
      <c r="JXO2999" s="538"/>
      <c r="JXP2999" s="565"/>
      <c r="JXQ2999" s="357"/>
      <c r="JXR2999" s="81"/>
      <c r="JXS2999" s="173"/>
      <c r="JXT2999" s="733"/>
      <c r="JXU2999" s="137"/>
      <c r="JXV2999" s="583"/>
      <c r="JXW2999" s="538"/>
      <c r="JXX2999" s="565"/>
      <c r="JXY2999" s="357"/>
      <c r="JXZ2999" s="81"/>
      <c r="JYA2999" s="173"/>
      <c r="JYB2999" s="733"/>
      <c r="JYC2999" s="137"/>
      <c r="JYD2999" s="583"/>
      <c r="JYE2999" s="538"/>
      <c r="JYF2999" s="565"/>
      <c r="JYG2999" s="357"/>
      <c r="JYH2999" s="81"/>
      <c r="JYI2999" s="173"/>
      <c r="JYJ2999" s="733"/>
      <c r="JYK2999" s="137"/>
      <c r="JYL2999" s="583"/>
      <c r="JYM2999" s="538"/>
      <c r="JYN2999" s="565"/>
      <c r="JYO2999" s="357"/>
      <c r="JYP2999" s="81"/>
      <c r="JYQ2999" s="173"/>
      <c r="JYR2999" s="733"/>
      <c r="JYS2999" s="137"/>
      <c r="JYT2999" s="583"/>
      <c r="JYU2999" s="538"/>
      <c r="JYV2999" s="565"/>
      <c r="JYW2999" s="357"/>
      <c r="JYX2999" s="81"/>
      <c r="JYY2999" s="173"/>
      <c r="JYZ2999" s="733"/>
      <c r="JZA2999" s="137"/>
      <c r="JZB2999" s="583"/>
      <c r="JZC2999" s="538"/>
      <c r="JZD2999" s="565"/>
      <c r="JZE2999" s="357"/>
      <c r="JZF2999" s="81"/>
      <c r="JZG2999" s="173"/>
      <c r="JZH2999" s="733"/>
      <c r="JZI2999" s="137"/>
      <c r="JZJ2999" s="583"/>
      <c r="JZK2999" s="538"/>
      <c r="JZL2999" s="565"/>
      <c r="JZM2999" s="357"/>
      <c r="JZN2999" s="81"/>
      <c r="JZO2999" s="173"/>
      <c r="JZP2999" s="733"/>
      <c r="JZQ2999" s="137"/>
      <c r="JZR2999" s="583"/>
      <c r="JZS2999" s="538"/>
      <c r="JZT2999" s="565"/>
      <c r="JZU2999" s="357"/>
      <c r="JZV2999" s="81"/>
      <c r="JZW2999" s="173"/>
      <c r="JZX2999" s="733"/>
      <c r="JZY2999" s="137"/>
      <c r="JZZ2999" s="583"/>
      <c r="KAA2999" s="538"/>
      <c r="KAB2999" s="565"/>
      <c r="KAC2999" s="357"/>
      <c r="KAD2999" s="81"/>
      <c r="KAE2999" s="173"/>
      <c r="KAF2999" s="733"/>
      <c r="KAG2999" s="137"/>
      <c r="KAH2999" s="583"/>
      <c r="KAI2999" s="538"/>
      <c r="KAJ2999" s="565"/>
      <c r="KAK2999" s="357"/>
      <c r="KAL2999" s="81"/>
      <c r="KAM2999" s="173"/>
      <c r="KAN2999" s="733"/>
      <c r="KAO2999" s="137"/>
      <c r="KAP2999" s="583"/>
      <c r="KAQ2999" s="538"/>
      <c r="KAR2999" s="565"/>
      <c r="KAS2999" s="357"/>
      <c r="KAT2999" s="81"/>
      <c r="KAU2999" s="173"/>
      <c r="KAV2999" s="733"/>
      <c r="KAW2999" s="137"/>
      <c r="KAX2999" s="583"/>
      <c r="KAY2999" s="538"/>
      <c r="KAZ2999" s="565"/>
      <c r="KBA2999" s="357"/>
      <c r="KBB2999" s="81"/>
      <c r="KBC2999" s="173"/>
      <c r="KBD2999" s="733"/>
      <c r="KBE2999" s="137"/>
      <c r="KBF2999" s="583"/>
      <c r="KBG2999" s="538"/>
      <c r="KBH2999" s="565"/>
      <c r="KBI2999" s="357"/>
      <c r="KBJ2999" s="81"/>
      <c r="KBK2999" s="173"/>
      <c r="KBL2999" s="733"/>
      <c r="KBM2999" s="137"/>
      <c r="KBN2999" s="583"/>
      <c r="KBO2999" s="538"/>
      <c r="KBP2999" s="565"/>
      <c r="KBQ2999" s="357"/>
      <c r="KBR2999" s="81"/>
      <c r="KBS2999" s="173"/>
      <c r="KBT2999" s="733"/>
      <c r="KBU2999" s="137"/>
      <c r="KBV2999" s="583"/>
      <c r="KBW2999" s="538"/>
      <c r="KBX2999" s="565"/>
      <c r="KBY2999" s="357"/>
      <c r="KBZ2999" s="81"/>
      <c r="KCA2999" s="173"/>
      <c r="KCB2999" s="733"/>
      <c r="KCC2999" s="137"/>
      <c r="KCD2999" s="583"/>
      <c r="KCE2999" s="538"/>
      <c r="KCF2999" s="565"/>
      <c r="KCG2999" s="357"/>
      <c r="KCH2999" s="81"/>
      <c r="KCI2999" s="173"/>
      <c r="KCJ2999" s="733"/>
      <c r="KCK2999" s="137"/>
      <c r="KCL2999" s="583"/>
      <c r="KCM2999" s="538"/>
      <c r="KCN2999" s="565"/>
      <c r="KCO2999" s="357"/>
      <c r="KCP2999" s="81"/>
      <c r="KCQ2999" s="173"/>
      <c r="KCR2999" s="733"/>
      <c r="KCS2999" s="137"/>
      <c r="KCT2999" s="583"/>
      <c r="KCU2999" s="538"/>
      <c r="KCV2999" s="565"/>
      <c r="KCW2999" s="357"/>
      <c r="KCX2999" s="81"/>
      <c r="KCY2999" s="173"/>
      <c r="KCZ2999" s="733"/>
      <c r="KDA2999" s="137"/>
      <c r="KDB2999" s="583"/>
      <c r="KDC2999" s="538"/>
      <c r="KDD2999" s="565"/>
      <c r="KDE2999" s="357"/>
      <c r="KDF2999" s="81"/>
      <c r="KDG2999" s="173"/>
      <c r="KDH2999" s="733"/>
      <c r="KDI2999" s="137"/>
      <c r="KDJ2999" s="583"/>
      <c r="KDK2999" s="538"/>
      <c r="KDL2999" s="565"/>
      <c r="KDM2999" s="357"/>
      <c r="KDN2999" s="81"/>
      <c r="KDO2999" s="173"/>
      <c r="KDP2999" s="733"/>
      <c r="KDQ2999" s="137"/>
      <c r="KDR2999" s="583"/>
      <c r="KDS2999" s="538"/>
      <c r="KDT2999" s="565"/>
      <c r="KDU2999" s="357"/>
      <c r="KDV2999" s="81"/>
      <c r="KDW2999" s="173"/>
      <c r="KDX2999" s="733"/>
      <c r="KDY2999" s="137"/>
      <c r="KDZ2999" s="583"/>
      <c r="KEA2999" s="538"/>
      <c r="KEB2999" s="565"/>
      <c r="KEC2999" s="357"/>
      <c r="KED2999" s="81"/>
      <c r="KEE2999" s="173"/>
      <c r="KEF2999" s="733"/>
      <c r="KEG2999" s="137"/>
      <c r="KEH2999" s="583"/>
      <c r="KEI2999" s="538"/>
      <c r="KEJ2999" s="565"/>
      <c r="KEK2999" s="357"/>
      <c r="KEL2999" s="81"/>
      <c r="KEM2999" s="173"/>
      <c r="KEN2999" s="733"/>
      <c r="KEO2999" s="137"/>
      <c r="KEP2999" s="583"/>
      <c r="KEQ2999" s="538"/>
      <c r="KER2999" s="565"/>
      <c r="KES2999" s="357"/>
      <c r="KET2999" s="81"/>
      <c r="KEU2999" s="173"/>
      <c r="KEV2999" s="733"/>
      <c r="KEW2999" s="137"/>
      <c r="KEX2999" s="583"/>
      <c r="KEY2999" s="538"/>
      <c r="KEZ2999" s="565"/>
      <c r="KFA2999" s="357"/>
      <c r="KFB2999" s="81"/>
      <c r="KFC2999" s="173"/>
      <c r="KFD2999" s="733"/>
      <c r="KFE2999" s="137"/>
      <c r="KFF2999" s="583"/>
      <c r="KFG2999" s="538"/>
      <c r="KFH2999" s="565"/>
      <c r="KFI2999" s="357"/>
      <c r="KFJ2999" s="81"/>
      <c r="KFK2999" s="173"/>
      <c r="KFL2999" s="733"/>
      <c r="KFM2999" s="137"/>
      <c r="KFN2999" s="583"/>
      <c r="KFO2999" s="538"/>
      <c r="KFP2999" s="565"/>
      <c r="KFQ2999" s="357"/>
      <c r="KFR2999" s="81"/>
      <c r="KFS2999" s="173"/>
      <c r="KFT2999" s="733"/>
      <c r="KFU2999" s="137"/>
      <c r="KFV2999" s="583"/>
      <c r="KFW2999" s="538"/>
      <c r="KFX2999" s="565"/>
      <c r="KFY2999" s="357"/>
      <c r="KFZ2999" s="81"/>
      <c r="KGA2999" s="173"/>
      <c r="KGB2999" s="733"/>
      <c r="KGC2999" s="137"/>
      <c r="KGD2999" s="583"/>
      <c r="KGE2999" s="538"/>
      <c r="KGF2999" s="565"/>
      <c r="KGG2999" s="357"/>
      <c r="KGH2999" s="81"/>
      <c r="KGI2999" s="173"/>
      <c r="KGJ2999" s="733"/>
      <c r="KGK2999" s="137"/>
      <c r="KGL2999" s="583"/>
      <c r="KGM2999" s="538"/>
      <c r="KGN2999" s="565"/>
      <c r="KGO2999" s="357"/>
      <c r="KGP2999" s="81"/>
      <c r="KGQ2999" s="173"/>
      <c r="KGR2999" s="733"/>
      <c r="KGS2999" s="137"/>
      <c r="KGT2999" s="583"/>
      <c r="KGU2999" s="538"/>
      <c r="KGV2999" s="565"/>
      <c r="KGW2999" s="357"/>
      <c r="KGX2999" s="81"/>
      <c r="KGY2999" s="173"/>
      <c r="KGZ2999" s="733"/>
      <c r="KHA2999" s="137"/>
      <c r="KHB2999" s="583"/>
      <c r="KHC2999" s="538"/>
      <c r="KHD2999" s="565"/>
      <c r="KHE2999" s="357"/>
      <c r="KHF2999" s="81"/>
      <c r="KHG2999" s="173"/>
      <c r="KHH2999" s="733"/>
      <c r="KHI2999" s="137"/>
      <c r="KHJ2999" s="583"/>
      <c r="KHK2999" s="538"/>
      <c r="KHL2999" s="565"/>
      <c r="KHM2999" s="357"/>
      <c r="KHN2999" s="81"/>
      <c r="KHO2999" s="173"/>
      <c r="KHP2999" s="733"/>
      <c r="KHQ2999" s="137"/>
      <c r="KHR2999" s="583"/>
      <c r="KHS2999" s="538"/>
      <c r="KHT2999" s="565"/>
      <c r="KHU2999" s="357"/>
      <c r="KHV2999" s="81"/>
      <c r="KHW2999" s="173"/>
      <c r="KHX2999" s="733"/>
      <c r="KHY2999" s="137"/>
      <c r="KHZ2999" s="583"/>
      <c r="KIA2999" s="538"/>
      <c r="KIB2999" s="565"/>
      <c r="KIC2999" s="357"/>
      <c r="KID2999" s="81"/>
      <c r="KIE2999" s="173"/>
      <c r="KIF2999" s="733"/>
      <c r="KIG2999" s="137"/>
      <c r="KIH2999" s="583"/>
      <c r="KII2999" s="538"/>
      <c r="KIJ2999" s="565"/>
      <c r="KIK2999" s="357"/>
      <c r="KIL2999" s="81"/>
      <c r="KIM2999" s="173"/>
      <c r="KIN2999" s="733"/>
      <c r="KIO2999" s="137"/>
      <c r="KIP2999" s="583"/>
      <c r="KIQ2999" s="538"/>
      <c r="KIR2999" s="565"/>
      <c r="KIS2999" s="357"/>
      <c r="KIT2999" s="81"/>
      <c r="KIU2999" s="173"/>
      <c r="KIV2999" s="733"/>
      <c r="KIW2999" s="137"/>
      <c r="KIX2999" s="583"/>
      <c r="KIY2999" s="538"/>
      <c r="KIZ2999" s="565"/>
      <c r="KJA2999" s="357"/>
      <c r="KJB2999" s="81"/>
      <c r="KJC2999" s="173"/>
      <c r="KJD2999" s="733"/>
      <c r="KJE2999" s="137"/>
      <c r="KJF2999" s="583"/>
      <c r="KJG2999" s="538"/>
      <c r="KJH2999" s="565"/>
      <c r="KJI2999" s="357"/>
      <c r="KJJ2999" s="81"/>
      <c r="KJK2999" s="173"/>
      <c r="KJL2999" s="733"/>
      <c r="KJM2999" s="137"/>
      <c r="KJN2999" s="583"/>
      <c r="KJO2999" s="538"/>
      <c r="KJP2999" s="565"/>
      <c r="KJQ2999" s="357"/>
      <c r="KJR2999" s="81"/>
      <c r="KJS2999" s="173"/>
      <c r="KJT2999" s="733"/>
      <c r="KJU2999" s="137"/>
      <c r="KJV2999" s="583"/>
      <c r="KJW2999" s="538"/>
      <c r="KJX2999" s="565"/>
      <c r="KJY2999" s="357"/>
      <c r="KJZ2999" s="81"/>
      <c r="KKA2999" s="173"/>
      <c r="KKB2999" s="733"/>
      <c r="KKC2999" s="137"/>
      <c r="KKD2999" s="583"/>
      <c r="KKE2999" s="538"/>
      <c r="KKF2999" s="565"/>
      <c r="KKG2999" s="357"/>
      <c r="KKH2999" s="81"/>
      <c r="KKI2999" s="173"/>
      <c r="KKJ2999" s="733"/>
      <c r="KKK2999" s="137"/>
      <c r="KKL2999" s="583"/>
      <c r="KKM2999" s="538"/>
      <c r="KKN2999" s="565"/>
      <c r="KKO2999" s="357"/>
      <c r="KKP2999" s="81"/>
      <c r="KKQ2999" s="173"/>
      <c r="KKR2999" s="733"/>
      <c r="KKS2999" s="137"/>
      <c r="KKT2999" s="583"/>
      <c r="KKU2999" s="538"/>
      <c r="KKV2999" s="565"/>
      <c r="KKW2999" s="357"/>
      <c r="KKX2999" s="81"/>
      <c r="KKY2999" s="173"/>
      <c r="KKZ2999" s="733"/>
      <c r="KLA2999" s="137"/>
      <c r="KLB2999" s="583"/>
      <c r="KLC2999" s="538"/>
      <c r="KLD2999" s="565"/>
      <c r="KLE2999" s="357"/>
      <c r="KLF2999" s="81"/>
      <c r="KLG2999" s="173"/>
      <c r="KLH2999" s="733"/>
      <c r="KLI2999" s="137"/>
      <c r="KLJ2999" s="583"/>
      <c r="KLK2999" s="538"/>
      <c r="KLL2999" s="565"/>
      <c r="KLM2999" s="357"/>
      <c r="KLN2999" s="81"/>
      <c r="KLO2999" s="173"/>
      <c r="KLP2999" s="733"/>
      <c r="KLQ2999" s="137"/>
      <c r="KLR2999" s="583"/>
      <c r="KLS2999" s="538"/>
      <c r="KLT2999" s="565"/>
      <c r="KLU2999" s="357"/>
      <c r="KLV2999" s="81"/>
      <c r="KLW2999" s="173"/>
      <c r="KLX2999" s="733"/>
      <c r="KLY2999" s="137"/>
      <c r="KLZ2999" s="583"/>
      <c r="KMA2999" s="538"/>
      <c r="KMB2999" s="565"/>
      <c r="KMC2999" s="357"/>
      <c r="KMD2999" s="81"/>
      <c r="KME2999" s="173"/>
      <c r="KMF2999" s="733"/>
      <c r="KMG2999" s="137"/>
      <c r="KMH2999" s="583"/>
      <c r="KMI2999" s="538"/>
      <c r="KMJ2999" s="565"/>
      <c r="KMK2999" s="357"/>
      <c r="KML2999" s="81"/>
      <c r="KMM2999" s="173"/>
      <c r="KMN2999" s="733"/>
      <c r="KMO2999" s="137"/>
      <c r="KMP2999" s="583"/>
      <c r="KMQ2999" s="538"/>
      <c r="KMR2999" s="565"/>
      <c r="KMS2999" s="357"/>
      <c r="KMT2999" s="81"/>
      <c r="KMU2999" s="173"/>
      <c r="KMV2999" s="733"/>
      <c r="KMW2999" s="137"/>
      <c r="KMX2999" s="583"/>
      <c r="KMY2999" s="538"/>
      <c r="KMZ2999" s="565"/>
      <c r="KNA2999" s="357"/>
      <c r="KNB2999" s="81"/>
      <c r="KNC2999" s="173"/>
      <c r="KND2999" s="733"/>
      <c r="KNE2999" s="137"/>
      <c r="KNF2999" s="583"/>
      <c r="KNG2999" s="538"/>
      <c r="KNH2999" s="565"/>
      <c r="KNI2999" s="357"/>
      <c r="KNJ2999" s="81"/>
      <c r="KNK2999" s="173"/>
      <c r="KNL2999" s="733"/>
      <c r="KNM2999" s="137"/>
      <c r="KNN2999" s="583"/>
      <c r="KNO2999" s="538"/>
      <c r="KNP2999" s="565"/>
      <c r="KNQ2999" s="357"/>
      <c r="KNR2999" s="81"/>
      <c r="KNS2999" s="173"/>
      <c r="KNT2999" s="733"/>
      <c r="KNU2999" s="137"/>
      <c r="KNV2999" s="583"/>
      <c r="KNW2999" s="538"/>
      <c r="KNX2999" s="565"/>
      <c r="KNY2999" s="357"/>
      <c r="KNZ2999" s="81"/>
      <c r="KOA2999" s="173"/>
      <c r="KOB2999" s="733"/>
      <c r="KOC2999" s="137"/>
      <c r="KOD2999" s="583"/>
      <c r="KOE2999" s="538"/>
      <c r="KOF2999" s="565"/>
      <c r="KOG2999" s="357"/>
      <c r="KOH2999" s="81"/>
      <c r="KOI2999" s="173"/>
      <c r="KOJ2999" s="733"/>
      <c r="KOK2999" s="137"/>
      <c r="KOL2999" s="583"/>
      <c r="KOM2999" s="538"/>
      <c r="KON2999" s="565"/>
      <c r="KOO2999" s="357"/>
      <c r="KOP2999" s="81"/>
      <c r="KOQ2999" s="173"/>
      <c r="KOR2999" s="733"/>
      <c r="KOS2999" s="137"/>
      <c r="KOT2999" s="583"/>
      <c r="KOU2999" s="538"/>
      <c r="KOV2999" s="565"/>
      <c r="KOW2999" s="357"/>
      <c r="KOX2999" s="81"/>
      <c r="KOY2999" s="173"/>
      <c r="KOZ2999" s="733"/>
      <c r="KPA2999" s="137"/>
      <c r="KPB2999" s="583"/>
      <c r="KPC2999" s="538"/>
      <c r="KPD2999" s="565"/>
      <c r="KPE2999" s="357"/>
      <c r="KPF2999" s="81"/>
      <c r="KPG2999" s="173"/>
      <c r="KPH2999" s="733"/>
      <c r="KPI2999" s="137"/>
      <c r="KPJ2999" s="583"/>
      <c r="KPK2999" s="538"/>
      <c r="KPL2999" s="565"/>
      <c r="KPM2999" s="357"/>
      <c r="KPN2999" s="81"/>
      <c r="KPO2999" s="173"/>
      <c r="KPP2999" s="733"/>
      <c r="KPQ2999" s="137"/>
      <c r="KPR2999" s="583"/>
      <c r="KPS2999" s="538"/>
      <c r="KPT2999" s="565"/>
      <c r="KPU2999" s="357"/>
      <c r="KPV2999" s="81"/>
      <c r="KPW2999" s="173"/>
      <c r="KPX2999" s="733"/>
      <c r="KPY2999" s="137"/>
      <c r="KPZ2999" s="583"/>
      <c r="KQA2999" s="538"/>
      <c r="KQB2999" s="565"/>
      <c r="KQC2999" s="357"/>
      <c r="KQD2999" s="81"/>
      <c r="KQE2999" s="173"/>
      <c r="KQF2999" s="733"/>
      <c r="KQG2999" s="137"/>
      <c r="KQH2999" s="583"/>
      <c r="KQI2999" s="538"/>
      <c r="KQJ2999" s="565"/>
      <c r="KQK2999" s="357"/>
      <c r="KQL2999" s="81"/>
      <c r="KQM2999" s="173"/>
      <c r="KQN2999" s="733"/>
      <c r="KQO2999" s="137"/>
      <c r="KQP2999" s="583"/>
      <c r="KQQ2999" s="538"/>
      <c r="KQR2999" s="565"/>
      <c r="KQS2999" s="357"/>
      <c r="KQT2999" s="81"/>
      <c r="KQU2999" s="173"/>
      <c r="KQV2999" s="733"/>
      <c r="KQW2999" s="137"/>
      <c r="KQX2999" s="583"/>
      <c r="KQY2999" s="538"/>
      <c r="KQZ2999" s="565"/>
      <c r="KRA2999" s="357"/>
      <c r="KRB2999" s="81"/>
      <c r="KRC2999" s="173"/>
      <c r="KRD2999" s="733"/>
      <c r="KRE2999" s="137"/>
      <c r="KRF2999" s="583"/>
      <c r="KRG2999" s="538"/>
      <c r="KRH2999" s="565"/>
      <c r="KRI2999" s="357"/>
      <c r="KRJ2999" s="81"/>
      <c r="KRK2999" s="173"/>
      <c r="KRL2999" s="733"/>
      <c r="KRM2999" s="137"/>
      <c r="KRN2999" s="583"/>
      <c r="KRO2999" s="538"/>
      <c r="KRP2999" s="565"/>
      <c r="KRQ2999" s="357"/>
      <c r="KRR2999" s="81"/>
      <c r="KRS2999" s="173"/>
      <c r="KRT2999" s="733"/>
      <c r="KRU2999" s="137"/>
      <c r="KRV2999" s="583"/>
      <c r="KRW2999" s="538"/>
      <c r="KRX2999" s="565"/>
      <c r="KRY2999" s="357"/>
      <c r="KRZ2999" s="81"/>
      <c r="KSA2999" s="173"/>
      <c r="KSB2999" s="733"/>
      <c r="KSC2999" s="137"/>
      <c r="KSD2999" s="583"/>
      <c r="KSE2999" s="538"/>
      <c r="KSF2999" s="565"/>
      <c r="KSG2999" s="357"/>
      <c r="KSH2999" s="81"/>
      <c r="KSI2999" s="173"/>
      <c r="KSJ2999" s="733"/>
      <c r="KSK2999" s="137"/>
      <c r="KSL2999" s="583"/>
      <c r="KSM2999" s="538"/>
      <c r="KSN2999" s="565"/>
      <c r="KSO2999" s="357"/>
      <c r="KSP2999" s="81"/>
      <c r="KSQ2999" s="173"/>
      <c r="KSR2999" s="733"/>
      <c r="KSS2999" s="137"/>
      <c r="KST2999" s="583"/>
      <c r="KSU2999" s="538"/>
      <c r="KSV2999" s="565"/>
      <c r="KSW2999" s="357"/>
      <c r="KSX2999" s="81"/>
      <c r="KSY2999" s="173"/>
      <c r="KSZ2999" s="733"/>
      <c r="KTA2999" s="137"/>
      <c r="KTB2999" s="583"/>
      <c r="KTC2999" s="538"/>
      <c r="KTD2999" s="565"/>
      <c r="KTE2999" s="357"/>
      <c r="KTF2999" s="81"/>
      <c r="KTG2999" s="173"/>
      <c r="KTH2999" s="733"/>
      <c r="KTI2999" s="137"/>
      <c r="KTJ2999" s="583"/>
      <c r="KTK2999" s="538"/>
      <c r="KTL2999" s="565"/>
      <c r="KTM2999" s="357"/>
      <c r="KTN2999" s="81"/>
      <c r="KTO2999" s="173"/>
      <c r="KTP2999" s="733"/>
      <c r="KTQ2999" s="137"/>
      <c r="KTR2999" s="583"/>
      <c r="KTS2999" s="538"/>
      <c r="KTT2999" s="565"/>
      <c r="KTU2999" s="357"/>
      <c r="KTV2999" s="81"/>
      <c r="KTW2999" s="173"/>
      <c r="KTX2999" s="733"/>
      <c r="KTY2999" s="137"/>
      <c r="KTZ2999" s="583"/>
      <c r="KUA2999" s="538"/>
      <c r="KUB2999" s="565"/>
      <c r="KUC2999" s="357"/>
      <c r="KUD2999" s="81"/>
      <c r="KUE2999" s="173"/>
      <c r="KUF2999" s="733"/>
      <c r="KUG2999" s="137"/>
      <c r="KUH2999" s="583"/>
      <c r="KUI2999" s="538"/>
      <c r="KUJ2999" s="565"/>
      <c r="KUK2999" s="357"/>
      <c r="KUL2999" s="81"/>
      <c r="KUM2999" s="173"/>
      <c r="KUN2999" s="733"/>
      <c r="KUO2999" s="137"/>
      <c r="KUP2999" s="583"/>
      <c r="KUQ2999" s="538"/>
      <c r="KUR2999" s="565"/>
      <c r="KUS2999" s="357"/>
      <c r="KUT2999" s="81"/>
      <c r="KUU2999" s="173"/>
      <c r="KUV2999" s="733"/>
      <c r="KUW2999" s="137"/>
      <c r="KUX2999" s="583"/>
      <c r="KUY2999" s="538"/>
      <c r="KUZ2999" s="565"/>
      <c r="KVA2999" s="357"/>
      <c r="KVB2999" s="81"/>
      <c r="KVC2999" s="173"/>
      <c r="KVD2999" s="733"/>
      <c r="KVE2999" s="137"/>
      <c r="KVF2999" s="583"/>
      <c r="KVG2999" s="538"/>
      <c r="KVH2999" s="565"/>
      <c r="KVI2999" s="357"/>
      <c r="KVJ2999" s="81"/>
      <c r="KVK2999" s="173"/>
      <c r="KVL2999" s="733"/>
      <c r="KVM2999" s="137"/>
      <c r="KVN2999" s="583"/>
      <c r="KVO2999" s="538"/>
      <c r="KVP2999" s="565"/>
      <c r="KVQ2999" s="357"/>
      <c r="KVR2999" s="81"/>
      <c r="KVS2999" s="173"/>
      <c r="KVT2999" s="733"/>
      <c r="KVU2999" s="137"/>
      <c r="KVV2999" s="583"/>
      <c r="KVW2999" s="538"/>
      <c r="KVX2999" s="565"/>
      <c r="KVY2999" s="357"/>
      <c r="KVZ2999" s="81"/>
      <c r="KWA2999" s="173"/>
      <c r="KWB2999" s="733"/>
      <c r="KWC2999" s="137"/>
      <c r="KWD2999" s="583"/>
      <c r="KWE2999" s="538"/>
      <c r="KWF2999" s="565"/>
      <c r="KWG2999" s="357"/>
      <c r="KWH2999" s="81"/>
      <c r="KWI2999" s="173"/>
      <c r="KWJ2999" s="733"/>
      <c r="KWK2999" s="137"/>
      <c r="KWL2999" s="583"/>
      <c r="KWM2999" s="538"/>
      <c r="KWN2999" s="565"/>
      <c r="KWO2999" s="357"/>
      <c r="KWP2999" s="81"/>
      <c r="KWQ2999" s="173"/>
      <c r="KWR2999" s="733"/>
      <c r="KWS2999" s="137"/>
      <c r="KWT2999" s="583"/>
      <c r="KWU2999" s="538"/>
      <c r="KWV2999" s="565"/>
      <c r="KWW2999" s="357"/>
      <c r="KWX2999" s="81"/>
      <c r="KWY2999" s="173"/>
      <c r="KWZ2999" s="733"/>
      <c r="KXA2999" s="137"/>
      <c r="KXB2999" s="583"/>
      <c r="KXC2999" s="538"/>
      <c r="KXD2999" s="565"/>
      <c r="KXE2999" s="357"/>
      <c r="KXF2999" s="81"/>
      <c r="KXG2999" s="173"/>
      <c r="KXH2999" s="733"/>
      <c r="KXI2999" s="137"/>
      <c r="KXJ2999" s="583"/>
      <c r="KXK2999" s="538"/>
      <c r="KXL2999" s="565"/>
      <c r="KXM2999" s="357"/>
      <c r="KXN2999" s="81"/>
      <c r="KXO2999" s="173"/>
      <c r="KXP2999" s="733"/>
      <c r="KXQ2999" s="137"/>
      <c r="KXR2999" s="583"/>
      <c r="KXS2999" s="538"/>
      <c r="KXT2999" s="565"/>
      <c r="KXU2999" s="357"/>
      <c r="KXV2999" s="81"/>
      <c r="KXW2999" s="173"/>
      <c r="KXX2999" s="733"/>
      <c r="KXY2999" s="137"/>
      <c r="KXZ2999" s="583"/>
      <c r="KYA2999" s="538"/>
      <c r="KYB2999" s="565"/>
      <c r="KYC2999" s="357"/>
      <c r="KYD2999" s="81"/>
      <c r="KYE2999" s="173"/>
      <c r="KYF2999" s="733"/>
      <c r="KYG2999" s="137"/>
      <c r="KYH2999" s="583"/>
      <c r="KYI2999" s="538"/>
      <c r="KYJ2999" s="565"/>
      <c r="KYK2999" s="357"/>
      <c r="KYL2999" s="81"/>
      <c r="KYM2999" s="173"/>
      <c r="KYN2999" s="733"/>
      <c r="KYO2999" s="137"/>
      <c r="KYP2999" s="583"/>
      <c r="KYQ2999" s="538"/>
      <c r="KYR2999" s="565"/>
      <c r="KYS2999" s="357"/>
      <c r="KYT2999" s="81"/>
      <c r="KYU2999" s="173"/>
      <c r="KYV2999" s="733"/>
      <c r="KYW2999" s="137"/>
      <c r="KYX2999" s="583"/>
      <c r="KYY2999" s="538"/>
      <c r="KYZ2999" s="565"/>
      <c r="KZA2999" s="357"/>
      <c r="KZB2999" s="81"/>
      <c r="KZC2999" s="173"/>
      <c r="KZD2999" s="733"/>
      <c r="KZE2999" s="137"/>
      <c r="KZF2999" s="583"/>
      <c r="KZG2999" s="538"/>
      <c r="KZH2999" s="565"/>
      <c r="KZI2999" s="357"/>
      <c r="KZJ2999" s="81"/>
      <c r="KZK2999" s="173"/>
      <c r="KZL2999" s="733"/>
      <c r="KZM2999" s="137"/>
      <c r="KZN2999" s="583"/>
      <c r="KZO2999" s="538"/>
      <c r="KZP2999" s="565"/>
      <c r="KZQ2999" s="357"/>
      <c r="KZR2999" s="81"/>
      <c r="KZS2999" s="173"/>
      <c r="KZT2999" s="733"/>
      <c r="KZU2999" s="137"/>
      <c r="KZV2999" s="583"/>
      <c r="KZW2999" s="538"/>
      <c r="KZX2999" s="565"/>
      <c r="KZY2999" s="357"/>
      <c r="KZZ2999" s="81"/>
      <c r="LAA2999" s="173"/>
      <c r="LAB2999" s="733"/>
      <c r="LAC2999" s="137"/>
      <c r="LAD2999" s="583"/>
      <c r="LAE2999" s="538"/>
      <c r="LAF2999" s="565"/>
      <c r="LAG2999" s="357"/>
      <c r="LAH2999" s="81"/>
      <c r="LAI2999" s="173"/>
      <c r="LAJ2999" s="733"/>
      <c r="LAK2999" s="137"/>
      <c r="LAL2999" s="583"/>
      <c r="LAM2999" s="538"/>
      <c r="LAN2999" s="565"/>
      <c r="LAO2999" s="357"/>
      <c r="LAP2999" s="81"/>
      <c r="LAQ2999" s="173"/>
      <c r="LAR2999" s="733"/>
      <c r="LAS2999" s="137"/>
      <c r="LAT2999" s="583"/>
      <c r="LAU2999" s="538"/>
      <c r="LAV2999" s="565"/>
      <c r="LAW2999" s="357"/>
      <c r="LAX2999" s="81"/>
      <c r="LAY2999" s="173"/>
      <c r="LAZ2999" s="733"/>
      <c r="LBA2999" s="137"/>
      <c r="LBB2999" s="583"/>
      <c r="LBC2999" s="538"/>
      <c r="LBD2999" s="565"/>
      <c r="LBE2999" s="357"/>
      <c r="LBF2999" s="81"/>
      <c r="LBG2999" s="173"/>
      <c r="LBH2999" s="733"/>
      <c r="LBI2999" s="137"/>
      <c r="LBJ2999" s="583"/>
      <c r="LBK2999" s="538"/>
      <c r="LBL2999" s="565"/>
      <c r="LBM2999" s="357"/>
      <c r="LBN2999" s="81"/>
      <c r="LBO2999" s="173"/>
      <c r="LBP2999" s="733"/>
      <c r="LBQ2999" s="137"/>
      <c r="LBR2999" s="583"/>
      <c r="LBS2999" s="538"/>
      <c r="LBT2999" s="565"/>
      <c r="LBU2999" s="357"/>
      <c r="LBV2999" s="81"/>
      <c r="LBW2999" s="173"/>
      <c r="LBX2999" s="733"/>
      <c r="LBY2999" s="137"/>
      <c r="LBZ2999" s="583"/>
      <c r="LCA2999" s="538"/>
      <c r="LCB2999" s="565"/>
      <c r="LCC2999" s="357"/>
      <c r="LCD2999" s="81"/>
      <c r="LCE2999" s="173"/>
      <c r="LCF2999" s="733"/>
      <c r="LCG2999" s="137"/>
      <c r="LCH2999" s="583"/>
      <c r="LCI2999" s="538"/>
      <c r="LCJ2999" s="565"/>
      <c r="LCK2999" s="357"/>
      <c r="LCL2999" s="81"/>
      <c r="LCM2999" s="173"/>
      <c r="LCN2999" s="733"/>
      <c r="LCO2999" s="137"/>
      <c r="LCP2999" s="583"/>
      <c r="LCQ2999" s="538"/>
      <c r="LCR2999" s="565"/>
      <c r="LCS2999" s="357"/>
      <c r="LCT2999" s="81"/>
      <c r="LCU2999" s="173"/>
      <c r="LCV2999" s="733"/>
      <c r="LCW2999" s="137"/>
      <c r="LCX2999" s="583"/>
      <c r="LCY2999" s="538"/>
      <c r="LCZ2999" s="565"/>
      <c r="LDA2999" s="357"/>
      <c r="LDB2999" s="81"/>
      <c r="LDC2999" s="173"/>
      <c r="LDD2999" s="733"/>
      <c r="LDE2999" s="137"/>
      <c r="LDF2999" s="583"/>
      <c r="LDG2999" s="538"/>
      <c r="LDH2999" s="565"/>
      <c r="LDI2999" s="357"/>
      <c r="LDJ2999" s="81"/>
      <c r="LDK2999" s="173"/>
      <c r="LDL2999" s="733"/>
      <c r="LDM2999" s="137"/>
      <c r="LDN2999" s="583"/>
      <c r="LDO2999" s="538"/>
      <c r="LDP2999" s="565"/>
      <c r="LDQ2999" s="357"/>
      <c r="LDR2999" s="81"/>
      <c r="LDS2999" s="173"/>
      <c r="LDT2999" s="733"/>
      <c r="LDU2999" s="137"/>
      <c r="LDV2999" s="583"/>
      <c r="LDW2999" s="538"/>
      <c r="LDX2999" s="565"/>
      <c r="LDY2999" s="357"/>
      <c r="LDZ2999" s="81"/>
      <c r="LEA2999" s="173"/>
      <c r="LEB2999" s="733"/>
      <c r="LEC2999" s="137"/>
      <c r="LED2999" s="583"/>
      <c r="LEE2999" s="538"/>
      <c r="LEF2999" s="565"/>
      <c r="LEG2999" s="357"/>
      <c r="LEH2999" s="81"/>
      <c r="LEI2999" s="173"/>
      <c r="LEJ2999" s="733"/>
      <c r="LEK2999" s="137"/>
      <c r="LEL2999" s="583"/>
      <c r="LEM2999" s="538"/>
      <c r="LEN2999" s="565"/>
      <c r="LEO2999" s="357"/>
      <c r="LEP2999" s="81"/>
      <c r="LEQ2999" s="173"/>
      <c r="LER2999" s="733"/>
      <c r="LES2999" s="137"/>
      <c r="LET2999" s="583"/>
      <c r="LEU2999" s="538"/>
      <c r="LEV2999" s="565"/>
      <c r="LEW2999" s="357"/>
      <c r="LEX2999" s="81"/>
      <c r="LEY2999" s="173"/>
      <c r="LEZ2999" s="733"/>
      <c r="LFA2999" s="137"/>
      <c r="LFB2999" s="583"/>
      <c r="LFC2999" s="538"/>
      <c r="LFD2999" s="565"/>
      <c r="LFE2999" s="357"/>
      <c r="LFF2999" s="81"/>
      <c r="LFG2999" s="173"/>
      <c r="LFH2999" s="733"/>
      <c r="LFI2999" s="137"/>
      <c r="LFJ2999" s="583"/>
      <c r="LFK2999" s="538"/>
      <c r="LFL2999" s="565"/>
      <c r="LFM2999" s="357"/>
      <c r="LFN2999" s="81"/>
      <c r="LFO2999" s="173"/>
      <c r="LFP2999" s="733"/>
      <c r="LFQ2999" s="137"/>
      <c r="LFR2999" s="583"/>
      <c r="LFS2999" s="538"/>
      <c r="LFT2999" s="565"/>
      <c r="LFU2999" s="357"/>
      <c r="LFV2999" s="81"/>
      <c r="LFW2999" s="173"/>
      <c r="LFX2999" s="733"/>
      <c r="LFY2999" s="137"/>
      <c r="LFZ2999" s="583"/>
      <c r="LGA2999" s="538"/>
      <c r="LGB2999" s="565"/>
      <c r="LGC2999" s="357"/>
      <c r="LGD2999" s="81"/>
      <c r="LGE2999" s="173"/>
      <c r="LGF2999" s="733"/>
      <c r="LGG2999" s="137"/>
      <c r="LGH2999" s="583"/>
      <c r="LGI2999" s="538"/>
      <c r="LGJ2999" s="565"/>
      <c r="LGK2999" s="357"/>
      <c r="LGL2999" s="81"/>
      <c r="LGM2999" s="173"/>
      <c r="LGN2999" s="733"/>
      <c r="LGO2999" s="137"/>
      <c r="LGP2999" s="583"/>
      <c r="LGQ2999" s="538"/>
      <c r="LGR2999" s="565"/>
      <c r="LGS2999" s="357"/>
      <c r="LGT2999" s="81"/>
      <c r="LGU2999" s="173"/>
      <c r="LGV2999" s="733"/>
      <c r="LGW2999" s="137"/>
      <c r="LGX2999" s="583"/>
      <c r="LGY2999" s="538"/>
      <c r="LGZ2999" s="565"/>
      <c r="LHA2999" s="357"/>
      <c r="LHB2999" s="81"/>
      <c r="LHC2999" s="173"/>
      <c r="LHD2999" s="733"/>
      <c r="LHE2999" s="137"/>
      <c r="LHF2999" s="583"/>
      <c r="LHG2999" s="538"/>
      <c r="LHH2999" s="565"/>
      <c r="LHI2999" s="357"/>
      <c r="LHJ2999" s="81"/>
      <c r="LHK2999" s="173"/>
      <c r="LHL2999" s="733"/>
      <c r="LHM2999" s="137"/>
      <c r="LHN2999" s="583"/>
      <c r="LHO2999" s="538"/>
      <c r="LHP2999" s="565"/>
      <c r="LHQ2999" s="357"/>
      <c r="LHR2999" s="81"/>
      <c r="LHS2999" s="173"/>
      <c r="LHT2999" s="733"/>
      <c r="LHU2999" s="137"/>
      <c r="LHV2999" s="583"/>
      <c r="LHW2999" s="538"/>
      <c r="LHX2999" s="565"/>
      <c r="LHY2999" s="357"/>
      <c r="LHZ2999" s="81"/>
      <c r="LIA2999" s="173"/>
      <c r="LIB2999" s="733"/>
      <c r="LIC2999" s="137"/>
      <c r="LID2999" s="583"/>
      <c r="LIE2999" s="538"/>
      <c r="LIF2999" s="565"/>
      <c r="LIG2999" s="357"/>
      <c r="LIH2999" s="81"/>
      <c r="LII2999" s="173"/>
      <c r="LIJ2999" s="733"/>
      <c r="LIK2999" s="137"/>
      <c r="LIL2999" s="583"/>
      <c r="LIM2999" s="538"/>
      <c r="LIN2999" s="565"/>
      <c r="LIO2999" s="357"/>
      <c r="LIP2999" s="81"/>
      <c r="LIQ2999" s="173"/>
      <c r="LIR2999" s="733"/>
      <c r="LIS2999" s="137"/>
      <c r="LIT2999" s="583"/>
      <c r="LIU2999" s="538"/>
      <c r="LIV2999" s="565"/>
      <c r="LIW2999" s="357"/>
      <c r="LIX2999" s="81"/>
      <c r="LIY2999" s="173"/>
      <c r="LIZ2999" s="733"/>
      <c r="LJA2999" s="137"/>
      <c r="LJB2999" s="583"/>
      <c r="LJC2999" s="538"/>
      <c r="LJD2999" s="565"/>
      <c r="LJE2999" s="357"/>
      <c r="LJF2999" s="81"/>
      <c r="LJG2999" s="173"/>
      <c r="LJH2999" s="733"/>
      <c r="LJI2999" s="137"/>
      <c r="LJJ2999" s="583"/>
      <c r="LJK2999" s="538"/>
      <c r="LJL2999" s="565"/>
      <c r="LJM2999" s="357"/>
      <c r="LJN2999" s="81"/>
      <c r="LJO2999" s="173"/>
      <c r="LJP2999" s="733"/>
      <c r="LJQ2999" s="137"/>
      <c r="LJR2999" s="583"/>
      <c r="LJS2999" s="538"/>
      <c r="LJT2999" s="565"/>
      <c r="LJU2999" s="357"/>
      <c r="LJV2999" s="81"/>
      <c r="LJW2999" s="173"/>
      <c r="LJX2999" s="733"/>
      <c r="LJY2999" s="137"/>
      <c r="LJZ2999" s="583"/>
      <c r="LKA2999" s="538"/>
      <c r="LKB2999" s="565"/>
      <c r="LKC2999" s="357"/>
      <c r="LKD2999" s="81"/>
      <c r="LKE2999" s="173"/>
      <c r="LKF2999" s="733"/>
      <c r="LKG2999" s="137"/>
      <c r="LKH2999" s="583"/>
      <c r="LKI2999" s="538"/>
      <c r="LKJ2999" s="565"/>
      <c r="LKK2999" s="357"/>
      <c r="LKL2999" s="81"/>
      <c r="LKM2999" s="173"/>
      <c r="LKN2999" s="733"/>
      <c r="LKO2999" s="137"/>
      <c r="LKP2999" s="583"/>
      <c r="LKQ2999" s="538"/>
      <c r="LKR2999" s="565"/>
      <c r="LKS2999" s="357"/>
      <c r="LKT2999" s="81"/>
      <c r="LKU2999" s="173"/>
      <c r="LKV2999" s="733"/>
      <c r="LKW2999" s="137"/>
      <c r="LKX2999" s="583"/>
      <c r="LKY2999" s="538"/>
      <c r="LKZ2999" s="565"/>
      <c r="LLA2999" s="357"/>
      <c r="LLB2999" s="81"/>
      <c r="LLC2999" s="173"/>
      <c r="LLD2999" s="733"/>
      <c r="LLE2999" s="137"/>
      <c r="LLF2999" s="583"/>
      <c r="LLG2999" s="538"/>
      <c r="LLH2999" s="565"/>
      <c r="LLI2999" s="357"/>
      <c r="LLJ2999" s="81"/>
      <c r="LLK2999" s="173"/>
      <c r="LLL2999" s="733"/>
      <c r="LLM2999" s="137"/>
      <c r="LLN2999" s="583"/>
      <c r="LLO2999" s="538"/>
      <c r="LLP2999" s="565"/>
      <c r="LLQ2999" s="357"/>
      <c r="LLR2999" s="81"/>
      <c r="LLS2999" s="173"/>
      <c r="LLT2999" s="733"/>
      <c r="LLU2999" s="137"/>
      <c r="LLV2999" s="583"/>
      <c r="LLW2999" s="538"/>
      <c r="LLX2999" s="565"/>
      <c r="LLY2999" s="357"/>
      <c r="LLZ2999" s="81"/>
      <c r="LMA2999" s="173"/>
      <c r="LMB2999" s="733"/>
      <c r="LMC2999" s="137"/>
      <c r="LMD2999" s="583"/>
      <c r="LME2999" s="538"/>
      <c r="LMF2999" s="565"/>
      <c r="LMG2999" s="357"/>
      <c r="LMH2999" s="81"/>
      <c r="LMI2999" s="173"/>
      <c r="LMJ2999" s="733"/>
      <c r="LMK2999" s="137"/>
      <c r="LML2999" s="583"/>
      <c r="LMM2999" s="538"/>
      <c r="LMN2999" s="565"/>
      <c r="LMO2999" s="357"/>
      <c r="LMP2999" s="81"/>
      <c r="LMQ2999" s="173"/>
      <c r="LMR2999" s="733"/>
      <c r="LMS2999" s="137"/>
      <c r="LMT2999" s="583"/>
      <c r="LMU2999" s="538"/>
      <c r="LMV2999" s="565"/>
      <c r="LMW2999" s="357"/>
      <c r="LMX2999" s="81"/>
      <c r="LMY2999" s="173"/>
      <c r="LMZ2999" s="733"/>
      <c r="LNA2999" s="137"/>
      <c r="LNB2999" s="583"/>
      <c r="LNC2999" s="538"/>
      <c r="LND2999" s="565"/>
      <c r="LNE2999" s="357"/>
      <c r="LNF2999" s="81"/>
      <c r="LNG2999" s="173"/>
      <c r="LNH2999" s="733"/>
      <c r="LNI2999" s="137"/>
      <c r="LNJ2999" s="583"/>
      <c r="LNK2999" s="538"/>
      <c r="LNL2999" s="565"/>
      <c r="LNM2999" s="357"/>
      <c r="LNN2999" s="81"/>
      <c r="LNO2999" s="173"/>
      <c r="LNP2999" s="733"/>
      <c r="LNQ2999" s="137"/>
      <c r="LNR2999" s="583"/>
      <c r="LNS2999" s="538"/>
      <c r="LNT2999" s="565"/>
      <c r="LNU2999" s="357"/>
      <c r="LNV2999" s="81"/>
      <c r="LNW2999" s="173"/>
      <c r="LNX2999" s="733"/>
      <c r="LNY2999" s="137"/>
      <c r="LNZ2999" s="583"/>
      <c r="LOA2999" s="538"/>
      <c r="LOB2999" s="565"/>
      <c r="LOC2999" s="357"/>
      <c r="LOD2999" s="81"/>
      <c r="LOE2999" s="173"/>
      <c r="LOF2999" s="733"/>
      <c r="LOG2999" s="137"/>
      <c r="LOH2999" s="583"/>
      <c r="LOI2999" s="538"/>
      <c r="LOJ2999" s="565"/>
      <c r="LOK2999" s="357"/>
      <c r="LOL2999" s="81"/>
      <c r="LOM2999" s="173"/>
      <c r="LON2999" s="733"/>
      <c r="LOO2999" s="137"/>
      <c r="LOP2999" s="583"/>
      <c r="LOQ2999" s="538"/>
      <c r="LOR2999" s="565"/>
      <c r="LOS2999" s="357"/>
      <c r="LOT2999" s="81"/>
      <c r="LOU2999" s="173"/>
      <c r="LOV2999" s="733"/>
      <c r="LOW2999" s="137"/>
      <c r="LOX2999" s="583"/>
      <c r="LOY2999" s="538"/>
      <c r="LOZ2999" s="565"/>
      <c r="LPA2999" s="357"/>
      <c r="LPB2999" s="81"/>
      <c r="LPC2999" s="173"/>
      <c r="LPD2999" s="733"/>
      <c r="LPE2999" s="137"/>
      <c r="LPF2999" s="583"/>
      <c r="LPG2999" s="538"/>
      <c r="LPH2999" s="565"/>
      <c r="LPI2999" s="357"/>
      <c r="LPJ2999" s="81"/>
      <c r="LPK2999" s="173"/>
      <c r="LPL2999" s="733"/>
      <c r="LPM2999" s="137"/>
      <c r="LPN2999" s="583"/>
      <c r="LPO2999" s="538"/>
      <c r="LPP2999" s="565"/>
      <c r="LPQ2999" s="357"/>
      <c r="LPR2999" s="81"/>
      <c r="LPS2999" s="173"/>
      <c r="LPT2999" s="733"/>
      <c r="LPU2999" s="137"/>
      <c r="LPV2999" s="583"/>
      <c r="LPW2999" s="538"/>
      <c r="LPX2999" s="565"/>
      <c r="LPY2999" s="357"/>
      <c r="LPZ2999" s="81"/>
      <c r="LQA2999" s="173"/>
      <c r="LQB2999" s="733"/>
      <c r="LQC2999" s="137"/>
      <c r="LQD2999" s="583"/>
      <c r="LQE2999" s="538"/>
      <c r="LQF2999" s="565"/>
      <c r="LQG2999" s="357"/>
      <c r="LQH2999" s="81"/>
      <c r="LQI2999" s="173"/>
      <c r="LQJ2999" s="733"/>
      <c r="LQK2999" s="137"/>
      <c r="LQL2999" s="583"/>
      <c r="LQM2999" s="538"/>
      <c r="LQN2999" s="565"/>
      <c r="LQO2999" s="357"/>
      <c r="LQP2999" s="81"/>
      <c r="LQQ2999" s="173"/>
      <c r="LQR2999" s="733"/>
      <c r="LQS2999" s="137"/>
      <c r="LQT2999" s="583"/>
      <c r="LQU2999" s="538"/>
      <c r="LQV2999" s="565"/>
      <c r="LQW2999" s="357"/>
      <c r="LQX2999" s="81"/>
      <c r="LQY2999" s="173"/>
      <c r="LQZ2999" s="733"/>
      <c r="LRA2999" s="137"/>
      <c r="LRB2999" s="583"/>
      <c r="LRC2999" s="538"/>
      <c r="LRD2999" s="565"/>
      <c r="LRE2999" s="357"/>
      <c r="LRF2999" s="81"/>
      <c r="LRG2999" s="173"/>
      <c r="LRH2999" s="733"/>
      <c r="LRI2999" s="137"/>
      <c r="LRJ2999" s="583"/>
      <c r="LRK2999" s="538"/>
      <c r="LRL2999" s="565"/>
      <c r="LRM2999" s="357"/>
      <c r="LRN2999" s="81"/>
      <c r="LRO2999" s="173"/>
      <c r="LRP2999" s="733"/>
      <c r="LRQ2999" s="137"/>
      <c r="LRR2999" s="583"/>
      <c r="LRS2999" s="538"/>
      <c r="LRT2999" s="565"/>
      <c r="LRU2999" s="357"/>
      <c r="LRV2999" s="81"/>
      <c r="LRW2999" s="173"/>
      <c r="LRX2999" s="733"/>
      <c r="LRY2999" s="137"/>
      <c r="LRZ2999" s="583"/>
      <c r="LSA2999" s="538"/>
      <c r="LSB2999" s="565"/>
      <c r="LSC2999" s="357"/>
      <c r="LSD2999" s="81"/>
      <c r="LSE2999" s="173"/>
      <c r="LSF2999" s="733"/>
      <c r="LSG2999" s="137"/>
      <c r="LSH2999" s="583"/>
      <c r="LSI2999" s="538"/>
      <c r="LSJ2999" s="565"/>
      <c r="LSK2999" s="357"/>
      <c r="LSL2999" s="81"/>
      <c r="LSM2999" s="173"/>
      <c r="LSN2999" s="733"/>
      <c r="LSO2999" s="137"/>
      <c r="LSP2999" s="583"/>
      <c r="LSQ2999" s="538"/>
      <c r="LSR2999" s="565"/>
      <c r="LSS2999" s="357"/>
      <c r="LST2999" s="81"/>
      <c r="LSU2999" s="173"/>
      <c r="LSV2999" s="733"/>
      <c r="LSW2999" s="137"/>
      <c r="LSX2999" s="583"/>
      <c r="LSY2999" s="538"/>
      <c r="LSZ2999" s="565"/>
      <c r="LTA2999" s="357"/>
      <c r="LTB2999" s="81"/>
      <c r="LTC2999" s="173"/>
      <c r="LTD2999" s="733"/>
      <c r="LTE2999" s="137"/>
      <c r="LTF2999" s="583"/>
      <c r="LTG2999" s="538"/>
      <c r="LTH2999" s="565"/>
      <c r="LTI2999" s="357"/>
      <c r="LTJ2999" s="81"/>
      <c r="LTK2999" s="173"/>
      <c r="LTL2999" s="733"/>
      <c r="LTM2999" s="137"/>
      <c r="LTN2999" s="583"/>
      <c r="LTO2999" s="538"/>
      <c r="LTP2999" s="565"/>
      <c r="LTQ2999" s="357"/>
      <c r="LTR2999" s="81"/>
      <c r="LTS2999" s="173"/>
      <c r="LTT2999" s="733"/>
      <c r="LTU2999" s="137"/>
      <c r="LTV2999" s="583"/>
      <c r="LTW2999" s="538"/>
      <c r="LTX2999" s="565"/>
      <c r="LTY2999" s="357"/>
      <c r="LTZ2999" s="81"/>
      <c r="LUA2999" s="173"/>
      <c r="LUB2999" s="733"/>
      <c r="LUC2999" s="137"/>
      <c r="LUD2999" s="583"/>
      <c r="LUE2999" s="538"/>
      <c r="LUF2999" s="565"/>
      <c r="LUG2999" s="357"/>
      <c r="LUH2999" s="81"/>
      <c r="LUI2999" s="173"/>
      <c r="LUJ2999" s="733"/>
      <c r="LUK2999" s="137"/>
      <c r="LUL2999" s="583"/>
      <c r="LUM2999" s="538"/>
      <c r="LUN2999" s="565"/>
      <c r="LUO2999" s="357"/>
      <c r="LUP2999" s="81"/>
      <c r="LUQ2999" s="173"/>
      <c r="LUR2999" s="733"/>
      <c r="LUS2999" s="137"/>
      <c r="LUT2999" s="583"/>
      <c r="LUU2999" s="538"/>
      <c r="LUV2999" s="565"/>
      <c r="LUW2999" s="357"/>
      <c r="LUX2999" s="81"/>
      <c r="LUY2999" s="173"/>
      <c r="LUZ2999" s="733"/>
      <c r="LVA2999" s="137"/>
      <c r="LVB2999" s="583"/>
      <c r="LVC2999" s="538"/>
      <c r="LVD2999" s="565"/>
      <c r="LVE2999" s="357"/>
      <c r="LVF2999" s="81"/>
      <c r="LVG2999" s="173"/>
      <c r="LVH2999" s="733"/>
      <c r="LVI2999" s="137"/>
      <c r="LVJ2999" s="583"/>
      <c r="LVK2999" s="538"/>
      <c r="LVL2999" s="565"/>
      <c r="LVM2999" s="357"/>
      <c r="LVN2999" s="81"/>
      <c r="LVO2999" s="173"/>
      <c r="LVP2999" s="733"/>
      <c r="LVQ2999" s="137"/>
      <c r="LVR2999" s="583"/>
      <c r="LVS2999" s="538"/>
      <c r="LVT2999" s="565"/>
      <c r="LVU2999" s="357"/>
      <c r="LVV2999" s="81"/>
      <c r="LVW2999" s="173"/>
      <c r="LVX2999" s="733"/>
      <c r="LVY2999" s="137"/>
      <c r="LVZ2999" s="583"/>
      <c r="LWA2999" s="538"/>
      <c r="LWB2999" s="565"/>
      <c r="LWC2999" s="357"/>
      <c r="LWD2999" s="81"/>
      <c r="LWE2999" s="173"/>
      <c r="LWF2999" s="733"/>
      <c r="LWG2999" s="137"/>
      <c r="LWH2999" s="583"/>
      <c r="LWI2999" s="538"/>
      <c r="LWJ2999" s="565"/>
      <c r="LWK2999" s="357"/>
      <c r="LWL2999" s="81"/>
      <c r="LWM2999" s="173"/>
      <c r="LWN2999" s="733"/>
      <c r="LWO2999" s="137"/>
      <c r="LWP2999" s="583"/>
      <c r="LWQ2999" s="538"/>
      <c r="LWR2999" s="565"/>
      <c r="LWS2999" s="357"/>
      <c r="LWT2999" s="81"/>
      <c r="LWU2999" s="173"/>
      <c r="LWV2999" s="733"/>
      <c r="LWW2999" s="137"/>
      <c r="LWX2999" s="583"/>
      <c r="LWY2999" s="538"/>
      <c r="LWZ2999" s="565"/>
      <c r="LXA2999" s="357"/>
      <c r="LXB2999" s="81"/>
      <c r="LXC2999" s="173"/>
      <c r="LXD2999" s="733"/>
      <c r="LXE2999" s="137"/>
      <c r="LXF2999" s="583"/>
      <c r="LXG2999" s="538"/>
      <c r="LXH2999" s="565"/>
      <c r="LXI2999" s="357"/>
      <c r="LXJ2999" s="81"/>
      <c r="LXK2999" s="173"/>
      <c r="LXL2999" s="733"/>
      <c r="LXM2999" s="137"/>
      <c r="LXN2999" s="583"/>
      <c r="LXO2999" s="538"/>
      <c r="LXP2999" s="565"/>
      <c r="LXQ2999" s="357"/>
      <c r="LXR2999" s="81"/>
      <c r="LXS2999" s="173"/>
      <c r="LXT2999" s="733"/>
      <c r="LXU2999" s="137"/>
      <c r="LXV2999" s="583"/>
      <c r="LXW2999" s="538"/>
      <c r="LXX2999" s="565"/>
      <c r="LXY2999" s="357"/>
      <c r="LXZ2999" s="81"/>
      <c r="LYA2999" s="173"/>
      <c r="LYB2999" s="733"/>
      <c r="LYC2999" s="137"/>
      <c r="LYD2999" s="583"/>
      <c r="LYE2999" s="538"/>
      <c r="LYF2999" s="565"/>
      <c r="LYG2999" s="357"/>
      <c r="LYH2999" s="81"/>
      <c r="LYI2999" s="173"/>
      <c r="LYJ2999" s="733"/>
      <c r="LYK2999" s="137"/>
      <c r="LYL2999" s="583"/>
      <c r="LYM2999" s="538"/>
      <c r="LYN2999" s="565"/>
      <c r="LYO2999" s="357"/>
      <c r="LYP2999" s="81"/>
      <c r="LYQ2999" s="173"/>
      <c r="LYR2999" s="733"/>
      <c r="LYS2999" s="137"/>
      <c r="LYT2999" s="583"/>
      <c r="LYU2999" s="538"/>
      <c r="LYV2999" s="565"/>
      <c r="LYW2999" s="357"/>
      <c r="LYX2999" s="81"/>
      <c r="LYY2999" s="173"/>
      <c r="LYZ2999" s="733"/>
      <c r="LZA2999" s="137"/>
      <c r="LZB2999" s="583"/>
      <c r="LZC2999" s="538"/>
      <c r="LZD2999" s="565"/>
      <c r="LZE2999" s="357"/>
      <c r="LZF2999" s="81"/>
      <c r="LZG2999" s="173"/>
      <c r="LZH2999" s="733"/>
      <c r="LZI2999" s="137"/>
      <c r="LZJ2999" s="583"/>
      <c r="LZK2999" s="538"/>
      <c r="LZL2999" s="565"/>
      <c r="LZM2999" s="357"/>
      <c r="LZN2999" s="81"/>
      <c r="LZO2999" s="173"/>
      <c r="LZP2999" s="733"/>
      <c r="LZQ2999" s="137"/>
      <c r="LZR2999" s="583"/>
      <c r="LZS2999" s="538"/>
      <c r="LZT2999" s="565"/>
      <c r="LZU2999" s="357"/>
      <c r="LZV2999" s="81"/>
      <c r="LZW2999" s="173"/>
      <c r="LZX2999" s="733"/>
      <c r="LZY2999" s="137"/>
      <c r="LZZ2999" s="583"/>
      <c r="MAA2999" s="538"/>
      <c r="MAB2999" s="565"/>
      <c r="MAC2999" s="357"/>
      <c r="MAD2999" s="81"/>
      <c r="MAE2999" s="173"/>
      <c r="MAF2999" s="733"/>
      <c r="MAG2999" s="137"/>
      <c r="MAH2999" s="583"/>
      <c r="MAI2999" s="538"/>
      <c r="MAJ2999" s="565"/>
      <c r="MAK2999" s="357"/>
      <c r="MAL2999" s="81"/>
      <c r="MAM2999" s="173"/>
      <c r="MAN2999" s="733"/>
      <c r="MAO2999" s="137"/>
      <c r="MAP2999" s="583"/>
      <c r="MAQ2999" s="538"/>
      <c r="MAR2999" s="565"/>
      <c r="MAS2999" s="357"/>
      <c r="MAT2999" s="81"/>
      <c r="MAU2999" s="173"/>
      <c r="MAV2999" s="733"/>
      <c r="MAW2999" s="137"/>
      <c r="MAX2999" s="583"/>
      <c r="MAY2999" s="538"/>
      <c r="MAZ2999" s="565"/>
      <c r="MBA2999" s="357"/>
      <c r="MBB2999" s="81"/>
      <c r="MBC2999" s="173"/>
      <c r="MBD2999" s="733"/>
      <c r="MBE2999" s="137"/>
      <c r="MBF2999" s="583"/>
      <c r="MBG2999" s="538"/>
      <c r="MBH2999" s="565"/>
      <c r="MBI2999" s="357"/>
      <c r="MBJ2999" s="81"/>
      <c r="MBK2999" s="173"/>
      <c r="MBL2999" s="733"/>
      <c r="MBM2999" s="137"/>
      <c r="MBN2999" s="583"/>
      <c r="MBO2999" s="538"/>
      <c r="MBP2999" s="565"/>
      <c r="MBQ2999" s="357"/>
      <c r="MBR2999" s="81"/>
      <c r="MBS2999" s="173"/>
      <c r="MBT2999" s="733"/>
      <c r="MBU2999" s="137"/>
      <c r="MBV2999" s="583"/>
      <c r="MBW2999" s="538"/>
      <c r="MBX2999" s="565"/>
      <c r="MBY2999" s="357"/>
      <c r="MBZ2999" s="81"/>
      <c r="MCA2999" s="173"/>
      <c r="MCB2999" s="733"/>
      <c r="MCC2999" s="137"/>
      <c r="MCD2999" s="583"/>
      <c r="MCE2999" s="538"/>
      <c r="MCF2999" s="565"/>
      <c r="MCG2999" s="357"/>
      <c r="MCH2999" s="81"/>
      <c r="MCI2999" s="173"/>
      <c r="MCJ2999" s="733"/>
      <c r="MCK2999" s="137"/>
      <c r="MCL2999" s="583"/>
      <c r="MCM2999" s="538"/>
      <c r="MCN2999" s="565"/>
      <c r="MCO2999" s="357"/>
      <c r="MCP2999" s="81"/>
      <c r="MCQ2999" s="173"/>
      <c r="MCR2999" s="733"/>
      <c r="MCS2999" s="137"/>
      <c r="MCT2999" s="583"/>
      <c r="MCU2999" s="538"/>
      <c r="MCV2999" s="565"/>
      <c r="MCW2999" s="357"/>
      <c r="MCX2999" s="81"/>
      <c r="MCY2999" s="173"/>
      <c r="MCZ2999" s="733"/>
      <c r="MDA2999" s="137"/>
      <c r="MDB2999" s="583"/>
      <c r="MDC2999" s="538"/>
      <c r="MDD2999" s="565"/>
      <c r="MDE2999" s="357"/>
      <c r="MDF2999" s="81"/>
      <c r="MDG2999" s="173"/>
      <c r="MDH2999" s="733"/>
      <c r="MDI2999" s="137"/>
      <c r="MDJ2999" s="583"/>
      <c r="MDK2999" s="538"/>
      <c r="MDL2999" s="565"/>
      <c r="MDM2999" s="357"/>
      <c r="MDN2999" s="81"/>
      <c r="MDO2999" s="173"/>
      <c r="MDP2999" s="733"/>
      <c r="MDQ2999" s="137"/>
      <c r="MDR2999" s="583"/>
      <c r="MDS2999" s="538"/>
      <c r="MDT2999" s="565"/>
      <c r="MDU2999" s="357"/>
      <c r="MDV2999" s="81"/>
      <c r="MDW2999" s="173"/>
      <c r="MDX2999" s="733"/>
      <c r="MDY2999" s="137"/>
      <c r="MDZ2999" s="583"/>
      <c r="MEA2999" s="538"/>
      <c r="MEB2999" s="565"/>
      <c r="MEC2999" s="357"/>
      <c r="MED2999" s="81"/>
      <c r="MEE2999" s="173"/>
      <c r="MEF2999" s="733"/>
      <c r="MEG2999" s="137"/>
      <c r="MEH2999" s="583"/>
      <c r="MEI2999" s="538"/>
      <c r="MEJ2999" s="565"/>
      <c r="MEK2999" s="357"/>
      <c r="MEL2999" s="81"/>
      <c r="MEM2999" s="173"/>
      <c r="MEN2999" s="733"/>
      <c r="MEO2999" s="137"/>
      <c r="MEP2999" s="583"/>
      <c r="MEQ2999" s="538"/>
      <c r="MER2999" s="565"/>
      <c r="MES2999" s="357"/>
      <c r="MET2999" s="81"/>
      <c r="MEU2999" s="173"/>
      <c r="MEV2999" s="733"/>
      <c r="MEW2999" s="137"/>
      <c r="MEX2999" s="583"/>
      <c r="MEY2999" s="538"/>
      <c r="MEZ2999" s="565"/>
      <c r="MFA2999" s="357"/>
      <c r="MFB2999" s="81"/>
      <c r="MFC2999" s="173"/>
      <c r="MFD2999" s="733"/>
      <c r="MFE2999" s="137"/>
      <c r="MFF2999" s="583"/>
      <c r="MFG2999" s="538"/>
      <c r="MFH2999" s="565"/>
      <c r="MFI2999" s="357"/>
      <c r="MFJ2999" s="81"/>
      <c r="MFK2999" s="173"/>
      <c r="MFL2999" s="733"/>
      <c r="MFM2999" s="137"/>
      <c r="MFN2999" s="583"/>
      <c r="MFO2999" s="538"/>
      <c r="MFP2999" s="565"/>
      <c r="MFQ2999" s="357"/>
      <c r="MFR2999" s="81"/>
      <c r="MFS2999" s="173"/>
      <c r="MFT2999" s="733"/>
      <c r="MFU2999" s="137"/>
      <c r="MFV2999" s="583"/>
      <c r="MFW2999" s="538"/>
      <c r="MFX2999" s="565"/>
      <c r="MFY2999" s="357"/>
      <c r="MFZ2999" s="81"/>
      <c r="MGA2999" s="173"/>
      <c r="MGB2999" s="733"/>
      <c r="MGC2999" s="137"/>
      <c r="MGD2999" s="583"/>
      <c r="MGE2999" s="538"/>
      <c r="MGF2999" s="565"/>
      <c r="MGG2999" s="357"/>
      <c r="MGH2999" s="81"/>
      <c r="MGI2999" s="173"/>
      <c r="MGJ2999" s="733"/>
      <c r="MGK2999" s="137"/>
      <c r="MGL2999" s="583"/>
      <c r="MGM2999" s="538"/>
      <c r="MGN2999" s="565"/>
      <c r="MGO2999" s="357"/>
      <c r="MGP2999" s="81"/>
      <c r="MGQ2999" s="173"/>
      <c r="MGR2999" s="733"/>
      <c r="MGS2999" s="137"/>
      <c r="MGT2999" s="583"/>
      <c r="MGU2999" s="538"/>
      <c r="MGV2999" s="565"/>
      <c r="MGW2999" s="357"/>
      <c r="MGX2999" s="81"/>
      <c r="MGY2999" s="173"/>
      <c r="MGZ2999" s="733"/>
      <c r="MHA2999" s="137"/>
      <c r="MHB2999" s="583"/>
      <c r="MHC2999" s="538"/>
      <c r="MHD2999" s="565"/>
      <c r="MHE2999" s="357"/>
      <c r="MHF2999" s="81"/>
      <c r="MHG2999" s="173"/>
      <c r="MHH2999" s="733"/>
      <c r="MHI2999" s="137"/>
      <c r="MHJ2999" s="583"/>
      <c r="MHK2999" s="538"/>
      <c r="MHL2999" s="565"/>
      <c r="MHM2999" s="357"/>
      <c r="MHN2999" s="81"/>
      <c r="MHO2999" s="173"/>
      <c r="MHP2999" s="733"/>
      <c r="MHQ2999" s="137"/>
      <c r="MHR2999" s="583"/>
      <c r="MHS2999" s="538"/>
      <c r="MHT2999" s="565"/>
      <c r="MHU2999" s="357"/>
      <c r="MHV2999" s="81"/>
      <c r="MHW2999" s="173"/>
      <c r="MHX2999" s="733"/>
      <c r="MHY2999" s="137"/>
      <c r="MHZ2999" s="583"/>
      <c r="MIA2999" s="538"/>
      <c r="MIB2999" s="565"/>
      <c r="MIC2999" s="357"/>
      <c r="MID2999" s="81"/>
      <c r="MIE2999" s="173"/>
      <c r="MIF2999" s="733"/>
      <c r="MIG2999" s="137"/>
      <c r="MIH2999" s="583"/>
      <c r="MII2999" s="538"/>
      <c r="MIJ2999" s="565"/>
      <c r="MIK2999" s="357"/>
      <c r="MIL2999" s="81"/>
      <c r="MIM2999" s="173"/>
      <c r="MIN2999" s="733"/>
      <c r="MIO2999" s="137"/>
      <c r="MIP2999" s="583"/>
      <c r="MIQ2999" s="538"/>
      <c r="MIR2999" s="565"/>
      <c r="MIS2999" s="357"/>
      <c r="MIT2999" s="81"/>
      <c r="MIU2999" s="173"/>
      <c r="MIV2999" s="733"/>
      <c r="MIW2999" s="137"/>
      <c r="MIX2999" s="583"/>
      <c r="MIY2999" s="538"/>
      <c r="MIZ2999" s="565"/>
      <c r="MJA2999" s="357"/>
      <c r="MJB2999" s="81"/>
      <c r="MJC2999" s="173"/>
      <c r="MJD2999" s="733"/>
      <c r="MJE2999" s="137"/>
      <c r="MJF2999" s="583"/>
      <c r="MJG2999" s="538"/>
      <c r="MJH2999" s="565"/>
      <c r="MJI2999" s="357"/>
      <c r="MJJ2999" s="81"/>
      <c r="MJK2999" s="173"/>
      <c r="MJL2999" s="733"/>
      <c r="MJM2999" s="137"/>
      <c r="MJN2999" s="583"/>
      <c r="MJO2999" s="538"/>
      <c r="MJP2999" s="565"/>
      <c r="MJQ2999" s="357"/>
      <c r="MJR2999" s="81"/>
      <c r="MJS2999" s="173"/>
      <c r="MJT2999" s="733"/>
      <c r="MJU2999" s="137"/>
      <c r="MJV2999" s="583"/>
      <c r="MJW2999" s="538"/>
      <c r="MJX2999" s="565"/>
      <c r="MJY2999" s="357"/>
      <c r="MJZ2999" s="81"/>
      <c r="MKA2999" s="173"/>
      <c r="MKB2999" s="733"/>
      <c r="MKC2999" s="137"/>
      <c r="MKD2999" s="583"/>
      <c r="MKE2999" s="538"/>
      <c r="MKF2999" s="565"/>
      <c r="MKG2999" s="357"/>
      <c r="MKH2999" s="81"/>
      <c r="MKI2999" s="173"/>
      <c r="MKJ2999" s="733"/>
      <c r="MKK2999" s="137"/>
      <c r="MKL2999" s="583"/>
      <c r="MKM2999" s="538"/>
      <c r="MKN2999" s="565"/>
      <c r="MKO2999" s="357"/>
      <c r="MKP2999" s="81"/>
      <c r="MKQ2999" s="173"/>
      <c r="MKR2999" s="733"/>
      <c r="MKS2999" s="137"/>
      <c r="MKT2999" s="583"/>
      <c r="MKU2999" s="538"/>
      <c r="MKV2999" s="565"/>
      <c r="MKW2999" s="357"/>
      <c r="MKX2999" s="81"/>
      <c r="MKY2999" s="173"/>
      <c r="MKZ2999" s="733"/>
      <c r="MLA2999" s="137"/>
      <c r="MLB2999" s="583"/>
      <c r="MLC2999" s="538"/>
      <c r="MLD2999" s="565"/>
      <c r="MLE2999" s="357"/>
      <c r="MLF2999" s="81"/>
      <c r="MLG2999" s="173"/>
      <c r="MLH2999" s="733"/>
      <c r="MLI2999" s="137"/>
      <c r="MLJ2999" s="583"/>
      <c r="MLK2999" s="538"/>
      <c r="MLL2999" s="565"/>
      <c r="MLM2999" s="357"/>
      <c r="MLN2999" s="81"/>
      <c r="MLO2999" s="173"/>
      <c r="MLP2999" s="733"/>
      <c r="MLQ2999" s="137"/>
      <c r="MLR2999" s="583"/>
      <c r="MLS2999" s="538"/>
      <c r="MLT2999" s="565"/>
      <c r="MLU2999" s="357"/>
      <c r="MLV2999" s="81"/>
      <c r="MLW2999" s="173"/>
      <c r="MLX2999" s="733"/>
      <c r="MLY2999" s="137"/>
      <c r="MLZ2999" s="583"/>
      <c r="MMA2999" s="538"/>
      <c r="MMB2999" s="565"/>
      <c r="MMC2999" s="357"/>
      <c r="MMD2999" s="81"/>
      <c r="MME2999" s="173"/>
      <c r="MMF2999" s="733"/>
      <c r="MMG2999" s="137"/>
      <c r="MMH2999" s="583"/>
      <c r="MMI2999" s="538"/>
      <c r="MMJ2999" s="565"/>
      <c r="MMK2999" s="357"/>
      <c r="MML2999" s="81"/>
      <c r="MMM2999" s="173"/>
      <c r="MMN2999" s="733"/>
      <c r="MMO2999" s="137"/>
      <c r="MMP2999" s="583"/>
      <c r="MMQ2999" s="538"/>
      <c r="MMR2999" s="565"/>
      <c r="MMS2999" s="357"/>
      <c r="MMT2999" s="81"/>
      <c r="MMU2999" s="173"/>
      <c r="MMV2999" s="733"/>
      <c r="MMW2999" s="137"/>
      <c r="MMX2999" s="583"/>
      <c r="MMY2999" s="538"/>
      <c r="MMZ2999" s="565"/>
      <c r="MNA2999" s="357"/>
      <c r="MNB2999" s="81"/>
      <c r="MNC2999" s="173"/>
      <c r="MND2999" s="733"/>
      <c r="MNE2999" s="137"/>
      <c r="MNF2999" s="583"/>
      <c r="MNG2999" s="538"/>
      <c r="MNH2999" s="565"/>
      <c r="MNI2999" s="357"/>
      <c r="MNJ2999" s="81"/>
      <c r="MNK2999" s="173"/>
      <c r="MNL2999" s="733"/>
      <c r="MNM2999" s="137"/>
      <c r="MNN2999" s="583"/>
      <c r="MNO2999" s="538"/>
      <c r="MNP2999" s="565"/>
      <c r="MNQ2999" s="357"/>
      <c r="MNR2999" s="81"/>
      <c r="MNS2999" s="173"/>
      <c r="MNT2999" s="733"/>
      <c r="MNU2999" s="137"/>
      <c r="MNV2999" s="583"/>
      <c r="MNW2999" s="538"/>
      <c r="MNX2999" s="565"/>
      <c r="MNY2999" s="357"/>
      <c r="MNZ2999" s="81"/>
      <c r="MOA2999" s="173"/>
      <c r="MOB2999" s="733"/>
      <c r="MOC2999" s="137"/>
      <c r="MOD2999" s="583"/>
      <c r="MOE2999" s="538"/>
      <c r="MOF2999" s="565"/>
      <c r="MOG2999" s="357"/>
      <c r="MOH2999" s="81"/>
      <c r="MOI2999" s="173"/>
      <c r="MOJ2999" s="733"/>
      <c r="MOK2999" s="137"/>
      <c r="MOL2999" s="583"/>
      <c r="MOM2999" s="538"/>
      <c r="MON2999" s="565"/>
      <c r="MOO2999" s="357"/>
      <c r="MOP2999" s="81"/>
      <c r="MOQ2999" s="173"/>
      <c r="MOR2999" s="733"/>
      <c r="MOS2999" s="137"/>
      <c r="MOT2999" s="583"/>
      <c r="MOU2999" s="538"/>
      <c r="MOV2999" s="565"/>
      <c r="MOW2999" s="357"/>
      <c r="MOX2999" s="81"/>
      <c r="MOY2999" s="173"/>
      <c r="MOZ2999" s="733"/>
      <c r="MPA2999" s="137"/>
      <c r="MPB2999" s="583"/>
      <c r="MPC2999" s="538"/>
      <c r="MPD2999" s="565"/>
      <c r="MPE2999" s="357"/>
      <c r="MPF2999" s="81"/>
      <c r="MPG2999" s="173"/>
      <c r="MPH2999" s="733"/>
      <c r="MPI2999" s="137"/>
      <c r="MPJ2999" s="583"/>
      <c r="MPK2999" s="538"/>
      <c r="MPL2999" s="565"/>
      <c r="MPM2999" s="357"/>
      <c r="MPN2999" s="81"/>
      <c r="MPO2999" s="173"/>
      <c r="MPP2999" s="733"/>
      <c r="MPQ2999" s="137"/>
      <c r="MPR2999" s="583"/>
      <c r="MPS2999" s="538"/>
      <c r="MPT2999" s="565"/>
      <c r="MPU2999" s="357"/>
      <c r="MPV2999" s="81"/>
      <c r="MPW2999" s="173"/>
      <c r="MPX2999" s="733"/>
      <c r="MPY2999" s="137"/>
      <c r="MPZ2999" s="583"/>
      <c r="MQA2999" s="538"/>
      <c r="MQB2999" s="565"/>
      <c r="MQC2999" s="357"/>
      <c r="MQD2999" s="81"/>
      <c r="MQE2999" s="173"/>
      <c r="MQF2999" s="733"/>
      <c r="MQG2999" s="137"/>
      <c r="MQH2999" s="583"/>
      <c r="MQI2999" s="538"/>
      <c r="MQJ2999" s="565"/>
      <c r="MQK2999" s="357"/>
      <c r="MQL2999" s="81"/>
      <c r="MQM2999" s="173"/>
      <c r="MQN2999" s="733"/>
      <c r="MQO2999" s="137"/>
      <c r="MQP2999" s="583"/>
      <c r="MQQ2999" s="538"/>
      <c r="MQR2999" s="565"/>
      <c r="MQS2999" s="357"/>
      <c r="MQT2999" s="81"/>
      <c r="MQU2999" s="173"/>
      <c r="MQV2999" s="733"/>
      <c r="MQW2999" s="137"/>
      <c r="MQX2999" s="583"/>
      <c r="MQY2999" s="538"/>
      <c r="MQZ2999" s="565"/>
      <c r="MRA2999" s="357"/>
      <c r="MRB2999" s="81"/>
      <c r="MRC2999" s="173"/>
      <c r="MRD2999" s="733"/>
      <c r="MRE2999" s="137"/>
      <c r="MRF2999" s="583"/>
      <c r="MRG2999" s="538"/>
      <c r="MRH2999" s="565"/>
      <c r="MRI2999" s="357"/>
      <c r="MRJ2999" s="81"/>
      <c r="MRK2999" s="173"/>
      <c r="MRL2999" s="733"/>
      <c r="MRM2999" s="137"/>
      <c r="MRN2999" s="583"/>
      <c r="MRO2999" s="538"/>
      <c r="MRP2999" s="565"/>
      <c r="MRQ2999" s="357"/>
      <c r="MRR2999" s="81"/>
      <c r="MRS2999" s="173"/>
      <c r="MRT2999" s="733"/>
      <c r="MRU2999" s="137"/>
      <c r="MRV2999" s="583"/>
      <c r="MRW2999" s="538"/>
      <c r="MRX2999" s="565"/>
      <c r="MRY2999" s="357"/>
      <c r="MRZ2999" s="81"/>
      <c r="MSA2999" s="173"/>
      <c r="MSB2999" s="733"/>
      <c r="MSC2999" s="137"/>
      <c r="MSD2999" s="583"/>
      <c r="MSE2999" s="538"/>
      <c r="MSF2999" s="565"/>
      <c r="MSG2999" s="357"/>
      <c r="MSH2999" s="81"/>
      <c r="MSI2999" s="173"/>
      <c r="MSJ2999" s="733"/>
      <c r="MSK2999" s="137"/>
      <c r="MSL2999" s="583"/>
      <c r="MSM2999" s="538"/>
      <c r="MSN2999" s="565"/>
      <c r="MSO2999" s="357"/>
      <c r="MSP2999" s="81"/>
      <c r="MSQ2999" s="173"/>
      <c r="MSR2999" s="733"/>
      <c r="MSS2999" s="137"/>
      <c r="MST2999" s="583"/>
      <c r="MSU2999" s="538"/>
      <c r="MSV2999" s="565"/>
      <c r="MSW2999" s="357"/>
      <c r="MSX2999" s="81"/>
      <c r="MSY2999" s="173"/>
      <c r="MSZ2999" s="733"/>
      <c r="MTA2999" s="137"/>
      <c r="MTB2999" s="583"/>
      <c r="MTC2999" s="538"/>
      <c r="MTD2999" s="565"/>
      <c r="MTE2999" s="357"/>
      <c r="MTF2999" s="81"/>
      <c r="MTG2999" s="173"/>
      <c r="MTH2999" s="733"/>
      <c r="MTI2999" s="137"/>
      <c r="MTJ2999" s="583"/>
      <c r="MTK2999" s="538"/>
      <c r="MTL2999" s="565"/>
      <c r="MTM2999" s="357"/>
      <c r="MTN2999" s="81"/>
      <c r="MTO2999" s="173"/>
      <c r="MTP2999" s="733"/>
      <c r="MTQ2999" s="137"/>
      <c r="MTR2999" s="583"/>
      <c r="MTS2999" s="538"/>
      <c r="MTT2999" s="565"/>
      <c r="MTU2999" s="357"/>
      <c r="MTV2999" s="81"/>
      <c r="MTW2999" s="173"/>
      <c r="MTX2999" s="733"/>
      <c r="MTY2999" s="137"/>
      <c r="MTZ2999" s="583"/>
      <c r="MUA2999" s="538"/>
      <c r="MUB2999" s="565"/>
      <c r="MUC2999" s="357"/>
      <c r="MUD2999" s="81"/>
      <c r="MUE2999" s="173"/>
      <c r="MUF2999" s="733"/>
      <c r="MUG2999" s="137"/>
      <c r="MUH2999" s="583"/>
      <c r="MUI2999" s="538"/>
      <c r="MUJ2999" s="565"/>
      <c r="MUK2999" s="357"/>
      <c r="MUL2999" s="81"/>
      <c r="MUM2999" s="173"/>
      <c r="MUN2999" s="733"/>
      <c r="MUO2999" s="137"/>
      <c r="MUP2999" s="583"/>
      <c r="MUQ2999" s="538"/>
      <c r="MUR2999" s="565"/>
      <c r="MUS2999" s="357"/>
      <c r="MUT2999" s="81"/>
      <c r="MUU2999" s="173"/>
      <c r="MUV2999" s="733"/>
      <c r="MUW2999" s="137"/>
      <c r="MUX2999" s="583"/>
      <c r="MUY2999" s="538"/>
      <c r="MUZ2999" s="565"/>
      <c r="MVA2999" s="357"/>
      <c r="MVB2999" s="81"/>
      <c r="MVC2999" s="173"/>
      <c r="MVD2999" s="733"/>
      <c r="MVE2999" s="137"/>
      <c r="MVF2999" s="583"/>
      <c r="MVG2999" s="538"/>
      <c r="MVH2999" s="565"/>
      <c r="MVI2999" s="357"/>
      <c r="MVJ2999" s="81"/>
      <c r="MVK2999" s="173"/>
      <c r="MVL2999" s="733"/>
      <c r="MVM2999" s="137"/>
      <c r="MVN2999" s="583"/>
      <c r="MVO2999" s="538"/>
      <c r="MVP2999" s="565"/>
      <c r="MVQ2999" s="357"/>
      <c r="MVR2999" s="81"/>
      <c r="MVS2999" s="173"/>
      <c r="MVT2999" s="733"/>
      <c r="MVU2999" s="137"/>
      <c r="MVV2999" s="583"/>
      <c r="MVW2999" s="538"/>
      <c r="MVX2999" s="565"/>
      <c r="MVY2999" s="357"/>
      <c r="MVZ2999" s="81"/>
      <c r="MWA2999" s="173"/>
      <c r="MWB2999" s="733"/>
      <c r="MWC2999" s="137"/>
      <c r="MWD2999" s="583"/>
      <c r="MWE2999" s="538"/>
      <c r="MWF2999" s="565"/>
      <c r="MWG2999" s="357"/>
      <c r="MWH2999" s="81"/>
      <c r="MWI2999" s="173"/>
      <c r="MWJ2999" s="733"/>
      <c r="MWK2999" s="137"/>
      <c r="MWL2999" s="583"/>
      <c r="MWM2999" s="538"/>
      <c r="MWN2999" s="565"/>
      <c r="MWO2999" s="357"/>
      <c r="MWP2999" s="81"/>
      <c r="MWQ2999" s="173"/>
      <c r="MWR2999" s="733"/>
      <c r="MWS2999" s="137"/>
      <c r="MWT2999" s="583"/>
      <c r="MWU2999" s="538"/>
      <c r="MWV2999" s="565"/>
      <c r="MWW2999" s="357"/>
      <c r="MWX2999" s="81"/>
      <c r="MWY2999" s="173"/>
      <c r="MWZ2999" s="733"/>
      <c r="MXA2999" s="137"/>
      <c r="MXB2999" s="583"/>
      <c r="MXC2999" s="538"/>
      <c r="MXD2999" s="565"/>
      <c r="MXE2999" s="357"/>
      <c r="MXF2999" s="81"/>
      <c r="MXG2999" s="173"/>
      <c r="MXH2999" s="733"/>
      <c r="MXI2999" s="137"/>
      <c r="MXJ2999" s="583"/>
      <c r="MXK2999" s="538"/>
      <c r="MXL2999" s="565"/>
      <c r="MXM2999" s="357"/>
      <c r="MXN2999" s="81"/>
      <c r="MXO2999" s="173"/>
      <c r="MXP2999" s="733"/>
      <c r="MXQ2999" s="137"/>
      <c r="MXR2999" s="583"/>
      <c r="MXS2999" s="538"/>
      <c r="MXT2999" s="565"/>
      <c r="MXU2999" s="357"/>
      <c r="MXV2999" s="81"/>
      <c r="MXW2999" s="173"/>
      <c r="MXX2999" s="733"/>
      <c r="MXY2999" s="137"/>
      <c r="MXZ2999" s="583"/>
      <c r="MYA2999" s="538"/>
      <c r="MYB2999" s="565"/>
      <c r="MYC2999" s="357"/>
      <c r="MYD2999" s="81"/>
      <c r="MYE2999" s="173"/>
      <c r="MYF2999" s="733"/>
      <c r="MYG2999" s="137"/>
      <c r="MYH2999" s="583"/>
      <c r="MYI2999" s="538"/>
      <c r="MYJ2999" s="565"/>
      <c r="MYK2999" s="357"/>
      <c r="MYL2999" s="81"/>
      <c r="MYM2999" s="173"/>
      <c r="MYN2999" s="733"/>
      <c r="MYO2999" s="137"/>
      <c r="MYP2999" s="583"/>
      <c r="MYQ2999" s="538"/>
      <c r="MYR2999" s="565"/>
      <c r="MYS2999" s="357"/>
      <c r="MYT2999" s="81"/>
      <c r="MYU2999" s="173"/>
      <c r="MYV2999" s="733"/>
      <c r="MYW2999" s="137"/>
      <c r="MYX2999" s="583"/>
      <c r="MYY2999" s="538"/>
      <c r="MYZ2999" s="565"/>
      <c r="MZA2999" s="357"/>
      <c r="MZB2999" s="81"/>
      <c r="MZC2999" s="173"/>
      <c r="MZD2999" s="733"/>
      <c r="MZE2999" s="137"/>
      <c r="MZF2999" s="583"/>
      <c r="MZG2999" s="538"/>
      <c r="MZH2999" s="565"/>
      <c r="MZI2999" s="357"/>
      <c r="MZJ2999" s="81"/>
      <c r="MZK2999" s="173"/>
      <c r="MZL2999" s="733"/>
      <c r="MZM2999" s="137"/>
      <c r="MZN2999" s="583"/>
      <c r="MZO2999" s="538"/>
      <c r="MZP2999" s="565"/>
      <c r="MZQ2999" s="357"/>
      <c r="MZR2999" s="81"/>
      <c r="MZS2999" s="173"/>
      <c r="MZT2999" s="733"/>
      <c r="MZU2999" s="137"/>
      <c r="MZV2999" s="583"/>
      <c r="MZW2999" s="538"/>
      <c r="MZX2999" s="565"/>
      <c r="MZY2999" s="357"/>
      <c r="MZZ2999" s="81"/>
      <c r="NAA2999" s="173"/>
      <c r="NAB2999" s="733"/>
      <c r="NAC2999" s="137"/>
      <c r="NAD2999" s="583"/>
      <c r="NAE2999" s="538"/>
      <c r="NAF2999" s="565"/>
      <c r="NAG2999" s="357"/>
      <c r="NAH2999" s="81"/>
      <c r="NAI2999" s="173"/>
      <c r="NAJ2999" s="733"/>
      <c r="NAK2999" s="137"/>
      <c r="NAL2999" s="583"/>
      <c r="NAM2999" s="538"/>
      <c r="NAN2999" s="565"/>
      <c r="NAO2999" s="357"/>
      <c r="NAP2999" s="81"/>
      <c r="NAQ2999" s="173"/>
      <c r="NAR2999" s="733"/>
      <c r="NAS2999" s="137"/>
      <c r="NAT2999" s="583"/>
      <c r="NAU2999" s="538"/>
      <c r="NAV2999" s="565"/>
      <c r="NAW2999" s="357"/>
      <c r="NAX2999" s="81"/>
      <c r="NAY2999" s="173"/>
      <c r="NAZ2999" s="733"/>
      <c r="NBA2999" s="137"/>
      <c r="NBB2999" s="583"/>
      <c r="NBC2999" s="538"/>
      <c r="NBD2999" s="565"/>
      <c r="NBE2999" s="357"/>
      <c r="NBF2999" s="81"/>
      <c r="NBG2999" s="173"/>
      <c r="NBH2999" s="733"/>
      <c r="NBI2999" s="137"/>
      <c r="NBJ2999" s="583"/>
      <c r="NBK2999" s="538"/>
      <c r="NBL2999" s="565"/>
      <c r="NBM2999" s="357"/>
      <c r="NBN2999" s="81"/>
      <c r="NBO2999" s="173"/>
      <c r="NBP2999" s="733"/>
      <c r="NBQ2999" s="137"/>
      <c r="NBR2999" s="583"/>
      <c r="NBS2999" s="538"/>
      <c r="NBT2999" s="565"/>
      <c r="NBU2999" s="357"/>
      <c r="NBV2999" s="81"/>
      <c r="NBW2999" s="173"/>
      <c r="NBX2999" s="733"/>
      <c r="NBY2999" s="137"/>
      <c r="NBZ2999" s="583"/>
      <c r="NCA2999" s="538"/>
      <c r="NCB2999" s="565"/>
      <c r="NCC2999" s="357"/>
      <c r="NCD2999" s="81"/>
      <c r="NCE2999" s="173"/>
      <c r="NCF2999" s="733"/>
      <c r="NCG2999" s="137"/>
      <c r="NCH2999" s="583"/>
      <c r="NCI2999" s="538"/>
      <c r="NCJ2999" s="565"/>
      <c r="NCK2999" s="357"/>
      <c r="NCL2999" s="81"/>
      <c r="NCM2999" s="173"/>
      <c r="NCN2999" s="733"/>
      <c r="NCO2999" s="137"/>
      <c r="NCP2999" s="583"/>
      <c r="NCQ2999" s="538"/>
      <c r="NCR2999" s="565"/>
      <c r="NCS2999" s="357"/>
      <c r="NCT2999" s="81"/>
      <c r="NCU2999" s="173"/>
      <c r="NCV2999" s="733"/>
      <c r="NCW2999" s="137"/>
      <c r="NCX2999" s="583"/>
      <c r="NCY2999" s="538"/>
      <c r="NCZ2999" s="565"/>
      <c r="NDA2999" s="357"/>
      <c r="NDB2999" s="81"/>
      <c r="NDC2999" s="173"/>
      <c r="NDD2999" s="733"/>
      <c r="NDE2999" s="137"/>
      <c r="NDF2999" s="583"/>
      <c r="NDG2999" s="538"/>
      <c r="NDH2999" s="565"/>
      <c r="NDI2999" s="357"/>
      <c r="NDJ2999" s="81"/>
      <c r="NDK2999" s="173"/>
      <c r="NDL2999" s="733"/>
      <c r="NDM2999" s="137"/>
      <c r="NDN2999" s="583"/>
      <c r="NDO2999" s="538"/>
      <c r="NDP2999" s="565"/>
      <c r="NDQ2999" s="357"/>
      <c r="NDR2999" s="81"/>
      <c r="NDS2999" s="173"/>
      <c r="NDT2999" s="733"/>
      <c r="NDU2999" s="137"/>
      <c r="NDV2999" s="583"/>
      <c r="NDW2999" s="538"/>
      <c r="NDX2999" s="565"/>
      <c r="NDY2999" s="357"/>
      <c r="NDZ2999" s="81"/>
      <c r="NEA2999" s="173"/>
      <c r="NEB2999" s="733"/>
      <c r="NEC2999" s="137"/>
      <c r="NED2999" s="583"/>
      <c r="NEE2999" s="538"/>
      <c r="NEF2999" s="565"/>
      <c r="NEG2999" s="357"/>
      <c r="NEH2999" s="81"/>
      <c r="NEI2999" s="173"/>
      <c r="NEJ2999" s="733"/>
      <c r="NEK2999" s="137"/>
      <c r="NEL2999" s="583"/>
      <c r="NEM2999" s="538"/>
      <c r="NEN2999" s="565"/>
      <c r="NEO2999" s="357"/>
      <c r="NEP2999" s="81"/>
      <c r="NEQ2999" s="173"/>
      <c r="NER2999" s="733"/>
      <c r="NES2999" s="137"/>
      <c r="NET2999" s="583"/>
      <c r="NEU2999" s="538"/>
      <c r="NEV2999" s="565"/>
      <c r="NEW2999" s="357"/>
      <c r="NEX2999" s="81"/>
      <c r="NEY2999" s="173"/>
      <c r="NEZ2999" s="733"/>
      <c r="NFA2999" s="137"/>
      <c r="NFB2999" s="583"/>
      <c r="NFC2999" s="538"/>
      <c r="NFD2999" s="565"/>
      <c r="NFE2999" s="357"/>
      <c r="NFF2999" s="81"/>
      <c r="NFG2999" s="173"/>
      <c r="NFH2999" s="733"/>
      <c r="NFI2999" s="137"/>
      <c r="NFJ2999" s="583"/>
      <c r="NFK2999" s="538"/>
      <c r="NFL2999" s="565"/>
      <c r="NFM2999" s="357"/>
      <c r="NFN2999" s="81"/>
      <c r="NFO2999" s="173"/>
      <c r="NFP2999" s="733"/>
      <c r="NFQ2999" s="137"/>
      <c r="NFR2999" s="583"/>
      <c r="NFS2999" s="538"/>
      <c r="NFT2999" s="565"/>
      <c r="NFU2999" s="357"/>
      <c r="NFV2999" s="81"/>
      <c r="NFW2999" s="173"/>
      <c r="NFX2999" s="733"/>
      <c r="NFY2999" s="137"/>
      <c r="NFZ2999" s="583"/>
      <c r="NGA2999" s="538"/>
      <c r="NGB2999" s="565"/>
      <c r="NGC2999" s="357"/>
      <c r="NGD2999" s="81"/>
      <c r="NGE2999" s="173"/>
      <c r="NGF2999" s="733"/>
      <c r="NGG2999" s="137"/>
      <c r="NGH2999" s="583"/>
      <c r="NGI2999" s="538"/>
      <c r="NGJ2999" s="565"/>
      <c r="NGK2999" s="357"/>
      <c r="NGL2999" s="81"/>
      <c r="NGM2999" s="173"/>
      <c r="NGN2999" s="733"/>
      <c r="NGO2999" s="137"/>
      <c r="NGP2999" s="583"/>
      <c r="NGQ2999" s="538"/>
      <c r="NGR2999" s="565"/>
      <c r="NGS2999" s="357"/>
      <c r="NGT2999" s="81"/>
      <c r="NGU2999" s="173"/>
      <c r="NGV2999" s="733"/>
      <c r="NGW2999" s="137"/>
      <c r="NGX2999" s="583"/>
      <c r="NGY2999" s="538"/>
      <c r="NGZ2999" s="565"/>
      <c r="NHA2999" s="357"/>
      <c r="NHB2999" s="81"/>
      <c r="NHC2999" s="173"/>
      <c r="NHD2999" s="733"/>
      <c r="NHE2999" s="137"/>
      <c r="NHF2999" s="583"/>
      <c r="NHG2999" s="538"/>
      <c r="NHH2999" s="565"/>
      <c r="NHI2999" s="357"/>
      <c r="NHJ2999" s="81"/>
      <c r="NHK2999" s="173"/>
      <c r="NHL2999" s="733"/>
      <c r="NHM2999" s="137"/>
      <c r="NHN2999" s="583"/>
      <c r="NHO2999" s="538"/>
      <c r="NHP2999" s="565"/>
      <c r="NHQ2999" s="357"/>
      <c r="NHR2999" s="81"/>
      <c r="NHS2999" s="173"/>
      <c r="NHT2999" s="733"/>
      <c r="NHU2999" s="137"/>
      <c r="NHV2999" s="583"/>
      <c r="NHW2999" s="538"/>
      <c r="NHX2999" s="565"/>
      <c r="NHY2999" s="357"/>
      <c r="NHZ2999" s="81"/>
      <c r="NIA2999" s="173"/>
      <c r="NIB2999" s="733"/>
      <c r="NIC2999" s="137"/>
      <c r="NID2999" s="583"/>
      <c r="NIE2999" s="538"/>
      <c r="NIF2999" s="565"/>
      <c r="NIG2999" s="357"/>
      <c r="NIH2999" s="81"/>
      <c r="NII2999" s="173"/>
      <c r="NIJ2999" s="733"/>
      <c r="NIK2999" s="137"/>
      <c r="NIL2999" s="583"/>
      <c r="NIM2999" s="538"/>
      <c r="NIN2999" s="565"/>
      <c r="NIO2999" s="357"/>
      <c r="NIP2999" s="81"/>
      <c r="NIQ2999" s="173"/>
      <c r="NIR2999" s="733"/>
      <c r="NIS2999" s="137"/>
      <c r="NIT2999" s="583"/>
      <c r="NIU2999" s="538"/>
      <c r="NIV2999" s="565"/>
      <c r="NIW2999" s="357"/>
      <c r="NIX2999" s="81"/>
      <c r="NIY2999" s="173"/>
      <c r="NIZ2999" s="733"/>
      <c r="NJA2999" s="137"/>
      <c r="NJB2999" s="583"/>
      <c r="NJC2999" s="538"/>
      <c r="NJD2999" s="565"/>
      <c r="NJE2999" s="357"/>
      <c r="NJF2999" s="81"/>
      <c r="NJG2999" s="173"/>
      <c r="NJH2999" s="733"/>
      <c r="NJI2999" s="137"/>
      <c r="NJJ2999" s="583"/>
      <c r="NJK2999" s="538"/>
      <c r="NJL2999" s="565"/>
      <c r="NJM2999" s="357"/>
      <c r="NJN2999" s="81"/>
      <c r="NJO2999" s="173"/>
      <c r="NJP2999" s="733"/>
      <c r="NJQ2999" s="137"/>
      <c r="NJR2999" s="583"/>
      <c r="NJS2999" s="538"/>
      <c r="NJT2999" s="565"/>
      <c r="NJU2999" s="357"/>
      <c r="NJV2999" s="81"/>
      <c r="NJW2999" s="173"/>
      <c r="NJX2999" s="733"/>
      <c r="NJY2999" s="137"/>
      <c r="NJZ2999" s="583"/>
      <c r="NKA2999" s="538"/>
      <c r="NKB2999" s="565"/>
      <c r="NKC2999" s="357"/>
      <c r="NKD2999" s="81"/>
      <c r="NKE2999" s="173"/>
      <c r="NKF2999" s="733"/>
      <c r="NKG2999" s="137"/>
      <c r="NKH2999" s="583"/>
      <c r="NKI2999" s="538"/>
      <c r="NKJ2999" s="565"/>
      <c r="NKK2999" s="357"/>
      <c r="NKL2999" s="81"/>
      <c r="NKM2999" s="173"/>
      <c r="NKN2999" s="733"/>
      <c r="NKO2999" s="137"/>
      <c r="NKP2999" s="583"/>
      <c r="NKQ2999" s="538"/>
      <c r="NKR2999" s="565"/>
      <c r="NKS2999" s="357"/>
      <c r="NKT2999" s="81"/>
      <c r="NKU2999" s="173"/>
      <c r="NKV2999" s="733"/>
      <c r="NKW2999" s="137"/>
      <c r="NKX2999" s="583"/>
      <c r="NKY2999" s="538"/>
      <c r="NKZ2999" s="565"/>
      <c r="NLA2999" s="357"/>
      <c r="NLB2999" s="81"/>
      <c r="NLC2999" s="173"/>
      <c r="NLD2999" s="733"/>
      <c r="NLE2999" s="137"/>
      <c r="NLF2999" s="583"/>
      <c r="NLG2999" s="538"/>
      <c r="NLH2999" s="565"/>
      <c r="NLI2999" s="357"/>
      <c r="NLJ2999" s="81"/>
      <c r="NLK2999" s="173"/>
      <c r="NLL2999" s="733"/>
      <c r="NLM2999" s="137"/>
      <c r="NLN2999" s="583"/>
      <c r="NLO2999" s="538"/>
      <c r="NLP2999" s="565"/>
      <c r="NLQ2999" s="357"/>
      <c r="NLR2999" s="81"/>
      <c r="NLS2999" s="173"/>
      <c r="NLT2999" s="733"/>
      <c r="NLU2999" s="137"/>
      <c r="NLV2999" s="583"/>
      <c r="NLW2999" s="538"/>
      <c r="NLX2999" s="565"/>
      <c r="NLY2999" s="357"/>
      <c r="NLZ2999" s="81"/>
      <c r="NMA2999" s="173"/>
      <c r="NMB2999" s="733"/>
      <c r="NMC2999" s="137"/>
      <c r="NMD2999" s="583"/>
      <c r="NME2999" s="538"/>
      <c r="NMF2999" s="565"/>
      <c r="NMG2999" s="357"/>
      <c r="NMH2999" s="81"/>
      <c r="NMI2999" s="173"/>
      <c r="NMJ2999" s="733"/>
      <c r="NMK2999" s="137"/>
      <c r="NML2999" s="583"/>
      <c r="NMM2999" s="538"/>
      <c r="NMN2999" s="565"/>
      <c r="NMO2999" s="357"/>
      <c r="NMP2999" s="81"/>
      <c r="NMQ2999" s="173"/>
      <c r="NMR2999" s="733"/>
      <c r="NMS2999" s="137"/>
      <c r="NMT2999" s="583"/>
      <c r="NMU2999" s="538"/>
      <c r="NMV2999" s="565"/>
      <c r="NMW2999" s="357"/>
      <c r="NMX2999" s="81"/>
      <c r="NMY2999" s="173"/>
      <c r="NMZ2999" s="733"/>
      <c r="NNA2999" s="137"/>
      <c r="NNB2999" s="583"/>
      <c r="NNC2999" s="538"/>
      <c r="NND2999" s="565"/>
      <c r="NNE2999" s="357"/>
      <c r="NNF2999" s="81"/>
      <c r="NNG2999" s="173"/>
      <c r="NNH2999" s="733"/>
      <c r="NNI2999" s="137"/>
      <c r="NNJ2999" s="583"/>
      <c r="NNK2999" s="538"/>
      <c r="NNL2999" s="565"/>
      <c r="NNM2999" s="357"/>
      <c r="NNN2999" s="81"/>
      <c r="NNO2999" s="173"/>
      <c r="NNP2999" s="733"/>
      <c r="NNQ2999" s="137"/>
      <c r="NNR2999" s="583"/>
      <c r="NNS2999" s="538"/>
      <c r="NNT2999" s="565"/>
      <c r="NNU2999" s="357"/>
      <c r="NNV2999" s="81"/>
      <c r="NNW2999" s="173"/>
      <c r="NNX2999" s="733"/>
      <c r="NNY2999" s="137"/>
      <c r="NNZ2999" s="583"/>
      <c r="NOA2999" s="538"/>
      <c r="NOB2999" s="565"/>
      <c r="NOC2999" s="357"/>
      <c r="NOD2999" s="81"/>
      <c r="NOE2999" s="173"/>
      <c r="NOF2999" s="733"/>
      <c r="NOG2999" s="137"/>
      <c r="NOH2999" s="583"/>
      <c r="NOI2999" s="538"/>
      <c r="NOJ2999" s="565"/>
      <c r="NOK2999" s="357"/>
      <c r="NOL2999" s="81"/>
      <c r="NOM2999" s="173"/>
      <c r="NON2999" s="733"/>
      <c r="NOO2999" s="137"/>
      <c r="NOP2999" s="583"/>
      <c r="NOQ2999" s="538"/>
      <c r="NOR2999" s="565"/>
      <c r="NOS2999" s="357"/>
      <c r="NOT2999" s="81"/>
      <c r="NOU2999" s="173"/>
      <c r="NOV2999" s="733"/>
      <c r="NOW2999" s="137"/>
      <c r="NOX2999" s="583"/>
      <c r="NOY2999" s="538"/>
      <c r="NOZ2999" s="565"/>
      <c r="NPA2999" s="357"/>
      <c r="NPB2999" s="81"/>
      <c r="NPC2999" s="173"/>
      <c r="NPD2999" s="733"/>
      <c r="NPE2999" s="137"/>
      <c r="NPF2999" s="583"/>
      <c r="NPG2999" s="538"/>
      <c r="NPH2999" s="565"/>
      <c r="NPI2999" s="357"/>
      <c r="NPJ2999" s="81"/>
      <c r="NPK2999" s="173"/>
      <c r="NPL2999" s="733"/>
      <c r="NPM2999" s="137"/>
      <c r="NPN2999" s="583"/>
      <c r="NPO2999" s="538"/>
      <c r="NPP2999" s="565"/>
      <c r="NPQ2999" s="357"/>
      <c r="NPR2999" s="81"/>
      <c r="NPS2999" s="173"/>
      <c r="NPT2999" s="733"/>
      <c r="NPU2999" s="137"/>
      <c r="NPV2999" s="583"/>
      <c r="NPW2999" s="538"/>
      <c r="NPX2999" s="565"/>
      <c r="NPY2999" s="357"/>
      <c r="NPZ2999" s="81"/>
      <c r="NQA2999" s="173"/>
      <c r="NQB2999" s="733"/>
      <c r="NQC2999" s="137"/>
      <c r="NQD2999" s="583"/>
      <c r="NQE2999" s="538"/>
      <c r="NQF2999" s="565"/>
      <c r="NQG2999" s="357"/>
      <c r="NQH2999" s="81"/>
      <c r="NQI2999" s="173"/>
      <c r="NQJ2999" s="733"/>
      <c r="NQK2999" s="137"/>
      <c r="NQL2999" s="583"/>
      <c r="NQM2999" s="538"/>
      <c r="NQN2999" s="565"/>
      <c r="NQO2999" s="357"/>
      <c r="NQP2999" s="81"/>
      <c r="NQQ2999" s="173"/>
      <c r="NQR2999" s="733"/>
      <c r="NQS2999" s="137"/>
      <c r="NQT2999" s="583"/>
      <c r="NQU2999" s="538"/>
      <c r="NQV2999" s="565"/>
      <c r="NQW2999" s="357"/>
      <c r="NQX2999" s="81"/>
      <c r="NQY2999" s="173"/>
      <c r="NQZ2999" s="733"/>
      <c r="NRA2999" s="137"/>
      <c r="NRB2999" s="583"/>
      <c r="NRC2999" s="538"/>
      <c r="NRD2999" s="565"/>
      <c r="NRE2999" s="357"/>
      <c r="NRF2999" s="81"/>
      <c r="NRG2999" s="173"/>
      <c r="NRH2999" s="733"/>
      <c r="NRI2999" s="137"/>
      <c r="NRJ2999" s="583"/>
      <c r="NRK2999" s="538"/>
      <c r="NRL2999" s="565"/>
      <c r="NRM2999" s="357"/>
      <c r="NRN2999" s="81"/>
      <c r="NRO2999" s="173"/>
      <c r="NRP2999" s="733"/>
      <c r="NRQ2999" s="137"/>
      <c r="NRR2999" s="583"/>
      <c r="NRS2999" s="538"/>
      <c r="NRT2999" s="565"/>
      <c r="NRU2999" s="357"/>
      <c r="NRV2999" s="81"/>
      <c r="NRW2999" s="173"/>
      <c r="NRX2999" s="733"/>
      <c r="NRY2999" s="137"/>
      <c r="NRZ2999" s="583"/>
      <c r="NSA2999" s="538"/>
      <c r="NSB2999" s="565"/>
      <c r="NSC2999" s="357"/>
      <c r="NSD2999" s="81"/>
      <c r="NSE2999" s="173"/>
      <c r="NSF2999" s="733"/>
      <c r="NSG2999" s="137"/>
      <c r="NSH2999" s="583"/>
      <c r="NSI2999" s="538"/>
      <c r="NSJ2999" s="565"/>
      <c r="NSK2999" s="357"/>
      <c r="NSL2999" s="81"/>
      <c r="NSM2999" s="173"/>
      <c r="NSN2999" s="733"/>
      <c r="NSO2999" s="137"/>
      <c r="NSP2999" s="583"/>
      <c r="NSQ2999" s="538"/>
      <c r="NSR2999" s="565"/>
      <c r="NSS2999" s="357"/>
      <c r="NST2999" s="81"/>
      <c r="NSU2999" s="173"/>
      <c r="NSV2999" s="733"/>
      <c r="NSW2999" s="137"/>
      <c r="NSX2999" s="583"/>
      <c r="NSY2999" s="538"/>
      <c r="NSZ2999" s="565"/>
      <c r="NTA2999" s="357"/>
      <c r="NTB2999" s="81"/>
      <c r="NTC2999" s="173"/>
      <c r="NTD2999" s="733"/>
      <c r="NTE2999" s="137"/>
      <c r="NTF2999" s="583"/>
      <c r="NTG2999" s="538"/>
      <c r="NTH2999" s="565"/>
      <c r="NTI2999" s="357"/>
      <c r="NTJ2999" s="81"/>
      <c r="NTK2999" s="173"/>
      <c r="NTL2999" s="733"/>
      <c r="NTM2999" s="137"/>
      <c r="NTN2999" s="583"/>
      <c r="NTO2999" s="538"/>
      <c r="NTP2999" s="565"/>
      <c r="NTQ2999" s="357"/>
      <c r="NTR2999" s="81"/>
      <c r="NTS2999" s="173"/>
      <c r="NTT2999" s="733"/>
      <c r="NTU2999" s="137"/>
      <c r="NTV2999" s="583"/>
      <c r="NTW2999" s="538"/>
      <c r="NTX2999" s="565"/>
      <c r="NTY2999" s="357"/>
      <c r="NTZ2999" s="81"/>
      <c r="NUA2999" s="173"/>
      <c r="NUB2999" s="733"/>
      <c r="NUC2999" s="137"/>
      <c r="NUD2999" s="583"/>
      <c r="NUE2999" s="538"/>
      <c r="NUF2999" s="565"/>
      <c r="NUG2999" s="357"/>
      <c r="NUH2999" s="81"/>
      <c r="NUI2999" s="173"/>
      <c r="NUJ2999" s="733"/>
      <c r="NUK2999" s="137"/>
      <c r="NUL2999" s="583"/>
      <c r="NUM2999" s="538"/>
      <c r="NUN2999" s="565"/>
      <c r="NUO2999" s="357"/>
      <c r="NUP2999" s="81"/>
      <c r="NUQ2999" s="173"/>
      <c r="NUR2999" s="733"/>
      <c r="NUS2999" s="137"/>
      <c r="NUT2999" s="583"/>
      <c r="NUU2999" s="538"/>
      <c r="NUV2999" s="565"/>
      <c r="NUW2999" s="357"/>
      <c r="NUX2999" s="81"/>
      <c r="NUY2999" s="173"/>
      <c r="NUZ2999" s="733"/>
      <c r="NVA2999" s="137"/>
      <c r="NVB2999" s="583"/>
      <c r="NVC2999" s="538"/>
      <c r="NVD2999" s="565"/>
      <c r="NVE2999" s="357"/>
      <c r="NVF2999" s="81"/>
      <c r="NVG2999" s="173"/>
      <c r="NVH2999" s="733"/>
      <c r="NVI2999" s="137"/>
      <c r="NVJ2999" s="583"/>
      <c r="NVK2999" s="538"/>
      <c r="NVL2999" s="565"/>
      <c r="NVM2999" s="357"/>
      <c r="NVN2999" s="81"/>
      <c r="NVO2999" s="173"/>
      <c r="NVP2999" s="733"/>
      <c r="NVQ2999" s="137"/>
      <c r="NVR2999" s="583"/>
      <c r="NVS2999" s="538"/>
      <c r="NVT2999" s="565"/>
      <c r="NVU2999" s="357"/>
      <c r="NVV2999" s="81"/>
      <c r="NVW2999" s="173"/>
      <c r="NVX2999" s="733"/>
      <c r="NVY2999" s="137"/>
      <c r="NVZ2999" s="583"/>
      <c r="NWA2999" s="538"/>
      <c r="NWB2999" s="565"/>
      <c r="NWC2999" s="357"/>
      <c r="NWD2999" s="81"/>
      <c r="NWE2999" s="173"/>
      <c r="NWF2999" s="733"/>
      <c r="NWG2999" s="137"/>
      <c r="NWH2999" s="583"/>
      <c r="NWI2999" s="538"/>
      <c r="NWJ2999" s="565"/>
      <c r="NWK2999" s="357"/>
      <c r="NWL2999" s="81"/>
      <c r="NWM2999" s="173"/>
      <c r="NWN2999" s="733"/>
      <c r="NWO2999" s="137"/>
      <c r="NWP2999" s="583"/>
      <c r="NWQ2999" s="538"/>
      <c r="NWR2999" s="565"/>
      <c r="NWS2999" s="357"/>
      <c r="NWT2999" s="81"/>
      <c r="NWU2999" s="173"/>
      <c r="NWV2999" s="733"/>
      <c r="NWW2999" s="137"/>
      <c r="NWX2999" s="583"/>
      <c r="NWY2999" s="538"/>
      <c r="NWZ2999" s="565"/>
      <c r="NXA2999" s="357"/>
      <c r="NXB2999" s="81"/>
      <c r="NXC2999" s="173"/>
      <c r="NXD2999" s="733"/>
      <c r="NXE2999" s="137"/>
      <c r="NXF2999" s="583"/>
      <c r="NXG2999" s="538"/>
      <c r="NXH2999" s="565"/>
      <c r="NXI2999" s="357"/>
      <c r="NXJ2999" s="81"/>
      <c r="NXK2999" s="173"/>
      <c r="NXL2999" s="733"/>
      <c r="NXM2999" s="137"/>
      <c r="NXN2999" s="583"/>
      <c r="NXO2999" s="538"/>
      <c r="NXP2999" s="565"/>
      <c r="NXQ2999" s="357"/>
      <c r="NXR2999" s="81"/>
      <c r="NXS2999" s="173"/>
      <c r="NXT2999" s="733"/>
      <c r="NXU2999" s="137"/>
      <c r="NXV2999" s="583"/>
      <c r="NXW2999" s="538"/>
      <c r="NXX2999" s="565"/>
      <c r="NXY2999" s="357"/>
      <c r="NXZ2999" s="81"/>
      <c r="NYA2999" s="173"/>
      <c r="NYB2999" s="733"/>
      <c r="NYC2999" s="137"/>
      <c r="NYD2999" s="583"/>
      <c r="NYE2999" s="538"/>
      <c r="NYF2999" s="565"/>
      <c r="NYG2999" s="357"/>
      <c r="NYH2999" s="81"/>
      <c r="NYI2999" s="173"/>
      <c r="NYJ2999" s="733"/>
      <c r="NYK2999" s="137"/>
      <c r="NYL2999" s="583"/>
      <c r="NYM2999" s="538"/>
      <c r="NYN2999" s="565"/>
      <c r="NYO2999" s="357"/>
      <c r="NYP2999" s="81"/>
      <c r="NYQ2999" s="173"/>
      <c r="NYR2999" s="733"/>
      <c r="NYS2999" s="137"/>
      <c r="NYT2999" s="583"/>
      <c r="NYU2999" s="538"/>
      <c r="NYV2999" s="565"/>
      <c r="NYW2999" s="357"/>
      <c r="NYX2999" s="81"/>
      <c r="NYY2999" s="173"/>
      <c r="NYZ2999" s="733"/>
      <c r="NZA2999" s="137"/>
      <c r="NZB2999" s="583"/>
      <c r="NZC2999" s="538"/>
      <c r="NZD2999" s="565"/>
      <c r="NZE2999" s="357"/>
      <c r="NZF2999" s="81"/>
      <c r="NZG2999" s="173"/>
      <c r="NZH2999" s="733"/>
      <c r="NZI2999" s="137"/>
      <c r="NZJ2999" s="583"/>
      <c r="NZK2999" s="538"/>
      <c r="NZL2999" s="565"/>
      <c r="NZM2999" s="357"/>
      <c r="NZN2999" s="81"/>
      <c r="NZO2999" s="173"/>
      <c r="NZP2999" s="733"/>
      <c r="NZQ2999" s="137"/>
      <c r="NZR2999" s="583"/>
      <c r="NZS2999" s="538"/>
      <c r="NZT2999" s="565"/>
      <c r="NZU2999" s="357"/>
      <c r="NZV2999" s="81"/>
      <c r="NZW2999" s="173"/>
      <c r="NZX2999" s="733"/>
      <c r="NZY2999" s="137"/>
      <c r="NZZ2999" s="583"/>
      <c r="OAA2999" s="538"/>
      <c r="OAB2999" s="565"/>
      <c r="OAC2999" s="357"/>
      <c r="OAD2999" s="81"/>
      <c r="OAE2999" s="173"/>
      <c r="OAF2999" s="733"/>
      <c r="OAG2999" s="137"/>
      <c r="OAH2999" s="583"/>
      <c r="OAI2999" s="538"/>
      <c r="OAJ2999" s="565"/>
      <c r="OAK2999" s="357"/>
      <c r="OAL2999" s="81"/>
      <c r="OAM2999" s="173"/>
      <c r="OAN2999" s="733"/>
      <c r="OAO2999" s="137"/>
      <c r="OAP2999" s="583"/>
      <c r="OAQ2999" s="538"/>
      <c r="OAR2999" s="565"/>
      <c r="OAS2999" s="357"/>
      <c r="OAT2999" s="81"/>
      <c r="OAU2999" s="173"/>
      <c r="OAV2999" s="733"/>
      <c r="OAW2999" s="137"/>
      <c r="OAX2999" s="583"/>
      <c r="OAY2999" s="538"/>
      <c r="OAZ2999" s="565"/>
      <c r="OBA2999" s="357"/>
      <c r="OBB2999" s="81"/>
      <c r="OBC2999" s="173"/>
      <c r="OBD2999" s="733"/>
      <c r="OBE2999" s="137"/>
      <c r="OBF2999" s="583"/>
      <c r="OBG2999" s="538"/>
      <c r="OBH2999" s="565"/>
      <c r="OBI2999" s="357"/>
      <c r="OBJ2999" s="81"/>
      <c r="OBK2999" s="173"/>
      <c r="OBL2999" s="733"/>
      <c r="OBM2999" s="137"/>
      <c r="OBN2999" s="583"/>
      <c r="OBO2999" s="538"/>
      <c r="OBP2999" s="565"/>
      <c r="OBQ2999" s="357"/>
      <c r="OBR2999" s="81"/>
      <c r="OBS2999" s="173"/>
      <c r="OBT2999" s="733"/>
      <c r="OBU2999" s="137"/>
      <c r="OBV2999" s="583"/>
      <c r="OBW2999" s="538"/>
      <c r="OBX2999" s="565"/>
      <c r="OBY2999" s="357"/>
      <c r="OBZ2999" s="81"/>
      <c r="OCA2999" s="173"/>
      <c r="OCB2999" s="733"/>
      <c r="OCC2999" s="137"/>
      <c r="OCD2999" s="583"/>
      <c r="OCE2999" s="538"/>
      <c r="OCF2999" s="565"/>
      <c r="OCG2999" s="357"/>
      <c r="OCH2999" s="81"/>
      <c r="OCI2999" s="173"/>
      <c r="OCJ2999" s="733"/>
      <c r="OCK2999" s="137"/>
      <c r="OCL2999" s="583"/>
      <c r="OCM2999" s="538"/>
      <c r="OCN2999" s="565"/>
      <c r="OCO2999" s="357"/>
      <c r="OCP2999" s="81"/>
      <c r="OCQ2999" s="173"/>
      <c r="OCR2999" s="733"/>
      <c r="OCS2999" s="137"/>
      <c r="OCT2999" s="583"/>
      <c r="OCU2999" s="538"/>
      <c r="OCV2999" s="565"/>
      <c r="OCW2999" s="357"/>
      <c r="OCX2999" s="81"/>
      <c r="OCY2999" s="173"/>
      <c r="OCZ2999" s="733"/>
      <c r="ODA2999" s="137"/>
      <c r="ODB2999" s="583"/>
      <c r="ODC2999" s="538"/>
      <c r="ODD2999" s="565"/>
      <c r="ODE2999" s="357"/>
      <c r="ODF2999" s="81"/>
      <c r="ODG2999" s="173"/>
      <c r="ODH2999" s="733"/>
      <c r="ODI2999" s="137"/>
      <c r="ODJ2999" s="583"/>
      <c r="ODK2999" s="538"/>
      <c r="ODL2999" s="565"/>
      <c r="ODM2999" s="357"/>
      <c r="ODN2999" s="81"/>
      <c r="ODO2999" s="173"/>
      <c r="ODP2999" s="733"/>
      <c r="ODQ2999" s="137"/>
      <c r="ODR2999" s="583"/>
      <c r="ODS2999" s="538"/>
      <c r="ODT2999" s="565"/>
      <c r="ODU2999" s="357"/>
      <c r="ODV2999" s="81"/>
      <c r="ODW2999" s="173"/>
      <c r="ODX2999" s="733"/>
      <c r="ODY2999" s="137"/>
      <c r="ODZ2999" s="583"/>
      <c r="OEA2999" s="538"/>
      <c r="OEB2999" s="565"/>
      <c r="OEC2999" s="357"/>
      <c r="OED2999" s="81"/>
      <c r="OEE2999" s="173"/>
      <c r="OEF2999" s="733"/>
      <c r="OEG2999" s="137"/>
      <c r="OEH2999" s="583"/>
      <c r="OEI2999" s="538"/>
      <c r="OEJ2999" s="565"/>
      <c r="OEK2999" s="357"/>
      <c r="OEL2999" s="81"/>
      <c r="OEM2999" s="173"/>
      <c r="OEN2999" s="733"/>
      <c r="OEO2999" s="137"/>
      <c r="OEP2999" s="583"/>
      <c r="OEQ2999" s="538"/>
      <c r="OER2999" s="565"/>
      <c r="OES2999" s="357"/>
      <c r="OET2999" s="81"/>
      <c r="OEU2999" s="173"/>
      <c r="OEV2999" s="733"/>
      <c r="OEW2999" s="137"/>
      <c r="OEX2999" s="583"/>
      <c r="OEY2999" s="538"/>
      <c r="OEZ2999" s="565"/>
      <c r="OFA2999" s="357"/>
      <c r="OFB2999" s="81"/>
      <c r="OFC2999" s="173"/>
      <c r="OFD2999" s="733"/>
      <c r="OFE2999" s="137"/>
      <c r="OFF2999" s="583"/>
      <c r="OFG2999" s="538"/>
      <c r="OFH2999" s="565"/>
      <c r="OFI2999" s="357"/>
      <c r="OFJ2999" s="81"/>
      <c r="OFK2999" s="173"/>
      <c r="OFL2999" s="733"/>
      <c r="OFM2999" s="137"/>
      <c r="OFN2999" s="583"/>
      <c r="OFO2999" s="538"/>
      <c r="OFP2999" s="565"/>
      <c r="OFQ2999" s="357"/>
      <c r="OFR2999" s="81"/>
      <c r="OFS2999" s="173"/>
      <c r="OFT2999" s="733"/>
      <c r="OFU2999" s="137"/>
      <c r="OFV2999" s="583"/>
      <c r="OFW2999" s="538"/>
      <c r="OFX2999" s="565"/>
      <c r="OFY2999" s="357"/>
      <c r="OFZ2999" s="81"/>
      <c r="OGA2999" s="173"/>
      <c r="OGB2999" s="733"/>
      <c r="OGC2999" s="137"/>
      <c r="OGD2999" s="583"/>
      <c r="OGE2999" s="538"/>
      <c r="OGF2999" s="565"/>
      <c r="OGG2999" s="357"/>
      <c r="OGH2999" s="81"/>
      <c r="OGI2999" s="173"/>
      <c r="OGJ2999" s="733"/>
      <c r="OGK2999" s="137"/>
      <c r="OGL2999" s="583"/>
      <c r="OGM2999" s="538"/>
      <c r="OGN2999" s="565"/>
      <c r="OGO2999" s="357"/>
      <c r="OGP2999" s="81"/>
      <c r="OGQ2999" s="173"/>
      <c r="OGR2999" s="733"/>
      <c r="OGS2999" s="137"/>
      <c r="OGT2999" s="583"/>
      <c r="OGU2999" s="538"/>
      <c r="OGV2999" s="565"/>
      <c r="OGW2999" s="357"/>
      <c r="OGX2999" s="81"/>
      <c r="OGY2999" s="173"/>
      <c r="OGZ2999" s="733"/>
      <c r="OHA2999" s="137"/>
      <c r="OHB2999" s="583"/>
      <c r="OHC2999" s="538"/>
      <c r="OHD2999" s="565"/>
      <c r="OHE2999" s="357"/>
      <c r="OHF2999" s="81"/>
      <c r="OHG2999" s="173"/>
      <c r="OHH2999" s="733"/>
      <c r="OHI2999" s="137"/>
      <c r="OHJ2999" s="583"/>
      <c r="OHK2999" s="538"/>
      <c r="OHL2999" s="565"/>
      <c r="OHM2999" s="357"/>
      <c r="OHN2999" s="81"/>
      <c r="OHO2999" s="173"/>
      <c r="OHP2999" s="733"/>
      <c r="OHQ2999" s="137"/>
      <c r="OHR2999" s="583"/>
      <c r="OHS2999" s="538"/>
      <c r="OHT2999" s="565"/>
      <c r="OHU2999" s="357"/>
      <c r="OHV2999" s="81"/>
      <c r="OHW2999" s="173"/>
      <c r="OHX2999" s="733"/>
      <c r="OHY2999" s="137"/>
      <c r="OHZ2999" s="583"/>
      <c r="OIA2999" s="538"/>
      <c r="OIB2999" s="565"/>
      <c r="OIC2999" s="357"/>
      <c r="OID2999" s="81"/>
      <c r="OIE2999" s="173"/>
      <c r="OIF2999" s="733"/>
      <c r="OIG2999" s="137"/>
      <c r="OIH2999" s="583"/>
      <c r="OII2999" s="538"/>
      <c r="OIJ2999" s="565"/>
      <c r="OIK2999" s="357"/>
      <c r="OIL2999" s="81"/>
      <c r="OIM2999" s="173"/>
      <c r="OIN2999" s="733"/>
      <c r="OIO2999" s="137"/>
      <c r="OIP2999" s="583"/>
      <c r="OIQ2999" s="538"/>
      <c r="OIR2999" s="565"/>
      <c r="OIS2999" s="357"/>
      <c r="OIT2999" s="81"/>
      <c r="OIU2999" s="173"/>
      <c r="OIV2999" s="733"/>
      <c r="OIW2999" s="137"/>
      <c r="OIX2999" s="583"/>
      <c r="OIY2999" s="538"/>
      <c r="OIZ2999" s="565"/>
      <c r="OJA2999" s="357"/>
      <c r="OJB2999" s="81"/>
      <c r="OJC2999" s="173"/>
      <c r="OJD2999" s="733"/>
      <c r="OJE2999" s="137"/>
      <c r="OJF2999" s="583"/>
      <c r="OJG2999" s="538"/>
      <c r="OJH2999" s="565"/>
      <c r="OJI2999" s="357"/>
      <c r="OJJ2999" s="81"/>
      <c r="OJK2999" s="173"/>
      <c r="OJL2999" s="733"/>
      <c r="OJM2999" s="137"/>
      <c r="OJN2999" s="583"/>
      <c r="OJO2999" s="538"/>
      <c r="OJP2999" s="565"/>
      <c r="OJQ2999" s="357"/>
      <c r="OJR2999" s="81"/>
      <c r="OJS2999" s="173"/>
      <c r="OJT2999" s="733"/>
      <c r="OJU2999" s="137"/>
      <c r="OJV2999" s="583"/>
      <c r="OJW2999" s="538"/>
      <c r="OJX2999" s="565"/>
      <c r="OJY2999" s="357"/>
      <c r="OJZ2999" s="81"/>
      <c r="OKA2999" s="173"/>
      <c r="OKB2999" s="733"/>
      <c r="OKC2999" s="137"/>
      <c r="OKD2999" s="583"/>
      <c r="OKE2999" s="538"/>
      <c r="OKF2999" s="565"/>
      <c r="OKG2999" s="357"/>
      <c r="OKH2999" s="81"/>
      <c r="OKI2999" s="173"/>
      <c r="OKJ2999" s="733"/>
      <c r="OKK2999" s="137"/>
      <c r="OKL2999" s="583"/>
      <c r="OKM2999" s="538"/>
      <c r="OKN2999" s="565"/>
      <c r="OKO2999" s="357"/>
      <c r="OKP2999" s="81"/>
      <c r="OKQ2999" s="173"/>
      <c r="OKR2999" s="733"/>
      <c r="OKS2999" s="137"/>
      <c r="OKT2999" s="583"/>
      <c r="OKU2999" s="538"/>
      <c r="OKV2999" s="565"/>
      <c r="OKW2999" s="357"/>
      <c r="OKX2999" s="81"/>
      <c r="OKY2999" s="173"/>
      <c r="OKZ2999" s="733"/>
      <c r="OLA2999" s="137"/>
      <c r="OLB2999" s="583"/>
      <c r="OLC2999" s="538"/>
      <c r="OLD2999" s="565"/>
      <c r="OLE2999" s="357"/>
      <c r="OLF2999" s="81"/>
      <c r="OLG2999" s="173"/>
      <c r="OLH2999" s="733"/>
      <c r="OLI2999" s="137"/>
      <c r="OLJ2999" s="583"/>
      <c r="OLK2999" s="538"/>
      <c r="OLL2999" s="565"/>
      <c r="OLM2999" s="357"/>
      <c r="OLN2999" s="81"/>
      <c r="OLO2999" s="173"/>
      <c r="OLP2999" s="733"/>
      <c r="OLQ2999" s="137"/>
      <c r="OLR2999" s="583"/>
      <c r="OLS2999" s="538"/>
      <c r="OLT2999" s="565"/>
      <c r="OLU2999" s="357"/>
      <c r="OLV2999" s="81"/>
      <c r="OLW2999" s="173"/>
      <c r="OLX2999" s="733"/>
      <c r="OLY2999" s="137"/>
      <c r="OLZ2999" s="583"/>
      <c r="OMA2999" s="538"/>
      <c r="OMB2999" s="565"/>
      <c r="OMC2999" s="357"/>
      <c r="OMD2999" s="81"/>
      <c r="OME2999" s="173"/>
      <c r="OMF2999" s="733"/>
      <c r="OMG2999" s="137"/>
      <c r="OMH2999" s="583"/>
      <c r="OMI2999" s="538"/>
      <c r="OMJ2999" s="565"/>
      <c r="OMK2999" s="357"/>
      <c r="OML2999" s="81"/>
      <c r="OMM2999" s="173"/>
      <c r="OMN2999" s="733"/>
      <c r="OMO2999" s="137"/>
      <c r="OMP2999" s="583"/>
      <c r="OMQ2999" s="538"/>
      <c r="OMR2999" s="565"/>
      <c r="OMS2999" s="357"/>
      <c r="OMT2999" s="81"/>
      <c r="OMU2999" s="173"/>
      <c r="OMV2999" s="733"/>
      <c r="OMW2999" s="137"/>
      <c r="OMX2999" s="583"/>
      <c r="OMY2999" s="538"/>
      <c r="OMZ2999" s="565"/>
      <c r="ONA2999" s="357"/>
      <c r="ONB2999" s="81"/>
      <c r="ONC2999" s="173"/>
      <c r="OND2999" s="733"/>
      <c r="ONE2999" s="137"/>
      <c r="ONF2999" s="583"/>
      <c r="ONG2999" s="538"/>
      <c r="ONH2999" s="565"/>
      <c r="ONI2999" s="357"/>
      <c r="ONJ2999" s="81"/>
      <c r="ONK2999" s="173"/>
      <c r="ONL2999" s="733"/>
      <c r="ONM2999" s="137"/>
      <c r="ONN2999" s="583"/>
      <c r="ONO2999" s="538"/>
      <c r="ONP2999" s="565"/>
      <c r="ONQ2999" s="357"/>
      <c r="ONR2999" s="81"/>
      <c r="ONS2999" s="173"/>
      <c r="ONT2999" s="733"/>
      <c r="ONU2999" s="137"/>
      <c r="ONV2999" s="583"/>
      <c r="ONW2999" s="538"/>
      <c r="ONX2999" s="565"/>
      <c r="ONY2999" s="357"/>
      <c r="ONZ2999" s="81"/>
      <c r="OOA2999" s="173"/>
      <c r="OOB2999" s="733"/>
      <c r="OOC2999" s="137"/>
      <c r="OOD2999" s="583"/>
      <c r="OOE2999" s="538"/>
      <c r="OOF2999" s="565"/>
      <c r="OOG2999" s="357"/>
      <c r="OOH2999" s="81"/>
      <c r="OOI2999" s="173"/>
      <c r="OOJ2999" s="733"/>
      <c r="OOK2999" s="137"/>
      <c r="OOL2999" s="583"/>
      <c r="OOM2999" s="538"/>
      <c r="OON2999" s="565"/>
      <c r="OOO2999" s="357"/>
      <c r="OOP2999" s="81"/>
      <c r="OOQ2999" s="173"/>
      <c r="OOR2999" s="733"/>
      <c r="OOS2999" s="137"/>
      <c r="OOT2999" s="583"/>
      <c r="OOU2999" s="538"/>
      <c r="OOV2999" s="565"/>
      <c r="OOW2999" s="357"/>
      <c r="OOX2999" s="81"/>
      <c r="OOY2999" s="173"/>
      <c r="OOZ2999" s="733"/>
      <c r="OPA2999" s="137"/>
      <c r="OPB2999" s="583"/>
      <c r="OPC2999" s="538"/>
      <c r="OPD2999" s="565"/>
      <c r="OPE2999" s="357"/>
      <c r="OPF2999" s="81"/>
      <c r="OPG2999" s="173"/>
      <c r="OPH2999" s="733"/>
      <c r="OPI2999" s="137"/>
      <c r="OPJ2999" s="583"/>
      <c r="OPK2999" s="538"/>
      <c r="OPL2999" s="565"/>
      <c r="OPM2999" s="357"/>
      <c r="OPN2999" s="81"/>
      <c r="OPO2999" s="173"/>
      <c r="OPP2999" s="733"/>
      <c r="OPQ2999" s="137"/>
      <c r="OPR2999" s="583"/>
      <c r="OPS2999" s="538"/>
      <c r="OPT2999" s="565"/>
      <c r="OPU2999" s="357"/>
      <c r="OPV2999" s="81"/>
      <c r="OPW2999" s="173"/>
      <c r="OPX2999" s="733"/>
      <c r="OPY2999" s="137"/>
      <c r="OPZ2999" s="583"/>
      <c r="OQA2999" s="538"/>
      <c r="OQB2999" s="565"/>
      <c r="OQC2999" s="357"/>
      <c r="OQD2999" s="81"/>
      <c r="OQE2999" s="173"/>
      <c r="OQF2999" s="733"/>
      <c r="OQG2999" s="137"/>
      <c r="OQH2999" s="583"/>
      <c r="OQI2999" s="538"/>
      <c r="OQJ2999" s="565"/>
      <c r="OQK2999" s="357"/>
      <c r="OQL2999" s="81"/>
      <c r="OQM2999" s="173"/>
      <c r="OQN2999" s="733"/>
      <c r="OQO2999" s="137"/>
      <c r="OQP2999" s="583"/>
      <c r="OQQ2999" s="538"/>
      <c r="OQR2999" s="565"/>
      <c r="OQS2999" s="357"/>
      <c r="OQT2999" s="81"/>
      <c r="OQU2999" s="173"/>
      <c r="OQV2999" s="733"/>
      <c r="OQW2999" s="137"/>
      <c r="OQX2999" s="583"/>
      <c r="OQY2999" s="538"/>
      <c r="OQZ2999" s="565"/>
      <c r="ORA2999" s="357"/>
      <c r="ORB2999" s="81"/>
      <c r="ORC2999" s="173"/>
      <c r="ORD2999" s="733"/>
      <c r="ORE2999" s="137"/>
      <c r="ORF2999" s="583"/>
      <c r="ORG2999" s="538"/>
      <c r="ORH2999" s="565"/>
      <c r="ORI2999" s="357"/>
      <c r="ORJ2999" s="81"/>
      <c r="ORK2999" s="173"/>
      <c r="ORL2999" s="733"/>
      <c r="ORM2999" s="137"/>
      <c r="ORN2999" s="583"/>
      <c r="ORO2999" s="538"/>
      <c r="ORP2999" s="565"/>
      <c r="ORQ2999" s="357"/>
      <c r="ORR2999" s="81"/>
      <c r="ORS2999" s="173"/>
      <c r="ORT2999" s="733"/>
      <c r="ORU2999" s="137"/>
      <c r="ORV2999" s="583"/>
      <c r="ORW2999" s="538"/>
      <c r="ORX2999" s="565"/>
      <c r="ORY2999" s="357"/>
      <c r="ORZ2999" s="81"/>
      <c r="OSA2999" s="173"/>
      <c r="OSB2999" s="733"/>
      <c r="OSC2999" s="137"/>
      <c r="OSD2999" s="583"/>
      <c r="OSE2999" s="538"/>
      <c r="OSF2999" s="565"/>
      <c r="OSG2999" s="357"/>
      <c r="OSH2999" s="81"/>
      <c r="OSI2999" s="173"/>
      <c r="OSJ2999" s="733"/>
      <c r="OSK2999" s="137"/>
      <c r="OSL2999" s="583"/>
      <c r="OSM2999" s="538"/>
      <c r="OSN2999" s="565"/>
      <c r="OSO2999" s="357"/>
      <c r="OSP2999" s="81"/>
      <c r="OSQ2999" s="173"/>
      <c r="OSR2999" s="733"/>
      <c r="OSS2999" s="137"/>
      <c r="OST2999" s="583"/>
      <c r="OSU2999" s="538"/>
      <c r="OSV2999" s="565"/>
      <c r="OSW2999" s="357"/>
      <c r="OSX2999" s="81"/>
      <c r="OSY2999" s="173"/>
      <c r="OSZ2999" s="733"/>
      <c r="OTA2999" s="137"/>
      <c r="OTB2999" s="583"/>
      <c r="OTC2999" s="538"/>
      <c r="OTD2999" s="565"/>
      <c r="OTE2999" s="357"/>
      <c r="OTF2999" s="81"/>
      <c r="OTG2999" s="173"/>
      <c r="OTH2999" s="733"/>
      <c r="OTI2999" s="137"/>
      <c r="OTJ2999" s="583"/>
      <c r="OTK2999" s="538"/>
      <c r="OTL2999" s="565"/>
      <c r="OTM2999" s="357"/>
      <c r="OTN2999" s="81"/>
      <c r="OTO2999" s="173"/>
      <c r="OTP2999" s="733"/>
      <c r="OTQ2999" s="137"/>
      <c r="OTR2999" s="583"/>
      <c r="OTS2999" s="538"/>
      <c r="OTT2999" s="565"/>
      <c r="OTU2999" s="357"/>
      <c r="OTV2999" s="81"/>
      <c r="OTW2999" s="173"/>
      <c r="OTX2999" s="733"/>
      <c r="OTY2999" s="137"/>
      <c r="OTZ2999" s="583"/>
      <c r="OUA2999" s="538"/>
      <c r="OUB2999" s="565"/>
      <c r="OUC2999" s="357"/>
      <c r="OUD2999" s="81"/>
      <c r="OUE2999" s="173"/>
      <c r="OUF2999" s="733"/>
      <c r="OUG2999" s="137"/>
      <c r="OUH2999" s="583"/>
      <c r="OUI2999" s="538"/>
      <c r="OUJ2999" s="565"/>
      <c r="OUK2999" s="357"/>
      <c r="OUL2999" s="81"/>
      <c r="OUM2999" s="173"/>
      <c r="OUN2999" s="733"/>
      <c r="OUO2999" s="137"/>
      <c r="OUP2999" s="583"/>
      <c r="OUQ2999" s="538"/>
      <c r="OUR2999" s="565"/>
      <c r="OUS2999" s="357"/>
      <c r="OUT2999" s="81"/>
      <c r="OUU2999" s="173"/>
      <c r="OUV2999" s="733"/>
      <c r="OUW2999" s="137"/>
      <c r="OUX2999" s="583"/>
      <c r="OUY2999" s="538"/>
      <c r="OUZ2999" s="565"/>
      <c r="OVA2999" s="357"/>
      <c r="OVB2999" s="81"/>
      <c r="OVC2999" s="173"/>
      <c r="OVD2999" s="733"/>
      <c r="OVE2999" s="137"/>
      <c r="OVF2999" s="583"/>
      <c r="OVG2999" s="538"/>
      <c r="OVH2999" s="565"/>
      <c r="OVI2999" s="357"/>
      <c r="OVJ2999" s="81"/>
      <c r="OVK2999" s="173"/>
      <c r="OVL2999" s="733"/>
      <c r="OVM2999" s="137"/>
      <c r="OVN2999" s="583"/>
      <c r="OVO2999" s="538"/>
      <c r="OVP2999" s="565"/>
      <c r="OVQ2999" s="357"/>
      <c r="OVR2999" s="81"/>
      <c r="OVS2999" s="173"/>
      <c r="OVT2999" s="733"/>
      <c r="OVU2999" s="137"/>
      <c r="OVV2999" s="583"/>
      <c r="OVW2999" s="538"/>
      <c r="OVX2999" s="565"/>
      <c r="OVY2999" s="357"/>
      <c r="OVZ2999" s="81"/>
      <c r="OWA2999" s="173"/>
      <c r="OWB2999" s="733"/>
      <c r="OWC2999" s="137"/>
      <c r="OWD2999" s="583"/>
      <c r="OWE2999" s="538"/>
      <c r="OWF2999" s="565"/>
      <c r="OWG2999" s="357"/>
      <c r="OWH2999" s="81"/>
      <c r="OWI2999" s="173"/>
      <c r="OWJ2999" s="733"/>
      <c r="OWK2999" s="137"/>
      <c r="OWL2999" s="583"/>
      <c r="OWM2999" s="538"/>
      <c r="OWN2999" s="565"/>
      <c r="OWO2999" s="357"/>
      <c r="OWP2999" s="81"/>
      <c r="OWQ2999" s="173"/>
      <c r="OWR2999" s="733"/>
      <c r="OWS2999" s="137"/>
      <c r="OWT2999" s="583"/>
      <c r="OWU2999" s="538"/>
      <c r="OWV2999" s="565"/>
      <c r="OWW2999" s="357"/>
      <c r="OWX2999" s="81"/>
      <c r="OWY2999" s="173"/>
      <c r="OWZ2999" s="733"/>
      <c r="OXA2999" s="137"/>
      <c r="OXB2999" s="583"/>
      <c r="OXC2999" s="538"/>
      <c r="OXD2999" s="565"/>
      <c r="OXE2999" s="357"/>
      <c r="OXF2999" s="81"/>
      <c r="OXG2999" s="173"/>
      <c r="OXH2999" s="733"/>
      <c r="OXI2999" s="137"/>
      <c r="OXJ2999" s="583"/>
      <c r="OXK2999" s="538"/>
      <c r="OXL2999" s="565"/>
      <c r="OXM2999" s="357"/>
      <c r="OXN2999" s="81"/>
      <c r="OXO2999" s="173"/>
      <c r="OXP2999" s="733"/>
      <c r="OXQ2999" s="137"/>
      <c r="OXR2999" s="583"/>
      <c r="OXS2999" s="538"/>
      <c r="OXT2999" s="565"/>
      <c r="OXU2999" s="357"/>
      <c r="OXV2999" s="81"/>
      <c r="OXW2999" s="173"/>
      <c r="OXX2999" s="733"/>
      <c r="OXY2999" s="137"/>
      <c r="OXZ2999" s="583"/>
      <c r="OYA2999" s="538"/>
      <c r="OYB2999" s="565"/>
      <c r="OYC2999" s="357"/>
      <c r="OYD2999" s="81"/>
      <c r="OYE2999" s="173"/>
      <c r="OYF2999" s="733"/>
      <c r="OYG2999" s="137"/>
      <c r="OYH2999" s="583"/>
      <c r="OYI2999" s="538"/>
      <c r="OYJ2999" s="565"/>
      <c r="OYK2999" s="357"/>
      <c r="OYL2999" s="81"/>
      <c r="OYM2999" s="173"/>
      <c r="OYN2999" s="733"/>
      <c r="OYO2999" s="137"/>
      <c r="OYP2999" s="583"/>
      <c r="OYQ2999" s="538"/>
      <c r="OYR2999" s="565"/>
      <c r="OYS2999" s="357"/>
      <c r="OYT2999" s="81"/>
      <c r="OYU2999" s="173"/>
      <c r="OYV2999" s="733"/>
      <c r="OYW2999" s="137"/>
      <c r="OYX2999" s="583"/>
      <c r="OYY2999" s="538"/>
      <c r="OYZ2999" s="565"/>
      <c r="OZA2999" s="357"/>
      <c r="OZB2999" s="81"/>
      <c r="OZC2999" s="173"/>
      <c r="OZD2999" s="733"/>
      <c r="OZE2999" s="137"/>
      <c r="OZF2999" s="583"/>
      <c r="OZG2999" s="538"/>
      <c r="OZH2999" s="565"/>
      <c r="OZI2999" s="357"/>
      <c r="OZJ2999" s="81"/>
      <c r="OZK2999" s="173"/>
      <c r="OZL2999" s="733"/>
      <c r="OZM2999" s="137"/>
      <c r="OZN2999" s="583"/>
      <c r="OZO2999" s="538"/>
      <c r="OZP2999" s="565"/>
      <c r="OZQ2999" s="357"/>
      <c r="OZR2999" s="81"/>
      <c r="OZS2999" s="173"/>
      <c r="OZT2999" s="733"/>
      <c r="OZU2999" s="137"/>
      <c r="OZV2999" s="583"/>
      <c r="OZW2999" s="538"/>
      <c r="OZX2999" s="565"/>
      <c r="OZY2999" s="357"/>
      <c r="OZZ2999" s="81"/>
      <c r="PAA2999" s="173"/>
      <c r="PAB2999" s="733"/>
      <c r="PAC2999" s="137"/>
      <c r="PAD2999" s="583"/>
      <c r="PAE2999" s="538"/>
      <c r="PAF2999" s="565"/>
      <c r="PAG2999" s="357"/>
      <c r="PAH2999" s="81"/>
      <c r="PAI2999" s="173"/>
      <c r="PAJ2999" s="733"/>
      <c r="PAK2999" s="137"/>
      <c r="PAL2999" s="583"/>
      <c r="PAM2999" s="538"/>
      <c r="PAN2999" s="565"/>
      <c r="PAO2999" s="357"/>
      <c r="PAP2999" s="81"/>
      <c r="PAQ2999" s="173"/>
      <c r="PAR2999" s="733"/>
      <c r="PAS2999" s="137"/>
      <c r="PAT2999" s="583"/>
      <c r="PAU2999" s="538"/>
      <c r="PAV2999" s="565"/>
      <c r="PAW2999" s="357"/>
      <c r="PAX2999" s="81"/>
      <c r="PAY2999" s="173"/>
      <c r="PAZ2999" s="733"/>
      <c r="PBA2999" s="137"/>
      <c r="PBB2999" s="583"/>
      <c r="PBC2999" s="538"/>
      <c r="PBD2999" s="565"/>
      <c r="PBE2999" s="357"/>
      <c r="PBF2999" s="81"/>
      <c r="PBG2999" s="173"/>
      <c r="PBH2999" s="733"/>
      <c r="PBI2999" s="137"/>
      <c r="PBJ2999" s="583"/>
      <c r="PBK2999" s="538"/>
      <c r="PBL2999" s="565"/>
      <c r="PBM2999" s="357"/>
      <c r="PBN2999" s="81"/>
      <c r="PBO2999" s="173"/>
      <c r="PBP2999" s="733"/>
      <c r="PBQ2999" s="137"/>
      <c r="PBR2999" s="583"/>
      <c r="PBS2999" s="538"/>
      <c r="PBT2999" s="565"/>
      <c r="PBU2999" s="357"/>
      <c r="PBV2999" s="81"/>
      <c r="PBW2999" s="173"/>
      <c r="PBX2999" s="733"/>
      <c r="PBY2999" s="137"/>
      <c r="PBZ2999" s="583"/>
      <c r="PCA2999" s="538"/>
      <c r="PCB2999" s="565"/>
      <c r="PCC2999" s="357"/>
      <c r="PCD2999" s="81"/>
      <c r="PCE2999" s="173"/>
      <c r="PCF2999" s="733"/>
      <c r="PCG2999" s="137"/>
      <c r="PCH2999" s="583"/>
      <c r="PCI2999" s="538"/>
      <c r="PCJ2999" s="565"/>
      <c r="PCK2999" s="357"/>
      <c r="PCL2999" s="81"/>
      <c r="PCM2999" s="173"/>
      <c r="PCN2999" s="733"/>
      <c r="PCO2999" s="137"/>
      <c r="PCP2999" s="583"/>
      <c r="PCQ2999" s="538"/>
      <c r="PCR2999" s="565"/>
      <c r="PCS2999" s="357"/>
      <c r="PCT2999" s="81"/>
      <c r="PCU2999" s="173"/>
      <c r="PCV2999" s="733"/>
      <c r="PCW2999" s="137"/>
      <c r="PCX2999" s="583"/>
      <c r="PCY2999" s="538"/>
      <c r="PCZ2999" s="565"/>
      <c r="PDA2999" s="357"/>
      <c r="PDB2999" s="81"/>
      <c r="PDC2999" s="173"/>
      <c r="PDD2999" s="733"/>
      <c r="PDE2999" s="137"/>
      <c r="PDF2999" s="583"/>
      <c r="PDG2999" s="538"/>
      <c r="PDH2999" s="565"/>
      <c r="PDI2999" s="357"/>
      <c r="PDJ2999" s="81"/>
      <c r="PDK2999" s="173"/>
      <c r="PDL2999" s="733"/>
      <c r="PDM2999" s="137"/>
      <c r="PDN2999" s="583"/>
      <c r="PDO2999" s="538"/>
      <c r="PDP2999" s="565"/>
      <c r="PDQ2999" s="357"/>
      <c r="PDR2999" s="81"/>
      <c r="PDS2999" s="173"/>
      <c r="PDT2999" s="733"/>
      <c r="PDU2999" s="137"/>
      <c r="PDV2999" s="583"/>
      <c r="PDW2999" s="538"/>
      <c r="PDX2999" s="565"/>
      <c r="PDY2999" s="357"/>
      <c r="PDZ2999" s="81"/>
      <c r="PEA2999" s="173"/>
      <c r="PEB2999" s="733"/>
      <c r="PEC2999" s="137"/>
      <c r="PED2999" s="583"/>
      <c r="PEE2999" s="538"/>
      <c r="PEF2999" s="565"/>
      <c r="PEG2999" s="357"/>
      <c r="PEH2999" s="81"/>
      <c r="PEI2999" s="173"/>
      <c r="PEJ2999" s="733"/>
      <c r="PEK2999" s="137"/>
      <c r="PEL2999" s="583"/>
      <c r="PEM2999" s="538"/>
      <c r="PEN2999" s="565"/>
      <c r="PEO2999" s="357"/>
      <c r="PEP2999" s="81"/>
      <c r="PEQ2999" s="173"/>
      <c r="PER2999" s="733"/>
      <c r="PES2999" s="137"/>
      <c r="PET2999" s="583"/>
      <c r="PEU2999" s="538"/>
      <c r="PEV2999" s="565"/>
      <c r="PEW2999" s="357"/>
      <c r="PEX2999" s="81"/>
      <c r="PEY2999" s="173"/>
      <c r="PEZ2999" s="733"/>
      <c r="PFA2999" s="137"/>
      <c r="PFB2999" s="583"/>
      <c r="PFC2999" s="538"/>
      <c r="PFD2999" s="565"/>
      <c r="PFE2999" s="357"/>
      <c r="PFF2999" s="81"/>
      <c r="PFG2999" s="173"/>
      <c r="PFH2999" s="733"/>
      <c r="PFI2999" s="137"/>
      <c r="PFJ2999" s="583"/>
      <c r="PFK2999" s="538"/>
      <c r="PFL2999" s="565"/>
      <c r="PFM2999" s="357"/>
      <c r="PFN2999" s="81"/>
      <c r="PFO2999" s="173"/>
      <c r="PFP2999" s="733"/>
      <c r="PFQ2999" s="137"/>
      <c r="PFR2999" s="583"/>
      <c r="PFS2999" s="538"/>
      <c r="PFT2999" s="565"/>
      <c r="PFU2999" s="357"/>
      <c r="PFV2999" s="81"/>
      <c r="PFW2999" s="173"/>
      <c r="PFX2999" s="733"/>
      <c r="PFY2999" s="137"/>
      <c r="PFZ2999" s="583"/>
      <c r="PGA2999" s="538"/>
      <c r="PGB2999" s="565"/>
      <c r="PGC2999" s="357"/>
      <c r="PGD2999" s="81"/>
      <c r="PGE2999" s="173"/>
      <c r="PGF2999" s="733"/>
      <c r="PGG2999" s="137"/>
      <c r="PGH2999" s="583"/>
      <c r="PGI2999" s="538"/>
      <c r="PGJ2999" s="565"/>
      <c r="PGK2999" s="357"/>
      <c r="PGL2999" s="81"/>
      <c r="PGM2999" s="173"/>
      <c r="PGN2999" s="733"/>
      <c r="PGO2999" s="137"/>
      <c r="PGP2999" s="583"/>
      <c r="PGQ2999" s="538"/>
      <c r="PGR2999" s="565"/>
      <c r="PGS2999" s="357"/>
      <c r="PGT2999" s="81"/>
      <c r="PGU2999" s="173"/>
      <c r="PGV2999" s="733"/>
      <c r="PGW2999" s="137"/>
      <c r="PGX2999" s="583"/>
      <c r="PGY2999" s="538"/>
      <c r="PGZ2999" s="565"/>
      <c r="PHA2999" s="357"/>
      <c r="PHB2999" s="81"/>
      <c r="PHC2999" s="173"/>
      <c r="PHD2999" s="733"/>
      <c r="PHE2999" s="137"/>
      <c r="PHF2999" s="583"/>
      <c r="PHG2999" s="538"/>
      <c r="PHH2999" s="565"/>
      <c r="PHI2999" s="357"/>
      <c r="PHJ2999" s="81"/>
      <c r="PHK2999" s="173"/>
      <c r="PHL2999" s="733"/>
      <c r="PHM2999" s="137"/>
      <c r="PHN2999" s="583"/>
      <c r="PHO2999" s="538"/>
      <c r="PHP2999" s="565"/>
      <c r="PHQ2999" s="357"/>
      <c r="PHR2999" s="81"/>
      <c r="PHS2999" s="173"/>
      <c r="PHT2999" s="733"/>
      <c r="PHU2999" s="137"/>
      <c r="PHV2999" s="583"/>
      <c r="PHW2999" s="538"/>
      <c r="PHX2999" s="565"/>
      <c r="PHY2999" s="357"/>
      <c r="PHZ2999" s="81"/>
      <c r="PIA2999" s="173"/>
      <c r="PIB2999" s="733"/>
      <c r="PIC2999" s="137"/>
      <c r="PID2999" s="583"/>
      <c r="PIE2999" s="538"/>
      <c r="PIF2999" s="565"/>
      <c r="PIG2999" s="357"/>
      <c r="PIH2999" s="81"/>
      <c r="PII2999" s="173"/>
      <c r="PIJ2999" s="733"/>
      <c r="PIK2999" s="137"/>
      <c r="PIL2999" s="583"/>
      <c r="PIM2999" s="538"/>
      <c r="PIN2999" s="565"/>
      <c r="PIO2999" s="357"/>
      <c r="PIP2999" s="81"/>
      <c r="PIQ2999" s="173"/>
      <c r="PIR2999" s="733"/>
      <c r="PIS2999" s="137"/>
      <c r="PIT2999" s="583"/>
      <c r="PIU2999" s="538"/>
      <c r="PIV2999" s="565"/>
      <c r="PIW2999" s="357"/>
      <c r="PIX2999" s="81"/>
      <c r="PIY2999" s="173"/>
      <c r="PIZ2999" s="733"/>
      <c r="PJA2999" s="137"/>
      <c r="PJB2999" s="583"/>
      <c r="PJC2999" s="538"/>
      <c r="PJD2999" s="565"/>
      <c r="PJE2999" s="357"/>
      <c r="PJF2999" s="81"/>
      <c r="PJG2999" s="173"/>
      <c r="PJH2999" s="733"/>
      <c r="PJI2999" s="137"/>
      <c r="PJJ2999" s="583"/>
      <c r="PJK2999" s="538"/>
      <c r="PJL2999" s="565"/>
      <c r="PJM2999" s="357"/>
      <c r="PJN2999" s="81"/>
      <c r="PJO2999" s="173"/>
      <c r="PJP2999" s="733"/>
      <c r="PJQ2999" s="137"/>
      <c r="PJR2999" s="583"/>
      <c r="PJS2999" s="538"/>
      <c r="PJT2999" s="565"/>
      <c r="PJU2999" s="357"/>
      <c r="PJV2999" s="81"/>
      <c r="PJW2999" s="173"/>
      <c r="PJX2999" s="733"/>
      <c r="PJY2999" s="137"/>
      <c r="PJZ2999" s="583"/>
      <c r="PKA2999" s="538"/>
      <c r="PKB2999" s="565"/>
      <c r="PKC2999" s="357"/>
      <c r="PKD2999" s="81"/>
      <c r="PKE2999" s="173"/>
      <c r="PKF2999" s="733"/>
      <c r="PKG2999" s="137"/>
      <c r="PKH2999" s="583"/>
      <c r="PKI2999" s="538"/>
      <c r="PKJ2999" s="565"/>
      <c r="PKK2999" s="357"/>
      <c r="PKL2999" s="81"/>
      <c r="PKM2999" s="173"/>
      <c r="PKN2999" s="733"/>
      <c r="PKO2999" s="137"/>
      <c r="PKP2999" s="583"/>
      <c r="PKQ2999" s="538"/>
      <c r="PKR2999" s="565"/>
      <c r="PKS2999" s="357"/>
      <c r="PKT2999" s="81"/>
      <c r="PKU2999" s="173"/>
      <c r="PKV2999" s="733"/>
      <c r="PKW2999" s="137"/>
      <c r="PKX2999" s="583"/>
      <c r="PKY2999" s="538"/>
      <c r="PKZ2999" s="565"/>
      <c r="PLA2999" s="357"/>
      <c r="PLB2999" s="81"/>
      <c r="PLC2999" s="173"/>
      <c r="PLD2999" s="733"/>
      <c r="PLE2999" s="137"/>
      <c r="PLF2999" s="583"/>
      <c r="PLG2999" s="538"/>
      <c r="PLH2999" s="565"/>
      <c r="PLI2999" s="357"/>
      <c r="PLJ2999" s="81"/>
      <c r="PLK2999" s="173"/>
      <c r="PLL2999" s="733"/>
      <c r="PLM2999" s="137"/>
      <c r="PLN2999" s="583"/>
      <c r="PLO2999" s="538"/>
      <c r="PLP2999" s="565"/>
      <c r="PLQ2999" s="357"/>
      <c r="PLR2999" s="81"/>
      <c r="PLS2999" s="173"/>
      <c r="PLT2999" s="733"/>
      <c r="PLU2999" s="137"/>
      <c r="PLV2999" s="583"/>
      <c r="PLW2999" s="538"/>
      <c r="PLX2999" s="565"/>
      <c r="PLY2999" s="357"/>
      <c r="PLZ2999" s="81"/>
      <c r="PMA2999" s="173"/>
      <c r="PMB2999" s="733"/>
      <c r="PMC2999" s="137"/>
      <c r="PMD2999" s="583"/>
      <c r="PME2999" s="538"/>
      <c r="PMF2999" s="565"/>
      <c r="PMG2999" s="357"/>
      <c r="PMH2999" s="81"/>
      <c r="PMI2999" s="173"/>
      <c r="PMJ2999" s="733"/>
      <c r="PMK2999" s="137"/>
      <c r="PML2999" s="583"/>
      <c r="PMM2999" s="538"/>
      <c r="PMN2999" s="565"/>
      <c r="PMO2999" s="357"/>
      <c r="PMP2999" s="81"/>
      <c r="PMQ2999" s="173"/>
      <c r="PMR2999" s="733"/>
      <c r="PMS2999" s="137"/>
      <c r="PMT2999" s="583"/>
      <c r="PMU2999" s="538"/>
      <c r="PMV2999" s="565"/>
      <c r="PMW2999" s="357"/>
      <c r="PMX2999" s="81"/>
      <c r="PMY2999" s="173"/>
      <c r="PMZ2999" s="733"/>
      <c r="PNA2999" s="137"/>
      <c r="PNB2999" s="583"/>
      <c r="PNC2999" s="538"/>
      <c r="PND2999" s="565"/>
      <c r="PNE2999" s="357"/>
      <c r="PNF2999" s="81"/>
      <c r="PNG2999" s="173"/>
      <c r="PNH2999" s="733"/>
      <c r="PNI2999" s="137"/>
      <c r="PNJ2999" s="583"/>
      <c r="PNK2999" s="538"/>
      <c r="PNL2999" s="565"/>
      <c r="PNM2999" s="357"/>
      <c r="PNN2999" s="81"/>
      <c r="PNO2999" s="173"/>
      <c r="PNP2999" s="733"/>
      <c r="PNQ2999" s="137"/>
      <c r="PNR2999" s="583"/>
      <c r="PNS2999" s="538"/>
      <c r="PNT2999" s="565"/>
      <c r="PNU2999" s="357"/>
      <c r="PNV2999" s="81"/>
      <c r="PNW2999" s="173"/>
      <c r="PNX2999" s="733"/>
      <c r="PNY2999" s="137"/>
      <c r="PNZ2999" s="583"/>
      <c r="POA2999" s="538"/>
      <c r="POB2999" s="565"/>
      <c r="POC2999" s="357"/>
      <c r="POD2999" s="81"/>
      <c r="POE2999" s="173"/>
      <c r="POF2999" s="733"/>
      <c r="POG2999" s="137"/>
      <c r="POH2999" s="583"/>
      <c r="POI2999" s="538"/>
      <c r="POJ2999" s="565"/>
      <c r="POK2999" s="357"/>
      <c r="POL2999" s="81"/>
      <c r="POM2999" s="173"/>
      <c r="PON2999" s="733"/>
      <c r="POO2999" s="137"/>
      <c r="POP2999" s="583"/>
      <c r="POQ2999" s="538"/>
      <c r="POR2999" s="565"/>
      <c r="POS2999" s="357"/>
      <c r="POT2999" s="81"/>
      <c r="POU2999" s="173"/>
      <c r="POV2999" s="733"/>
      <c r="POW2999" s="137"/>
      <c r="POX2999" s="583"/>
      <c r="POY2999" s="538"/>
      <c r="POZ2999" s="565"/>
      <c r="PPA2999" s="357"/>
      <c r="PPB2999" s="81"/>
      <c r="PPC2999" s="173"/>
      <c r="PPD2999" s="733"/>
      <c r="PPE2999" s="137"/>
      <c r="PPF2999" s="583"/>
      <c r="PPG2999" s="538"/>
      <c r="PPH2999" s="565"/>
      <c r="PPI2999" s="357"/>
      <c r="PPJ2999" s="81"/>
      <c r="PPK2999" s="173"/>
      <c r="PPL2999" s="733"/>
      <c r="PPM2999" s="137"/>
      <c r="PPN2999" s="583"/>
      <c r="PPO2999" s="538"/>
      <c r="PPP2999" s="565"/>
      <c r="PPQ2999" s="357"/>
      <c r="PPR2999" s="81"/>
      <c r="PPS2999" s="173"/>
      <c r="PPT2999" s="733"/>
      <c r="PPU2999" s="137"/>
      <c r="PPV2999" s="583"/>
      <c r="PPW2999" s="538"/>
      <c r="PPX2999" s="565"/>
      <c r="PPY2999" s="357"/>
      <c r="PPZ2999" s="81"/>
      <c r="PQA2999" s="173"/>
      <c r="PQB2999" s="733"/>
      <c r="PQC2999" s="137"/>
      <c r="PQD2999" s="583"/>
      <c r="PQE2999" s="538"/>
      <c r="PQF2999" s="565"/>
      <c r="PQG2999" s="357"/>
      <c r="PQH2999" s="81"/>
      <c r="PQI2999" s="173"/>
      <c r="PQJ2999" s="733"/>
      <c r="PQK2999" s="137"/>
      <c r="PQL2999" s="583"/>
      <c r="PQM2999" s="538"/>
      <c r="PQN2999" s="565"/>
      <c r="PQO2999" s="357"/>
      <c r="PQP2999" s="81"/>
      <c r="PQQ2999" s="173"/>
      <c r="PQR2999" s="733"/>
      <c r="PQS2999" s="137"/>
      <c r="PQT2999" s="583"/>
      <c r="PQU2999" s="538"/>
      <c r="PQV2999" s="565"/>
      <c r="PQW2999" s="357"/>
      <c r="PQX2999" s="81"/>
      <c r="PQY2999" s="173"/>
      <c r="PQZ2999" s="733"/>
      <c r="PRA2999" s="137"/>
      <c r="PRB2999" s="583"/>
      <c r="PRC2999" s="538"/>
      <c r="PRD2999" s="565"/>
      <c r="PRE2999" s="357"/>
      <c r="PRF2999" s="81"/>
      <c r="PRG2999" s="173"/>
      <c r="PRH2999" s="733"/>
      <c r="PRI2999" s="137"/>
      <c r="PRJ2999" s="583"/>
      <c r="PRK2999" s="538"/>
      <c r="PRL2999" s="565"/>
      <c r="PRM2999" s="357"/>
      <c r="PRN2999" s="81"/>
      <c r="PRO2999" s="173"/>
      <c r="PRP2999" s="733"/>
      <c r="PRQ2999" s="137"/>
      <c r="PRR2999" s="583"/>
      <c r="PRS2999" s="538"/>
      <c r="PRT2999" s="565"/>
      <c r="PRU2999" s="357"/>
      <c r="PRV2999" s="81"/>
      <c r="PRW2999" s="173"/>
      <c r="PRX2999" s="733"/>
      <c r="PRY2999" s="137"/>
      <c r="PRZ2999" s="583"/>
      <c r="PSA2999" s="538"/>
      <c r="PSB2999" s="565"/>
      <c r="PSC2999" s="357"/>
      <c r="PSD2999" s="81"/>
      <c r="PSE2999" s="173"/>
      <c r="PSF2999" s="733"/>
      <c r="PSG2999" s="137"/>
      <c r="PSH2999" s="583"/>
      <c r="PSI2999" s="538"/>
      <c r="PSJ2999" s="565"/>
      <c r="PSK2999" s="357"/>
      <c r="PSL2999" s="81"/>
      <c r="PSM2999" s="173"/>
      <c r="PSN2999" s="733"/>
      <c r="PSO2999" s="137"/>
      <c r="PSP2999" s="583"/>
      <c r="PSQ2999" s="538"/>
      <c r="PSR2999" s="565"/>
      <c r="PSS2999" s="357"/>
      <c r="PST2999" s="81"/>
      <c r="PSU2999" s="173"/>
      <c r="PSV2999" s="733"/>
      <c r="PSW2999" s="137"/>
      <c r="PSX2999" s="583"/>
      <c r="PSY2999" s="538"/>
      <c r="PSZ2999" s="565"/>
      <c r="PTA2999" s="357"/>
      <c r="PTB2999" s="81"/>
      <c r="PTC2999" s="173"/>
      <c r="PTD2999" s="733"/>
      <c r="PTE2999" s="137"/>
      <c r="PTF2999" s="583"/>
      <c r="PTG2999" s="538"/>
      <c r="PTH2999" s="565"/>
      <c r="PTI2999" s="357"/>
      <c r="PTJ2999" s="81"/>
      <c r="PTK2999" s="173"/>
      <c r="PTL2999" s="733"/>
      <c r="PTM2999" s="137"/>
      <c r="PTN2999" s="583"/>
      <c r="PTO2999" s="538"/>
      <c r="PTP2999" s="565"/>
      <c r="PTQ2999" s="357"/>
      <c r="PTR2999" s="81"/>
      <c r="PTS2999" s="173"/>
      <c r="PTT2999" s="733"/>
      <c r="PTU2999" s="137"/>
      <c r="PTV2999" s="583"/>
      <c r="PTW2999" s="538"/>
      <c r="PTX2999" s="565"/>
      <c r="PTY2999" s="357"/>
      <c r="PTZ2999" s="81"/>
      <c r="PUA2999" s="173"/>
      <c r="PUB2999" s="733"/>
      <c r="PUC2999" s="137"/>
      <c r="PUD2999" s="583"/>
      <c r="PUE2999" s="538"/>
      <c r="PUF2999" s="565"/>
      <c r="PUG2999" s="357"/>
      <c r="PUH2999" s="81"/>
      <c r="PUI2999" s="173"/>
      <c r="PUJ2999" s="733"/>
      <c r="PUK2999" s="137"/>
      <c r="PUL2999" s="583"/>
      <c r="PUM2999" s="538"/>
      <c r="PUN2999" s="565"/>
      <c r="PUO2999" s="357"/>
      <c r="PUP2999" s="81"/>
      <c r="PUQ2999" s="173"/>
      <c r="PUR2999" s="733"/>
      <c r="PUS2999" s="137"/>
      <c r="PUT2999" s="583"/>
      <c r="PUU2999" s="538"/>
      <c r="PUV2999" s="565"/>
      <c r="PUW2999" s="357"/>
      <c r="PUX2999" s="81"/>
      <c r="PUY2999" s="173"/>
      <c r="PUZ2999" s="733"/>
      <c r="PVA2999" s="137"/>
      <c r="PVB2999" s="583"/>
      <c r="PVC2999" s="538"/>
      <c r="PVD2999" s="565"/>
      <c r="PVE2999" s="357"/>
      <c r="PVF2999" s="81"/>
      <c r="PVG2999" s="173"/>
      <c r="PVH2999" s="733"/>
      <c r="PVI2999" s="137"/>
      <c r="PVJ2999" s="583"/>
      <c r="PVK2999" s="538"/>
      <c r="PVL2999" s="565"/>
      <c r="PVM2999" s="357"/>
      <c r="PVN2999" s="81"/>
      <c r="PVO2999" s="173"/>
      <c r="PVP2999" s="733"/>
      <c r="PVQ2999" s="137"/>
      <c r="PVR2999" s="583"/>
      <c r="PVS2999" s="538"/>
      <c r="PVT2999" s="565"/>
      <c r="PVU2999" s="357"/>
      <c r="PVV2999" s="81"/>
      <c r="PVW2999" s="173"/>
      <c r="PVX2999" s="733"/>
      <c r="PVY2999" s="137"/>
      <c r="PVZ2999" s="583"/>
      <c r="PWA2999" s="538"/>
      <c r="PWB2999" s="565"/>
      <c r="PWC2999" s="357"/>
      <c r="PWD2999" s="81"/>
      <c r="PWE2999" s="173"/>
      <c r="PWF2999" s="733"/>
      <c r="PWG2999" s="137"/>
      <c r="PWH2999" s="583"/>
      <c r="PWI2999" s="538"/>
      <c r="PWJ2999" s="565"/>
      <c r="PWK2999" s="357"/>
      <c r="PWL2999" s="81"/>
      <c r="PWM2999" s="173"/>
      <c r="PWN2999" s="733"/>
      <c r="PWO2999" s="137"/>
      <c r="PWP2999" s="583"/>
      <c r="PWQ2999" s="538"/>
      <c r="PWR2999" s="565"/>
      <c r="PWS2999" s="357"/>
      <c r="PWT2999" s="81"/>
      <c r="PWU2999" s="173"/>
      <c r="PWV2999" s="733"/>
      <c r="PWW2999" s="137"/>
      <c r="PWX2999" s="583"/>
      <c r="PWY2999" s="538"/>
      <c r="PWZ2999" s="565"/>
      <c r="PXA2999" s="357"/>
      <c r="PXB2999" s="81"/>
      <c r="PXC2999" s="173"/>
      <c r="PXD2999" s="733"/>
      <c r="PXE2999" s="137"/>
      <c r="PXF2999" s="583"/>
      <c r="PXG2999" s="538"/>
      <c r="PXH2999" s="565"/>
      <c r="PXI2999" s="357"/>
      <c r="PXJ2999" s="81"/>
      <c r="PXK2999" s="173"/>
      <c r="PXL2999" s="733"/>
      <c r="PXM2999" s="137"/>
      <c r="PXN2999" s="583"/>
      <c r="PXO2999" s="538"/>
      <c r="PXP2999" s="565"/>
      <c r="PXQ2999" s="357"/>
      <c r="PXR2999" s="81"/>
      <c r="PXS2999" s="173"/>
      <c r="PXT2999" s="733"/>
      <c r="PXU2999" s="137"/>
      <c r="PXV2999" s="583"/>
      <c r="PXW2999" s="538"/>
      <c r="PXX2999" s="565"/>
      <c r="PXY2999" s="357"/>
      <c r="PXZ2999" s="81"/>
      <c r="PYA2999" s="173"/>
      <c r="PYB2999" s="733"/>
      <c r="PYC2999" s="137"/>
      <c r="PYD2999" s="583"/>
      <c r="PYE2999" s="538"/>
      <c r="PYF2999" s="565"/>
      <c r="PYG2999" s="357"/>
      <c r="PYH2999" s="81"/>
      <c r="PYI2999" s="173"/>
      <c r="PYJ2999" s="733"/>
      <c r="PYK2999" s="137"/>
      <c r="PYL2999" s="583"/>
      <c r="PYM2999" s="538"/>
      <c r="PYN2999" s="565"/>
      <c r="PYO2999" s="357"/>
      <c r="PYP2999" s="81"/>
      <c r="PYQ2999" s="173"/>
      <c r="PYR2999" s="733"/>
      <c r="PYS2999" s="137"/>
      <c r="PYT2999" s="583"/>
      <c r="PYU2999" s="538"/>
      <c r="PYV2999" s="565"/>
      <c r="PYW2999" s="357"/>
      <c r="PYX2999" s="81"/>
      <c r="PYY2999" s="173"/>
      <c r="PYZ2999" s="733"/>
      <c r="PZA2999" s="137"/>
      <c r="PZB2999" s="583"/>
      <c r="PZC2999" s="538"/>
      <c r="PZD2999" s="565"/>
      <c r="PZE2999" s="357"/>
      <c r="PZF2999" s="81"/>
      <c r="PZG2999" s="173"/>
      <c r="PZH2999" s="733"/>
      <c r="PZI2999" s="137"/>
      <c r="PZJ2999" s="583"/>
      <c r="PZK2999" s="538"/>
      <c r="PZL2999" s="565"/>
      <c r="PZM2999" s="357"/>
      <c r="PZN2999" s="81"/>
      <c r="PZO2999" s="173"/>
      <c r="PZP2999" s="733"/>
      <c r="PZQ2999" s="137"/>
      <c r="PZR2999" s="583"/>
      <c r="PZS2999" s="538"/>
      <c r="PZT2999" s="565"/>
      <c r="PZU2999" s="357"/>
      <c r="PZV2999" s="81"/>
      <c r="PZW2999" s="173"/>
      <c r="PZX2999" s="733"/>
      <c r="PZY2999" s="137"/>
      <c r="PZZ2999" s="583"/>
      <c r="QAA2999" s="538"/>
      <c r="QAB2999" s="565"/>
      <c r="QAC2999" s="357"/>
      <c r="QAD2999" s="81"/>
      <c r="QAE2999" s="173"/>
      <c r="QAF2999" s="733"/>
      <c r="QAG2999" s="137"/>
      <c r="QAH2999" s="583"/>
      <c r="QAI2999" s="538"/>
      <c r="QAJ2999" s="565"/>
      <c r="QAK2999" s="357"/>
      <c r="QAL2999" s="81"/>
      <c r="QAM2999" s="173"/>
      <c r="QAN2999" s="733"/>
      <c r="QAO2999" s="137"/>
      <c r="QAP2999" s="583"/>
      <c r="QAQ2999" s="538"/>
      <c r="QAR2999" s="565"/>
      <c r="QAS2999" s="357"/>
      <c r="QAT2999" s="81"/>
      <c r="QAU2999" s="173"/>
      <c r="QAV2999" s="733"/>
      <c r="QAW2999" s="137"/>
      <c r="QAX2999" s="583"/>
      <c r="QAY2999" s="538"/>
      <c r="QAZ2999" s="565"/>
      <c r="QBA2999" s="357"/>
      <c r="QBB2999" s="81"/>
      <c r="QBC2999" s="173"/>
      <c r="QBD2999" s="733"/>
      <c r="QBE2999" s="137"/>
      <c r="QBF2999" s="583"/>
      <c r="QBG2999" s="538"/>
      <c r="QBH2999" s="565"/>
      <c r="QBI2999" s="357"/>
      <c r="QBJ2999" s="81"/>
      <c r="QBK2999" s="173"/>
      <c r="QBL2999" s="733"/>
      <c r="QBM2999" s="137"/>
      <c r="QBN2999" s="583"/>
      <c r="QBO2999" s="538"/>
      <c r="QBP2999" s="565"/>
      <c r="QBQ2999" s="357"/>
      <c r="QBR2999" s="81"/>
      <c r="QBS2999" s="173"/>
      <c r="QBT2999" s="733"/>
      <c r="QBU2999" s="137"/>
      <c r="QBV2999" s="583"/>
      <c r="QBW2999" s="538"/>
      <c r="QBX2999" s="565"/>
      <c r="QBY2999" s="357"/>
      <c r="QBZ2999" s="81"/>
      <c r="QCA2999" s="173"/>
      <c r="QCB2999" s="733"/>
      <c r="QCC2999" s="137"/>
      <c r="QCD2999" s="583"/>
      <c r="QCE2999" s="538"/>
      <c r="QCF2999" s="565"/>
      <c r="QCG2999" s="357"/>
      <c r="QCH2999" s="81"/>
      <c r="QCI2999" s="173"/>
      <c r="QCJ2999" s="733"/>
      <c r="QCK2999" s="137"/>
      <c r="QCL2999" s="583"/>
      <c r="QCM2999" s="538"/>
      <c r="QCN2999" s="565"/>
      <c r="QCO2999" s="357"/>
      <c r="QCP2999" s="81"/>
      <c r="QCQ2999" s="173"/>
      <c r="QCR2999" s="733"/>
      <c r="QCS2999" s="137"/>
      <c r="QCT2999" s="583"/>
      <c r="QCU2999" s="538"/>
      <c r="QCV2999" s="565"/>
      <c r="QCW2999" s="357"/>
      <c r="QCX2999" s="81"/>
      <c r="QCY2999" s="173"/>
      <c r="QCZ2999" s="733"/>
      <c r="QDA2999" s="137"/>
      <c r="QDB2999" s="583"/>
      <c r="QDC2999" s="538"/>
      <c r="QDD2999" s="565"/>
      <c r="QDE2999" s="357"/>
      <c r="QDF2999" s="81"/>
      <c r="QDG2999" s="173"/>
      <c r="QDH2999" s="733"/>
      <c r="QDI2999" s="137"/>
      <c r="QDJ2999" s="583"/>
      <c r="QDK2999" s="538"/>
      <c r="QDL2999" s="565"/>
      <c r="QDM2999" s="357"/>
      <c r="QDN2999" s="81"/>
      <c r="QDO2999" s="173"/>
      <c r="QDP2999" s="733"/>
      <c r="QDQ2999" s="137"/>
      <c r="QDR2999" s="583"/>
      <c r="QDS2999" s="538"/>
      <c r="QDT2999" s="565"/>
      <c r="QDU2999" s="357"/>
      <c r="QDV2999" s="81"/>
      <c r="QDW2999" s="173"/>
      <c r="QDX2999" s="733"/>
      <c r="QDY2999" s="137"/>
      <c r="QDZ2999" s="583"/>
      <c r="QEA2999" s="538"/>
      <c r="QEB2999" s="565"/>
      <c r="QEC2999" s="357"/>
      <c r="QED2999" s="81"/>
      <c r="QEE2999" s="173"/>
      <c r="QEF2999" s="733"/>
      <c r="QEG2999" s="137"/>
      <c r="QEH2999" s="583"/>
      <c r="QEI2999" s="538"/>
      <c r="QEJ2999" s="565"/>
      <c r="QEK2999" s="357"/>
      <c r="QEL2999" s="81"/>
      <c r="QEM2999" s="173"/>
      <c r="QEN2999" s="733"/>
      <c r="QEO2999" s="137"/>
      <c r="QEP2999" s="583"/>
      <c r="QEQ2999" s="538"/>
      <c r="QER2999" s="565"/>
      <c r="QES2999" s="357"/>
      <c r="QET2999" s="81"/>
      <c r="QEU2999" s="173"/>
      <c r="QEV2999" s="733"/>
      <c r="QEW2999" s="137"/>
      <c r="QEX2999" s="583"/>
      <c r="QEY2999" s="538"/>
      <c r="QEZ2999" s="565"/>
      <c r="QFA2999" s="357"/>
      <c r="QFB2999" s="81"/>
      <c r="QFC2999" s="173"/>
      <c r="QFD2999" s="733"/>
      <c r="QFE2999" s="137"/>
      <c r="QFF2999" s="583"/>
      <c r="QFG2999" s="538"/>
      <c r="QFH2999" s="565"/>
      <c r="QFI2999" s="357"/>
      <c r="QFJ2999" s="81"/>
      <c r="QFK2999" s="173"/>
      <c r="QFL2999" s="733"/>
      <c r="QFM2999" s="137"/>
      <c r="QFN2999" s="583"/>
      <c r="QFO2999" s="538"/>
      <c r="QFP2999" s="565"/>
      <c r="QFQ2999" s="357"/>
      <c r="QFR2999" s="81"/>
      <c r="QFS2999" s="173"/>
      <c r="QFT2999" s="733"/>
      <c r="QFU2999" s="137"/>
      <c r="QFV2999" s="583"/>
      <c r="QFW2999" s="538"/>
      <c r="QFX2999" s="565"/>
      <c r="QFY2999" s="357"/>
      <c r="QFZ2999" s="81"/>
      <c r="QGA2999" s="173"/>
      <c r="QGB2999" s="733"/>
      <c r="QGC2999" s="137"/>
      <c r="QGD2999" s="583"/>
      <c r="QGE2999" s="538"/>
      <c r="QGF2999" s="565"/>
      <c r="QGG2999" s="357"/>
      <c r="QGH2999" s="81"/>
      <c r="QGI2999" s="173"/>
      <c r="QGJ2999" s="733"/>
      <c r="QGK2999" s="137"/>
      <c r="QGL2999" s="583"/>
      <c r="QGM2999" s="538"/>
      <c r="QGN2999" s="565"/>
      <c r="QGO2999" s="357"/>
      <c r="QGP2999" s="81"/>
      <c r="QGQ2999" s="173"/>
      <c r="QGR2999" s="733"/>
      <c r="QGS2999" s="137"/>
      <c r="QGT2999" s="583"/>
      <c r="QGU2999" s="538"/>
      <c r="QGV2999" s="565"/>
      <c r="QGW2999" s="357"/>
      <c r="QGX2999" s="81"/>
      <c r="QGY2999" s="173"/>
      <c r="QGZ2999" s="733"/>
      <c r="QHA2999" s="137"/>
      <c r="QHB2999" s="583"/>
      <c r="QHC2999" s="538"/>
      <c r="QHD2999" s="565"/>
      <c r="QHE2999" s="357"/>
      <c r="QHF2999" s="81"/>
      <c r="QHG2999" s="173"/>
      <c r="QHH2999" s="733"/>
      <c r="QHI2999" s="137"/>
      <c r="QHJ2999" s="583"/>
      <c r="QHK2999" s="538"/>
      <c r="QHL2999" s="565"/>
      <c r="QHM2999" s="357"/>
      <c r="QHN2999" s="81"/>
      <c r="QHO2999" s="173"/>
      <c r="QHP2999" s="733"/>
      <c r="QHQ2999" s="137"/>
      <c r="QHR2999" s="583"/>
      <c r="QHS2999" s="538"/>
      <c r="QHT2999" s="565"/>
      <c r="QHU2999" s="357"/>
      <c r="QHV2999" s="81"/>
      <c r="QHW2999" s="173"/>
      <c r="QHX2999" s="733"/>
      <c r="QHY2999" s="137"/>
      <c r="QHZ2999" s="583"/>
      <c r="QIA2999" s="538"/>
      <c r="QIB2999" s="565"/>
      <c r="QIC2999" s="357"/>
      <c r="QID2999" s="81"/>
      <c r="QIE2999" s="173"/>
      <c r="QIF2999" s="733"/>
      <c r="QIG2999" s="137"/>
      <c r="QIH2999" s="583"/>
      <c r="QII2999" s="538"/>
      <c r="QIJ2999" s="565"/>
      <c r="QIK2999" s="357"/>
      <c r="QIL2999" s="81"/>
      <c r="QIM2999" s="173"/>
      <c r="QIN2999" s="733"/>
      <c r="QIO2999" s="137"/>
      <c r="QIP2999" s="583"/>
      <c r="QIQ2999" s="538"/>
      <c r="QIR2999" s="565"/>
      <c r="QIS2999" s="357"/>
      <c r="QIT2999" s="81"/>
      <c r="QIU2999" s="173"/>
      <c r="QIV2999" s="733"/>
      <c r="QIW2999" s="137"/>
      <c r="QIX2999" s="583"/>
      <c r="QIY2999" s="538"/>
      <c r="QIZ2999" s="565"/>
      <c r="QJA2999" s="357"/>
      <c r="QJB2999" s="81"/>
      <c r="QJC2999" s="173"/>
      <c r="QJD2999" s="733"/>
      <c r="QJE2999" s="137"/>
      <c r="QJF2999" s="583"/>
      <c r="QJG2999" s="538"/>
      <c r="QJH2999" s="565"/>
      <c r="QJI2999" s="357"/>
      <c r="QJJ2999" s="81"/>
      <c r="QJK2999" s="173"/>
      <c r="QJL2999" s="733"/>
      <c r="QJM2999" s="137"/>
      <c r="QJN2999" s="583"/>
      <c r="QJO2999" s="538"/>
      <c r="QJP2999" s="565"/>
      <c r="QJQ2999" s="357"/>
      <c r="QJR2999" s="81"/>
      <c r="QJS2999" s="173"/>
      <c r="QJT2999" s="733"/>
      <c r="QJU2999" s="137"/>
      <c r="QJV2999" s="583"/>
      <c r="QJW2999" s="538"/>
      <c r="QJX2999" s="565"/>
      <c r="QJY2999" s="357"/>
      <c r="QJZ2999" s="81"/>
      <c r="QKA2999" s="173"/>
      <c r="QKB2999" s="733"/>
      <c r="QKC2999" s="137"/>
      <c r="QKD2999" s="583"/>
      <c r="QKE2999" s="538"/>
      <c r="QKF2999" s="565"/>
      <c r="QKG2999" s="357"/>
      <c r="QKH2999" s="81"/>
      <c r="QKI2999" s="173"/>
      <c r="QKJ2999" s="733"/>
      <c r="QKK2999" s="137"/>
      <c r="QKL2999" s="583"/>
      <c r="QKM2999" s="538"/>
      <c r="QKN2999" s="565"/>
      <c r="QKO2999" s="357"/>
      <c r="QKP2999" s="81"/>
      <c r="QKQ2999" s="173"/>
      <c r="QKR2999" s="733"/>
      <c r="QKS2999" s="137"/>
      <c r="QKT2999" s="583"/>
      <c r="QKU2999" s="538"/>
      <c r="QKV2999" s="565"/>
      <c r="QKW2999" s="357"/>
      <c r="QKX2999" s="81"/>
      <c r="QKY2999" s="173"/>
      <c r="QKZ2999" s="733"/>
      <c r="QLA2999" s="137"/>
      <c r="QLB2999" s="583"/>
      <c r="QLC2999" s="538"/>
      <c r="QLD2999" s="565"/>
      <c r="QLE2999" s="357"/>
      <c r="QLF2999" s="81"/>
      <c r="QLG2999" s="173"/>
      <c r="QLH2999" s="733"/>
      <c r="QLI2999" s="137"/>
      <c r="QLJ2999" s="583"/>
      <c r="QLK2999" s="538"/>
      <c r="QLL2999" s="565"/>
      <c r="QLM2999" s="357"/>
      <c r="QLN2999" s="81"/>
      <c r="QLO2999" s="173"/>
      <c r="QLP2999" s="733"/>
      <c r="QLQ2999" s="137"/>
      <c r="QLR2999" s="583"/>
      <c r="QLS2999" s="538"/>
      <c r="QLT2999" s="565"/>
      <c r="QLU2999" s="357"/>
      <c r="QLV2999" s="81"/>
      <c r="QLW2999" s="173"/>
      <c r="QLX2999" s="733"/>
      <c r="QLY2999" s="137"/>
      <c r="QLZ2999" s="583"/>
      <c r="QMA2999" s="538"/>
      <c r="QMB2999" s="565"/>
      <c r="QMC2999" s="357"/>
      <c r="QMD2999" s="81"/>
      <c r="QME2999" s="173"/>
      <c r="QMF2999" s="733"/>
      <c r="QMG2999" s="137"/>
      <c r="QMH2999" s="583"/>
      <c r="QMI2999" s="538"/>
      <c r="QMJ2999" s="565"/>
      <c r="QMK2999" s="357"/>
      <c r="QML2999" s="81"/>
      <c r="QMM2999" s="173"/>
      <c r="QMN2999" s="733"/>
      <c r="QMO2999" s="137"/>
      <c r="QMP2999" s="583"/>
      <c r="QMQ2999" s="538"/>
      <c r="QMR2999" s="565"/>
      <c r="QMS2999" s="357"/>
      <c r="QMT2999" s="81"/>
      <c r="QMU2999" s="173"/>
      <c r="QMV2999" s="733"/>
      <c r="QMW2999" s="137"/>
      <c r="QMX2999" s="583"/>
      <c r="QMY2999" s="538"/>
      <c r="QMZ2999" s="565"/>
      <c r="QNA2999" s="357"/>
      <c r="QNB2999" s="81"/>
      <c r="QNC2999" s="173"/>
      <c r="QND2999" s="733"/>
      <c r="QNE2999" s="137"/>
      <c r="QNF2999" s="583"/>
      <c r="QNG2999" s="538"/>
      <c r="QNH2999" s="565"/>
      <c r="QNI2999" s="357"/>
      <c r="QNJ2999" s="81"/>
      <c r="QNK2999" s="173"/>
      <c r="QNL2999" s="733"/>
      <c r="QNM2999" s="137"/>
      <c r="QNN2999" s="583"/>
      <c r="QNO2999" s="538"/>
      <c r="QNP2999" s="565"/>
      <c r="QNQ2999" s="357"/>
      <c r="QNR2999" s="81"/>
      <c r="QNS2999" s="173"/>
      <c r="QNT2999" s="733"/>
      <c r="QNU2999" s="137"/>
      <c r="QNV2999" s="583"/>
      <c r="QNW2999" s="538"/>
      <c r="QNX2999" s="565"/>
      <c r="QNY2999" s="357"/>
      <c r="QNZ2999" s="81"/>
      <c r="QOA2999" s="173"/>
      <c r="QOB2999" s="733"/>
      <c r="QOC2999" s="137"/>
      <c r="QOD2999" s="583"/>
      <c r="QOE2999" s="538"/>
      <c r="QOF2999" s="565"/>
      <c r="QOG2999" s="357"/>
      <c r="QOH2999" s="81"/>
      <c r="QOI2999" s="173"/>
      <c r="QOJ2999" s="733"/>
      <c r="QOK2999" s="137"/>
      <c r="QOL2999" s="583"/>
      <c r="QOM2999" s="538"/>
      <c r="QON2999" s="565"/>
      <c r="QOO2999" s="357"/>
      <c r="QOP2999" s="81"/>
      <c r="QOQ2999" s="173"/>
      <c r="QOR2999" s="733"/>
      <c r="QOS2999" s="137"/>
      <c r="QOT2999" s="583"/>
      <c r="QOU2999" s="538"/>
      <c r="QOV2999" s="565"/>
      <c r="QOW2999" s="357"/>
      <c r="QOX2999" s="81"/>
      <c r="QOY2999" s="173"/>
      <c r="QOZ2999" s="733"/>
      <c r="QPA2999" s="137"/>
      <c r="QPB2999" s="583"/>
      <c r="QPC2999" s="538"/>
      <c r="QPD2999" s="565"/>
      <c r="QPE2999" s="357"/>
      <c r="QPF2999" s="81"/>
      <c r="QPG2999" s="173"/>
      <c r="QPH2999" s="733"/>
      <c r="QPI2999" s="137"/>
      <c r="QPJ2999" s="583"/>
      <c r="QPK2999" s="538"/>
      <c r="QPL2999" s="565"/>
      <c r="QPM2999" s="357"/>
      <c r="QPN2999" s="81"/>
      <c r="QPO2999" s="173"/>
      <c r="QPP2999" s="733"/>
      <c r="QPQ2999" s="137"/>
      <c r="QPR2999" s="583"/>
      <c r="QPS2999" s="538"/>
      <c r="QPT2999" s="565"/>
      <c r="QPU2999" s="357"/>
      <c r="QPV2999" s="81"/>
      <c r="QPW2999" s="173"/>
      <c r="QPX2999" s="733"/>
      <c r="QPY2999" s="137"/>
      <c r="QPZ2999" s="583"/>
      <c r="QQA2999" s="538"/>
      <c r="QQB2999" s="565"/>
      <c r="QQC2999" s="357"/>
      <c r="QQD2999" s="81"/>
      <c r="QQE2999" s="173"/>
      <c r="QQF2999" s="733"/>
      <c r="QQG2999" s="137"/>
      <c r="QQH2999" s="583"/>
      <c r="QQI2999" s="538"/>
      <c r="QQJ2999" s="565"/>
      <c r="QQK2999" s="357"/>
      <c r="QQL2999" s="81"/>
      <c r="QQM2999" s="173"/>
      <c r="QQN2999" s="733"/>
      <c r="QQO2999" s="137"/>
      <c r="QQP2999" s="583"/>
      <c r="QQQ2999" s="538"/>
      <c r="QQR2999" s="565"/>
      <c r="QQS2999" s="357"/>
      <c r="QQT2999" s="81"/>
      <c r="QQU2999" s="173"/>
      <c r="QQV2999" s="733"/>
      <c r="QQW2999" s="137"/>
      <c r="QQX2999" s="583"/>
      <c r="QQY2999" s="538"/>
      <c r="QQZ2999" s="565"/>
      <c r="QRA2999" s="357"/>
      <c r="QRB2999" s="81"/>
      <c r="QRC2999" s="173"/>
      <c r="QRD2999" s="733"/>
      <c r="QRE2999" s="137"/>
      <c r="QRF2999" s="583"/>
      <c r="QRG2999" s="538"/>
      <c r="QRH2999" s="565"/>
      <c r="QRI2999" s="357"/>
      <c r="QRJ2999" s="81"/>
      <c r="QRK2999" s="173"/>
      <c r="QRL2999" s="733"/>
      <c r="QRM2999" s="137"/>
      <c r="QRN2999" s="583"/>
      <c r="QRO2999" s="538"/>
      <c r="QRP2999" s="565"/>
      <c r="QRQ2999" s="357"/>
      <c r="QRR2999" s="81"/>
      <c r="QRS2999" s="173"/>
      <c r="QRT2999" s="733"/>
      <c r="QRU2999" s="137"/>
      <c r="QRV2999" s="583"/>
      <c r="QRW2999" s="538"/>
      <c r="QRX2999" s="565"/>
      <c r="QRY2999" s="357"/>
      <c r="QRZ2999" s="81"/>
      <c r="QSA2999" s="173"/>
      <c r="QSB2999" s="733"/>
      <c r="QSC2999" s="137"/>
      <c r="QSD2999" s="583"/>
      <c r="QSE2999" s="538"/>
      <c r="QSF2999" s="565"/>
      <c r="QSG2999" s="357"/>
      <c r="QSH2999" s="81"/>
      <c r="QSI2999" s="173"/>
      <c r="QSJ2999" s="733"/>
      <c r="QSK2999" s="137"/>
      <c r="QSL2999" s="583"/>
      <c r="QSM2999" s="538"/>
      <c r="QSN2999" s="565"/>
      <c r="QSO2999" s="357"/>
      <c r="QSP2999" s="81"/>
      <c r="QSQ2999" s="173"/>
      <c r="QSR2999" s="733"/>
      <c r="QSS2999" s="137"/>
      <c r="QST2999" s="583"/>
      <c r="QSU2999" s="538"/>
      <c r="QSV2999" s="565"/>
      <c r="QSW2999" s="357"/>
      <c r="QSX2999" s="81"/>
      <c r="QSY2999" s="173"/>
      <c r="QSZ2999" s="733"/>
      <c r="QTA2999" s="137"/>
      <c r="QTB2999" s="583"/>
      <c r="QTC2999" s="538"/>
      <c r="QTD2999" s="565"/>
      <c r="QTE2999" s="357"/>
      <c r="QTF2999" s="81"/>
      <c r="QTG2999" s="173"/>
      <c r="QTH2999" s="733"/>
      <c r="QTI2999" s="137"/>
      <c r="QTJ2999" s="583"/>
      <c r="QTK2999" s="538"/>
      <c r="QTL2999" s="565"/>
      <c r="QTM2999" s="357"/>
      <c r="QTN2999" s="81"/>
      <c r="QTO2999" s="173"/>
      <c r="QTP2999" s="733"/>
      <c r="QTQ2999" s="137"/>
      <c r="QTR2999" s="583"/>
      <c r="QTS2999" s="538"/>
      <c r="QTT2999" s="565"/>
      <c r="QTU2999" s="357"/>
      <c r="QTV2999" s="81"/>
      <c r="QTW2999" s="173"/>
      <c r="QTX2999" s="733"/>
      <c r="QTY2999" s="137"/>
      <c r="QTZ2999" s="583"/>
      <c r="QUA2999" s="538"/>
      <c r="QUB2999" s="565"/>
      <c r="QUC2999" s="357"/>
      <c r="QUD2999" s="81"/>
      <c r="QUE2999" s="173"/>
      <c r="QUF2999" s="733"/>
      <c r="QUG2999" s="137"/>
      <c r="QUH2999" s="583"/>
      <c r="QUI2999" s="538"/>
      <c r="QUJ2999" s="565"/>
      <c r="QUK2999" s="357"/>
      <c r="QUL2999" s="81"/>
      <c r="QUM2999" s="173"/>
      <c r="QUN2999" s="733"/>
      <c r="QUO2999" s="137"/>
      <c r="QUP2999" s="583"/>
      <c r="QUQ2999" s="538"/>
      <c r="QUR2999" s="565"/>
      <c r="QUS2999" s="357"/>
      <c r="QUT2999" s="81"/>
      <c r="QUU2999" s="173"/>
      <c r="QUV2999" s="733"/>
      <c r="QUW2999" s="137"/>
      <c r="QUX2999" s="583"/>
      <c r="QUY2999" s="538"/>
      <c r="QUZ2999" s="565"/>
      <c r="QVA2999" s="357"/>
      <c r="QVB2999" s="81"/>
      <c r="QVC2999" s="173"/>
      <c r="QVD2999" s="733"/>
      <c r="QVE2999" s="137"/>
      <c r="QVF2999" s="583"/>
      <c r="QVG2999" s="538"/>
      <c r="QVH2999" s="565"/>
      <c r="QVI2999" s="357"/>
      <c r="QVJ2999" s="81"/>
      <c r="QVK2999" s="173"/>
      <c r="QVL2999" s="733"/>
      <c r="QVM2999" s="137"/>
      <c r="QVN2999" s="583"/>
      <c r="QVO2999" s="538"/>
      <c r="QVP2999" s="565"/>
      <c r="QVQ2999" s="357"/>
      <c r="QVR2999" s="81"/>
      <c r="QVS2999" s="173"/>
      <c r="QVT2999" s="733"/>
      <c r="QVU2999" s="137"/>
      <c r="QVV2999" s="583"/>
      <c r="QVW2999" s="538"/>
      <c r="QVX2999" s="565"/>
      <c r="QVY2999" s="357"/>
      <c r="QVZ2999" s="81"/>
      <c r="QWA2999" s="173"/>
      <c r="QWB2999" s="733"/>
      <c r="QWC2999" s="137"/>
      <c r="QWD2999" s="583"/>
      <c r="QWE2999" s="538"/>
      <c r="QWF2999" s="565"/>
      <c r="QWG2999" s="357"/>
      <c r="QWH2999" s="81"/>
      <c r="QWI2999" s="173"/>
      <c r="QWJ2999" s="733"/>
      <c r="QWK2999" s="137"/>
      <c r="QWL2999" s="583"/>
      <c r="QWM2999" s="538"/>
      <c r="QWN2999" s="565"/>
      <c r="QWO2999" s="357"/>
      <c r="QWP2999" s="81"/>
      <c r="QWQ2999" s="173"/>
      <c r="QWR2999" s="733"/>
      <c r="QWS2999" s="137"/>
      <c r="QWT2999" s="583"/>
      <c r="QWU2999" s="538"/>
      <c r="QWV2999" s="565"/>
      <c r="QWW2999" s="357"/>
      <c r="QWX2999" s="81"/>
      <c r="QWY2999" s="173"/>
      <c r="QWZ2999" s="733"/>
      <c r="QXA2999" s="137"/>
      <c r="QXB2999" s="583"/>
      <c r="QXC2999" s="538"/>
      <c r="QXD2999" s="565"/>
      <c r="QXE2999" s="357"/>
      <c r="QXF2999" s="81"/>
      <c r="QXG2999" s="173"/>
      <c r="QXH2999" s="733"/>
      <c r="QXI2999" s="137"/>
      <c r="QXJ2999" s="583"/>
      <c r="QXK2999" s="538"/>
      <c r="QXL2999" s="565"/>
      <c r="QXM2999" s="357"/>
      <c r="QXN2999" s="81"/>
      <c r="QXO2999" s="173"/>
      <c r="QXP2999" s="733"/>
      <c r="QXQ2999" s="137"/>
      <c r="QXR2999" s="583"/>
      <c r="QXS2999" s="538"/>
      <c r="QXT2999" s="565"/>
      <c r="QXU2999" s="357"/>
      <c r="QXV2999" s="81"/>
      <c r="QXW2999" s="173"/>
      <c r="QXX2999" s="733"/>
      <c r="QXY2999" s="137"/>
      <c r="QXZ2999" s="583"/>
      <c r="QYA2999" s="538"/>
      <c r="QYB2999" s="565"/>
      <c r="QYC2999" s="357"/>
      <c r="QYD2999" s="81"/>
      <c r="QYE2999" s="173"/>
      <c r="QYF2999" s="733"/>
      <c r="QYG2999" s="137"/>
      <c r="QYH2999" s="583"/>
      <c r="QYI2999" s="538"/>
      <c r="QYJ2999" s="565"/>
      <c r="QYK2999" s="357"/>
      <c r="QYL2999" s="81"/>
      <c r="QYM2999" s="173"/>
      <c r="QYN2999" s="733"/>
      <c r="QYO2999" s="137"/>
      <c r="QYP2999" s="583"/>
      <c r="QYQ2999" s="538"/>
      <c r="QYR2999" s="565"/>
      <c r="QYS2999" s="357"/>
      <c r="QYT2999" s="81"/>
      <c r="QYU2999" s="173"/>
      <c r="QYV2999" s="733"/>
      <c r="QYW2999" s="137"/>
      <c r="QYX2999" s="583"/>
      <c r="QYY2999" s="538"/>
      <c r="QYZ2999" s="565"/>
      <c r="QZA2999" s="357"/>
      <c r="QZB2999" s="81"/>
      <c r="QZC2999" s="173"/>
      <c r="QZD2999" s="733"/>
      <c r="QZE2999" s="137"/>
      <c r="QZF2999" s="583"/>
      <c r="QZG2999" s="538"/>
      <c r="QZH2999" s="565"/>
      <c r="QZI2999" s="357"/>
      <c r="QZJ2999" s="81"/>
      <c r="QZK2999" s="173"/>
      <c r="QZL2999" s="733"/>
      <c r="QZM2999" s="137"/>
      <c r="QZN2999" s="583"/>
      <c r="QZO2999" s="538"/>
      <c r="QZP2999" s="565"/>
      <c r="QZQ2999" s="357"/>
      <c r="QZR2999" s="81"/>
      <c r="QZS2999" s="173"/>
      <c r="QZT2999" s="733"/>
      <c r="QZU2999" s="137"/>
      <c r="QZV2999" s="583"/>
      <c r="QZW2999" s="538"/>
      <c r="QZX2999" s="565"/>
      <c r="QZY2999" s="357"/>
      <c r="QZZ2999" s="81"/>
      <c r="RAA2999" s="173"/>
      <c r="RAB2999" s="733"/>
      <c r="RAC2999" s="137"/>
      <c r="RAD2999" s="583"/>
      <c r="RAE2999" s="538"/>
      <c r="RAF2999" s="565"/>
      <c r="RAG2999" s="357"/>
      <c r="RAH2999" s="81"/>
      <c r="RAI2999" s="173"/>
      <c r="RAJ2999" s="733"/>
      <c r="RAK2999" s="137"/>
      <c r="RAL2999" s="583"/>
      <c r="RAM2999" s="538"/>
      <c r="RAN2999" s="565"/>
      <c r="RAO2999" s="357"/>
      <c r="RAP2999" s="81"/>
      <c r="RAQ2999" s="173"/>
      <c r="RAR2999" s="733"/>
      <c r="RAS2999" s="137"/>
      <c r="RAT2999" s="583"/>
      <c r="RAU2999" s="538"/>
      <c r="RAV2999" s="565"/>
      <c r="RAW2999" s="357"/>
      <c r="RAX2999" s="81"/>
      <c r="RAY2999" s="173"/>
      <c r="RAZ2999" s="733"/>
      <c r="RBA2999" s="137"/>
      <c r="RBB2999" s="583"/>
      <c r="RBC2999" s="538"/>
      <c r="RBD2999" s="565"/>
      <c r="RBE2999" s="357"/>
      <c r="RBF2999" s="81"/>
      <c r="RBG2999" s="173"/>
      <c r="RBH2999" s="733"/>
      <c r="RBI2999" s="137"/>
      <c r="RBJ2999" s="583"/>
      <c r="RBK2999" s="538"/>
      <c r="RBL2999" s="565"/>
      <c r="RBM2999" s="357"/>
      <c r="RBN2999" s="81"/>
      <c r="RBO2999" s="173"/>
      <c r="RBP2999" s="733"/>
      <c r="RBQ2999" s="137"/>
      <c r="RBR2999" s="583"/>
      <c r="RBS2999" s="538"/>
      <c r="RBT2999" s="565"/>
      <c r="RBU2999" s="357"/>
      <c r="RBV2999" s="81"/>
      <c r="RBW2999" s="173"/>
      <c r="RBX2999" s="733"/>
      <c r="RBY2999" s="137"/>
      <c r="RBZ2999" s="583"/>
      <c r="RCA2999" s="538"/>
      <c r="RCB2999" s="565"/>
      <c r="RCC2999" s="357"/>
      <c r="RCD2999" s="81"/>
      <c r="RCE2999" s="173"/>
      <c r="RCF2999" s="733"/>
      <c r="RCG2999" s="137"/>
      <c r="RCH2999" s="583"/>
      <c r="RCI2999" s="538"/>
      <c r="RCJ2999" s="565"/>
      <c r="RCK2999" s="357"/>
      <c r="RCL2999" s="81"/>
      <c r="RCM2999" s="173"/>
      <c r="RCN2999" s="733"/>
      <c r="RCO2999" s="137"/>
      <c r="RCP2999" s="583"/>
      <c r="RCQ2999" s="538"/>
      <c r="RCR2999" s="565"/>
      <c r="RCS2999" s="357"/>
      <c r="RCT2999" s="81"/>
      <c r="RCU2999" s="173"/>
      <c r="RCV2999" s="733"/>
      <c r="RCW2999" s="137"/>
      <c r="RCX2999" s="583"/>
      <c r="RCY2999" s="538"/>
      <c r="RCZ2999" s="565"/>
      <c r="RDA2999" s="357"/>
      <c r="RDB2999" s="81"/>
      <c r="RDC2999" s="173"/>
      <c r="RDD2999" s="733"/>
      <c r="RDE2999" s="137"/>
      <c r="RDF2999" s="583"/>
      <c r="RDG2999" s="538"/>
      <c r="RDH2999" s="565"/>
      <c r="RDI2999" s="357"/>
      <c r="RDJ2999" s="81"/>
      <c r="RDK2999" s="173"/>
      <c r="RDL2999" s="733"/>
      <c r="RDM2999" s="137"/>
      <c r="RDN2999" s="583"/>
      <c r="RDO2999" s="538"/>
      <c r="RDP2999" s="565"/>
      <c r="RDQ2999" s="357"/>
      <c r="RDR2999" s="81"/>
      <c r="RDS2999" s="173"/>
      <c r="RDT2999" s="733"/>
      <c r="RDU2999" s="137"/>
      <c r="RDV2999" s="583"/>
      <c r="RDW2999" s="538"/>
      <c r="RDX2999" s="565"/>
      <c r="RDY2999" s="357"/>
      <c r="RDZ2999" s="81"/>
      <c r="REA2999" s="173"/>
      <c r="REB2999" s="733"/>
      <c r="REC2999" s="137"/>
      <c r="RED2999" s="583"/>
      <c r="REE2999" s="538"/>
      <c r="REF2999" s="565"/>
      <c r="REG2999" s="357"/>
      <c r="REH2999" s="81"/>
      <c r="REI2999" s="173"/>
      <c r="REJ2999" s="733"/>
      <c r="REK2999" s="137"/>
      <c r="REL2999" s="583"/>
      <c r="REM2999" s="538"/>
      <c r="REN2999" s="565"/>
      <c r="REO2999" s="357"/>
      <c r="REP2999" s="81"/>
      <c r="REQ2999" s="173"/>
      <c r="RER2999" s="733"/>
      <c r="RES2999" s="137"/>
      <c r="RET2999" s="583"/>
      <c r="REU2999" s="538"/>
      <c r="REV2999" s="565"/>
      <c r="REW2999" s="357"/>
      <c r="REX2999" s="81"/>
      <c r="REY2999" s="173"/>
      <c r="REZ2999" s="733"/>
      <c r="RFA2999" s="137"/>
      <c r="RFB2999" s="583"/>
      <c r="RFC2999" s="538"/>
      <c r="RFD2999" s="565"/>
      <c r="RFE2999" s="357"/>
      <c r="RFF2999" s="81"/>
      <c r="RFG2999" s="173"/>
      <c r="RFH2999" s="733"/>
      <c r="RFI2999" s="137"/>
      <c r="RFJ2999" s="583"/>
      <c r="RFK2999" s="538"/>
      <c r="RFL2999" s="565"/>
      <c r="RFM2999" s="357"/>
      <c r="RFN2999" s="81"/>
      <c r="RFO2999" s="173"/>
      <c r="RFP2999" s="733"/>
      <c r="RFQ2999" s="137"/>
      <c r="RFR2999" s="583"/>
      <c r="RFS2999" s="538"/>
      <c r="RFT2999" s="565"/>
      <c r="RFU2999" s="357"/>
      <c r="RFV2999" s="81"/>
      <c r="RFW2999" s="173"/>
      <c r="RFX2999" s="733"/>
      <c r="RFY2999" s="137"/>
      <c r="RFZ2999" s="583"/>
      <c r="RGA2999" s="538"/>
      <c r="RGB2999" s="565"/>
      <c r="RGC2999" s="357"/>
      <c r="RGD2999" s="81"/>
      <c r="RGE2999" s="173"/>
      <c r="RGF2999" s="733"/>
      <c r="RGG2999" s="137"/>
      <c r="RGH2999" s="583"/>
      <c r="RGI2999" s="538"/>
      <c r="RGJ2999" s="565"/>
      <c r="RGK2999" s="357"/>
      <c r="RGL2999" s="81"/>
      <c r="RGM2999" s="173"/>
      <c r="RGN2999" s="733"/>
      <c r="RGO2999" s="137"/>
      <c r="RGP2999" s="583"/>
      <c r="RGQ2999" s="538"/>
      <c r="RGR2999" s="565"/>
      <c r="RGS2999" s="357"/>
      <c r="RGT2999" s="81"/>
      <c r="RGU2999" s="173"/>
      <c r="RGV2999" s="733"/>
      <c r="RGW2999" s="137"/>
      <c r="RGX2999" s="583"/>
      <c r="RGY2999" s="538"/>
      <c r="RGZ2999" s="565"/>
      <c r="RHA2999" s="357"/>
      <c r="RHB2999" s="81"/>
      <c r="RHC2999" s="173"/>
      <c r="RHD2999" s="733"/>
      <c r="RHE2999" s="137"/>
      <c r="RHF2999" s="583"/>
      <c r="RHG2999" s="538"/>
      <c r="RHH2999" s="565"/>
      <c r="RHI2999" s="357"/>
      <c r="RHJ2999" s="81"/>
      <c r="RHK2999" s="173"/>
      <c r="RHL2999" s="733"/>
      <c r="RHM2999" s="137"/>
      <c r="RHN2999" s="583"/>
      <c r="RHO2999" s="538"/>
      <c r="RHP2999" s="565"/>
      <c r="RHQ2999" s="357"/>
      <c r="RHR2999" s="81"/>
      <c r="RHS2999" s="173"/>
      <c r="RHT2999" s="733"/>
      <c r="RHU2999" s="137"/>
      <c r="RHV2999" s="583"/>
      <c r="RHW2999" s="538"/>
      <c r="RHX2999" s="565"/>
      <c r="RHY2999" s="357"/>
      <c r="RHZ2999" s="81"/>
      <c r="RIA2999" s="173"/>
      <c r="RIB2999" s="733"/>
      <c r="RIC2999" s="137"/>
      <c r="RID2999" s="583"/>
      <c r="RIE2999" s="538"/>
      <c r="RIF2999" s="565"/>
      <c r="RIG2999" s="357"/>
      <c r="RIH2999" s="81"/>
      <c r="RII2999" s="173"/>
      <c r="RIJ2999" s="733"/>
      <c r="RIK2999" s="137"/>
      <c r="RIL2999" s="583"/>
      <c r="RIM2999" s="538"/>
      <c r="RIN2999" s="565"/>
      <c r="RIO2999" s="357"/>
      <c r="RIP2999" s="81"/>
      <c r="RIQ2999" s="173"/>
      <c r="RIR2999" s="733"/>
      <c r="RIS2999" s="137"/>
      <c r="RIT2999" s="583"/>
      <c r="RIU2999" s="538"/>
      <c r="RIV2999" s="565"/>
      <c r="RIW2999" s="357"/>
      <c r="RIX2999" s="81"/>
      <c r="RIY2999" s="173"/>
      <c r="RIZ2999" s="733"/>
      <c r="RJA2999" s="137"/>
      <c r="RJB2999" s="583"/>
      <c r="RJC2999" s="538"/>
      <c r="RJD2999" s="565"/>
      <c r="RJE2999" s="357"/>
      <c r="RJF2999" s="81"/>
      <c r="RJG2999" s="173"/>
      <c r="RJH2999" s="733"/>
      <c r="RJI2999" s="137"/>
      <c r="RJJ2999" s="583"/>
      <c r="RJK2999" s="538"/>
      <c r="RJL2999" s="565"/>
      <c r="RJM2999" s="357"/>
      <c r="RJN2999" s="81"/>
      <c r="RJO2999" s="173"/>
      <c r="RJP2999" s="733"/>
      <c r="RJQ2999" s="137"/>
      <c r="RJR2999" s="583"/>
      <c r="RJS2999" s="538"/>
      <c r="RJT2999" s="565"/>
      <c r="RJU2999" s="357"/>
      <c r="RJV2999" s="81"/>
      <c r="RJW2999" s="173"/>
      <c r="RJX2999" s="733"/>
      <c r="RJY2999" s="137"/>
      <c r="RJZ2999" s="583"/>
      <c r="RKA2999" s="538"/>
      <c r="RKB2999" s="565"/>
      <c r="RKC2999" s="357"/>
      <c r="RKD2999" s="81"/>
      <c r="RKE2999" s="173"/>
      <c r="RKF2999" s="733"/>
      <c r="RKG2999" s="137"/>
      <c r="RKH2999" s="583"/>
      <c r="RKI2999" s="538"/>
      <c r="RKJ2999" s="565"/>
      <c r="RKK2999" s="357"/>
      <c r="RKL2999" s="81"/>
      <c r="RKM2999" s="173"/>
      <c r="RKN2999" s="733"/>
      <c r="RKO2999" s="137"/>
      <c r="RKP2999" s="583"/>
      <c r="RKQ2999" s="538"/>
      <c r="RKR2999" s="565"/>
      <c r="RKS2999" s="357"/>
      <c r="RKT2999" s="81"/>
      <c r="RKU2999" s="173"/>
      <c r="RKV2999" s="733"/>
      <c r="RKW2999" s="137"/>
      <c r="RKX2999" s="583"/>
      <c r="RKY2999" s="538"/>
      <c r="RKZ2999" s="565"/>
      <c r="RLA2999" s="357"/>
      <c r="RLB2999" s="81"/>
      <c r="RLC2999" s="173"/>
      <c r="RLD2999" s="733"/>
      <c r="RLE2999" s="137"/>
      <c r="RLF2999" s="583"/>
      <c r="RLG2999" s="538"/>
      <c r="RLH2999" s="565"/>
      <c r="RLI2999" s="357"/>
      <c r="RLJ2999" s="81"/>
      <c r="RLK2999" s="173"/>
      <c r="RLL2999" s="733"/>
      <c r="RLM2999" s="137"/>
      <c r="RLN2999" s="583"/>
      <c r="RLO2999" s="538"/>
      <c r="RLP2999" s="565"/>
      <c r="RLQ2999" s="357"/>
      <c r="RLR2999" s="81"/>
      <c r="RLS2999" s="173"/>
      <c r="RLT2999" s="733"/>
      <c r="RLU2999" s="137"/>
      <c r="RLV2999" s="583"/>
      <c r="RLW2999" s="538"/>
      <c r="RLX2999" s="565"/>
      <c r="RLY2999" s="357"/>
      <c r="RLZ2999" s="81"/>
      <c r="RMA2999" s="173"/>
      <c r="RMB2999" s="733"/>
      <c r="RMC2999" s="137"/>
      <c r="RMD2999" s="583"/>
      <c r="RME2999" s="538"/>
      <c r="RMF2999" s="565"/>
      <c r="RMG2999" s="357"/>
      <c r="RMH2999" s="81"/>
      <c r="RMI2999" s="173"/>
      <c r="RMJ2999" s="733"/>
      <c r="RMK2999" s="137"/>
      <c r="RML2999" s="583"/>
      <c r="RMM2999" s="538"/>
      <c r="RMN2999" s="565"/>
      <c r="RMO2999" s="357"/>
      <c r="RMP2999" s="81"/>
      <c r="RMQ2999" s="173"/>
      <c r="RMR2999" s="733"/>
      <c r="RMS2999" s="137"/>
      <c r="RMT2999" s="583"/>
      <c r="RMU2999" s="538"/>
      <c r="RMV2999" s="565"/>
      <c r="RMW2999" s="357"/>
      <c r="RMX2999" s="81"/>
      <c r="RMY2999" s="173"/>
      <c r="RMZ2999" s="733"/>
      <c r="RNA2999" s="137"/>
      <c r="RNB2999" s="583"/>
      <c r="RNC2999" s="538"/>
      <c r="RND2999" s="565"/>
      <c r="RNE2999" s="357"/>
      <c r="RNF2999" s="81"/>
      <c r="RNG2999" s="173"/>
      <c r="RNH2999" s="733"/>
      <c r="RNI2999" s="137"/>
      <c r="RNJ2999" s="583"/>
      <c r="RNK2999" s="538"/>
      <c r="RNL2999" s="565"/>
      <c r="RNM2999" s="357"/>
      <c r="RNN2999" s="81"/>
      <c r="RNO2999" s="173"/>
      <c r="RNP2999" s="733"/>
      <c r="RNQ2999" s="137"/>
      <c r="RNR2999" s="583"/>
      <c r="RNS2999" s="538"/>
      <c r="RNT2999" s="565"/>
      <c r="RNU2999" s="357"/>
      <c r="RNV2999" s="81"/>
      <c r="RNW2999" s="173"/>
      <c r="RNX2999" s="733"/>
      <c r="RNY2999" s="137"/>
      <c r="RNZ2999" s="583"/>
      <c r="ROA2999" s="538"/>
      <c r="ROB2999" s="565"/>
      <c r="ROC2999" s="357"/>
      <c r="ROD2999" s="81"/>
      <c r="ROE2999" s="173"/>
      <c r="ROF2999" s="733"/>
      <c r="ROG2999" s="137"/>
      <c r="ROH2999" s="583"/>
      <c r="ROI2999" s="538"/>
      <c r="ROJ2999" s="565"/>
      <c r="ROK2999" s="357"/>
      <c r="ROL2999" s="81"/>
      <c r="ROM2999" s="173"/>
      <c r="RON2999" s="733"/>
      <c r="ROO2999" s="137"/>
      <c r="ROP2999" s="583"/>
      <c r="ROQ2999" s="538"/>
      <c r="ROR2999" s="565"/>
      <c r="ROS2999" s="357"/>
      <c r="ROT2999" s="81"/>
      <c r="ROU2999" s="173"/>
      <c r="ROV2999" s="733"/>
      <c r="ROW2999" s="137"/>
      <c r="ROX2999" s="583"/>
      <c r="ROY2999" s="538"/>
      <c r="ROZ2999" s="565"/>
      <c r="RPA2999" s="357"/>
      <c r="RPB2999" s="81"/>
      <c r="RPC2999" s="173"/>
      <c r="RPD2999" s="733"/>
      <c r="RPE2999" s="137"/>
      <c r="RPF2999" s="583"/>
      <c r="RPG2999" s="538"/>
      <c r="RPH2999" s="565"/>
      <c r="RPI2999" s="357"/>
      <c r="RPJ2999" s="81"/>
      <c r="RPK2999" s="173"/>
      <c r="RPL2999" s="733"/>
      <c r="RPM2999" s="137"/>
      <c r="RPN2999" s="583"/>
      <c r="RPO2999" s="538"/>
      <c r="RPP2999" s="565"/>
      <c r="RPQ2999" s="357"/>
      <c r="RPR2999" s="81"/>
      <c r="RPS2999" s="173"/>
      <c r="RPT2999" s="733"/>
      <c r="RPU2999" s="137"/>
      <c r="RPV2999" s="583"/>
      <c r="RPW2999" s="538"/>
      <c r="RPX2999" s="565"/>
      <c r="RPY2999" s="357"/>
      <c r="RPZ2999" s="81"/>
      <c r="RQA2999" s="173"/>
      <c r="RQB2999" s="733"/>
      <c r="RQC2999" s="137"/>
      <c r="RQD2999" s="583"/>
      <c r="RQE2999" s="538"/>
      <c r="RQF2999" s="565"/>
      <c r="RQG2999" s="357"/>
      <c r="RQH2999" s="81"/>
      <c r="RQI2999" s="173"/>
      <c r="RQJ2999" s="733"/>
      <c r="RQK2999" s="137"/>
      <c r="RQL2999" s="583"/>
      <c r="RQM2999" s="538"/>
      <c r="RQN2999" s="565"/>
      <c r="RQO2999" s="357"/>
      <c r="RQP2999" s="81"/>
      <c r="RQQ2999" s="173"/>
      <c r="RQR2999" s="733"/>
      <c r="RQS2999" s="137"/>
      <c r="RQT2999" s="583"/>
      <c r="RQU2999" s="538"/>
      <c r="RQV2999" s="565"/>
      <c r="RQW2999" s="357"/>
      <c r="RQX2999" s="81"/>
      <c r="RQY2999" s="173"/>
      <c r="RQZ2999" s="733"/>
      <c r="RRA2999" s="137"/>
      <c r="RRB2999" s="583"/>
      <c r="RRC2999" s="538"/>
      <c r="RRD2999" s="565"/>
      <c r="RRE2999" s="357"/>
      <c r="RRF2999" s="81"/>
      <c r="RRG2999" s="173"/>
      <c r="RRH2999" s="733"/>
      <c r="RRI2999" s="137"/>
      <c r="RRJ2999" s="583"/>
      <c r="RRK2999" s="538"/>
      <c r="RRL2999" s="565"/>
      <c r="RRM2999" s="357"/>
      <c r="RRN2999" s="81"/>
      <c r="RRO2999" s="173"/>
      <c r="RRP2999" s="733"/>
      <c r="RRQ2999" s="137"/>
      <c r="RRR2999" s="583"/>
      <c r="RRS2999" s="538"/>
      <c r="RRT2999" s="565"/>
      <c r="RRU2999" s="357"/>
      <c r="RRV2999" s="81"/>
      <c r="RRW2999" s="173"/>
      <c r="RRX2999" s="733"/>
      <c r="RRY2999" s="137"/>
      <c r="RRZ2999" s="583"/>
      <c r="RSA2999" s="538"/>
      <c r="RSB2999" s="565"/>
      <c r="RSC2999" s="357"/>
      <c r="RSD2999" s="81"/>
      <c r="RSE2999" s="173"/>
      <c r="RSF2999" s="733"/>
      <c r="RSG2999" s="137"/>
      <c r="RSH2999" s="583"/>
      <c r="RSI2999" s="538"/>
      <c r="RSJ2999" s="565"/>
      <c r="RSK2999" s="357"/>
      <c r="RSL2999" s="81"/>
      <c r="RSM2999" s="173"/>
      <c r="RSN2999" s="733"/>
      <c r="RSO2999" s="137"/>
      <c r="RSP2999" s="583"/>
      <c r="RSQ2999" s="538"/>
      <c r="RSR2999" s="565"/>
      <c r="RSS2999" s="357"/>
      <c r="RST2999" s="81"/>
      <c r="RSU2999" s="173"/>
      <c r="RSV2999" s="733"/>
      <c r="RSW2999" s="137"/>
      <c r="RSX2999" s="583"/>
      <c r="RSY2999" s="538"/>
      <c r="RSZ2999" s="565"/>
      <c r="RTA2999" s="357"/>
      <c r="RTB2999" s="81"/>
      <c r="RTC2999" s="173"/>
      <c r="RTD2999" s="733"/>
      <c r="RTE2999" s="137"/>
      <c r="RTF2999" s="583"/>
      <c r="RTG2999" s="538"/>
      <c r="RTH2999" s="565"/>
      <c r="RTI2999" s="357"/>
      <c r="RTJ2999" s="81"/>
      <c r="RTK2999" s="173"/>
      <c r="RTL2999" s="733"/>
      <c r="RTM2999" s="137"/>
      <c r="RTN2999" s="583"/>
      <c r="RTO2999" s="538"/>
      <c r="RTP2999" s="565"/>
      <c r="RTQ2999" s="357"/>
      <c r="RTR2999" s="81"/>
      <c r="RTS2999" s="173"/>
      <c r="RTT2999" s="733"/>
      <c r="RTU2999" s="137"/>
      <c r="RTV2999" s="583"/>
      <c r="RTW2999" s="538"/>
      <c r="RTX2999" s="565"/>
      <c r="RTY2999" s="357"/>
      <c r="RTZ2999" s="81"/>
      <c r="RUA2999" s="173"/>
      <c r="RUB2999" s="733"/>
      <c r="RUC2999" s="137"/>
      <c r="RUD2999" s="583"/>
      <c r="RUE2999" s="538"/>
      <c r="RUF2999" s="565"/>
      <c r="RUG2999" s="357"/>
      <c r="RUH2999" s="81"/>
      <c r="RUI2999" s="173"/>
      <c r="RUJ2999" s="733"/>
      <c r="RUK2999" s="137"/>
      <c r="RUL2999" s="583"/>
      <c r="RUM2999" s="538"/>
      <c r="RUN2999" s="565"/>
      <c r="RUO2999" s="357"/>
      <c r="RUP2999" s="81"/>
      <c r="RUQ2999" s="173"/>
      <c r="RUR2999" s="733"/>
      <c r="RUS2999" s="137"/>
      <c r="RUT2999" s="583"/>
      <c r="RUU2999" s="538"/>
      <c r="RUV2999" s="565"/>
      <c r="RUW2999" s="357"/>
      <c r="RUX2999" s="81"/>
      <c r="RUY2999" s="173"/>
      <c r="RUZ2999" s="733"/>
      <c r="RVA2999" s="137"/>
      <c r="RVB2999" s="583"/>
      <c r="RVC2999" s="538"/>
      <c r="RVD2999" s="565"/>
      <c r="RVE2999" s="357"/>
      <c r="RVF2999" s="81"/>
      <c r="RVG2999" s="173"/>
      <c r="RVH2999" s="733"/>
      <c r="RVI2999" s="137"/>
      <c r="RVJ2999" s="583"/>
      <c r="RVK2999" s="538"/>
      <c r="RVL2999" s="565"/>
      <c r="RVM2999" s="357"/>
      <c r="RVN2999" s="81"/>
      <c r="RVO2999" s="173"/>
      <c r="RVP2999" s="733"/>
      <c r="RVQ2999" s="137"/>
      <c r="RVR2999" s="583"/>
      <c r="RVS2999" s="538"/>
      <c r="RVT2999" s="565"/>
      <c r="RVU2999" s="357"/>
      <c r="RVV2999" s="81"/>
      <c r="RVW2999" s="173"/>
      <c r="RVX2999" s="733"/>
      <c r="RVY2999" s="137"/>
      <c r="RVZ2999" s="583"/>
      <c r="RWA2999" s="538"/>
      <c r="RWB2999" s="565"/>
      <c r="RWC2999" s="357"/>
      <c r="RWD2999" s="81"/>
      <c r="RWE2999" s="173"/>
      <c r="RWF2999" s="733"/>
      <c r="RWG2999" s="137"/>
      <c r="RWH2999" s="583"/>
      <c r="RWI2999" s="538"/>
      <c r="RWJ2999" s="565"/>
      <c r="RWK2999" s="357"/>
      <c r="RWL2999" s="81"/>
      <c r="RWM2999" s="173"/>
      <c r="RWN2999" s="733"/>
      <c r="RWO2999" s="137"/>
      <c r="RWP2999" s="583"/>
      <c r="RWQ2999" s="538"/>
      <c r="RWR2999" s="565"/>
      <c r="RWS2999" s="357"/>
      <c r="RWT2999" s="81"/>
      <c r="RWU2999" s="173"/>
      <c r="RWV2999" s="733"/>
      <c r="RWW2999" s="137"/>
      <c r="RWX2999" s="583"/>
      <c r="RWY2999" s="538"/>
      <c r="RWZ2999" s="565"/>
      <c r="RXA2999" s="357"/>
      <c r="RXB2999" s="81"/>
      <c r="RXC2999" s="173"/>
      <c r="RXD2999" s="733"/>
      <c r="RXE2999" s="137"/>
      <c r="RXF2999" s="583"/>
      <c r="RXG2999" s="538"/>
      <c r="RXH2999" s="565"/>
      <c r="RXI2999" s="357"/>
      <c r="RXJ2999" s="81"/>
      <c r="RXK2999" s="173"/>
      <c r="RXL2999" s="733"/>
      <c r="RXM2999" s="137"/>
      <c r="RXN2999" s="583"/>
      <c r="RXO2999" s="538"/>
      <c r="RXP2999" s="565"/>
      <c r="RXQ2999" s="357"/>
      <c r="RXR2999" s="81"/>
      <c r="RXS2999" s="173"/>
      <c r="RXT2999" s="733"/>
      <c r="RXU2999" s="137"/>
      <c r="RXV2999" s="583"/>
      <c r="RXW2999" s="538"/>
      <c r="RXX2999" s="565"/>
      <c r="RXY2999" s="357"/>
      <c r="RXZ2999" s="81"/>
      <c r="RYA2999" s="173"/>
      <c r="RYB2999" s="733"/>
      <c r="RYC2999" s="137"/>
      <c r="RYD2999" s="583"/>
      <c r="RYE2999" s="538"/>
      <c r="RYF2999" s="565"/>
      <c r="RYG2999" s="357"/>
      <c r="RYH2999" s="81"/>
      <c r="RYI2999" s="173"/>
      <c r="RYJ2999" s="733"/>
      <c r="RYK2999" s="137"/>
      <c r="RYL2999" s="583"/>
      <c r="RYM2999" s="538"/>
      <c r="RYN2999" s="565"/>
      <c r="RYO2999" s="357"/>
      <c r="RYP2999" s="81"/>
      <c r="RYQ2999" s="173"/>
      <c r="RYR2999" s="733"/>
      <c r="RYS2999" s="137"/>
      <c r="RYT2999" s="583"/>
      <c r="RYU2999" s="538"/>
      <c r="RYV2999" s="565"/>
      <c r="RYW2999" s="357"/>
      <c r="RYX2999" s="81"/>
      <c r="RYY2999" s="173"/>
      <c r="RYZ2999" s="733"/>
      <c r="RZA2999" s="137"/>
      <c r="RZB2999" s="583"/>
      <c r="RZC2999" s="538"/>
      <c r="RZD2999" s="565"/>
      <c r="RZE2999" s="357"/>
      <c r="RZF2999" s="81"/>
      <c r="RZG2999" s="173"/>
      <c r="RZH2999" s="733"/>
      <c r="RZI2999" s="137"/>
      <c r="RZJ2999" s="583"/>
      <c r="RZK2999" s="538"/>
      <c r="RZL2999" s="565"/>
      <c r="RZM2999" s="357"/>
      <c r="RZN2999" s="81"/>
      <c r="RZO2999" s="173"/>
      <c r="RZP2999" s="733"/>
      <c r="RZQ2999" s="137"/>
      <c r="RZR2999" s="583"/>
      <c r="RZS2999" s="538"/>
      <c r="RZT2999" s="565"/>
      <c r="RZU2999" s="357"/>
      <c r="RZV2999" s="81"/>
      <c r="RZW2999" s="173"/>
      <c r="RZX2999" s="733"/>
      <c r="RZY2999" s="137"/>
      <c r="RZZ2999" s="583"/>
      <c r="SAA2999" s="538"/>
      <c r="SAB2999" s="565"/>
      <c r="SAC2999" s="357"/>
      <c r="SAD2999" s="81"/>
      <c r="SAE2999" s="173"/>
      <c r="SAF2999" s="733"/>
      <c r="SAG2999" s="137"/>
      <c r="SAH2999" s="583"/>
      <c r="SAI2999" s="538"/>
      <c r="SAJ2999" s="565"/>
      <c r="SAK2999" s="357"/>
      <c r="SAL2999" s="81"/>
      <c r="SAM2999" s="173"/>
      <c r="SAN2999" s="733"/>
      <c r="SAO2999" s="137"/>
      <c r="SAP2999" s="583"/>
      <c r="SAQ2999" s="538"/>
      <c r="SAR2999" s="565"/>
      <c r="SAS2999" s="357"/>
      <c r="SAT2999" s="81"/>
      <c r="SAU2999" s="173"/>
      <c r="SAV2999" s="733"/>
      <c r="SAW2999" s="137"/>
      <c r="SAX2999" s="583"/>
      <c r="SAY2999" s="538"/>
      <c r="SAZ2999" s="565"/>
      <c r="SBA2999" s="357"/>
      <c r="SBB2999" s="81"/>
      <c r="SBC2999" s="173"/>
      <c r="SBD2999" s="733"/>
      <c r="SBE2999" s="137"/>
      <c r="SBF2999" s="583"/>
      <c r="SBG2999" s="538"/>
      <c r="SBH2999" s="565"/>
      <c r="SBI2999" s="357"/>
      <c r="SBJ2999" s="81"/>
      <c r="SBK2999" s="173"/>
      <c r="SBL2999" s="733"/>
      <c r="SBM2999" s="137"/>
      <c r="SBN2999" s="583"/>
      <c r="SBO2999" s="538"/>
      <c r="SBP2999" s="565"/>
      <c r="SBQ2999" s="357"/>
      <c r="SBR2999" s="81"/>
      <c r="SBS2999" s="173"/>
      <c r="SBT2999" s="733"/>
      <c r="SBU2999" s="137"/>
      <c r="SBV2999" s="583"/>
      <c r="SBW2999" s="538"/>
      <c r="SBX2999" s="565"/>
      <c r="SBY2999" s="357"/>
      <c r="SBZ2999" s="81"/>
      <c r="SCA2999" s="173"/>
      <c r="SCB2999" s="733"/>
      <c r="SCC2999" s="137"/>
      <c r="SCD2999" s="583"/>
      <c r="SCE2999" s="538"/>
      <c r="SCF2999" s="565"/>
      <c r="SCG2999" s="357"/>
      <c r="SCH2999" s="81"/>
      <c r="SCI2999" s="173"/>
      <c r="SCJ2999" s="733"/>
      <c r="SCK2999" s="137"/>
      <c r="SCL2999" s="583"/>
      <c r="SCM2999" s="538"/>
      <c r="SCN2999" s="565"/>
      <c r="SCO2999" s="357"/>
      <c r="SCP2999" s="81"/>
      <c r="SCQ2999" s="173"/>
      <c r="SCR2999" s="733"/>
      <c r="SCS2999" s="137"/>
      <c r="SCT2999" s="583"/>
      <c r="SCU2999" s="538"/>
      <c r="SCV2999" s="565"/>
      <c r="SCW2999" s="357"/>
      <c r="SCX2999" s="81"/>
      <c r="SCY2999" s="173"/>
      <c r="SCZ2999" s="733"/>
      <c r="SDA2999" s="137"/>
      <c r="SDB2999" s="583"/>
      <c r="SDC2999" s="538"/>
      <c r="SDD2999" s="565"/>
      <c r="SDE2999" s="357"/>
      <c r="SDF2999" s="81"/>
      <c r="SDG2999" s="173"/>
      <c r="SDH2999" s="733"/>
      <c r="SDI2999" s="137"/>
      <c r="SDJ2999" s="583"/>
      <c r="SDK2999" s="538"/>
      <c r="SDL2999" s="565"/>
      <c r="SDM2999" s="357"/>
      <c r="SDN2999" s="81"/>
      <c r="SDO2999" s="173"/>
      <c r="SDP2999" s="733"/>
      <c r="SDQ2999" s="137"/>
      <c r="SDR2999" s="583"/>
      <c r="SDS2999" s="538"/>
      <c r="SDT2999" s="565"/>
      <c r="SDU2999" s="357"/>
      <c r="SDV2999" s="81"/>
      <c r="SDW2999" s="173"/>
      <c r="SDX2999" s="733"/>
      <c r="SDY2999" s="137"/>
      <c r="SDZ2999" s="583"/>
      <c r="SEA2999" s="538"/>
      <c r="SEB2999" s="565"/>
      <c r="SEC2999" s="357"/>
      <c r="SED2999" s="81"/>
      <c r="SEE2999" s="173"/>
      <c r="SEF2999" s="733"/>
      <c r="SEG2999" s="137"/>
      <c r="SEH2999" s="583"/>
      <c r="SEI2999" s="538"/>
      <c r="SEJ2999" s="565"/>
      <c r="SEK2999" s="357"/>
      <c r="SEL2999" s="81"/>
      <c r="SEM2999" s="173"/>
      <c r="SEN2999" s="733"/>
      <c r="SEO2999" s="137"/>
      <c r="SEP2999" s="583"/>
      <c r="SEQ2999" s="538"/>
      <c r="SER2999" s="565"/>
      <c r="SES2999" s="357"/>
      <c r="SET2999" s="81"/>
      <c r="SEU2999" s="173"/>
      <c r="SEV2999" s="733"/>
      <c r="SEW2999" s="137"/>
      <c r="SEX2999" s="583"/>
      <c r="SEY2999" s="538"/>
      <c r="SEZ2999" s="565"/>
      <c r="SFA2999" s="357"/>
      <c r="SFB2999" s="81"/>
      <c r="SFC2999" s="173"/>
      <c r="SFD2999" s="733"/>
      <c r="SFE2999" s="137"/>
      <c r="SFF2999" s="583"/>
      <c r="SFG2999" s="538"/>
      <c r="SFH2999" s="565"/>
      <c r="SFI2999" s="357"/>
      <c r="SFJ2999" s="81"/>
      <c r="SFK2999" s="173"/>
      <c r="SFL2999" s="733"/>
      <c r="SFM2999" s="137"/>
      <c r="SFN2999" s="583"/>
      <c r="SFO2999" s="538"/>
      <c r="SFP2999" s="565"/>
      <c r="SFQ2999" s="357"/>
      <c r="SFR2999" s="81"/>
      <c r="SFS2999" s="173"/>
      <c r="SFT2999" s="733"/>
      <c r="SFU2999" s="137"/>
      <c r="SFV2999" s="583"/>
      <c r="SFW2999" s="538"/>
      <c r="SFX2999" s="565"/>
      <c r="SFY2999" s="357"/>
      <c r="SFZ2999" s="81"/>
      <c r="SGA2999" s="173"/>
      <c r="SGB2999" s="733"/>
      <c r="SGC2999" s="137"/>
      <c r="SGD2999" s="583"/>
      <c r="SGE2999" s="538"/>
      <c r="SGF2999" s="565"/>
      <c r="SGG2999" s="357"/>
      <c r="SGH2999" s="81"/>
      <c r="SGI2999" s="173"/>
      <c r="SGJ2999" s="733"/>
      <c r="SGK2999" s="137"/>
      <c r="SGL2999" s="583"/>
      <c r="SGM2999" s="538"/>
      <c r="SGN2999" s="565"/>
      <c r="SGO2999" s="357"/>
      <c r="SGP2999" s="81"/>
      <c r="SGQ2999" s="173"/>
      <c r="SGR2999" s="733"/>
      <c r="SGS2999" s="137"/>
      <c r="SGT2999" s="583"/>
      <c r="SGU2999" s="538"/>
      <c r="SGV2999" s="565"/>
      <c r="SGW2999" s="357"/>
      <c r="SGX2999" s="81"/>
      <c r="SGY2999" s="173"/>
      <c r="SGZ2999" s="733"/>
      <c r="SHA2999" s="137"/>
      <c r="SHB2999" s="583"/>
      <c r="SHC2999" s="538"/>
      <c r="SHD2999" s="565"/>
      <c r="SHE2999" s="357"/>
      <c r="SHF2999" s="81"/>
      <c r="SHG2999" s="173"/>
      <c r="SHH2999" s="733"/>
      <c r="SHI2999" s="137"/>
      <c r="SHJ2999" s="583"/>
      <c r="SHK2999" s="538"/>
      <c r="SHL2999" s="565"/>
      <c r="SHM2999" s="357"/>
      <c r="SHN2999" s="81"/>
      <c r="SHO2999" s="173"/>
      <c r="SHP2999" s="733"/>
      <c r="SHQ2999" s="137"/>
      <c r="SHR2999" s="583"/>
      <c r="SHS2999" s="538"/>
      <c r="SHT2999" s="565"/>
      <c r="SHU2999" s="357"/>
      <c r="SHV2999" s="81"/>
      <c r="SHW2999" s="173"/>
      <c r="SHX2999" s="733"/>
      <c r="SHY2999" s="137"/>
      <c r="SHZ2999" s="583"/>
      <c r="SIA2999" s="538"/>
      <c r="SIB2999" s="565"/>
      <c r="SIC2999" s="357"/>
      <c r="SID2999" s="81"/>
      <c r="SIE2999" s="173"/>
      <c r="SIF2999" s="733"/>
      <c r="SIG2999" s="137"/>
      <c r="SIH2999" s="583"/>
      <c r="SII2999" s="538"/>
      <c r="SIJ2999" s="565"/>
      <c r="SIK2999" s="357"/>
      <c r="SIL2999" s="81"/>
      <c r="SIM2999" s="173"/>
      <c r="SIN2999" s="733"/>
      <c r="SIO2999" s="137"/>
      <c r="SIP2999" s="583"/>
      <c r="SIQ2999" s="538"/>
      <c r="SIR2999" s="565"/>
      <c r="SIS2999" s="357"/>
      <c r="SIT2999" s="81"/>
      <c r="SIU2999" s="173"/>
      <c r="SIV2999" s="733"/>
      <c r="SIW2999" s="137"/>
      <c r="SIX2999" s="583"/>
      <c r="SIY2999" s="538"/>
      <c r="SIZ2999" s="565"/>
      <c r="SJA2999" s="357"/>
      <c r="SJB2999" s="81"/>
      <c r="SJC2999" s="173"/>
      <c r="SJD2999" s="733"/>
      <c r="SJE2999" s="137"/>
      <c r="SJF2999" s="583"/>
      <c r="SJG2999" s="538"/>
      <c r="SJH2999" s="565"/>
      <c r="SJI2999" s="357"/>
      <c r="SJJ2999" s="81"/>
      <c r="SJK2999" s="173"/>
      <c r="SJL2999" s="733"/>
      <c r="SJM2999" s="137"/>
      <c r="SJN2999" s="583"/>
      <c r="SJO2999" s="538"/>
      <c r="SJP2999" s="565"/>
      <c r="SJQ2999" s="357"/>
      <c r="SJR2999" s="81"/>
      <c r="SJS2999" s="173"/>
      <c r="SJT2999" s="733"/>
      <c r="SJU2999" s="137"/>
      <c r="SJV2999" s="583"/>
      <c r="SJW2999" s="538"/>
      <c r="SJX2999" s="565"/>
      <c r="SJY2999" s="357"/>
      <c r="SJZ2999" s="81"/>
      <c r="SKA2999" s="173"/>
      <c r="SKB2999" s="733"/>
      <c r="SKC2999" s="137"/>
      <c r="SKD2999" s="583"/>
      <c r="SKE2999" s="538"/>
      <c r="SKF2999" s="565"/>
      <c r="SKG2999" s="357"/>
      <c r="SKH2999" s="81"/>
      <c r="SKI2999" s="173"/>
      <c r="SKJ2999" s="733"/>
      <c r="SKK2999" s="137"/>
      <c r="SKL2999" s="583"/>
      <c r="SKM2999" s="538"/>
      <c r="SKN2999" s="565"/>
      <c r="SKO2999" s="357"/>
      <c r="SKP2999" s="81"/>
      <c r="SKQ2999" s="173"/>
      <c r="SKR2999" s="733"/>
      <c r="SKS2999" s="137"/>
      <c r="SKT2999" s="583"/>
      <c r="SKU2999" s="538"/>
      <c r="SKV2999" s="565"/>
      <c r="SKW2999" s="357"/>
      <c r="SKX2999" s="81"/>
      <c r="SKY2999" s="173"/>
      <c r="SKZ2999" s="733"/>
      <c r="SLA2999" s="137"/>
      <c r="SLB2999" s="583"/>
      <c r="SLC2999" s="538"/>
      <c r="SLD2999" s="565"/>
      <c r="SLE2999" s="357"/>
      <c r="SLF2999" s="81"/>
      <c r="SLG2999" s="173"/>
      <c r="SLH2999" s="733"/>
      <c r="SLI2999" s="137"/>
      <c r="SLJ2999" s="583"/>
      <c r="SLK2999" s="538"/>
      <c r="SLL2999" s="565"/>
      <c r="SLM2999" s="357"/>
      <c r="SLN2999" s="81"/>
      <c r="SLO2999" s="173"/>
      <c r="SLP2999" s="733"/>
      <c r="SLQ2999" s="137"/>
      <c r="SLR2999" s="583"/>
      <c r="SLS2999" s="538"/>
      <c r="SLT2999" s="565"/>
      <c r="SLU2999" s="357"/>
      <c r="SLV2999" s="81"/>
      <c r="SLW2999" s="173"/>
      <c r="SLX2999" s="733"/>
      <c r="SLY2999" s="137"/>
      <c r="SLZ2999" s="583"/>
      <c r="SMA2999" s="538"/>
      <c r="SMB2999" s="565"/>
      <c r="SMC2999" s="357"/>
      <c r="SMD2999" s="81"/>
      <c r="SME2999" s="173"/>
      <c r="SMF2999" s="733"/>
      <c r="SMG2999" s="137"/>
      <c r="SMH2999" s="583"/>
      <c r="SMI2999" s="538"/>
      <c r="SMJ2999" s="565"/>
      <c r="SMK2999" s="357"/>
      <c r="SML2999" s="81"/>
      <c r="SMM2999" s="173"/>
      <c r="SMN2999" s="733"/>
      <c r="SMO2999" s="137"/>
      <c r="SMP2999" s="583"/>
      <c r="SMQ2999" s="538"/>
      <c r="SMR2999" s="565"/>
      <c r="SMS2999" s="357"/>
      <c r="SMT2999" s="81"/>
      <c r="SMU2999" s="173"/>
      <c r="SMV2999" s="733"/>
      <c r="SMW2999" s="137"/>
      <c r="SMX2999" s="583"/>
      <c r="SMY2999" s="538"/>
      <c r="SMZ2999" s="565"/>
      <c r="SNA2999" s="357"/>
      <c r="SNB2999" s="81"/>
      <c r="SNC2999" s="173"/>
      <c r="SND2999" s="733"/>
      <c r="SNE2999" s="137"/>
      <c r="SNF2999" s="583"/>
      <c r="SNG2999" s="538"/>
      <c r="SNH2999" s="565"/>
      <c r="SNI2999" s="357"/>
      <c r="SNJ2999" s="81"/>
      <c r="SNK2999" s="173"/>
      <c r="SNL2999" s="733"/>
      <c r="SNM2999" s="137"/>
      <c r="SNN2999" s="583"/>
      <c r="SNO2999" s="538"/>
      <c r="SNP2999" s="565"/>
      <c r="SNQ2999" s="357"/>
      <c r="SNR2999" s="81"/>
      <c r="SNS2999" s="173"/>
      <c r="SNT2999" s="733"/>
      <c r="SNU2999" s="137"/>
      <c r="SNV2999" s="583"/>
      <c r="SNW2999" s="538"/>
      <c r="SNX2999" s="565"/>
      <c r="SNY2999" s="357"/>
      <c r="SNZ2999" s="81"/>
      <c r="SOA2999" s="173"/>
      <c r="SOB2999" s="733"/>
      <c r="SOC2999" s="137"/>
      <c r="SOD2999" s="583"/>
      <c r="SOE2999" s="538"/>
      <c r="SOF2999" s="565"/>
      <c r="SOG2999" s="357"/>
      <c r="SOH2999" s="81"/>
      <c r="SOI2999" s="173"/>
      <c r="SOJ2999" s="733"/>
      <c r="SOK2999" s="137"/>
      <c r="SOL2999" s="583"/>
      <c r="SOM2999" s="538"/>
      <c r="SON2999" s="565"/>
      <c r="SOO2999" s="357"/>
      <c r="SOP2999" s="81"/>
      <c r="SOQ2999" s="173"/>
      <c r="SOR2999" s="733"/>
      <c r="SOS2999" s="137"/>
      <c r="SOT2999" s="583"/>
      <c r="SOU2999" s="538"/>
      <c r="SOV2999" s="565"/>
      <c r="SOW2999" s="357"/>
      <c r="SOX2999" s="81"/>
      <c r="SOY2999" s="173"/>
      <c r="SOZ2999" s="733"/>
      <c r="SPA2999" s="137"/>
      <c r="SPB2999" s="583"/>
      <c r="SPC2999" s="538"/>
      <c r="SPD2999" s="565"/>
      <c r="SPE2999" s="357"/>
      <c r="SPF2999" s="81"/>
      <c r="SPG2999" s="173"/>
      <c r="SPH2999" s="733"/>
      <c r="SPI2999" s="137"/>
      <c r="SPJ2999" s="583"/>
      <c r="SPK2999" s="538"/>
      <c r="SPL2999" s="565"/>
      <c r="SPM2999" s="357"/>
      <c r="SPN2999" s="81"/>
      <c r="SPO2999" s="173"/>
      <c r="SPP2999" s="733"/>
      <c r="SPQ2999" s="137"/>
      <c r="SPR2999" s="583"/>
      <c r="SPS2999" s="538"/>
      <c r="SPT2999" s="565"/>
      <c r="SPU2999" s="357"/>
      <c r="SPV2999" s="81"/>
      <c r="SPW2999" s="173"/>
      <c r="SPX2999" s="733"/>
      <c r="SPY2999" s="137"/>
      <c r="SPZ2999" s="583"/>
      <c r="SQA2999" s="538"/>
      <c r="SQB2999" s="565"/>
      <c r="SQC2999" s="357"/>
      <c r="SQD2999" s="81"/>
      <c r="SQE2999" s="173"/>
      <c r="SQF2999" s="733"/>
      <c r="SQG2999" s="137"/>
      <c r="SQH2999" s="583"/>
      <c r="SQI2999" s="538"/>
      <c r="SQJ2999" s="565"/>
      <c r="SQK2999" s="357"/>
      <c r="SQL2999" s="81"/>
      <c r="SQM2999" s="173"/>
      <c r="SQN2999" s="733"/>
      <c r="SQO2999" s="137"/>
      <c r="SQP2999" s="583"/>
      <c r="SQQ2999" s="538"/>
      <c r="SQR2999" s="565"/>
      <c r="SQS2999" s="357"/>
      <c r="SQT2999" s="81"/>
      <c r="SQU2999" s="173"/>
      <c r="SQV2999" s="733"/>
      <c r="SQW2999" s="137"/>
      <c r="SQX2999" s="583"/>
      <c r="SQY2999" s="538"/>
      <c r="SQZ2999" s="565"/>
      <c r="SRA2999" s="357"/>
      <c r="SRB2999" s="81"/>
      <c r="SRC2999" s="173"/>
      <c r="SRD2999" s="733"/>
      <c r="SRE2999" s="137"/>
      <c r="SRF2999" s="583"/>
      <c r="SRG2999" s="538"/>
      <c r="SRH2999" s="565"/>
      <c r="SRI2999" s="357"/>
      <c r="SRJ2999" s="81"/>
      <c r="SRK2999" s="173"/>
      <c r="SRL2999" s="733"/>
      <c r="SRM2999" s="137"/>
      <c r="SRN2999" s="583"/>
      <c r="SRO2999" s="538"/>
      <c r="SRP2999" s="565"/>
      <c r="SRQ2999" s="357"/>
      <c r="SRR2999" s="81"/>
      <c r="SRS2999" s="173"/>
      <c r="SRT2999" s="733"/>
      <c r="SRU2999" s="137"/>
      <c r="SRV2999" s="583"/>
      <c r="SRW2999" s="538"/>
      <c r="SRX2999" s="565"/>
      <c r="SRY2999" s="357"/>
      <c r="SRZ2999" s="81"/>
      <c r="SSA2999" s="173"/>
      <c r="SSB2999" s="733"/>
      <c r="SSC2999" s="137"/>
      <c r="SSD2999" s="583"/>
      <c r="SSE2999" s="538"/>
      <c r="SSF2999" s="565"/>
      <c r="SSG2999" s="357"/>
      <c r="SSH2999" s="81"/>
      <c r="SSI2999" s="173"/>
      <c r="SSJ2999" s="733"/>
      <c r="SSK2999" s="137"/>
      <c r="SSL2999" s="583"/>
      <c r="SSM2999" s="538"/>
      <c r="SSN2999" s="565"/>
      <c r="SSO2999" s="357"/>
      <c r="SSP2999" s="81"/>
      <c r="SSQ2999" s="173"/>
      <c r="SSR2999" s="733"/>
      <c r="SSS2999" s="137"/>
      <c r="SST2999" s="583"/>
      <c r="SSU2999" s="538"/>
      <c r="SSV2999" s="565"/>
      <c r="SSW2999" s="357"/>
      <c r="SSX2999" s="81"/>
      <c r="SSY2999" s="173"/>
      <c r="SSZ2999" s="733"/>
      <c r="STA2999" s="137"/>
      <c r="STB2999" s="583"/>
      <c r="STC2999" s="538"/>
      <c r="STD2999" s="565"/>
      <c r="STE2999" s="357"/>
      <c r="STF2999" s="81"/>
      <c r="STG2999" s="173"/>
      <c r="STH2999" s="733"/>
      <c r="STI2999" s="137"/>
      <c r="STJ2999" s="583"/>
      <c r="STK2999" s="538"/>
      <c r="STL2999" s="565"/>
      <c r="STM2999" s="357"/>
      <c r="STN2999" s="81"/>
      <c r="STO2999" s="173"/>
      <c r="STP2999" s="733"/>
      <c r="STQ2999" s="137"/>
      <c r="STR2999" s="583"/>
      <c r="STS2999" s="538"/>
      <c r="STT2999" s="565"/>
      <c r="STU2999" s="357"/>
      <c r="STV2999" s="81"/>
      <c r="STW2999" s="173"/>
      <c r="STX2999" s="733"/>
      <c r="STY2999" s="137"/>
      <c r="STZ2999" s="583"/>
      <c r="SUA2999" s="538"/>
      <c r="SUB2999" s="565"/>
      <c r="SUC2999" s="357"/>
      <c r="SUD2999" s="81"/>
      <c r="SUE2999" s="173"/>
      <c r="SUF2999" s="733"/>
      <c r="SUG2999" s="137"/>
      <c r="SUH2999" s="583"/>
      <c r="SUI2999" s="538"/>
      <c r="SUJ2999" s="565"/>
      <c r="SUK2999" s="357"/>
      <c r="SUL2999" s="81"/>
      <c r="SUM2999" s="173"/>
      <c r="SUN2999" s="733"/>
      <c r="SUO2999" s="137"/>
      <c r="SUP2999" s="583"/>
      <c r="SUQ2999" s="538"/>
      <c r="SUR2999" s="565"/>
      <c r="SUS2999" s="357"/>
      <c r="SUT2999" s="81"/>
      <c r="SUU2999" s="173"/>
      <c r="SUV2999" s="733"/>
      <c r="SUW2999" s="137"/>
      <c r="SUX2999" s="583"/>
      <c r="SUY2999" s="538"/>
      <c r="SUZ2999" s="565"/>
      <c r="SVA2999" s="357"/>
      <c r="SVB2999" s="81"/>
      <c r="SVC2999" s="173"/>
      <c r="SVD2999" s="733"/>
      <c r="SVE2999" s="137"/>
      <c r="SVF2999" s="583"/>
      <c r="SVG2999" s="538"/>
      <c r="SVH2999" s="565"/>
      <c r="SVI2999" s="357"/>
      <c r="SVJ2999" s="81"/>
      <c r="SVK2999" s="173"/>
      <c r="SVL2999" s="733"/>
      <c r="SVM2999" s="137"/>
      <c r="SVN2999" s="583"/>
      <c r="SVO2999" s="538"/>
      <c r="SVP2999" s="565"/>
      <c r="SVQ2999" s="357"/>
      <c r="SVR2999" s="81"/>
      <c r="SVS2999" s="173"/>
      <c r="SVT2999" s="733"/>
      <c r="SVU2999" s="137"/>
      <c r="SVV2999" s="583"/>
      <c r="SVW2999" s="538"/>
      <c r="SVX2999" s="565"/>
      <c r="SVY2999" s="357"/>
      <c r="SVZ2999" s="81"/>
      <c r="SWA2999" s="173"/>
      <c r="SWB2999" s="733"/>
      <c r="SWC2999" s="137"/>
      <c r="SWD2999" s="583"/>
      <c r="SWE2999" s="538"/>
      <c r="SWF2999" s="565"/>
      <c r="SWG2999" s="357"/>
      <c r="SWH2999" s="81"/>
      <c r="SWI2999" s="173"/>
      <c r="SWJ2999" s="733"/>
      <c r="SWK2999" s="137"/>
      <c r="SWL2999" s="583"/>
      <c r="SWM2999" s="538"/>
      <c r="SWN2999" s="565"/>
      <c r="SWO2999" s="357"/>
      <c r="SWP2999" s="81"/>
      <c r="SWQ2999" s="173"/>
      <c r="SWR2999" s="733"/>
      <c r="SWS2999" s="137"/>
      <c r="SWT2999" s="583"/>
      <c r="SWU2999" s="538"/>
      <c r="SWV2999" s="565"/>
      <c r="SWW2999" s="357"/>
      <c r="SWX2999" s="81"/>
      <c r="SWY2999" s="173"/>
      <c r="SWZ2999" s="733"/>
      <c r="SXA2999" s="137"/>
      <c r="SXB2999" s="583"/>
      <c r="SXC2999" s="538"/>
      <c r="SXD2999" s="565"/>
      <c r="SXE2999" s="357"/>
      <c r="SXF2999" s="81"/>
      <c r="SXG2999" s="173"/>
      <c r="SXH2999" s="733"/>
      <c r="SXI2999" s="137"/>
      <c r="SXJ2999" s="583"/>
      <c r="SXK2999" s="538"/>
      <c r="SXL2999" s="565"/>
      <c r="SXM2999" s="357"/>
      <c r="SXN2999" s="81"/>
      <c r="SXO2999" s="173"/>
      <c r="SXP2999" s="733"/>
      <c r="SXQ2999" s="137"/>
      <c r="SXR2999" s="583"/>
      <c r="SXS2999" s="538"/>
      <c r="SXT2999" s="565"/>
      <c r="SXU2999" s="357"/>
      <c r="SXV2999" s="81"/>
      <c r="SXW2999" s="173"/>
      <c r="SXX2999" s="733"/>
      <c r="SXY2999" s="137"/>
      <c r="SXZ2999" s="583"/>
      <c r="SYA2999" s="538"/>
      <c r="SYB2999" s="565"/>
      <c r="SYC2999" s="357"/>
      <c r="SYD2999" s="81"/>
      <c r="SYE2999" s="173"/>
      <c r="SYF2999" s="733"/>
      <c r="SYG2999" s="137"/>
      <c r="SYH2999" s="583"/>
      <c r="SYI2999" s="538"/>
      <c r="SYJ2999" s="565"/>
      <c r="SYK2999" s="357"/>
      <c r="SYL2999" s="81"/>
      <c r="SYM2999" s="173"/>
      <c r="SYN2999" s="733"/>
      <c r="SYO2999" s="137"/>
      <c r="SYP2999" s="583"/>
      <c r="SYQ2999" s="538"/>
      <c r="SYR2999" s="565"/>
      <c r="SYS2999" s="357"/>
      <c r="SYT2999" s="81"/>
      <c r="SYU2999" s="173"/>
      <c r="SYV2999" s="733"/>
      <c r="SYW2999" s="137"/>
      <c r="SYX2999" s="583"/>
      <c r="SYY2999" s="538"/>
      <c r="SYZ2999" s="565"/>
      <c r="SZA2999" s="357"/>
      <c r="SZB2999" s="81"/>
      <c r="SZC2999" s="173"/>
      <c r="SZD2999" s="733"/>
      <c r="SZE2999" s="137"/>
      <c r="SZF2999" s="583"/>
      <c r="SZG2999" s="538"/>
      <c r="SZH2999" s="565"/>
      <c r="SZI2999" s="357"/>
      <c r="SZJ2999" s="81"/>
      <c r="SZK2999" s="173"/>
      <c r="SZL2999" s="733"/>
      <c r="SZM2999" s="137"/>
      <c r="SZN2999" s="583"/>
      <c r="SZO2999" s="538"/>
      <c r="SZP2999" s="565"/>
      <c r="SZQ2999" s="357"/>
      <c r="SZR2999" s="81"/>
      <c r="SZS2999" s="173"/>
      <c r="SZT2999" s="733"/>
      <c r="SZU2999" s="137"/>
      <c r="SZV2999" s="583"/>
      <c r="SZW2999" s="538"/>
      <c r="SZX2999" s="565"/>
      <c r="SZY2999" s="357"/>
      <c r="SZZ2999" s="81"/>
      <c r="TAA2999" s="173"/>
      <c r="TAB2999" s="733"/>
      <c r="TAC2999" s="137"/>
      <c r="TAD2999" s="583"/>
      <c r="TAE2999" s="538"/>
      <c r="TAF2999" s="565"/>
      <c r="TAG2999" s="357"/>
      <c r="TAH2999" s="81"/>
      <c r="TAI2999" s="173"/>
      <c r="TAJ2999" s="733"/>
      <c r="TAK2999" s="137"/>
      <c r="TAL2999" s="583"/>
      <c r="TAM2999" s="538"/>
      <c r="TAN2999" s="565"/>
      <c r="TAO2999" s="357"/>
      <c r="TAP2999" s="81"/>
      <c r="TAQ2999" s="173"/>
      <c r="TAR2999" s="733"/>
      <c r="TAS2999" s="137"/>
      <c r="TAT2999" s="583"/>
      <c r="TAU2999" s="538"/>
      <c r="TAV2999" s="565"/>
      <c r="TAW2999" s="357"/>
      <c r="TAX2999" s="81"/>
      <c r="TAY2999" s="173"/>
      <c r="TAZ2999" s="733"/>
      <c r="TBA2999" s="137"/>
      <c r="TBB2999" s="583"/>
      <c r="TBC2999" s="538"/>
      <c r="TBD2999" s="565"/>
      <c r="TBE2999" s="357"/>
      <c r="TBF2999" s="81"/>
      <c r="TBG2999" s="173"/>
      <c r="TBH2999" s="733"/>
      <c r="TBI2999" s="137"/>
      <c r="TBJ2999" s="583"/>
      <c r="TBK2999" s="538"/>
      <c r="TBL2999" s="565"/>
      <c r="TBM2999" s="357"/>
      <c r="TBN2999" s="81"/>
      <c r="TBO2999" s="173"/>
      <c r="TBP2999" s="733"/>
      <c r="TBQ2999" s="137"/>
      <c r="TBR2999" s="583"/>
      <c r="TBS2999" s="538"/>
      <c r="TBT2999" s="565"/>
      <c r="TBU2999" s="357"/>
      <c r="TBV2999" s="81"/>
      <c r="TBW2999" s="173"/>
      <c r="TBX2999" s="733"/>
      <c r="TBY2999" s="137"/>
      <c r="TBZ2999" s="583"/>
      <c r="TCA2999" s="538"/>
      <c r="TCB2999" s="565"/>
      <c r="TCC2999" s="357"/>
      <c r="TCD2999" s="81"/>
      <c r="TCE2999" s="173"/>
      <c r="TCF2999" s="733"/>
      <c r="TCG2999" s="137"/>
      <c r="TCH2999" s="583"/>
      <c r="TCI2999" s="538"/>
      <c r="TCJ2999" s="565"/>
      <c r="TCK2999" s="357"/>
      <c r="TCL2999" s="81"/>
      <c r="TCM2999" s="173"/>
      <c r="TCN2999" s="733"/>
      <c r="TCO2999" s="137"/>
      <c r="TCP2999" s="583"/>
      <c r="TCQ2999" s="538"/>
      <c r="TCR2999" s="565"/>
      <c r="TCS2999" s="357"/>
      <c r="TCT2999" s="81"/>
      <c r="TCU2999" s="173"/>
      <c r="TCV2999" s="733"/>
      <c r="TCW2999" s="137"/>
      <c r="TCX2999" s="583"/>
      <c r="TCY2999" s="538"/>
      <c r="TCZ2999" s="565"/>
      <c r="TDA2999" s="357"/>
      <c r="TDB2999" s="81"/>
      <c r="TDC2999" s="173"/>
      <c r="TDD2999" s="733"/>
      <c r="TDE2999" s="137"/>
      <c r="TDF2999" s="583"/>
      <c r="TDG2999" s="538"/>
      <c r="TDH2999" s="565"/>
      <c r="TDI2999" s="357"/>
      <c r="TDJ2999" s="81"/>
      <c r="TDK2999" s="173"/>
      <c r="TDL2999" s="733"/>
      <c r="TDM2999" s="137"/>
      <c r="TDN2999" s="583"/>
      <c r="TDO2999" s="538"/>
      <c r="TDP2999" s="565"/>
      <c r="TDQ2999" s="357"/>
      <c r="TDR2999" s="81"/>
      <c r="TDS2999" s="173"/>
      <c r="TDT2999" s="733"/>
      <c r="TDU2999" s="137"/>
      <c r="TDV2999" s="583"/>
      <c r="TDW2999" s="538"/>
      <c r="TDX2999" s="565"/>
      <c r="TDY2999" s="357"/>
      <c r="TDZ2999" s="81"/>
      <c r="TEA2999" s="173"/>
      <c r="TEB2999" s="733"/>
      <c r="TEC2999" s="137"/>
      <c r="TED2999" s="583"/>
      <c r="TEE2999" s="538"/>
      <c r="TEF2999" s="565"/>
      <c r="TEG2999" s="357"/>
      <c r="TEH2999" s="81"/>
      <c r="TEI2999" s="173"/>
      <c r="TEJ2999" s="733"/>
      <c r="TEK2999" s="137"/>
      <c r="TEL2999" s="583"/>
      <c r="TEM2999" s="538"/>
      <c r="TEN2999" s="565"/>
      <c r="TEO2999" s="357"/>
      <c r="TEP2999" s="81"/>
      <c r="TEQ2999" s="173"/>
      <c r="TER2999" s="733"/>
      <c r="TES2999" s="137"/>
      <c r="TET2999" s="583"/>
      <c r="TEU2999" s="538"/>
      <c r="TEV2999" s="565"/>
      <c r="TEW2999" s="357"/>
      <c r="TEX2999" s="81"/>
      <c r="TEY2999" s="173"/>
      <c r="TEZ2999" s="733"/>
      <c r="TFA2999" s="137"/>
      <c r="TFB2999" s="583"/>
      <c r="TFC2999" s="538"/>
      <c r="TFD2999" s="565"/>
      <c r="TFE2999" s="357"/>
      <c r="TFF2999" s="81"/>
      <c r="TFG2999" s="173"/>
      <c r="TFH2999" s="733"/>
      <c r="TFI2999" s="137"/>
      <c r="TFJ2999" s="583"/>
      <c r="TFK2999" s="538"/>
      <c r="TFL2999" s="565"/>
      <c r="TFM2999" s="357"/>
      <c r="TFN2999" s="81"/>
      <c r="TFO2999" s="173"/>
      <c r="TFP2999" s="733"/>
      <c r="TFQ2999" s="137"/>
      <c r="TFR2999" s="583"/>
      <c r="TFS2999" s="538"/>
      <c r="TFT2999" s="565"/>
      <c r="TFU2999" s="357"/>
      <c r="TFV2999" s="81"/>
      <c r="TFW2999" s="173"/>
      <c r="TFX2999" s="733"/>
      <c r="TFY2999" s="137"/>
      <c r="TFZ2999" s="583"/>
      <c r="TGA2999" s="538"/>
      <c r="TGB2999" s="565"/>
      <c r="TGC2999" s="357"/>
      <c r="TGD2999" s="81"/>
      <c r="TGE2999" s="173"/>
      <c r="TGF2999" s="733"/>
      <c r="TGG2999" s="137"/>
      <c r="TGH2999" s="583"/>
      <c r="TGI2999" s="538"/>
      <c r="TGJ2999" s="565"/>
      <c r="TGK2999" s="357"/>
      <c r="TGL2999" s="81"/>
      <c r="TGM2999" s="173"/>
      <c r="TGN2999" s="733"/>
      <c r="TGO2999" s="137"/>
      <c r="TGP2999" s="583"/>
      <c r="TGQ2999" s="538"/>
      <c r="TGR2999" s="565"/>
      <c r="TGS2999" s="357"/>
      <c r="TGT2999" s="81"/>
      <c r="TGU2999" s="173"/>
      <c r="TGV2999" s="733"/>
      <c r="TGW2999" s="137"/>
      <c r="TGX2999" s="583"/>
      <c r="TGY2999" s="538"/>
      <c r="TGZ2999" s="565"/>
      <c r="THA2999" s="357"/>
      <c r="THB2999" s="81"/>
      <c r="THC2999" s="173"/>
      <c r="THD2999" s="733"/>
      <c r="THE2999" s="137"/>
      <c r="THF2999" s="583"/>
      <c r="THG2999" s="538"/>
      <c r="THH2999" s="565"/>
      <c r="THI2999" s="357"/>
      <c r="THJ2999" s="81"/>
      <c r="THK2999" s="173"/>
      <c r="THL2999" s="733"/>
      <c r="THM2999" s="137"/>
      <c r="THN2999" s="583"/>
      <c r="THO2999" s="538"/>
      <c r="THP2999" s="565"/>
      <c r="THQ2999" s="357"/>
      <c r="THR2999" s="81"/>
      <c r="THS2999" s="173"/>
      <c r="THT2999" s="733"/>
      <c r="THU2999" s="137"/>
      <c r="THV2999" s="583"/>
      <c r="THW2999" s="538"/>
      <c r="THX2999" s="565"/>
      <c r="THY2999" s="357"/>
      <c r="THZ2999" s="81"/>
      <c r="TIA2999" s="173"/>
      <c r="TIB2999" s="733"/>
      <c r="TIC2999" s="137"/>
      <c r="TID2999" s="583"/>
      <c r="TIE2999" s="538"/>
      <c r="TIF2999" s="565"/>
      <c r="TIG2999" s="357"/>
      <c r="TIH2999" s="81"/>
      <c r="TII2999" s="173"/>
      <c r="TIJ2999" s="733"/>
      <c r="TIK2999" s="137"/>
      <c r="TIL2999" s="583"/>
      <c r="TIM2999" s="538"/>
      <c r="TIN2999" s="565"/>
      <c r="TIO2999" s="357"/>
      <c r="TIP2999" s="81"/>
      <c r="TIQ2999" s="173"/>
      <c r="TIR2999" s="733"/>
      <c r="TIS2999" s="137"/>
      <c r="TIT2999" s="583"/>
      <c r="TIU2999" s="538"/>
      <c r="TIV2999" s="565"/>
      <c r="TIW2999" s="357"/>
      <c r="TIX2999" s="81"/>
      <c r="TIY2999" s="173"/>
      <c r="TIZ2999" s="733"/>
      <c r="TJA2999" s="137"/>
      <c r="TJB2999" s="583"/>
      <c r="TJC2999" s="538"/>
      <c r="TJD2999" s="565"/>
      <c r="TJE2999" s="357"/>
      <c r="TJF2999" s="81"/>
      <c r="TJG2999" s="173"/>
      <c r="TJH2999" s="733"/>
      <c r="TJI2999" s="137"/>
      <c r="TJJ2999" s="583"/>
      <c r="TJK2999" s="538"/>
      <c r="TJL2999" s="565"/>
      <c r="TJM2999" s="357"/>
      <c r="TJN2999" s="81"/>
      <c r="TJO2999" s="173"/>
      <c r="TJP2999" s="733"/>
      <c r="TJQ2999" s="137"/>
      <c r="TJR2999" s="583"/>
      <c r="TJS2999" s="538"/>
      <c r="TJT2999" s="565"/>
      <c r="TJU2999" s="357"/>
      <c r="TJV2999" s="81"/>
      <c r="TJW2999" s="173"/>
      <c r="TJX2999" s="733"/>
      <c r="TJY2999" s="137"/>
      <c r="TJZ2999" s="583"/>
      <c r="TKA2999" s="538"/>
      <c r="TKB2999" s="565"/>
      <c r="TKC2999" s="357"/>
      <c r="TKD2999" s="81"/>
      <c r="TKE2999" s="173"/>
      <c r="TKF2999" s="733"/>
      <c r="TKG2999" s="137"/>
      <c r="TKH2999" s="583"/>
      <c r="TKI2999" s="538"/>
      <c r="TKJ2999" s="565"/>
      <c r="TKK2999" s="357"/>
      <c r="TKL2999" s="81"/>
      <c r="TKM2999" s="173"/>
      <c r="TKN2999" s="733"/>
      <c r="TKO2999" s="137"/>
      <c r="TKP2999" s="583"/>
      <c r="TKQ2999" s="538"/>
      <c r="TKR2999" s="565"/>
      <c r="TKS2999" s="357"/>
      <c r="TKT2999" s="81"/>
      <c r="TKU2999" s="173"/>
      <c r="TKV2999" s="733"/>
      <c r="TKW2999" s="137"/>
      <c r="TKX2999" s="583"/>
      <c r="TKY2999" s="538"/>
      <c r="TKZ2999" s="565"/>
      <c r="TLA2999" s="357"/>
      <c r="TLB2999" s="81"/>
      <c r="TLC2999" s="173"/>
      <c r="TLD2999" s="733"/>
      <c r="TLE2999" s="137"/>
      <c r="TLF2999" s="583"/>
      <c r="TLG2999" s="538"/>
      <c r="TLH2999" s="565"/>
      <c r="TLI2999" s="357"/>
      <c r="TLJ2999" s="81"/>
      <c r="TLK2999" s="173"/>
      <c r="TLL2999" s="733"/>
      <c r="TLM2999" s="137"/>
      <c r="TLN2999" s="583"/>
      <c r="TLO2999" s="538"/>
      <c r="TLP2999" s="565"/>
      <c r="TLQ2999" s="357"/>
      <c r="TLR2999" s="81"/>
      <c r="TLS2999" s="173"/>
      <c r="TLT2999" s="733"/>
      <c r="TLU2999" s="137"/>
      <c r="TLV2999" s="583"/>
      <c r="TLW2999" s="538"/>
      <c r="TLX2999" s="565"/>
      <c r="TLY2999" s="357"/>
      <c r="TLZ2999" s="81"/>
      <c r="TMA2999" s="173"/>
      <c r="TMB2999" s="733"/>
      <c r="TMC2999" s="137"/>
      <c r="TMD2999" s="583"/>
      <c r="TME2999" s="538"/>
      <c r="TMF2999" s="565"/>
      <c r="TMG2999" s="357"/>
      <c r="TMH2999" s="81"/>
      <c r="TMI2999" s="173"/>
      <c r="TMJ2999" s="733"/>
      <c r="TMK2999" s="137"/>
      <c r="TML2999" s="583"/>
      <c r="TMM2999" s="538"/>
      <c r="TMN2999" s="565"/>
      <c r="TMO2999" s="357"/>
      <c r="TMP2999" s="81"/>
      <c r="TMQ2999" s="173"/>
      <c r="TMR2999" s="733"/>
      <c r="TMS2999" s="137"/>
      <c r="TMT2999" s="583"/>
      <c r="TMU2999" s="538"/>
      <c r="TMV2999" s="565"/>
      <c r="TMW2999" s="357"/>
      <c r="TMX2999" s="81"/>
      <c r="TMY2999" s="173"/>
      <c r="TMZ2999" s="733"/>
      <c r="TNA2999" s="137"/>
      <c r="TNB2999" s="583"/>
      <c r="TNC2999" s="538"/>
      <c r="TND2999" s="565"/>
      <c r="TNE2999" s="357"/>
      <c r="TNF2999" s="81"/>
      <c r="TNG2999" s="173"/>
      <c r="TNH2999" s="733"/>
      <c r="TNI2999" s="137"/>
      <c r="TNJ2999" s="583"/>
      <c r="TNK2999" s="538"/>
      <c r="TNL2999" s="565"/>
      <c r="TNM2999" s="357"/>
      <c r="TNN2999" s="81"/>
      <c r="TNO2999" s="173"/>
      <c r="TNP2999" s="733"/>
      <c r="TNQ2999" s="137"/>
      <c r="TNR2999" s="583"/>
      <c r="TNS2999" s="538"/>
      <c r="TNT2999" s="565"/>
      <c r="TNU2999" s="357"/>
      <c r="TNV2999" s="81"/>
      <c r="TNW2999" s="173"/>
      <c r="TNX2999" s="733"/>
      <c r="TNY2999" s="137"/>
      <c r="TNZ2999" s="583"/>
      <c r="TOA2999" s="538"/>
      <c r="TOB2999" s="565"/>
      <c r="TOC2999" s="357"/>
      <c r="TOD2999" s="81"/>
      <c r="TOE2999" s="173"/>
      <c r="TOF2999" s="733"/>
      <c r="TOG2999" s="137"/>
      <c r="TOH2999" s="583"/>
      <c r="TOI2999" s="538"/>
      <c r="TOJ2999" s="565"/>
      <c r="TOK2999" s="357"/>
      <c r="TOL2999" s="81"/>
      <c r="TOM2999" s="173"/>
      <c r="TON2999" s="733"/>
      <c r="TOO2999" s="137"/>
      <c r="TOP2999" s="583"/>
      <c r="TOQ2999" s="538"/>
      <c r="TOR2999" s="565"/>
      <c r="TOS2999" s="357"/>
      <c r="TOT2999" s="81"/>
      <c r="TOU2999" s="173"/>
      <c r="TOV2999" s="733"/>
      <c r="TOW2999" s="137"/>
      <c r="TOX2999" s="583"/>
      <c r="TOY2999" s="538"/>
      <c r="TOZ2999" s="565"/>
      <c r="TPA2999" s="357"/>
      <c r="TPB2999" s="81"/>
      <c r="TPC2999" s="173"/>
      <c r="TPD2999" s="733"/>
      <c r="TPE2999" s="137"/>
      <c r="TPF2999" s="583"/>
      <c r="TPG2999" s="538"/>
      <c r="TPH2999" s="565"/>
      <c r="TPI2999" s="357"/>
      <c r="TPJ2999" s="81"/>
      <c r="TPK2999" s="173"/>
      <c r="TPL2999" s="733"/>
      <c r="TPM2999" s="137"/>
      <c r="TPN2999" s="583"/>
      <c r="TPO2999" s="538"/>
      <c r="TPP2999" s="565"/>
      <c r="TPQ2999" s="357"/>
      <c r="TPR2999" s="81"/>
      <c r="TPS2999" s="173"/>
      <c r="TPT2999" s="733"/>
      <c r="TPU2999" s="137"/>
      <c r="TPV2999" s="583"/>
      <c r="TPW2999" s="538"/>
      <c r="TPX2999" s="565"/>
      <c r="TPY2999" s="357"/>
      <c r="TPZ2999" s="81"/>
      <c r="TQA2999" s="173"/>
      <c r="TQB2999" s="733"/>
      <c r="TQC2999" s="137"/>
      <c r="TQD2999" s="583"/>
      <c r="TQE2999" s="538"/>
      <c r="TQF2999" s="565"/>
      <c r="TQG2999" s="357"/>
      <c r="TQH2999" s="81"/>
      <c r="TQI2999" s="173"/>
      <c r="TQJ2999" s="733"/>
      <c r="TQK2999" s="137"/>
      <c r="TQL2999" s="583"/>
      <c r="TQM2999" s="538"/>
      <c r="TQN2999" s="565"/>
      <c r="TQO2999" s="357"/>
      <c r="TQP2999" s="81"/>
      <c r="TQQ2999" s="173"/>
      <c r="TQR2999" s="733"/>
      <c r="TQS2999" s="137"/>
      <c r="TQT2999" s="583"/>
      <c r="TQU2999" s="538"/>
      <c r="TQV2999" s="565"/>
      <c r="TQW2999" s="357"/>
      <c r="TQX2999" s="81"/>
      <c r="TQY2999" s="173"/>
      <c r="TQZ2999" s="733"/>
      <c r="TRA2999" s="137"/>
      <c r="TRB2999" s="583"/>
      <c r="TRC2999" s="538"/>
      <c r="TRD2999" s="565"/>
      <c r="TRE2999" s="357"/>
      <c r="TRF2999" s="81"/>
      <c r="TRG2999" s="173"/>
      <c r="TRH2999" s="733"/>
      <c r="TRI2999" s="137"/>
      <c r="TRJ2999" s="583"/>
      <c r="TRK2999" s="538"/>
      <c r="TRL2999" s="565"/>
      <c r="TRM2999" s="357"/>
      <c r="TRN2999" s="81"/>
      <c r="TRO2999" s="173"/>
      <c r="TRP2999" s="733"/>
      <c r="TRQ2999" s="137"/>
      <c r="TRR2999" s="583"/>
      <c r="TRS2999" s="538"/>
      <c r="TRT2999" s="565"/>
      <c r="TRU2999" s="357"/>
      <c r="TRV2999" s="81"/>
      <c r="TRW2999" s="173"/>
      <c r="TRX2999" s="733"/>
      <c r="TRY2999" s="137"/>
      <c r="TRZ2999" s="583"/>
      <c r="TSA2999" s="538"/>
      <c r="TSB2999" s="565"/>
      <c r="TSC2999" s="357"/>
      <c r="TSD2999" s="81"/>
      <c r="TSE2999" s="173"/>
      <c r="TSF2999" s="733"/>
      <c r="TSG2999" s="137"/>
      <c r="TSH2999" s="583"/>
      <c r="TSI2999" s="538"/>
      <c r="TSJ2999" s="565"/>
      <c r="TSK2999" s="357"/>
      <c r="TSL2999" s="81"/>
      <c r="TSM2999" s="173"/>
      <c r="TSN2999" s="733"/>
      <c r="TSO2999" s="137"/>
      <c r="TSP2999" s="583"/>
      <c r="TSQ2999" s="538"/>
      <c r="TSR2999" s="565"/>
      <c r="TSS2999" s="357"/>
      <c r="TST2999" s="81"/>
      <c r="TSU2999" s="173"/>
      <c r="TSV2999" s="733"/>
      <c r="TSW2999" s="137"/>
      <c r="TSX2999" s="583"/>
      <c r="TSY2999" s="538"/>
      <c r="TSZ2999" s="565"/>
      <c r="TTA2999" s="357"/>
      <c r="TTB2999" s="81"/>
      <c r="TTC2999" s="173"/>
      <c r="TTD2999" s="733"/>
      <c r="TTE2999" s="137"/>
      <c r="TTF2999" s="583"/>
      <c r="TTG2999" s="538"/>
      <c r="TTH2999" s="565"/>
      <c r="TTI2999" s="357"/>
      <c r="TTJ2999" s="81"/>
      <c r="TTK2999" s="173"/>
      <c r="TTL2999" s="733"/>
      <c r="TTM2999" s="137"/>
      <c r="TTN2999" s="583"/>
      <c r="TTO2999" s="538"/>
      <c r="TTP2999" s="565"/>
      <c r="TTQ2999" s="357"/>
      <c r="TTR2999" s="81"/>
      <c r="TTS2999" s="173"/>
      <c r="TTT2999" s="733"/>
      <c r="TTU2999" s="137"/>
      <c r="TTV2999" s="583"/>
      <c r="TTW2999" s="538"/>
      <c r="TTX2999" s="565"/>
      <c r="TTY2999" s="357"/>
      <c r="TTZ2999" s="81"/>
      <c r="TUA2999" s="173"/>
      <c r="TUB2999" s="733"/>
      <c r="TUC2999" s="137"/>
      <c r="TUD2999" s="583"/>
      <c r="TUE2999" s="538"/>
      <c r="TUF2999" s="565"/>
      <c r="TUG2999" s="357"/>
      <c r="TUH2999" s="81"/>
      <c r="TUI2999" s="173"/>
      <c r="TUJ2999" s="733"/>
      <c r="TUK2999" s="137"/>
      <c r="TUL2999" s="583"/>
      <c r="TUM2999" s="538"/>
      <c r="TUN2999" s="565"/>
      <c r="TUO2999" s="357"/>
      <c r="TUP2999" s="81"/>
      <c r="TUQ2999" s="173"/>
      <c r="TUR2999" s="733"/>
      <c r="TUS2999" s="137"/>
      <c r="TUT2999" s="583"/>
      <c r="TUU2999" s="538"/>
      <c r="TUV2999" s="565"/>
      <c r="TUW2999" s="357"/>
      <c r="TUX2999" s="81"/>
      <c r="TUY2999" s="173"/>
      <c r="TUZ2999" s="733"/>
      <c r="TVA2999" s="137"/>
      <c r="TVB2999" s="583"/>
      <c r="TVC2999" s="538"/>
      <c r="TVD2999" s="565"/>
      <c r="TVE2999" s="357"/>
      <c r="TVF2999" s="81"/>
      <c r="TVG2999" s="173"/>
      <c r="TVH2999" s="733"/>
      <c r="TVI2999" s="137"/>
      <c r="TVJ2999" s="583"/>
      <c r="TVK2999" s="538"/>
      <c r="TVL2999" s="565"/>
      <c r="TVM2999" s="357"/>
      <c r="TVN2999" s="81"/>
      <c r="TVO2999" s="173"/>
      <c r="TVP2999" s="733"/>
      <c r="TVQ2999" s="137"/>
      <c r="TVR2999" s="583"/>
      <c r="TVS2999" s="538"/>
      <c r="TVT2999" s="565"/>
      <c r="TVU2999" s="357"/>
      <c r="TVV2999" s="81"/>
      <c r="TVW2999" s="173"/>
      <c r="TVX2999" s="733"/>
      <c r="TVY2999" s="137"/>
      <c r="TVZ2999" s="583"/>
      <c r="TWA2999" s="538"/>
      <c r="TWB2999" s="565"/>
      <c r="TWC2999" s="357"/>
      <c r="TWD2999" s="81"/>
      <c r="TWE2999" s="173"/>
      <c r="TWF2999" s="733"/>
      <c r="TWG2999" s="137"/>
      <c r="TWH2999" s="583"/>
      <c r="TWI2999" s="538"/>
      <c r="TWJ2999" s="565"/>
      <c r="TWK2999" s="357"/>
      <c r="TWL2999" s="81"/>
      <c r="TWM2999" s="173"/>
      <c r="TWN2999" s="733"/>
      <c r="TWO2999" s="137"/>
      <c r="TWP2999" s="583"/>
      <c r="TWQ2999" s="538"/>
      <c r="TWR2999" s="565"/>
      <c r="TWS2999" s="357"/>
      <c r="TWT2999" s="81"/>
      <c r="TWU2999" s="173"/>
      <c r="TWV2999" s="733"/>
      <c r="TWW2999" s="137"/>
      <c r="TWX2999" s="583"/>
      <c r="TWY2999" s="538"/>
      <c r="TWZ2999" s="565"/>
      <c r="TXA2999" s="357"/>
      <c r="TXB2999" s="81"/>
      <c r="TXC2999" s="173"/>
      <c r="TXD2999" s="733"/>
      <c r="TXE2999" s="137"/>
      <c r="TXF2999" s="583"/>
      <c r="TXG2999" s="538"/>
      <c r="TXH2999" s="565"/>
      <c r="TXI2999" s="357"/>
      <c r="TXJ2999" s="81"/>
      <c r="TXK2999" s="173"/>
      <c r="TXL2999" s="733"/>
      <c r="TXM2999" s="137"/>
      <c r="TXN2999" s="583"/>
      <c r="TXO2999" s="538"/>
      <c r="TXP2999" s="565"/>
      <c r="TXQ2999" s="357"/>
      <c r="TXR2999" s="81"/>
      <c r="TXS2999" s="173"/>
      <c r="TXT2999" s="733"/>
      <c r="TXU2999" s="137"/>
      <c r="TXV2999" s="583"/>
      <c r="TXW2999" s="538"/>
      <c r="TXX2999" s="565"/>
      <c r="TXY2999" s="357"/>
      <c r="TXZ2999" s="81"/>
      <c r="TYA2999" s="173"/>
      <c r="TYB2999" s="733"/>
      <c r="TYC2999" s="137"/>
      <c r="TYD2999" s="583"/>
      <c r="TYE2999" s="538"/>
      <c r="TYF2999" s="565"/>
      <c r="TYG2999" s="357"/>
      <c r="TYH2999" s="81"/>
      <c r="TYI2999" s="173"/>
      <c r="TYJ2999" s="733"/>
      <c r="TYK2999" s="137"/>
      <c r="TYL2999" s="583"/>
      <c r="TYM2999" s="538"/>
      <c r="TYN2999" s="565"/>
      <c r="TYO2999" s="357"/>
      <c r="TYP2999" s="81"/>
      <c r="TYQ2999" s="173"/>
      <c r="TYR2999" s="733"/>
      <c r="TYS2999" s="137"/>
      <c r="TYT2999" s="583"/>
      <c r="TYU2999" s="538"/>
      <c r="TYV2999" s="565"/>
      <c r="TYW2999" s="357"/>
      <c r="TYX2999" s="81"/>
      <c r="TYY2999" s="173"/>
      <c r="TYZ2999" s="733"/>
      <c r="TZA2999" s="137"/>
      <c r="TZB2999" s="583"/>
      <c r="TZC2999" s="538"/>
      <c r="TZD2999" s="565"/>
      <c r="TZE2999" s="357"/>
      <c r="TZF2999" s="81"/>
      <c r="TZG2999" s="173"/>
      <c r="TZH2999" s="733"/>
      <c r="TZI2999" s="137"/>
      <c r="TZJ2999" s="583"/>
      <c r="TZK2999" s="538"/>
      <c r="TZL2999" s="565"/>
      <c r="TZM2999" s="357"/>
      <c r="TZN2999" s="81"/>
      <c r="TZO2999" s="173"/>
      <c r="TZP2999" s="733"/>
      <c r="TZQ2999" s="137"/>
      <c r="TZR2999" s="583"/>
      <c r="TZS2999" s="538"/>
      <c r="TZT2999" s="565"/>
      <c r="TZU2999" s="357"/>
      <c r="TZV2999" s="81"/>
      <c r="TZW2999" s="173"/>
      <c r="TZX2999" s="733"/>
      <c r="TZY2999" s="137"/>
      <c r="TZZ2999" s="583"/>
      <c r="UAA2999" s="538"/>
      <c r="UAB2999" s="565"/>
      <c r="UAC2999" s="357"/>
      <c r="UAD2999" s="81"/>
      <c r="UAE2999" s="173"/>
      <c r="UAF2999" s="733"/>
      <c r="UAG2999" s="137"/>
      <c r="UAH2999" s="583"/>
      <c r="UAI2999" s="538"/>
      <c r="UAJ2999" s="565"/>
      <c r="UAK2999" s="357"/>
      <c r="UAL2999" s="81"/>
      <c r="UAM2999" s="173"/>
      <c r="UAN2999" s="733"/>
      <c r="UAO2999" s="137"/>
      <c r="UAP2999" s="583"/>
      <c r="UAQ2999" s="538"/>
      <c r="UAR2999" s="565"/>
      <c r="UAS2999" s="357"/>
      <c r="UAT2999" s="81"/>
      <c r="UAU2999" s="173"/>
      <c r="UAV2999" s="733"/>
      <c r="UAW2999" s="137"/>
      <c r="UAX2999" s="583"/>
      <c r="UAY2999" s="538"/>
      <c r="UAZ2999" s="565"/>
      <c r="UBA2999" s="357"/>
      <c r="UBB2999" s="81"/>
      <c r="UBC2999" s="173"/>
      <c r="UBD2999" s="733"/>
      <c r="UBE2999" s="137"/>
      <c r="UBF2999" s="583"/>
      <c r="UBG2999" s="538"/>
      <c r="UBH2999" s="565"/>
      <c r="UBI2999" s="357"/>
      <c r="UBJ2999" s="81"/>
      <c r="UBK2999" s="173"/>
      <c r="UBL2999" s="733"/>
      <c r="UBM2999" s="137"/>
      <c r="UBN2999" s="583"/>
      <c r="UBO2999" s="538"/>
      <c r="UBP2999" s="565"/>
      <c r="UBQ2999" s="357"/>
      <c r="UBR2999" s="81"/>
      <c r="UBS2999" s="173"/>
      <c r="UBT2999" s="733"/>
      <c r="UBU2999" s="137"/>
      <c r="UBV2999" s="583"/>
      <c r="UBW2999" s="538"/>
      <c r="UBX2999" s="565"/>
      <c r="UBY2999" s="357"/>
      <c r="UBZ2999" s="81"/>
      <c r="UCA2999" s="173"/>
      <c r="UCB2999" s="733"/>
      <c r="UCC2999" s="137"/>
      <c r="UCD2999" s="583"/>
      <c r="UCE2999" s="538"/>
      <c r="UCF2999" s="565"/>
      <c r="UCG2999" s="357"/>
      <c r="UCH2999" s="81"/>
      <c r="UCI2999" s="173"/>
      <c r="UCJ2999" s="733"/>
      <c r="UCK2999" s="137"/>
      <c r="UCL2999" s="583"/>
      <c r="UCM2999" s="538"/>
      <c r="UCN2999" s="565"/>
      <c r="UCO2999" s="357"/>
      <c r="UCP2999" s="81"/>
      <c r="UCQ2999" s="173"/>
      <c r="UCR2999" s="733"/>
      <c r="UCS2999" s="137"/>
      <c r="UCT2999" s="583"/>
      <c r="UCU2999" s="538"/>
      <c r="UCV2999" s="565"/>
      <c r="UCW2999" s="357"/>
      <c r="UCX2999" s="81"/>
      <c r="UCY2999" s="173"/>
      <c r="UCZ2999" s="733"/>
      <c r="UDA2999" s="137"/>
      <c r="UDB2999" s="583"/>
      <c r="UDC2999" s="538"/>
      <c r="UDD2999" s="565"/>
      <c r="UDE2999" s="357"/>
      <c r="UDF2999" s="81"/>
      <c r="UDG2999" s="173"/>
      <c r="UDH2999" s="733"/>
      <c r="UDI2999" s="137"/>
      <c r="UDJ2999" s="583"/>
      <c r="UDK2999" s="538"/>
      <c r="UDL2999" s="565"/>
      <c r="UDM2999" s="357"/>
      <c r="UDN2999" s="81"/>
      <c r="UDO2999" s="173"/>
      <c r="UDP2999" s="733"/>
      <c r="UDQ2999" s="137"/>
      <c r="UDR2999" s="583"/>
      <c r="UDS2999" s="538"/>
      <c r="UDT2999" s="565"/>
      <c r="UDU2999" s="357"/>
      <c r="UDV2999" s="81"/>
      <c r="UDW2999" s="173"/>
      <c r="UDX2999" s="733"/>
      <c r="UDY2999" s="137"/>
      <c r="UDZ2999" s="583"/>
      <c r="UEA2999" s="538"/>
      <c r="UEB2999" s="565"/>
      <c r="UEC2999" s="357"/>
      <c r="UED2999" s="81"/>
      <c r="UEE2999" s="173"/>
      <c r="UEF2999" s="733"/>
      <c r="UEG2999" s="137"/>
      <c r="UEH2999" s="583"/>
      <c r="UEI2999" s="538"/>
      <c r="UEJ2999" s="565"/>
      <c r="UEK2999" s="357"/>
      <c r="UEL2999" s="81"/>
      <c r="UEM2999" s="173"/>
      <c r="UEN2999" s="733"/>
      <c r="UEO2999" s="137"/>
      <c r="UEP2999" s="583"/>
      <c r="UEQ2999" s="538"/>
      <c r="UER2999" s="565"/>
      <c r="UES2999" s="357"/>
      <c r="UET2999" s="81"/>
      <c r="UEU2999" s="173"/>
      <c r="UEV2999" s="733"/>
      <c r="UEW2999" s="137"/>
      <c r="UEX2999" s="583"/>
      <c r="UEY2999" s="538"/>
      <c r="UEZ2999" s="565"/>
      <c r="UFA2999" s="357"/>
      <c r="UFB2999" s="81"/>
      <c r="UFC2999" s="173"/>
      <c r="UFD2999" s="733"/>
      <c r="UFE2999" s="137"/>
      <c r="UFF2999" s="583"/>
      <c r="UFG2999" s="538"/>
      <c r="UFH2999" s="565"/>
      <c r="UFI2999" s="357"/>
      <c r="UFJ2999" s="81"/>
      <c r="UFK2999" s="173"/>
      <c r="UFL2999" s="733"/>
      <c r="UFM2999" s="137"/>
      <c r="UFN2999" s="583"/>
      <c r="UFO2999" s="538"/>
      <c r="UFP2999" s="565"/>
      <c r="UFQ2999" s="357"/>
      <c r="UFR2999" s="81"/>
      <c r="UFS2999" s="173"/>
      <c r="UFT2999" s="733"/>
      <c r="UFU2999" s="137"/>
      <c r="UFV2999" s="583"/>
      <c r="UFW2999" s="538"/>
      <c r="UFX2999" s="565"/>
      <c r="UFY2999" s="357"/>
      <c r="UFZ2999" s="81"/>
      <c r="UGA2999" s="173"/>
      <c r="UGB2999" s="733"/>
      <c r="UGC2999" s="137"/>
      <c r="UGD2999" s="583"/>
      <c r="UGE2999" s="538"/>
      <c r="UGF2999" s="565"/>
      <c r="UGG2999" s="357"/>
      <c r="UGH2999" s="81"/>
      <c r="UGI2999" s="173"/>
      <c r="UGJ2999" s="733"/>
      <c r="UGK2999" s="137"/>
      <c r="UGL2999" s="583"/>
      <c r="UGM2999" s="538"/>
      <c r="UGN2999" s="565"/>
      <c r="UGO2999" s="357"/>
      <c r="UGP2999" s="81"/>
      <c r="UGQ2999" s="173"/>
      <c r="UGR2999" s="733"/>
      <c r="UGS2999" s="137"/>
      <c r="UGT2999" s="583"/>
      <c r="UGU2999" s="538"/>
      <c r="UGV2999" s="565"/>
      <c r="UGW2999" s="357"/>
      <c r="UGX2999" s="81"/>
      <c r="UGY2999" s="173"/>
      <c r="UGZ2999" s="733"/>
      <c r="UHA2999" s="137"/>
      <c r="UHB2999" s="583"/>
      <c r="UHC2999" s="538"/>
      <c r="UHD2999" s="565"/>
      <c r="UHE2999" s="357"/>
      <c r="UHF2999" s="81"/>
      <c r="UHG2999" s="173"/>
      <c r="UHH2999" s="733"/>
      <c r="UHI2999" s="137"/>
      <c r="UHJ2999" s="583"/>
      <c r="UHK2999" s="538"/>
      <c r="UHL2999" s="565"/>
      <c r="UHM2999" s="357"/>
      <c r="UHN2999" s="81"/>
      <c r="UHO2999" s="173"/>
      <c r="UHP2999" s="733"/>
      <c r="UHQ2999" s="137"/>
      <c r="UHR2999" s="583"/>
      <c r="UHS2999" s="538"/>
      <c r="UHT2999" s="565"/>
      <c r="UHU2999" s="357"/>
      <c r="UHV2999" s="81"/>
      <c r="UHW2999" s="173"/>
      <c r="UHX2999" s="733"/>
      <c r="UHY2999" s="137"/>
      <c r="UHZ2999" s="583"/>
      <c r="UIA2999" s="538"/>
      <c r="UIB2999" s="565"/>
      <c r="UIC2999" s="357"/>
      <c r="UID2999" s="81"/>
      <c r="UIE2999" s="173"/>
      <c r="UIF2999" s="733"/>
      <c r="UIG2999" s="137"/>
      <c r="UIH2999" s="583"/>
      <c r="UII2999" s="538"/>
      <c r="UIJ2999" s="565"/>
      <c r="UIK2999" s="357"/>
      <c r="UIL2999" s="81"/>
      <c r="UIM2999" s="173"/>
      <c r="UIN2999" s="733"/>
      <c r="UIO2999" s="137"/>
      <c r="UIP2999" s="583"/>
      <c r="UIQ2999" s="538"/>
      <c r="UIR2999" s="565"/>
      <c r="UIS2999" s="357"/>
      <c r="UIT2999" s="81"/>
      <c r="UIU2999" s="173"/>
      <c r="UIV2999" s="733"/>
      <c r="UIW2999" s="137"/>
      <c r="UIX2999" s="583"/>
      <c r="UIY2999" s="538"/>
      <c r="UIZ2999" s="565"/>
      <c r="UJA2999" s="357"/>
      <c r="UJB2999" s="81"/>
      <c r="UJC2999" s="173"/>
      <c r="UJD2999" s="733"/>
      <c r="UJE2999" s="137"/>
      <c r="UJF2999" s="583"/>
      <c r="UJG2999" s="538"/>
      <c r="UJH2999" s="565"/>
      <c r="UJI2999" s="357"/>
      <c r="UJJ2999" s="81"/>
      <c r="UJK2999" s="173"/>
      <c r="UJL2999" s="733"/>
      <c r="UJM2999" s="137"/>
      <c r="UJN2999" s="583"/>
      <c r="UJO2999" s="538"/>
      <c r="UJP2999" s="565"/>
      <c r="UJQ2999" s="357"/>
      <c r="UJR2999" s="81"/>
      <c r="UJS2999" s="173"/>
      <c r="UJT2999" s="733"/>
      <c r="UJU2999" s="137"/>
      <c r="UJV2999" s="583"/>
      <c r="UJW2999" s="538"/>
      <c r="UJX2999" s="565"/>
      <c r="UJY2999" s="357"/>
      <c r="UJZ2999" s="81"/>
      <c r="UKA2999" s="173"/>
      <c r="UKB2999" s="733"/>
      <c r="UKC2999" s="137"/>
      <c r="UKD2999" s="583"/>
      <c r="UKE2999" s="538"/>
      <c r="UKF2999" s="565"/>
      <c r="UKG2999" s="357"/>
      <c r="UKH2999" s="81"/>
      <c r="UKI2999" s="173"/>
      <c r="UKJ2999" s="733"/>
      <c r="UKK2999" s="137"/>
      <c r="UKL2999" s="583"/>
      <c r="UKM2999" s="538"/>
      <c r="UKN2999" s="565"/>
      <c r="UKO2999" s="357"/>
      <c r="UKP2999" s="81"/>
      <c r="UKQ2999" s="173"/>
      <c r="UKR2999" s="733"/>
      <c r="UKS2999" s="137"/>
      <c r="UKT2999" s="583"/>
      <c r="UKU2999" s="538"/>
      <c r="UKV2999" s="565"/>
      <c r="UKW2999" s="357"/>
      <c r="UKX2999" s="81"/>
      <c r="UKY2999" s="173"/>
      <c r="UKZ2999" s="733"/>
      <c r="ULA2999" s="137"/>
      <c r="ULB2999" s="583"/>
      <c r="ULC2999" s="538"/>
      <c r="ULD2999" s="565"/>
      <c r="ULE2999" s="357"/>
      <c r="ULF2999" s="81"/>
      <c r="ULG2999" s="173"/>
      <c r="ULH2999" s="733"/>
      <c r="ULI2999" s="137"/>
      <c r="ULJ2999" s="583"/>
      <c r="ULK2999" s="538"/>
      <c r="ULL2999" s="565"/>
      <c r="ULM2999" s="357"/>
      <c r="ULN2999" s="81"/>
      <c r="ULO2999" s="173"/>
      <c r="ULP2999" s="733"/>
      <c r="ULQ2999" s="137"/>
      <c r="ULR2999" s="583"/>
      <c r="ULS2999" s="538"/>
      <c r="ULT2999" s="565"/>
      <c r="ULU2999" s="357"/>
      <c r="ULV2999" s="81"/>
      <c r="ULW2999" s="173"/>
      <c r="ULX2999" s="733"/>
      <c r="ULY2999" s="137"/>
      <c r="ULZ2999" s="583"/>
      <c r="UMA2999" s="538"/>
      <c r="UMB2999" s="565"/>
      <c r="UMC2999" s="357"/>
      <c r="UMD2999" s="81"/>
      <c r="UME2999" s="173"/>
      <c r="UMF2999" s="733"/>
      <c r="UMG2999" s="137"/>
      <c r="UMH2999" s="583"/>
      <c r="UMI2999" s="538"/>
      <c r="UMJ2999" s="565"/>
      <c r="UMK2999" s="357"/>
      <c r="UML2999" s="81"/>
      <c r="UMM2999" s="173"/>
      <c r="UMN2999" s="733"/>
      <c r="UMO2999" s="137"/>
      <c r="UMP2999" s="583"/>
      <c r="UMQ2999" s="538"/>
      <c r="UMR2999" s="565"/>
      <c r="UMS2999" s="357"/>
      <c r="UMT2999" s="81"/>
      <c r="UMU2999" s="173"/>
      <c r="UMV2999" s="733"/>
      <c r="UMW2999" s="137"/>
      <c r="UMX2999" s="583"/>
      <c r="UMY2999" s="538"/>
      <c r="UMZ2999" s="565"/>
      <c r="UNA2999" s="357"/>
      <c r="UNB2999" s="81"/>
      <c r="UNC2999" s="173"/>
      <c r="UND2999" s="733"/>
      <c r="UNE2999" s="137"/>
      <c r="UNF2999" s="583"/>
      <c r="UNG2999" s="538"/>
      <c r="UNH2999" s="565"/>
      <c r="UNI2999" s="357"/>
      <c r="UNJ2999" s="81"/>
      <c r="UNK2999" s="173"/>
      <c r="UNL2999" s="733"/>
      <c r="UNM2999" s="137"/>
      <c r="UNN2999" s="583"/>
      <c r="UNO2999" s="538"/>
      <c r="UNP2999" s="565"/>
      <c r="UNQ2999" s="357"/>
      <c r="UNR2999" s="81"/>
      <c r="UNS2999" s="173"/>
      <c r="UNT2999" s="733"/>
      <c r="UNU2999" s="137"/>
      <c r="UNV2999" s="583"/>
      <c r="UNW2999" s="538"/>
      <c r="UNX2999" s="565"/>
      <c r="UNY2999" s="357"/>
      <c r="UNZ2999" s="81"/>
      <c r="UOA2999" s="173"/>
      <c r="UOB2999" s="733"/>
      <c r="UOC2999" s="137"/>
      <c r="UOD2999" s="583"/>
      <c r="UOE2999" s="538"/>
      <c r="UOF2999" s="565"/>
      <c r="UOG2999" s="357"/>
      <c r="UOH2999" s="81"/>
      <c r="UOI2999" s="173"/>
      <c r="UOJ2999" s="733"/>
      <c r="UOK2999" s="137"/>
      <c r="UOL2999" s="583"/>
      <c r="UOM2999" s="538"/>
      <c r="UON2999" s="565"/>
      <c r="UOO2999" s="357"/>
      <c r="UOP2999" s="81"/>
      <c r="UOQ2999" s="173"/>
      <c r="UOR2999" s="733"/>
      <c r="UOS2999" s="137"/>
      <c r="UOT2999" s="583"/>
      <c r="UOU2999" s="538"/>
      <c r="UOV2999" s="565"/>
      <c r="UOW2999" s="357"/>
      <c r="UOX2999" s="81"/>
      <c r="UOY2999" s="173"/>
      <c r="UOZ2999" s="733"/>
      <c r="UPA2999" s="137"/>
      <c r="UPB2999" s="583"/>
      <c r="UPC2999" s="538"/>
      <c r="UPD2999" s="565"/>
      <c r="UPE2999" s="357"/>
      <c r="UPF2999" s="81"/>
      <c r="UPG2999" s="173"/>
      <c r="UPH2999" s="733"/>
      <c r="UPI2999" s="137"/>
      <c r="UPJ2999" s="583"/>
      <c r="UPK2999" s="538"/>
      <c r="UPL2999" s="565"/>
      <c r="UPM2999" s="357"/>
      <c r="UPN2999" s="81"/>
      <c r="UPO2999" s="173"/>
      <c r="UPP2999" s="733"/>
      <c r="UPQ2999" s="137"/>
      <c r="UPR2999" s="583"/>
      <c r="UPS2999" s="538"/>
      <c r="UPT2999" s="565"/>
      <c r="UPU2999" s="357"/>
      <c r="UPV2999" s="81"/>
      <c r="UPW2999" s="173"/>
      <c r="UPX2999" s="733"/>
      <c r="UPY2999" s="137"/>
      <c r="UPZ2999" s="583"/>
      <c r="UQA2999" s="538"/>
      <c r="UQB2999" s="565"/>
      <c r="UQC2999" s="357"/>
      <c r="UQD2999" s="81"/>
      <c r="UQE2999" s="173"/>
      <c r="UQF2999" s="733"/>
      <c r="UQG2999" s="137"/>
      <c r="UQH2999" s="583"/>
      <c r="UQI2999" s="538"/>
      <c r="UQJ2999" s="565"/>
      <c r="UQK2999" s="357"/>
      <c r="UQL2999" s="81"/>
      <c r="UQM2999" s="173"/>
      <c r="UQN2999" s="733"/>
      <c r="UQO2999" s="137"/>
      <c r="UQP2999" s="583"/>
      <c r="UQQ2999" s="538"/>
      <c r="UQR2999" s="565"/>
      <c r="UQS2999" s="357"/>
      <c r="UQT2999" s="81"/>
      <c r="UQU2999" s="173"/>
      <c r="UQV2999" s="733"/>
      <c r="UQW2999" s="137"/>
      <c r="UQX2999" s="583"/>
      <c r="UQY2999" s="538"/>
      <c r="UQZ2999" s="565"/>
      <c r="URA2999" s="357"/>
      <c r="URB2999" s="81"/>
      <c r="URC2999" s="173"/>
      <c r="URD2999" s="733"/>
      <c r="URE2999" s="137"/>
      <c r="URF2999" s="583"/>
      <c r="URG2999" s="538"/>
      <c r="URH2999" s="565"/>
      <c r="URI2999" s="357"/>
      <c r="URJ2999" s="81"/>
      <c r="URK2999" s="173"/>
      <c r="URL2999" s="733"/>
      <c r="URM2999" s="137"/>
      <c r="URN2999" s="583"/>
      <c r="URO2999" s="538"/>
      <c r="URP2999" s="565"/>
      <c r="URQ2999" s="357"/>
      <c r="URR2999" s="81"/>
      <c r="URS2999" s="173"/>
      <c r="URT2999" s="733"/>
      <c r="URU2999" s="137"/>
      <c r="URV2999" s="583"/>
      <c r="URW2999" s="538"/>
      <c r="URX2999" s="565"/>
      <c r="URY2999" s="357"/>
      <c r="URZ2999" s="81"/>
      <c r="USA2999" s="173"/>
      <c r="USB2999" s="733"/>
      <c r="USC2999" s="137"/>
      <c r="USD2999" s="583"/>
      <c r="USE2999" s="538"/>
      <c r="USF2999" s="565"/>
      <c r="USG2999" s="357"/>
      <c r="USH2999" s="81"/>
      <c r="USI2999" s="173"/>
      <c r="USJ2999" s="733"/>
      <c r="USK2999" s="137"/>
      <c r="USL2999" s="583"/>
      <c r="USM2999" s="538"/>
      <c r="USN2999" s="565"/>
      <c r="USO2999" s="357"/>
      <c r="USP2999" s="81"/>
      <c r="USQ2999" s="173"/>
      <c r="USR2999" s="733"/>
      <c r="USS2999" s="137"/>
      <c r="UST2999" s="583"/>
      <c r="USU2999" s="538"/>
      <c r="USV2999" s="565"/>
      <c r="USW2999" s="357"/>
      <c r="USX2999" s="81"/>
      <c r="USY2999" s="173"/>
      <c r="USZ2999" s="733"/>
      <c r="UTA2999" s="137"/>
      <c r="UTB2999" s="583"/>
      <c r="UTC2999" s="538"/>
      <c r="UTD2999" s="565"/>
      <c r="UTE2999" s="357"/>
      <c r="UTF2999" s="81"/>
      <c r="UTG2999" s="173"/>
      <c r="UTH2999" s="733"/>
      <c r="UTI2999" s="137"/>
      <c r="UTJ2999" s="583"/>
      <c r="UTK2999" s="538"/>
      <c r="UTL2999" s="565"/>
      <c r="UTM2999" s="357"/>
      <c r="UTN2999" s="81"/>
      <c r="UTO2999" s="173"/>
      <c r="UTP2999" s="733"/>
      <c r="UTQ2999" s="137"/>
      <c r="UTR2999" s="583"/>
      <c r="UTS2999" s="538"/>
      <c r="UTT2999" s="565"/>
      <c r="UTU2999" s="357"/>
      <c r="UTV2999" s="81"/>
      <c r="UTW2999" s="173"/>
      <c r="UTX2999" s="733"/>
      <c r="UTY2999" s="137"/>
      <c r="UTZ2999" s="583"/>
      <c r="UUA2999" s="538"/>
      <c r="UUB2999" s="565"/>
      <c r="UUC2999" s="357"/>
      <c r="UUD2999" s="81"/>
      <c r="UUE2999" s="173"/>
      <c r="UUF2999" s="733"/>
      <c r="UUG2999" s="137"/>
      <c r="UUH2999" s="583"/>
      <c r="UUI2999" s="538"/>
      <c r="UUJ2999" s="565"/>
      <c r="UUK2999" s="357"/>
      <c r="UUL2999" s="81"/>
      <c r="UUM2999" s="173"/>
      <c r="UUN2999" s="733"/>
      <c r="UUO2999" s="137"/>
      <c r="UUP2999" s="583"/>
      <c r="UUQ2999" s="538"/>
      <c r="UUR2999" s="565"/>
      <c r="UUS2999" s="357"/>
      <c r="UUT2999" s="81"/>
      <c r="UUU2999" s="173"/>
      <c r="UUV2999" s="733"/>
      <c r="UUW2999" s="137"/>
      <c r="UUX2999" s="583"/>
      <c r="UUY2999" s="538"/>
      <c r="UUZ2999" s="565"/>
      <c r="UVA2999" s="357"/>
      <c r="UVB2999" s="81"/>
      <c r="UVC2999" s="173"/>
      <c r="UVD2999" s="733"/>
      <c r="UVE2999" s="137"/>
      <c r="UVF2999" s="583"/>
      <c r="UVG2999" s="538"/>
      <c r="UVH2999" s="565"/>
      <c r="UVI2999" s="357"/>
      <c r="UVJ2999" s="81"/>
      <c r="UVK2999" s="173"/>
      <c r="UVL2999" s="733"/>
      <c r="UVM2999" s="137"/>
      <c r="UVN2999" s="583"/>
      <c r="UVO2999" s="538"/>
      <c r="UVP2999" s="565"/>
      <c r="UVQ2999" s="357"/>
      <c r="UVR2999" s="81"/>
      <c r="UVS2999" s="173"/>
      <c r="UVT2999" s="733"/>
      <c r="UVU2999" s="137"/>
      <c r="UVV2999" s="583"/>
      <c r="UVW2999" s="538"/>
      <c r="UVX2999" s="565"/>
      <c r="UVY2999" s="357"/>
      <c r="UVZ2999" s="81"/>
      <c r="UWA2999" s="173"/>
      <c r="UWB2999" s="733"/>
      <c r="UWC2999" s="137"/>
      <c r="UWD2999" s="583"/>
      <c r="UWE2999" s="538"/>
      <c r="UWF2999" s="565"/>
      <c r="UWG2999" s="357"/>
      <c r="UWH2999" s="81"/>
      <c r="UWI2999" s="173"/>
      <c r="UWJ2999" s="733"/>
      <c r="UWK2999" s="137"/>
      <c r="UWL2999" s="583"/>
      <c r="UWM2999" s="538"/>
      <c r="UWN2999" s="565"/>
      <c r="UWO2999" s="357"/>
      <c r="UWP2999" s="81"/>
      <c r="UWQ2999" s="173"/>
      <c r="UWR2999" s="733"/>
      <c r="UWS2999" s="137"/>
      <c r="UWT2999" s="583"/>
      <c r="UWU2999" s="538"/>
      <c r="UWV2999" s="565"/>
      <c r="UWW2999" s="357"/>
      <c r="UWX2999" s="81"/>
      <c r="UWY2999" s="173"/>
      <c r="UWZ2999" s="733"/>
      <c r="UXA2999" s="137"/>
      <c r="UXB2999" s="583"/>
      <c r="UXC2999" s="538"/>
      <c r="UXD2999" s="565"/>
      <c r="UXE2999" s="357"/>
      <c r="UXF2999" s="81"/>
      <c r="UXG2999" s="173"/>
      <c r="UXH2999" s="733"/>
      <c r="UXI2999" s="137"/>
      <c r="UXJ2999" s="583"/>
      <c r="UXK2999" s="538"/>
      <c r="UXL2999" s="565"/>
      <c r="UXM2999" s="357"/>
      <c r="UXN2999" s="81"/>
      <c r="UXO2999" s="173"/>
      <c r="UXP2999" s="733"/>
      <c r="UXQ2999" s="137"/>
      <c r="UXR2999" s="583"/>
      <c r="UXS2999" s="538"/>
      <c r="UXT2999" s="565"/>
      <c r="UXU2999" s="357"/>
      <c r="UXV2999" s="81"/>
      <c r="UXW2999" s="173"/>
      <c r="UXX2999" s="733"/>
      <c r="UXY2999" s="137"/>
      <c r="UXZ2999" s="583"/>
      <c r="UYA2999" s="538"/>
      <c r="UYB2999" s="565"/>
      <c r="UYC2999" s="357"/>
      <c r="UYD2999" s="81"/>
      <c r="UYE2999" s="173"/>
      <c r="UYF2999" s="733"/>
      <c r="UYG2999" s="137"/>
      <c r="UYH2999" s="583"/>
      <c r="UYI2999" s="538"/>
      <c r="UYJ2999" s="565"/>
      <c r="UYK2999" s="357"/>
      <c r="UYL2999" s="81"/>
      <c r="UYM2999" s="173"/>
      <c r="UYN2999" s="733"/>
      <c r="UYO2999" s="137"/>
      <c r="UYP2999" s="583"/>
      <c r="UYQ2999" s="538"/>
      <c r="UYR2999" s="565"/>
      <c r="UYS2999" s="357"/>
      <c r="UYT2999" s="81"/>
      <c r="UYU2999" s="173"/>
      <c r="UYV2999" s="733"/>
      <c r="UYW2999" s="137"/>
      <c r="UYX2999" s="583"/>
      <c r="UYY2999" s="538"/>
      <c r="UYZ2999" s="565"/>
      <c r="UZA2999" s="357"/>
      <c r="UZB2999" s="81"/>
      <c r="UZC2999" s="173"/>
      <c r="UZD2999" s="733"/>
      <c r="UZE2999" s="137"/>
      <c r="UZF2999" s="583"/>
      <c r="UZG2999" s="538"/>
      <c r="UZH2999" s="565"/>
      <c r="UZI2999" s="357"/>
      <c r="UZJ2999" s="81"/>
      <c r="UZK2999" s="173"/>
      <c r="UZL2999" s="733"/>
      <c r="UZM2999" s="137"/>
      <c r="UZN2999" s="583"/>
      <c r="UZO2999" s="538"/>
      <c r="UZP2999" s="565"/>
      <c r="UZQ2999" s="357"/>
      <c r="UZR2999" s="81"/>
      <c r="UZS2999" s="173"/>
      <c r="UZT2999" s="733"/>
      <c r="UZU2999" s="137"/>
      <c r="UZV2999" s="583"/>
      <c r="UZW2999" s="538"/>
      <c r="UZX2999" s="565"/>
      <c r="UZY2999" s="357"/>
      <c r="UZZ2999" s="81"/>
      <c r="VAA2999" s="173"/>
      <c r="VAB2999" s="733"/>
      <c r="VAC2999" s="137"/>
      <c r="VAD2999" s="583"/>
      <c r="VAE2999" s="538"/>
      <c r="VAF2999" s="565"/>
      <c r="VAG2999" s="357"/>
      <c r="VAH2999" s="81"/>
      <c r="VAI2999" s="173"/>
      <c r="VAJ2999" s="733"/>
      <c r="VAK2999" s="137"/>
      <c r="VAL2999" s="583"/>
      <c r="VAM2999" s="538"/>
      <c r="VAN2999" s="565"/>
      <c r="VAO2999" s="357"/>
      <c r="VAP2999" s="81"/>
      <c r="VAQ2999" s="173"/>
      <c r="VAR2999" s="733"/>
      <c r="VAS2999" s="137"/>
      <c r="VAT2999" s="583"/>
      <c r="VAU2999" s="538"/>
      <c r="VAV2999" s="565"/>
      <c r="VAW2999" s="357"/>
      <c r="VAX2999" s="81"/>
      <c r="VAY2999" s="173"/>
      <c r="VAZ2999" s="733"/>
      <c r="VBA2999" s="137"/>
      <c r="VBB2999" s="583"/>
      <c r="VBC2999" s="538"/>
      <c r="VBD2999" s="565"/>
      <c r="VBE2999" s="357"/>
      <c r="VBF2999" s="81"/>
      <c r="VBG2999" s="173"/>
      <c r="VBH2999" s="733"/>
      <c r="VBI2999" s="137"/>
      <c r="VBJ2999" s="583"/>
      <c r="VBK2999" s="538"/>
      <c r="VBL2999" s="565"/>
      <c r="VBM2999" s="357"/>
      <c r="VBN2999" s="81"/>
      <c r="VBO2999" s="173"/>
      <c r="VBP2999" s="733"/>
      <c r="VBQ2999" s="137"/>
      <c r="VBR2999" s="583"/>
      <c r="VBS2999" s="538"/>
      <c r="VBT2999" s="565"/>
      <c r="VBU2999" s="357"/>
      <c r="VBV2999" s="81"/>
      <c r="VBW2999" s="173"/>
      <c r="VBX2999" s="733"/>
      <c r="VBY2999" s="137"/>
      <c r="VBZ2999" s="583"/>
      <c r="VCA2999" s="538"/>
      <c r="VCB2999" s="565"/>
      <c r="VCC2999" s="357"/>
      <c r="VCD2999" s="81"/>
      <c r="VCE2999" s="173"/>
      <c r="VCF2999" s="733"/>
      <c r="VCG2999" s="137"/>
      <c r="VCH2999" s="583"/>
      <c r="VCI2999" s="538"/>
      <c r="VCJ2999" s="565"/>
      <c r="VCK2999" s="357"/>
      <c r="VCL2999" s="81"/>
      <c r="VCM2999" s="173"/>
      <c r="VCN2999" s="733"/>
      <c r="VCO2999" s="137"/>
      <c r="VCP2999" s="583"/>
      <c r="VCQ2999" s="538"/>
      <c r="VCR2999" s="565"/>
      <c r="VCS2999" s="357"/>
      <c r="VCT2999" s="81"/>
      <c r="VCU2999" s="173"/>
      <c r="VCV2999" s="733"/>
      <c r="VCW2999" s="137"/>
      <c r="VCX2999" s="583"/>
      <c r="VCY2999" s="538"/>
      <c r="VCZ2999" s="565"/>
      <c r="VDA2999" s="357"/>
      <c r="VDB2999" s="81"/>
      <c r="VDC2999" s="173"/>
      <c r="VDD2999" s="733"/>
      <c r="VDE2999" s="137"/>
      <c r="VDF2999" s="583"/>
      <c r="VDG2999" s="538"/>
      <c r="VDH2999" s="565"/>
      <c r="VDI2999" s="357"/>
      <c r="VDJ2999" s="81"/>
      <c r="VDK2999" s="173"/>
      <c r="VDL2999" s="733"/>
      <c r="VDM2999" s="137"/>
      <c r="VDN2999" s="583"/>
      <c r="VDO2999" s="538"/>
      <c r="VDP2999" s="565"/>
      <c r="VDQ2999" s="357"/>
      <c r="VDR2999" s="81"/>
      <c r="VDS2999" s="173"/>
      <c r="VDT2999" s="733"/>
      <c r="VDU2999" s="137"/>
      <c r="VDV2999" s="583"/>
      <c r="VDW2999" s="538"/>
      <c r="VDX2999" s="565"/>
      <c r="VDY2999" s="357"/>
      <c r="VDZ2999" s="81"/>
      <c r="VEA2999" s="173"/>
      <c r="VEB2999" s="733"/>
      <c r="VEC2999" s="137"/>
      <c r="VED2999" s="583"/>
      <c r="VEE2999" s="538"/>
      <c r="VEF2999" s="565"/>
      <c r="VEG2999" s="357"/>
      <c r="VEH2999" s="81"/>
      <c r="VEI2999" s="173"/>
      <c r="VEJ2999" s="733"/>
      <c r="VEK2999" s="137"/>
      <c r="VEL2999" s="583"/>
      <c r="VEM2999" s="538"/>
      <c r="VEN2999" s="565"/>
      <c r="VEO2999" s="357"/>
      <c r="VEP2999" s="81"/>
      <c r="VEQ2999" s="173"/>
      <c r="VER2999" s="733"/>
      <c r="VES2999" s="137"/>
      <c r="VET2999" s="583"/>
      <c r="VEU2999" s="538"/>
      <c r="VEV2999" s="565"/>
      <c r="VEW2999" s="357"/>
      <c r="VEX2999" s="81"/>
      <c r="VEY2999" s="173"/>
      <c r="VEZ2999" s="733"/>
      <c r="VFA2999" s="137"/>
      <c r="VFB2999" s="583"/>
      <c r="VFC2999" s="538"/>
      <c r="VFD2999" s="565"/>
      <c r="VFE2999" s="357"/>
      <c r="VFF2999" s="81"/>
      <c r="VFG2999" s="173"/>
      <c r="VFH2999" s="733"/>
      <c r="VFI2999" s="137"/>
      <c r="VFJ2999" s="583"/>
      <c r="VFK2999" s="538"/>
      <c r="VFL2999" s="565"/>
      <c r="VFM2999" s="357"/>
      <c r="VFN2999" s="81"/>
      <c r="VFO2999" s="173"/>
      <c r="VFP2999" s="733"/>
      <c r="VFQ2999" s="137"/>
      <c r="VFR2999" s="583"/>
      <c r="VFS2999" s="538"/>
      <c r="VFT2999" s="565"/>
      <c r="VFU2999" s="357"/>
      <c r="VFV2999" s="81"/>
      <c r="VFW2999" s="173"/>
      <c r="VFX2999" s="733"/>
      <c r="VFY2999" s="137"/>
      <c r="VFZ2999" s="583"/>
      <c r="VGA2999" s="538"/>
      <c r="VGB2999" s="565"/>
      <c r="VGC2999" s="357"/>
      <c r="VGD2999" s="81"/>
      <c r="VGE2999" s="173"/>
      <c r="VGF2999" s="733"/>
      <c r="VGG2999" s="137"/>
      <c r="VGH2999" s="583"/>
      <c r="VGI2999" s="538"/>
      <c r="VGJ2999" s="565"/>
      <c r="VGK2999" s="357"/>
      <c r="VGL2999" s="81"/>
      <c r="VGM2999" s="173"/>
      <c r="VGN2999" s="733"/>
      <c r="VGO2999" s="137"/>
      <c r="VGP2999" s="583"/>
      <c r="VGQ2999" s="538"/>
      <c r="VGR2999" s="565"/>
      <c r="VGS2999" s="357"/>
      <c r="VGT2999" s="81"/>
      <c r="VGU2999" s="173"/>
      <c r="VGV2999" s="733"/>
      <c r="VGW2999" s="137"/>
      <c r="VGX2999" s="583"/>
      <c r="VGY2999" s="538"/>
      <c r="VGZ2999" s="565"/>
      <c r="VHA2999" s="357"/>
      <c r="VHB2999" s="81"/>
      <c r="VHC2999" s="173"/>
      <c r="VHD2999" s="733"/>
      <c r="VHE2999" s="137"/>
      <c r="VHF2999" s="583"/>
      <c r="VHG2999" s="538"/>
      <c r="VHH2999" s="565"/>
      <c r="VHI2999" s="357"/>
      <c r="VHJ2999" s="81"/>
      <c r="VHK2999" s="173"/>
      <c r="VHL2999" s="733"/>
      <c r="VHM2999" s="137"/>
      <c r="VHN2999" s="583"/>
      <c r="VHO2999" s="538"/>
      <c r="VHP2999" s="565"/>
      <c r="VHQ2999" s="357"/>
      <c r="VHR2999" s="81"/>
      <c r="VHS2999" s="173"/>
      <c r="VHT2999" s="733"/>
      <c r="VHU2999" s="137"/>
      <c r="VHV2999" s="583"/>
      <c r="VHW2999" s="538"/>
      <c r="VHX2999" s="565"/>
      <c r="VHY2999" s="357"/>
      <c r="VHZ2999" s="81"/>
      <c r="VIA2999" s="173"/>
      <c r="VIB2999" s="733"/>
      <c r="VIC2999" s="137"/>
      <c r="VID2999" s="583"/>
      <c r="VIE2999" s="538"/>
      <c r="VIF2999" s="565"/>
      <c r="VIG2999" s="357"/>
      <c r="VIH2999" s="81"/>
      <c r="VII2999" s="173"/>
      <c r="VIJ2999" s="733"/>
      <c r="VIK2999" s="137"/>
      <c r="VIL2999" s="583"/>
      <c r="VIM2999" s="538"/>
      <c r="VIN2999" s="565"/>
      <c r="VIO2999" s="357"/>
      <c r="VIP2999" s="81"/>
      <c r="VIQ2999" s="173"/>
      <c r="VIR2999" s="733"/>
      <c r="VIS2999" s="137"/>
      <c r="VIT2999" s="583"/>
      <c r="VIU2999" s="538"/>
      <c r="VIV2999" s="565"/>
      <c r="VIW2999" s="357"/>
      <c r="VIX2999" s="81"/>
      <c r="VIY2999" s="173"/>
      <c r="VIZ2999" s="733"/>
      <c r="VJA2999" s="137"/>
      <c r="VJB2999" s="583"/>
      <c r="VJC2999" s="538"/>
      <c r="VJD2999" s="565"/>
      <c r="VJE2999" s="357"/>
      <c r="VJF2999" s="81"/>
      <c r="VJG2999" s="173"/>
      <c r="VJH2999" s="733"/>
      <c r="VJI2999" s="137"/>
      <c r="VJJ2999" s="583"/>
      <c r="VJK2999" s="538"/>
      <c r="VJL2999" s="565"/>
      <c r="VJM2999" s="357"/>
      <c r="VJN2999" s="81"/>
      <c r="VJO2999" s="173"/>
      <c r="VJP2999" s="733"/>
      <c r="VJQ2999" s="137"/>
      <c r="VJR2999" s="583"/>
      <c r="VJS2999" s="538"/>
      <c r="VJT2999" s="565"/>
      <c r="VJU2999" s="357"/>
      <c r="VJV2999" s="81"/>
      <c r="VJW2999" s="173"/>
      <c r="VJX2999" s="733"/>
      <c r="VJY2999" s="137"/>
      <c r="VJZ2999" s="583"/>
      <c r="VKA2999" s="538"/>
      <c r="VKB2999" s="565"/>
      <c r="VKC2999" s="357"/>
      <c r="VKD2999" s="81"/>
      <c r="VKE2999" s="173"/>
      <c r="VKF2999" s="733"/>
      <c r="VKG2999" s="137"/>
      <c r="VKH2999" s="583"/>
      <c r="VKI2999" s="538"/>
      <c r="VKJ2999" s="565"/>
      <c r="VKK2999" s="357"/>
      <c r="VKL2999" s="81"/>
      <c r="VKM2999" s="173"/>
      <c r="VKN2999" s="733"/>
      <c r="VKO2999" s="137"/>
      <c r="VKP2999" s="583"/>
      <c r="VKQ2999" s="538"/>
      <c r="VKR2999" s="565"/>
      <c r="VKS2999" s="357"/>
      <c r="VKT2999" s="81"/>
      <c r="VKU2999" s="173"/>
      <c r="VKV2999" s="733"/>
      <c r="VKW2999" s="137"/>
      <c r="VKX2999" s="583"/>
      <c r="VKY2999" s="538"/>
      <c r="VKZ2999" s="565"/>
      <c r="VLA2999" s="357"/>
      <c r="VLB2999" s="81"/>
      <c r="VLC2999" s="173"/>
      <c r="VLD2999" s="733"/>
      <c r="VLE2999" s="137"/>
      <c r="VLF2999" s="583"/>
      <c r="VLG2999" s="538"/>
      <c r="VLH2999" s="565"/>
      <c r="VLI2999" s="357"/>
      <c r="VLJ2999" s="81"/>
      <c r="VLK2999" s="173"/>
      <c r="VLL2999" s="733"/>
      <c r="VLM2999" s="137"/>
      <c r="VLN2999" s="583"/>
      <c r="VLO2999" s="538"/>
      <c r="VLP2999" s="565"/>
      <c r="VLQ2999" s="357"/>
      <c r="VLR2999" s="81"/>
      <c r="VLS2999" s="173"/>
      <c r="VLT2999" s="733"/>
      <c r="VLU2999" s="137"/>
      <c r="VLV2999" s="583"/>
      <c r="VLW2999" s="538"/>
      <c r="VLX2999" s="565"/>
      <c r="VLY2999" s="357"/>
      <c r="VLZ2999" s="81"/>
      <c r="VMA2999" s="173"/>
      <c r="VMB2999" s="733"/>
      <c r="VMC2999" s="137"/>
      <c r="VMD2999" s="583"/>
      <c r="VME2999" s="538"/>
      <c r="VMF2999" s="565"/>
      <c r="VMG2999" s="357"/>
      <c r="VMH2999" s="81"/>
      <c r="VMI2999" s="173"/>
      <c r="VMJ2999" s="733"/>
      <c r="VMK2999" s="137"/>
      <c r="VML2999" s="583"/>
      <c r="VMM2999" s="538"/>
      <c r="VMN2999" s="565"/>
      <c r="VMO2999" s="357"/>
      <c r="VMP2999" s="81"/>
      <c r="VMQ2999" s="173"/>
      <c r="VMR2999" s="733"/>
      <c r="VMS2999" s="137"/>
      <c r="VMT2999" s="583"/>
      <c r="VMU2999" s="538"/>
      <c r="VMV2999" s="565"/>
      <c r="VMW2999" s="357"/>
      <c r="VMX2999" s="81"/>
      <c r="VMY2999" s="173"/>
      <c r="VMZ2999" s="733"/>
      <c r="VNA2999" s="137"/>
      <c r="VNB2999" s="583"/>
      <c r="VNC2999" s="538"/>
      <c r="VND2999" s="565"/>
      <c r="VNE2999" s="357"/>
      <c r="VNF2999" s="81"/>
      <c r="VNG2999" s="173"/>
      <c r="VNH2999" s="733"/>
      <c r="VNI2999" s="137"/>
      <c r="VNJ2999" s="583"/>
      <c r="VNK2999" s="538"/>
      <c r="VNL2999" s="565"/>
      <c r="VNM2999" s="357"/>
      <c r="VNN2999" s="81"/>
      <c r="VNO2999" s="173"/>
      <c r="VNP2999" s="733"/>
      <c r="VNQ2999" s="137"/>
      <c r="VNR2999" s="583"/>
      <c r="VNS2999" s="538"/>
      <c r="VNT2999" s="565"/>
      <c r="VNU2999" s="357"/>
      <c r="VNV2999" s="81"/>
      <c r="VNW2999" s="173"/>
      <c r="VNX2999" s="733"/>
      <c r="VNY2999" s="137"/>
      <c r="VNZ2999" s="583"/>
      <c r="VOA2999" s="538"/>
      <c r="VOB2999" s="565"/>
      <c r="VOC2999" s="357"/>
      <c r="VOD2999" s="81"/>
      <c r="VOE2999" s="173"/>
      <c r="VOF2999" s="733"/>
      <c r="VOG2999" s="137"/>
      <c r="VOH2999" s="583"/>
      <c r="VOI2999" s="538"/>
      <c r="VOJ2999" s="565"/>
      <c r="VOK2999" s="357"/>
      <c r="VOL2999" s="81"/>
      <c r="VOM2999" s="173"/>
      <c r="VON2999" s="733"/>
      <c r="VOO2999" s="137"/>
      <c r="VOP2999" s="583"/>
      <c r="VOQ2999" s="538"/>
      <c r="VOR2999" s="565"/>
      <c r="VOS2999" s="357"/>
      <c r="VOT2999" s="81"/>
      <c r="VOU2999" s="173"/>
      <c r="VOV2999" s="733"/>
      <c r="VOW2999" s="137"/>
      <c r="VOX2999" s="583"/>
      <c r="VOY2999" s="538"/>
      <c r="VOZ2999" s="565"/>
      <c r="VPA2999" s="357"/>
      <c r="VPB2999" s="81"/>
      <c r="VPC2999" s="173"/>
      <c r="VPD2999" s="733"/>
      <c r="VPE2999" s="137"/>
      <c r="VPF2999" s="583"/>
      <c r="VPG2999" s="538"/>
      <c r="VPH2999" s="565"/>
      <c r="VPI2999" s="357"/>
      <c r="VPJ2999" s="81"/>
      <c r="VPK2999" s="173"/>
      <c r="VPL2999" s="733"/>
      <c r="VPM2999" s="137"/>
      <c r="VPN2999" s="583"/>
      <c r="VPO2999" s="538"/>
      <c r="VPP2999" s="565"/>
      <c r="VPQ2999" s="357"/>
      <c r="VPR2999" s="81"/>
      <c r="VPS2999" s="173"/>
      <c r="VPT2999" s="733"/>
      <c r="VPU2999" s="137"/>
      <c r="VPV2999" s="583"/>
      <c r="VPW2999" s="538"/>
      <c r="VPX2999" s="565"/>
      <c r="VPY2999" s="357"/>
      <c r="VPZ2999" s="81"/>
      <c r="VQA2999" s="173"/>
      <c r="VQB2999" s="733"/>
      <c r="VQC2999" s="137"/>
      <c r="VQD2999" s="583"/>
      <c r="VQE2999" s="538"/>
      <c r="VQF2999" s="565"/>
      <c r="VQG2999" s="357"/>
      <c r="VQH2999" s="81"/>
      <c r="VQI2999" s="173"/>
      <c r="VQJ2999" s="733"/>
      <c r="VQK2999" s="137"/>
      <c r="VQL2999" s="583"/>
      <c r="VQM2999" s="538"/>
      <c r="VQN2999" s="565"/>
      <c r="VQO2999" s="357"/>
      <c r="VQP2999" s="81"/>
      <c r="VQQ2999" s="173"/>
      <c r="VQR2999" s="733"/>
      <c r="VQS2999" s="137"/>
      <c r="VQT2999" s="583"/>
      <c r="VQU2999" s="538"/>
      <c r="VQV2999" s="565"/>
      <c r="VQW2999" s="357"/>
      <c r="VQX2999" s="81"/>
      <c r="VQY2999" s="173"/>
      <c r="VQZ2999" s="733"/>
      <c r="VRA2999" s="137"/>
      <c r="VRB2999" s="583"/>
      <c r="VRC2999" s="538"/>
      <c r="VRD2999" s="565"/>
      <c r="VRE2999" s="357"/>
      <c r="VRF2999" s="81"/>
      <c r="VRG2999" s="173"/>
      <c r="VRH2999" s="733"/>
      <c r="VRI2999" s="137"/>
      <c r="VRJ2999" s="583"/>
      <c r="VRK2999" s="538"/>
      <c r="VRL2999" s="565"/>
      <c r="VRM2999" s="357"/>
      <c r="VRN2999" s="81"/>
      <c r="VRO2999" s="173"/>
      <c r="VRP2999" s="733"/>
      <c r="VRQ2999" s="137"/>
      <c r="VRR2999" s="583"/>
      <c r="VRS2999" s="538"/>
      <c r="VRT2999" s="565"/>
      <c r="VRU2999" s="357"/>
      <c r="VRV2999" s="81"/>
      <c r="VRW2999" s="173"/>
      <c r="VRX2999" s="733"/>
      <c r="VRY2999" s="137"/>
      <c r="VRZ2999" s="583"/>
      <c r="VSA2999" s="538"/>
      <c r="VSB2999" s="565"/>
      <c r="VSC2999" s="357"/>
      <c r="VSD2999" s="81"/>
      <c r="VSE2999" s="173"/>
      <c r="VSF2999" s="733"/>
      <c r="VSG2999" s="137"/>
      <c r="VSH2999" s="583"/>
      <c r="VSI2999" s="538"/>
      <c r="VSJ2999" s="565"/>
      <c r="VSK2999" s="357"/>
      <c r="VSL2999" s="81"/>
      <c r="VSM2999" s="173"/>
      <c r="VSN2999" s="733"/>
      <c r="VSO2999" s="137"/>
      <c r="VSP2999" s="583"/>
      <c r="VSQ2999" s="538"/>
      <c r="VSR2999" s="565"/>
      <c r="VSS2999" s="357"/>
      <c r="VST2999" s="81"/>
      <c r="VSU2999" s="173"/>
      <c r="VSV2999" s="733"/>
      <c r="VSW2999" s="137"/>
      <c r="VSX2999" s="583"/>
      <c r="VSY2999" s="538"/>
      <c r="VSZ2999" s="565"/>
      <c r="VTA2999" s="357"/>
      <c r="VTB2999" s="81"/>
      <c r="VTC2999" s="173"/>
      <c r="VTD2999" s="733"/>
      <c r="VTE2999" s="137"/>
      <c r="VTF2999" s="583"/>
      <c r="VTG2999" s="538"/>
      <c r="VTH2999" s="565"/>
      <c r="VTI2999" s="357"/>
      <c r="VTJ2999" s="81"/>
      <c r="VTK2999" s="173"/>
      <c r="VTL2999" s="733"/>
      <c r="VTM2999" s="137"/>
      <c r="VTN2999" s="583"/>
      <c r="VTO2999" s="538"/>
      <c r="VTP2999" s="565"/>
      <c r="VTQ2999" s="357"/>
      <c r="VTR2999" s="81"/>
      <c r="VTS2999" s="173"/>
      <c r="VTT2999" s="733"/>
      <c r="VTU2999" s="137"/>
      <c r="VTV2999" s="583"/>
      <c r="VTW2999" s="538"/>
      <c r="VTX2999" s="565"/>
      <c r="VTY2999" s="357"/>
      <c r="VTZ2999" s="81"/>
      <c r="VUA2999" s="173"/>
      <c r="VUB2999" s="733"/>
      <c r="VUC2999" s="137"/>
      <c r="VUD2999" s="583"/>
      <c r="VUE2999" s="538"/>
      <c r="VUF2999" s="565"/>
      <c r="VUG2999" s="357"/>
      <c r="VUH2999" s="81"/>
      <c r="VUI2999" s="173"/>
      <c r="VUJ2999" s="733"/>
      <c r="VUK2999" s="137"/>
      <c r="VUL2999" s="583"/>
      <c r="VUM2999" s="538"/>
      <c r="VUN2999" s="565"/>
      <c r="VUO2999" s="357"/>
      <c r="VUP2999" s="81"/>
      <c r="VUQ2999" s="173"/>
      <c r="VUR2999" s="733"/>
      <c r="VUS2999" s="137"/>
      <c r="VUT2999" s="583"/>
      <c r="VUU2999" s="538"/>
      <c r="VUV2999" s="565"/>
      <c r="VUW2999" s="357"/>
      <c r="VUX2999" s="81"/>
      <c r="VUY2999" s="173"/>
      <c r="VUZ2999" s="733"/>
      <c r="VVA2999" s="137"/>
      <c r="VVB2999" s="583"/>
      <c r="VVC2999" s="538"/>
      <c r="VVD2999" s="565"/>
      <c r="VVE2999" s="357"/>
      <c r="VVF2999" s="81"/>
      <c r="VVG2999" s="173"/>
      <c r="VVH2999" s="733"/>
      <c r="VVI2999" s="137"/>
      <c r="VVJ2999" s="583"/>
      <c r="VVK2999" s="538"/>
      <c r="VVL2999" s="565"/>
      <c r="VVM2999" s="357"/>
      <c r="VVN2999" s="81"/>
      <c r="VVO2999" s="173"/>
      <c r="VVP2999" s="733"/>
      <c r="VVQ2999" s="137"/>
      <c r="VVR2999" s="583"/>
      <c r="VVS2999" s="538"/>
      <c r="VVT2999" s="565"/>
      <c r="VVU2999" s="357"/>
      <c r="VVV2999" s="81"/>
      <c r="VVW2999" s="173"/>
      <c r="VVX2999" s="733"/>
      <c r="VVY2999" s="137"/>
      <c r="VVZ2999" s="583"/>
      <c r="VWA2999" s="538"/>
      <c r="VWB2999" s="565"/>
      <c r="VWC2999" s="357"/>
      <c r="VWD2999" s="81"/>
      <c r="VWE2999" s="173"/>
      <c r="VWF2999" s="733"/>
      <c r="VWG2999" s="137"/>
      <c r="VWH2999" s="583"/>
      <c r="VWI2999" s="538"/>
      <c r="VWJ2999" s="565"/>
      <c r="VWK2999" s="357"/>
      <c r="VWL2999" s="81"/>
      <c r="VWM2999" s="173"/>
      <c r="VWN2999" s="733"/>
      <c r="VWO2999" s="137"/>
      <c r="VWP2999" s="583"/>
      <c r="VWQ2999" s="538"/>
      <c r="VWR2999" s="565"/>
      <c r="VWS2999" s="357"/>
      <c r="VWT2999" s="81"/>
      <c r="VWU2999" s="173"/>
      <c r="VWV2999" s="733"/>
      <c r="VWW2999" s="137"/>
      <c r="VWX2999" s="583"/>
      <c r="VWY2999" s="538"/>
      <c r="VWZ2999" s="565"/>
      <c r="VXA2999" s="357"/>
      <c r="VXB2999" s="81"/>
      <c r="VXC2999" s="173"/>
      <c r="VXD2999" s="733"/>
      <c r="VXE2999" s="137"/>
      <c r="VXF2999" s="583"/>
      <c r="VXG2999" s="538"/>
      <c r="VXH2999" s="565"/>
      <c r="VXI2999" s="357"/>
      <c r="VXJ2999" s="81"/>
      <c r="VXK2999" s="173"/>
      <c r="VXL2999" s="733"/>
      <c r="VXM2999" s="137"/>
      <c r="VXN2999" s="583"/>
      <c r="VXO2999" s="538"/>
      <c r="VXP2999" s="565"/>
      <c r="VXQ2999" s="357"/>
      <c r="VXR2999" s="81"/>
      <c r="VXS2999" s="173"/>
      <c r="VXT2999" s="733"/>
      <c r="VXU2999" s="137"/>
      <c r="VXV2999" s="583"/>
      <c r="VXW2999" s="538"/>
      <c r="VXX2999" s="565"/>
      <c r="VXY2999" s="357"/>
      <c r="VXZ2999" s="81"/>
      <c r="VYA2999" s="173"/>
      <c r="VYB2999" s="733"/>
      <c r="VYC2999" s="137"/>
      <c r="VYD2999" s="583"/>
      <c r="VYE2999" s="538"/>
      <c r="VYF2999" s="565"/>
      <c r="VYG2999" s="357"/>
      <c r="VYH2999" s="81"/>
      <c r="VYI2999" s="173"/>
      <c r="VYJ2999" s="733"/>
      <c r="VYK2999" s="137"/>
      <c r="VYL2999" s="583"/>
      <c r="VYM2999" s="538"/>
      <c r="VYN2999" s="565"/>
      <c r="VYO2999" s="357"/>
      <c r="VYP2999" s="81"/>
      <c r="VYQ2999" s="173"/>
      <c r="VYR2999" s="733"/>
      <c r="VYS2999" s="137"/>
      <c r="VYT2999" s="583"/>
      <c r="VYU2999" s="538"/>
      <c r="VYV2999" s="565"/>
      <c r="VYW2999" s="357"/>
      <c r="VYX2999" s="81"/>
      <c r="VYY2999" s="173"/>
      <c r="VYZ2999" s="733"/>
      <c r="VZA2999" s="137"/>
      <c r="VZB2999" s="583"/>
      <c r="VZC2999" s="538"/>
      <c r="VZD2999" s="565"/>
      <c r="VZE2999" s="357"/>
      <c r="VZF2999" s="81"/>
      <c r="VZG2999" s="173"/>
      <c r="VZH2999" s="733"/>
      <c r="VZI2999" s="137"/>
      <c r="VZJ2999" s="583"/>
      <c r="VZK2999" s="538"/>
      <c r="VZL2999" s="565"/>
      <c r="VZM2999" s="357"/>
      <c r="VZN2999" s="81"/>
      <c r="VZO2999" s="173"/>
      <c r="VZP2999" s="733"/>
      <c r="VZQ2999" s="137"/>
      <c r="VZR2999" s="583"/>
      <c r="VZS2999" s="538"/>
      <c r="VZT2999" s="565"/>
      <c r="VZU2999" s="357"/>
      <c r="VZV2999" s="81"/>
      <c r="VZW2999" s="173"/>
      <c r="VZX2999" s="733"/>
      <c r="VZY2999" s="137"/>
      <c r="VZZ2999" s="583"/>
      <c r="WAA2999" s="538"/>
      <c r="WAB2999" s="565"/>
      <c r="WAC2999" s="357"/>
      <c r="WAD2999" s="81"/>
      <c r="WAE2999" s="173"/>
      <c r="WAF2999" s="733"/>
      <c r="WAG2999" s="137"/>
      <c r="WAH2999" s="583"/>
      <c r="WAI2999" s="538"/>
      <c r="WAJ2999" s="565"/>
      <c r="WAK2999" s="357"/>
      <c r="WAL2999" s="81"/>
      <c r="WAM2999" s="173"/>
      <c r="WAN2999" s="733"/>
      <c r="WAO2999" s="137"/>
      <c r="WAP2999" s="583"/>
      <c r="WAQ2999" s="538"/>
      <c r="WAR2999" s="565"/>
      <c r="WAS2999" s="357"/>
      <c r="WAT2999" s="81"/>
      <c r="WAU2999" s="173"/>
      <c r="WAV2999" s="733"/>
      <c r="WAW2999" s="137"/>
      <c r="WAX2999" s="583"/>
      <c r="WAY2999" s="538"/>
      <c r="WAZ2999" s="565"/>
      <c r="WBA2999" s="357"/>
      <c r="WBB2999" s="81"/>
      <c r="WBC2999" s="173"/>
      <c r="WBD2999" s="733"/>
      <c r="WBE2999" s="137"/>
      <c r="WBF2999" s="583"/>
      <c r="WBG2999" s="538"/>
      <c r="WBH2999" s="565"/>
      <c r="WBI2999" s="357"/>
      <c r="WBJ2999" s="81"/>
      <c r="WBK2999" s="173"/>
      <c r="WBL2999" s="733"/>
      <c r="WBM2999" s="137"/>
      <c r="WBN2999" s="583"/>
      <c r="WBO2999" s="538"/>
      <c r="WBP2999" s="565"/>
      <c r="WBQ2999" s="357"/>
      <c r="WBR2999" s="81"/>
      <c r="WBS2999" s="173"/>
      <c r="WBT2999" s="733"/>
      <c r="WBU2999" s="137"/>
      <c r="WBV2999" s="583"/>
      <c r="WBW2999" s="538"/>
      <c r="WBX2999" s="565"/>
      <c r="WBY2999" s="357"/>
      <c r="WBZ2999" s="81"/>
      <c r="WCA2999" s="173"/>
      <c r="WCB2999" s="733"/>
      <c r="WCC2999" s="137"/>
      <c r="WCD2999" s="583"/>
      <c r="WCE2999" s="538"/>
      <c r="WCF2999" s="565"/>
      <c r="WCG2999" s="357"/>
      <c r="WCH2999" s="81"/>
      <c r="WCI2999" s="173"/>
      <c r="WCJ2999" s="733"/>
      <c r="WCK2999" s="137"/>
      <c r="WCL2999" s="583"/>
      <c r="WCM2999" s="538"/>
      <c r="WCN2999" s="565"/>
      <c r="WCO2999" s="357"/>
      <c r="WCP2999" s="81"/>
      <c r="WCQ2999" s="173"/>
      <c r="WCR2999" s="733"/>
      <c r="WCS2999" s="137"/>
      <c r="WCT2999" s="583"/>
      <c r="WCU2999" s="538"/>
      <c r="WCV2999" s="565"/>
      <c r="WCW2999" s="357"/>
      <c r="WCX2999" s="81"/>
      <c r="WCY2999" s="173"/>
      <c r="WCZ2999" s="733"/>
      <c r="WDA2999" s="137"/>
      <c r="WDB2999" s="583"/>
      <c r="WDC2999" s="538"/>
      <c r="WDD2999" s="565"/>
      <c r="WDE2999" s="357"/>
      <c r="WDF2999" s="81"/>
      <c r="WDG2999" s="173"/>
      <c r="WDH2999" s="733"/>
      <c r="WDI2999" s="137"/>
      <c r="WDJ2999" s="583"/>
      <c r="WDK2999" s="538"/>
      <c r="WDL2999" s="565"/>
      <c r="WDM2999" s="357"/>
      <c r="WDN2999" s="81"/>
      <c r="WDO2999" s="173"/>
      <c r="WDP2999" s="733"/>
      <c r="WDQ2999" s="137"/>
      <c r="WDR2999" s="583"/>
      <c r="WDS2999" s="538"/>
      <c r="WDT2999" s="565"/>
      <c r="WDU2999" s="357"/>
      <c r="WDV2999" s="81"/>
      <c r="WDW2999" s="173"/>
      <c r="WDX2999" s="733"/>
      <c r="WDY2999" s="137"/>
      <c r="WDZ2999" s="583"/>
      <c r="WEA2999" s="538"/>
      <c r="WEB2999" s="565"/>
      <c r="WEC2999" s="357"/>
      <c r="WED2999" s="81"/>
      <c r="WEE2999" s="173"/>
      <c r="WEF2999" s="733"/>
      <c r="WEG2999" s="137"/>
      <c r="WEH2999" s="583"/>
      <c r="WEI2999" s="538"/>
      <c r="WEJ2999" s="565"/>
      <c r="WEK2999" s="357"/>
      <c r="WEL2999" s="81"/>
      <c r="WEM2999" s="173"/>
      <c r="WEN2999" s="733"/>
      <c r="WEO2999" s="137"/>
      <c r="WEP2999" s="583"/>
      <c r="WEQ2999" s="538"/>
      <c r="WER2999" s="565"/>
      <c r="WES2999" s="357"/>
      <c r="WET2999" s="81"/>
      <c r="WEU2999" s="173"/>
      <c r="WEV2999" s="733"/>
      <c r="WEW2999" s="137"/>
      <c r="WEX2999" s="583"/>
      <c r="WEY2999" s="538"/>
      <c r="WEZ2999" s="565"/>
      <c r="WFA2999" s="357"/>
      <c r="WFB2999" s="81"/>
      <c r="WFC2999" s="173"/>
      <c r="WFD2999" s="733"/>
      <c r="WFE2999" s="137"/>
      <c r="WFF2999" s="583"/>
      <c r="WFG2999" s="538"/>
      <c r="WFH2999" s="565"/>
      <c r="WFI2999" s="357"/>
      <c r="WFJ2999" s="81"/>
      <c r="WFK2999" s="173"/>
      <c r="WFL2999" s="733"/>
      <c r="WFM2999" s="137"/>
      <c r="WFN2999" s="583"/>
      <c r="WFO2999" s="538"/>
      <c r="WFP2999" s="565"/>
      <c r="WFQ2999" s="357"/>
      <c r="WFR2999" s="81"/>
      <c r="WFS2999" s="173"/>
      <c r="WFT2999" s="733"/>
      <c r="WFU2999" s="137"/>
      <c r="WFV2999" s="583"/>
      <c r="WFW2999" s="538"/>
      <c r="WFX2999" s="565"/>
      <c r="WFY2999" s="357"/>
      <c r="WFZ2999" s="81"/>
      <c r="WGA2999" s="173"/>
      <c r="WGB2999" s="733"/>
      <c r="WGC2999" s="137"/>
      <c r="WGD2999" s="583"/>
      <c r="WGE2999" s="538"/>
      <c r="WGF2999" s="565"/>
      <c r="WGG2999" s="357"/>
      <c r="WGH2999" s="81"/>
      <c r="WGI2999" s="173"/>
      <c r="WGJ2999" s="733"/>
      <c r="WGK2999" s="137"/>
      <c r="WGL2999" s="583"/>
      <c r="WGM2999" s="538"/>
      <c r="WGN2999" s="565"/>
      <c r="WGO2999" s="357"/>
      <c r="WGP2999" s="81"/>
      <c r="WGQ2999" s="173"/>
      <c r="WGR2999" s="733"/>
      <c r="WGS2999" s="137"/>
      <c r="WGT2999" s="583"/>
      <c r="WGU2999" s="538"/>
      <c r="WGV2999" s="565"/>
      <c r="WGW2999" s="357"/>
      <c r="WGX2999" s="81"/>
      <c r="WGY2999" s="173"/>
      <c r="WGZ2999" s="733"/>
      <c r="WHA2999" s="137"/>
      <c r="WHB2999" s="583"/>
      <c r="WHC2999" s="538"/>
      <c r="WHD2999" s="565"/>
      <c r="WHE2999" s="357"/>
      <c r="WHF2999" s="81"/>
      <c r="WHG2999" s="173"/>
      <c r="WHH2999" s="733"/>
      <c r="WHI2999" s="137"/>
      <c r="WHJ2999" s="583"/>
      <c r="WHK2999" s="538"/>
      <c r="WHL2999" s="565"/>
      <c r="WHM2999" s="357"/>
      <c r="WHN2999" s="81"/>
      <c r="WHO2999" s="173"/>
      <c r="WHP2999" s="733"/>
      <c r="WHQ2999" s="137"/>
      <c r="WHR2999" s="583"/>
      <c r="WHS2999" s="538"/>
      <c r="WHT2999" s="565"/>
      <c r="WHU2999" s="357"/>
      <c r="WHV2999" s="81"/>
      <c r="WHW2999" s="173"/>
      <c r="WHX2999" s="733"/>
      <c r="WHY2999" s="137"/>
      <c r="WHZ2999" s="583"/>
      <c r="WIA2999" s="538"/>
      <c r="WIB2999" s="565"/>
      <c r="WIC2999" s="357"/>
      <c r="WID2999" s="81"/>
      <c r="WIE2999" s="173"/>
      <c r="WIF2999" s="733"/>
      <c r="WIG2999" s="137"/>
      <c r="WIH2999" s="583"/>
      <c r="WII2999" s="538"/>
      <c r="WIJ2999" s="565"/>
      <c r="WIK2999" s="357"/>
      <c r="WIL2999" s="81"/>
      <c r="WIM2999" s="173"/>
      <c r="WIN2999" s="733"/>
      <c r="WIO2999" s="137"/>
      <c r="WIP2999" s="583"/>
      <c r="WIQ2999" s="538"/>
      <c r="WIR2999" s="565"/>
      <c r="WIS2999" s="357"/>
      <c r="WIT2999" s="81"/>
      <c r="WIU2999" s="173"/>
      <c r="WIV2999" s="733"/>
      <c r="WIW2999" s="137"/>
      <c r="WIX2999" s="583"/>
      <c r="WIY2999" s="538"/>
      <c r="WIZ2999" s="565"/>
      <c r="WJA2999" s="357"/>
      <c r="WJB2999" s="81"/>
      <c r="WJC2999" s="173"/>
      <c r="WJD2999" s="733"/>
      <c r="WJE2999" s="137"/>
      <c r="WJF2999" s="583"/>
      <c r="WJG2999" s="538"/>
      <c r="WJH2999" s="565"/>
      <c r="WJI2999" s="357"/>
      <c r="WJJ2999" s="81"/>
      <c r="WJK2999" s="173"/>
      <c r="WJL2999" s="733"/>
      <c r="WJM2999" s="137"/>
      <c r="WJN2999" s="583"/>
      <c r="WJO2999" s="538"/>
      <c r="WJP2999" s="565"/>
      <c r="WJQ2999" s="357"/>
      <c r="WJR2999" s="81"/>
      <c r="WJS2999" s="173"/>
      <c r="WJT2999" s="733"/>
      <c r="WJU2999" s="137"/>
      <c r="WJV2999" s="583"/>
      <c r="WJW2999" s="538"/>
      <c r="WJX2999" s="565"/>
      <c r="WJY2999" s="357"/>
      <c r="WJZ2999" s="81"/>
      <c r="WKA2999" s="173"/>
      <c r="WKB2999" s="733"/>
      <c r="WKC2999" s="137"/>
      <c r="WKD2999" s="583"/>
      <c r="WKE2999" s="538"/>
      <c r="WKF2999" s="565"/>
      <c r="WKG2999" s="357"/>
      <c r="WKH2999" s="81"/>
      <c r="WKI2999" s="173"/>
      <c r="WKJ2999" s="733"/>
      <c r="WKK2999" s="137"/>
      <c r="WKL2999" s="583"/>
      <c r="WKM2999" s="538"/>
      <c r="WKN2999" s="565"/>
      <c r="WKO2999" s="357"/>
      <c r="WKP2999" s="81"/>
      <c r="WKQ2999" s="173"/>
      <c r="WKR2999" s="733"/>
      <c r="WKS2999" s="137"/>
      <c r="WKT2999" s="583"/>
      <c r="WKU2999" s="538"/>
      <c r="WKV2999" s="565"/>
      <c r="WKW2999" s="357"/>
      <c r="WKX2999" s="81"/>
      <c r="WKY2999" s="173"/>
      <c r="WKZ2999" s="733"/>
      <c r="WLA2999" s="137"/>
      <c r="WLB2999" s="583"/>
      <c r="WLC2999" s="538"/>
      <c r="WLD2999" s="565"/>
      <c r="WLE2999" s="357"/>
      <c r="WLF2999" s="81"/>
      <c r="WLG2999" s="173"/>
      <c r="WLH2999" s="733"/>
      <c r="WLI2999" s="137"/>
      <c r="WLJ2999" s="583"/>
      <c r="WLK2999" s="538"/>
      <c r="WLL2999" s="565"/>
      <c r="WLM2999" s="357"/>
      <c r="WLN2999" s="81"/>
      <c r="WLO2999" s="173"/>
      <c r="WLP2999" s="733"/>
      <c r="WLQ2999" s="137"/>
      <c r="WLR2999" s="583"/>
      <c r="WLS2999" s="538"/>
      <c r="WLT2999" s="565"/>
      <c r="WLU2999" s="357"/>
      <c r="WLV2999" s="81"/>
      <c r="WLW2999" s="173"/>
      <c r="WLX2999" s="733"/>
      <c r="WLY2999" s="137"/>
      <c r="WLZ2999" s="583"/>
      <c r="WMA2999" s="538"/>
      <c r="WMB2999" s="565"/>
      <c r="WMC2999" s="357"/>
      <c r="WMD2999" s="81"/>
      <c r="WME2999" s="173"/>
      <c r="WMF2999" s="733"/>
      <c r="WMG2999" s="137"/>
      <c r="WMH2999" s="583"/>
      <c r="WMI2999" s="538"/>
      <c r="WMJ2999" s="565"/>
      <c r="WMK2999" s="357"/>
      <c r="WML2999" s="81"/>
      <c r="WMM2999" s="173"/>
      <c r="WMN2999" s="733"/>
      <c r="WMO2999" s="137"/>
      <c r="WMP2999" s="583"/>
      <c r="WMQ2999" s="538"/>
      <c r="WMR2999" s="565"/>
      <c r="WMS2999" s="357"/>
      <c r="WMT2999" s="81"/>
      <c r="WMU2999" s="173"/>
      <c r="WMV2999" s="733"/>
      <c r="WMW2999" s="137"/>
      <c r="WMX2999" s="583"/>
      <c r="WMY2999" s="538"/>
      <c r="WMZ2999" s="565"/>
      <c r="WNA2999" s="357"/>
      <c r="WNB2999" s="81"/>
      <c r="WNC2999" s="173"/>
      <c r="WND2999" s="733"/>
      <c r="WNE2999" s="137"/>
      <c r="WNF2999" s="583"/>
      <c r="WNG2999" s="538"/>
      <c r="WNH2999" s="565"/>
      <c r="WNI2999" s="357"/>
      <c r="WNJ2999" s="81"/>
      <c r="WNK2999" s="173"/>
      <c r="WNL2999" s="733"/>
      <c r="WNM2999" s="137"/>
      <c r="WNN2999" s="583"/>
      <c r="WNO2999" s="538"/>
      <c r="WNP2999" s="565"/>
      <c r="WNQ2999" s="357"/>
      <c r="WNR2999" s="81"/>
      <c r="WNS2999" s="173"/>
      <c r="WNT2999" s="733"/>
      <c r="WNU2999" s="137"/>
      <c r="WNV2999" s="583"/>
      <c r="WNW2999" s="538"/>
      <c r="WNX2999" s="565"/>
      <c r="WNY2999" s="357"/>
      <c r="WNZ2999" s="81"/>
      <c r="WOA2999" s="173"/>
      <c r="WOB2999" s="733"/>
      <c r="WOC2999" s="137"/>
      <c r="WOD2999" s="583"/>
      <c r="WOE2999" s="538"/>
      <c r="WOF2999" s="565"/>
      <c r="WOG2999" s="357"/>
      <c r="WOH2999" s="81"/>
      <c r="WOI2999" s="173"/>
      <c r="WOJ2999" s="733"/>
      <c r="WOK2999" s="137"/>
      <c r="WOL2999" s="583"/>
      <c r="WOM2999" s="538"/>
      <c r="WON2999" s="565"/>
      <c r="WOO2999" s="357"/>
      <c r="WOP2999" s="81"/>
      <c r="WOQ2999" s="173"/>
      <c r="WOR2999" s="733"/>
      <c r="WOS2999" s="137"/>
      <c r="WOT2999" s="583"/>
      <c r="WOU2999" s="538"/>
      <c r="WOV2999" s="565"/>
      <c r="WOW2999" s="357"/>
      <c r="WOX2999" s="81"/>
      <c r="WOY2999" s="173"/>
      <c r="WOZ2999" s="733"/>
      <c r="WPA2999" s="137"/>
      <c r="WPB2999" s="583"/>
      <c r="WPC2999" s="538"/>
      <c r="WPD2999" s="565"/>
      <c r="WPE2999" s="357"/>
      <c r="WPF2999" s="81"/>
      <c r="WPG2999" s="173"/>
      <c r="WPH2999" s="733"/>
      <c r="WPI2999" s="137"/>
      <c r="WPJ2999" s="583"/>
      <c r="WPK2999" s="538"/>
      <c r="WPL2999" s="565"/>
      <c r="WPM2999" s="357"/>
      <c r="WPN2999" s="81"/>
      <c r="WPO2999" s="173"/>
      <c r="WPP2999" s="733"/>
      <c r="WPQ2999" s="137"/>
      <c r="WPR2999" s="583"/>
      <c r="WPS2999" s="538"/>
      <c r="WPT2999" s="565"/>
      <c r="WPU2999" s="357"/>
      <c r="WPV2999" s="81"/>
      <c r="WPW2999" s="173"/>
      <c r="WPX2999" s="733"/>
      <c r="WPY2999" s="137"/>
      <c r="WPZ2999" s="583"/>
      <c r="WQA2999" s="538"/>
      <c r="WQB2999" s="565"/>
      <c r="WQC2999" s="357"/>
      <c r="WQD2999" s="81"/>
      <c r="WQE2999" s="173"/>
      <c r="WQF2999" s="733"/>
      <c r="WQG2999" s="137"/>
      <c r="WQH2999" s="583"/>
      <c r="WQI2999" s="538"/>
      <c r="WQJ2999" s="565"/>
      <c r="WQK2999" s="357"/>
      <c r="WQL2999" s="81"/>
      <c r="WQM2999" s="173"/>
      <c r="WQN2999" s="733"/>
      <c r="WQO2999" s="137"/>
      <c r="WQP2999" s="583"/>
      <c r="WQQ2999" s="538"/>
      <c r="WQR2999" s="565"/>
      <c r="WQS2999" s="357"/>
      <c r="WQT2999" s="81"/>
      <c r="WQU2999" s="173"/>
      <c r="WQV2999" s="733"/>
      <c r="WQW2999" s="137"/>
      <c r="WQX2999" s="583"/>
      <c r="WQY2999" s="538"/>
      <c r="WQZ2999" s="565"/>
      <c r="WRA2999" s="357"/>
      <c r="WRB2999" s="81"/>
      <c r="WRC2999" s="173"/>
      <c r="WRD2999" s="733"/>
      <c r="WRE2999" s="137"/>
      <c r="WRF2999" s="583"/>
      <c r="WRG2999" s="538"/>
      <c r="WRH2999" s="565"/>
      <c r="WRI2999" s="357"/>
      <c r="WRJ2999" s="81"/>
      <c r="WRK2999" s="173"/>
      <c r="WRL2999" s="733"/>
      <c r="WRM2999" s="137"/>
      <c r="WRN2999" s="583"/>
      <c r="WRO2999" s="538"/>
      <c r="WRP2999" s="565"/>
      <c r="WRQ2999" s="357"/>
      <c r="WRR2999" s="81"/>
      <c r="WRS2999" s="173"/>
      <c r="WRT2999" s="733"/>
      <c r="WRU2999" s="137"/>
      <c r="WRV2999" s="583"/>
      <c r="WRW2999" s="538"/>
      <c r="WRX2999" s="565"/>
      <c r="WRY2999" s="357"/>
      <c r="WRZ2999" s="81"/>
      <c r="WSA2999" s="173"/>
      <c r="WSB2999" s="733"/>
      <c r="WSC2999" s="137"/>
      <c r="WSD2999" s="583"/>
      <c r="WSE2999" s="538"/>
      <c r="WSF2999" s="565"/>
      <c r="WSG2999" s="357"/>
      <c r="WSH2999" s="81"/>
      <c r="WSI2999" s="173"/>
      <c r="WSJ2999" s="733"/>
      <c r="WSK2999" s="137"/>
      <c r="WSL2999" s="583"/>
      <c r="WSM2999" s="538"/>
      <c r="WSN2999" s="565"/>
      <c r="WSO2999" s="357"/>
      <c r="WSP2999" s="81"/>
      <c r="WSQ2999" s="173"/>
      <c r="WSR2999" s="733"/>
      <c r="WSS2999" s="137"/>
      <c r="WST2999" s="583"/>
      <c r="WSU2999" s="538"/>
      <c r="WSV2999" s="565"/>
      <c r="WSW2999" s="357"/>
      <c r="WSX2999" s="81"/>
      <c r="WSY2999" s="173"/>
      <c r="WSZ2999" s="733"/>
      <c r="WTA2999" s="137"/>
      <c r="WTB2999" s="583"/>
      <c r="WTC2999" s="538"/>
      <c r="WTD2999" s="565"/>
      <c r="WTE2999" s="357"/>
      <c r="WTF2999" s="81"/>
      <c r="WTG2999" s="173"/>
      <c r="WTH2999" s="733"/>
      <c r="WTI2999" s="137"/>
      <c r="WTJ2999" s="583"/>
      <c r="WTK2999" s="538"/>
      <c r="WTL2999" s="565"/>
      <c r="WTM2999" s="357"/>
      <c r="WTN2999" s="81"/>
      <c r="WTO2999" s="173"/>
      <c r="WTP2999" s="733"/>
      <c r="WTQ2999" s="137"/>
      <c r="WTR2999" s="583"/>
      <c r="WTS2999" s="538"/>
      <c r="WTT2999" s="565"/>
      <c r="WTU2999" s="357"/>
      <c r="WTV2999" s="81"/>
      <c r="WTW2999" s="173"/>
      <c r="WTX2999" s="733"/>
      <c r="WTY2999" s="137"/>
      <c r="WTZ2999" s="583"/>
      <c r="WUA2999" s="538"/>
      <c r="WUB2999" s="565"/>
      <c r="WUC2999" s="357"/>
      <c r="WUD2999" s="81"/>
      <c r="WUE2999" s="173"/>
      <c r="WUF2999" s="733"/>
      <c r="WUG2999" s="137"/>
      <c r="WUH2999" s="583"/>
      <c r="WUI2999" s="538"/>
      <c r="WUJ2999" s="565"/>
      <c r="WUK2999" s="357"/>
      <c r="WUL2999" s="81"/>
      <c r="WUM2999" s="173"/>
      <c r="WUN2999" s="733"/>
      <c r="WUO2999" s="137"/>
      <c r="WUP2999" s="583"/>
      <c r="WUQ2999" s="538"/>
      <c r="WUR2999" s="565"/>
      <c r="WUS2999" s="357"/>
      <c r="WUT2999" s="81"/>
      <c r="WUU2999" s="173"/>
      <c r="WUV2999" s="733"/>
      <c r="WUW2999" s="137"/>
      <c r="WUX2999" s="583"/>
      <c r="WUY2999" s="538"/>
      <c r="WUZ2999" s="565"/>
      <c r="WVA2999" s="357"/>
      <c r="WVB2999" s="81"/>
      <c r="WVC2999" s="173"/>
      <c r="WVD2999" s="733"/>
      <c r="WVE2999" s="137"/>
      <c r="WVF2999" s="583"/>
      <c r="WVG2999" s="538"/>
      <c r="WVH2999" s="565"/>
      <c r="WVI2999" s="357"/>
      <c r="WVJ2999" s="81"/>
      <c r="WVK2999" s="173"/>
      <c r="WVL2999" s="733"/>
      <c r="WVM2999" s="137"/>
      <c r="WVN2999" s="583"/>
      <c r="WVO2999" s="538"/>
      <c r="WVP2999" s="565"/>
      <c r="WVQ2999" s="357"/>
      <c r="WVR2999" s="81"/>
      <c r="WVS2999" s="173"/>
      <c r="WVT2999" s="733"/>
      <c r="WVU2999" s="137"/>
      <c r="WVV2999" s="583"/>
      <c r="WVW2999" s="538"/>
      <c r="WVX2999" s="565"/>
      <c r="WVY2999" s="357"/>
      <c r="WVZ2999" s="81"/>
      <c r="WWA2999" s="173"/>
      <c r="WWB2999" s="733"/>
      <c r="WWC2999" s="137"/>
      <c r="WWD2999" s="583"/>
      <c r="WWE2999" s="538"/>
      <c r="WWF2999" s="565"/>
      <c r="WWG2999" s="357"/>
      <c r="WWH2999" s="81"/>
      <c r="WWI2999" s="173"/>
      <c r="WWJ2999" s="733"/>
      <c r="WWK2999" s="137"/>
      <c r="WWL2999" s="583"/>
      <c r="WWM2999" s="538"/>
      <c r="WWN2999" s="565"/>
      <c r="WWO2999" s="357"/>
      <c r="WWP2999" s="81"/>
      <c r="WWQ2999" s="173"/>
      <c r="WWR2999" s="733"/>
      <c r="WWS2999" s="137"/>
      <c r="WWT2999" s="583"/>
      <c r="WWU2999" s="538"/>
      <c r="WWV2999" s="565"/>
      <c r="WWW2999" s="357"/>
      <c r="WWX2999" s="81"/>
      <c r="WWY2999" s="173"/>
      <c r="WWZ2999" s="733"/>
      <c r="WXA2999" s="137"/>
      <c r="WXB2999" s="583"/>
      <c r="WXC2999" s="538"/>
      <c r="WXD2999" s="565"/>
      <c r="WXE2999" s="357"/>
      <c r="WXF2999" s="81"/>
      <c r="WXG2999" s="173"/>
      <c r="WXH2999" s="733"/>
      <c r="WXI2999" s="137"/>
      <c r="WXJ2999" s="583"/>
      <c r="WXK2999" s="538"/>
      <c r="WXL2999" s="565"/>
      <c r="WXM2999" s="357"/>
      <c r="WXN2999" s="81"/>
      <c r="WXO2999" s="173"/>
      <c r="WXP2999" s="733"/>
      <c r="WXQ2999" s="137"/>
      <c r="WXR2999" s="583"/>
      <c r="WXS2999" s="538"/>
      <c r="WXT2999" s="565"/>
      <c r="WXU2999" s="357"/>
      <c r="WXV2999" s="81"/>
      <c r="WXW2999" s="173"/>
      <c r="WXX2999" s="733"/>
      <c r="WXY2999" s="137"/>
      <c r="WXZ2999" s="583"/>
      <c r="WYA2999" s="538"/>
      <c r="WYB2999" s="565"/>
      <c r="WYC2999" s="357"/>
      <c r="WYD2999" s="81"/>
      <c r="WYE2999" s="173"/>
      <c r="WYF2999" s="733"/>
      <c r="WYG2999" s="137"/>
      <c r="WYH2999" s="583"/>
      <c r="WYI2999" s="538"/>
      <c r="WYJ2999" s="565"/>
      <c r="WYK2999" s="357"/>
      <c r="WYL2999" s="81"/>
      <c r="WYM2999" s="173"/>
      <c r="WYN2999" s="733"/>
      <c r="WYO2999" s="137"/>
      <c r="WYP2999" s="583"/>
      <c r="WYQ2999" s="538"/>
      <c r="WYR2999" s="565"/>
      <c r="WYS2999" s="357"/>
      <c r="WYT2999" s="81"/>
      <c r="WYU2999" s="173"/>
      <c r="WYV2999" s="733"/>
      <c r="WYW2999" s="137"/>
      <c r="WYX2999" s="583"/>
      <c r="WYY2999" s="538"/>
      <c r="WYZ2999" s="565"/>
      <c r="WZA2999" s="357"/>
      <c r="WZB2999" s="81"/>
      <c r="WZC2999" s="173"/>
      <c r="WZD2999" s="733"/>
      <c r="WZE2999" s="137"/>
      <c r="WZF2999" s="583"/>
      <c r="WZG2999" s="538"/>
      <c r="WZH2999" s="565"/>
      <c r="WZI2999" s="357"/>
      <c r="WZJ2999" s="81"/>
      <c r="WZK2999" s="173"/>
      <c r="WZL2999" s="733"/>
      <c r="WZM2999" s="137"/>
      <c r="WZN2999" s="583"/>
      <c r="WZO2999" s="538"/>
      <c r="WZP2999" s="565"/>
      <c r="WZQ2999" s="357"/>
      <c r="WZR2999" s="81"/>
      <c r="WZS2999" s="173"/>
      <c r="WZT2999" s="733"/>
      <c r="WZU2999" s="137"/>
      <c r="WZV2999" s="583"/>
      <c r="WZW2999" s="538"/>
      <c r="WZX2999" s="565"/>
      <c r="WZY2999" s="357"/>
      <c r="WZZ2999" s="81"/>
      <c r="XAA2999" s="173"/>
      <c r="XAB2999" s="733"/>
      <c r="XAC2999" s="137"/>
      <c r="XAD2999" s="583"/>
      <c r="XAE2999" s="538"/>
      <c r="XAF2999" s="565"/>
      <c r="XAG2999" s="357"/>
      <c r="XAH2999" s="81"/>
      <c r="XAI2999" s="173"/>
      <c r="XAJ2999" s="733"/>
      <c r="XAK2999" s="137"/>
      <c r="XAL2999" s="583"/>
      <c r="XAM2999" s="538"/>
      <c r="XAN2999" s="565"/>
      <c r="XAO2999" s="357"/>
      <c r="XAP2999" s="81"/>
      <c r="XAQ2999" s="173"/>
      <c r="XAR2999" s="733"/>
      <c r="XAS2999" s="137"/>
      <c r="XAT2999" s="583"/>
      <c r="XAU2999" s="538"/>
      <c r="XAV2999" s="565"/>
      <c r="XAW2999" s="357"/>
      <c r="XAX2999" s="81"/>
      <c r="XAY2999" s="173"/>
      <c r="XAZ2999" s="733"/>
      <c r="XBA2999" s="137"/>
      <c r="XBB2999" s="583"/>
      <c r="XBC2999" s="538"/>
      <c r="XBD2999" s="565"/>
      <c r="XBE2999" s="357"/>
      <c r="XBF2999" s="81"/>
      <c r="XBG2999" s="173"/>
      <c r="XBH2999" s="733"/>
      <c r="XBI2999" s="137"/>
      <c r="XBJ2999" s="583"/>
      <c r="XBK2999" s="538"/>
      <c r="XBL2999" s="565"/>
      <c r="XBM2999" s="357"/>
      <c r="XBN2999" s="81"/>
      <c r="XBO2999" s="173"/>
      <c r="XBP2999" s="733"/>
      <c r="XBQ2999" s="137"/>
      <c r="XBR2999" s="583"/>
      <c r="XBS2999" s="538"/>
      <c r="XBT2999" s="565"/>
      <c r="XBU2999" s="357"/>
      <c r="XBV2999" s="81"/>
      <c r="XBW2999" s="173"/>
      <c r="XBX2999" s="733"/>
      <c r="XBY2999" s="137"/>
      <c r="XBZ2999" s="583"/>
      <c r="XCA2999" s="538"/>
      <c r="XCB2999" s="565"/>
      <c r="XCC2999" s="357"/>
      <c r="XCD2999" s="81"/>
      <c r="XCE2999" s="173"/>
      <c r="XCF2999" s="733"/>
      <c r="XCG2999" s="137"/>
      <c r="XCH2999" s="583"/>
      <c r="XCI2999" s="538"/>
      <c r="XCJ2999" s="565"/>
      <c r="XCK2999" s="357"/>
      <c r="XCL2999" s="81"/>
      <c r="XCM2999" s="173"/>
      <c r="XCN2999" s="733"/>
      <c r="XCO2999" s="137"/>
      <c r="XCP2999" s="583"/>
      <c r="XCQ2999" s="538"/>
      <c r="XCR2999" s="565"/>
      <c r="XCS2999" s="357"/>
      <c r="XCT2999" s="81"/>
      <c r="XCU2999" s="173"/>
      <c r="XCV2999" s="733"/>
      <c r="XCW2999" s="137"/>
      <c r="XCX2999" s="583"/>
      <c r="XCY2999" s="538"/>
      <c r="XCZ2999" s="565"/>
      <c r="XDA2999" s="357"/>
      <c r="XDB2999" s="81"/>
      <c r="XDC2999" s="173"/>
      <c r="XDD2999" s="733"/>
      <c r="XDE2999" s="137"/>
      <c r="XDF2999" s="583"/>
      <c r="XDG2999" s="538"/>
      <c r="XDH2999" s="565"/>
      <c r="XDI2999" s="357"/>
      <c r="XDJ2999" s="81"/>
      <c r="XDK2999" s="173"/>
      <c r="XDL2999" s="733"/>
      <c r="XDM2999" s="137"/>
      <c r="XDN2999" s="583"/>
      <c r="XDO2999" s="538"/>
      <c r="XDP2999" s="565"/>
      <c r="XDQ2999" s="357"/>
      <c r="XDR2999" s="81"/>
      <c r="XDS2999" s="173"/>
      <c r="XDT2999" s="733"/>
      <c r="XDU2999" s="137"/>
      <c r="XDV2999" s="583"/>
      <c r="XDW2999" s="538"/>
      <c r="XDX2999" s="565"/>
      <c r="XDY2999" s="357"/>
      <c r="XDZ2999" s="81"/>
      <c r="XEA2999" s="173"/>
      <c r="XEB2999" s="733"/>
      <c r="XEC2999" s="137"/>
      <c r="XED2999" s="583"/>
      <c r="XEE2999" s="538"/>
      <c r="XEF2999" s="565"/>
      <c r="XEG2999" s="357"/>
      <c r="XEH2999" s="81"/>
      <c r="XEI2999" s="173"/>
      <c r="XEJ2999" s="733"/>
      <c r="XEK2999" s="137"/>
      <c r="XEL2999" s="583"/>
      <c r="XEM2999" s="538"/>
      <c r="XEN2999" s="565"/>
      <c r="XEO2999" s="357"/>
      <c r="XEP2999" s="81"/>
      <c r="XEQ2999" s="173"/>
      <c r="XER2999" s="733"/>
      <c r="XES2999" s="137"/>
      <c r="XET2999" s="583"/>
      <c r="XEU2999" s="538"/>
      <c r="XEV2999" s="565"/>
      <c r="XEW2999" s="357"/>
      <c r="XEX2999" s="81"/>
      <c r="XEY2999" s="173"/>
      <c r="XEZ2999" s="733"/>
      <c r="XFA2999" s="137"/>
      <c r="XFB2999" s="583"/>
      <c r="XFC2999" s="538"/>
      <c r="XFD2999" s="565"/>
    </row>
    <row r="3000" spans="1:16384" ht="15" customHeight="1">
      <c r="A3000" s="357">
        <v>45118</v>
      </c>
      <c r="B3000" s="81">
        <v>4255</v>
      </c>
      <c r="C3000" s="173">
        <v>28750</v>
      </c>
      <c r="D3000" s="736">
        <v>28250</v>
      </c>
      <c r="E3000" s="137">
        <f t="shared" ref="E3000" si="1144">D3000-C3000</f>
        <v>-500</v>
      </c>
      <c r="F3000" s="583">
        <f t="shared" ref="F3000" si="1145">C3000-C2999</f>
        <v>-50</v>
      </c>
      <c r="G3000" s="548">
        <f>AVERAGE($C$2994:C3000)</f>
        <v>28507.142857142859</v>
      </c>
      <c r="H3000" s="717">
        <f>AVERAGE($C$2865:C3000)</f>
        <v>26419.007633587786</v>
      </c>
      <c r="I3000" s="737">
        <v>231250</v>
      </c>
      <c r="J3000" s="81"/>
      <c r="K3000" s="173"/>
      <c r="L3000" s="736"/>
      <c r="M3000" s="137"/>
      <c r="N3000" s="583"/>
      <c r="R3000" s="81"/>
      <c r="S3000" s="173"/>
      <c r="T3000" s="736"/>
      <c r="U3000" s="137"/>
      <c r="V3000" s="583"/>
      <c r="W3000" s="538"/>
      <c r="X3000" s="565"/>
      <c r="Y3000" s="357"/>
      <c r="Z3000" s="81"/>
      <c r="AA3000" s="173"/>
      <c r="AB3000" s="736"/>
      <c r="AC3000" s="137"/>
      <c r="AD3000" s="583"/>
      <c r="AE3000" s="538"/>
      <c r="AF3000" s="565"/>
      <c r="AG3000" s="357"/>
      <c r="AH3000" s="81"/>
      <c r="AI3000" s="173"/>
      <c r="AJ3000" s="736"/>
      <c r="AK3000" s="137"/>
      <c r="AL3000" s="583"/>
      <c r="AM3000" s="538"/>
      <c r="AN3000" s="565"/>
      <c r="AO3000" s="357"/>
      <c r="AP3000" s="81"/>
      <c r="AQ3000" s="173"/>
      <c r="AR3000" s="736"/>
      <c r="AS3000" s="137"/>
      <c r="AT3000" s="583"/>
      <c r="AU3000" s="538"/>
      <c r="AV3000" s="565"/>
      <c r="AW3000" s="357"/>
      <c r="AX3000" s="81"/>
      <c r="AY3000" s="173"/>
      <c r="AZ3000" s="736"/>
      <c r="BA3000" s="137"/>
      <c r="BB3000" s="583"/>
      <c r="BC3000" s="538"/>
      <c r="BD3000" s="565"/>
      <c r="BE3000" s="357"/>
      <c r="BF3000" s="81"/>
      <c r="BG3000" s="173"/>
      <c r="BH3000" s="736"/>
      <c r="BI3000" s="137"/>
      <c r="BJ3000" s="583"/>
      <c r="BK3000" s="538"/>
      <c r="BL3000" s="565"/>
      <c r="BM3000" s="357"/>
      <c r="BN3000" s="81"/>
      <c r="BO3000" s="173"/>
      <c r="BP3000" s="736"/>
      <c r="BQ3000" s="137"/>
      <c r="BR3000" s="583"/>
      <c r="BS3000" s="538"/>
      <c r="BT3000" s="565"/>
      <c r="BU3000" s="357"/>
      <c r="BV3000" s="81"/>
      <c r="BW3000" s="173"/>
      <c r="BX3000" s="736"/>
      <c r="BY3000" s="137"/>
      <c r="BZ3000" s="583"/>
      <c r="CA3000" s="538"/>
      <c r="CB3000" s="565"/>
      <c r="CC3000" s="357"/>
      <c r="CD3000" s="81"/>
      <c r="CE3000" s="173"/>
      <c r="CF3000" s="736"/>
      <c r="CG3000" s="137"/>
      <c r="CH3000" s="583"/>
      <c r="CI3000" s="538"/>
      <c r="CJ3000" s="565"/>
      <c r="CK3000" s="357"/>
      <c r="CL3000" s="81"/>
      <c r="CM3000" s="173"/>
      <c r="CN3000" s="736"/>
      <c r="CO3000" s="137"/>
      <c r="CP3000" s="583"/>
      <c r="CQ3000" s="538"/>
      <c r="CR3000" s="565"/>
      <c r="CS3000" s="357"/>
      <c r="CT3000" s="81"/>
      <c r="CU3000" s="173"/>
      <c r="CV3000" s="736"/>
      <c r="CW3000" s="137"/>
      <c r="CX3000" s="583"/>
      <c r="CY3000" s="538"/>
      <c r="CZ3000" s="565"/>
      <c r="DA3000" s="357"/>
      <c r="DB3000" s="81"/>
      <c r="DC3000" s="173"/>
      <c r="DD3000" s="736"/>
      <c r="DE3000" s="137"/>
      <c r="DF3000" s="583"/>
      <c r="DG3000" s="538"/>
      <c r="DH3000" s="565"/>
      <c r="DI3000" s="357"/>
      <c r="DJ3000" s="81"/>
      <c r="DK3000" s="173"/>
      <c r="DL3000" s="736"/>
      <c r="DM3000" s="137"/>
      <c r="DN3000" s="583"/>
      <c r="DO3000" s="538"/>
      <c r="DP3000" s="565"/>
      <c r="DQ3000" s="357"/>
      <c r="DR3000" s="81"/>
      <c r="DS3000" s="173"/>
      <c r="DT3000" s="736"/>
      <c r="DU3000" s="137"/>
      <c r="DV3000" s="583"/>
      <c r="DW3000" s="538"/>
      <c r="DX3000" s="565"/>
      <c r="DY3000" s="357"/>
      <c r="DZ3000" s="81"/>
      <c r="EA3000" s="173"/>
      <c r="EB3000" s="736"/>
      <c r="EC3000" s="137"/>
      <c r="ED3000" s="583"/>
      <c r="EE3000" s="538"/>
      <c r="EF3000" s="565"/>
      <c r="EG3000" s="357"/>
      <c r="EH3000" s="81"/>
      <c r="EI3000" s="173"/>
      <c r="EJ3000" s="736"/>
      <c r="EK3000" s="137"/>
      <c r="EL3000" s="583"/>
      <c r="EM3000" s="538"/>
      <c r="EN3000" s="565"/>
      <c r="EO3000" s="357"/>
      <c r="EP3000" s="81"/>
      <c r="EQ3000" s="173"/>
      <c r="ER3000" s="736"/>
      <c r="ES3000" s="137"/>
      <c r="ET3000" s="583"/>
      <c r="EU3000" s="538"/>
      <c r="EV3000" s="565"/>
      <c r="EW3000" s="357"/>
      <c r="EX3000" s="81"/>
      <c r="EY3000" s="173"/>
      <c r="EZ3000" s="736"/>
      <c r="FA3000" s="137"/>
      <c r="FB3000" s="583"/>
      <c r="FC3000" s="538"/>
      <c r="FD3000" s="565"/>
      <c r="FE3000" s="357"/>
      <c r="FF3000" s="81"/>
      <c r="FG3000" s="173"/>
      <c r="FH3000" s="736"/>
      <c r="FI3000" s="137"/>
      <c r="FJ3000" s="583"/>
      <c r="FK3000" s="538"/>
      <c r="FL3000" s="565"/>
      <c r="FM3000" s="357"/>
      <c r="FN3000" s="81"/>
      <c r="FO3000" s="173"/>
      <c r="FP3000" s="736"/>
      <c r="FQ3000" s="137"/>
      <c r="FR3000" s="583"/>
      <c r="FS3000" s="538"/>
      <c r="FT3000" s="565"/>
      <c r="FU3000" s="357"/>
      <c r="FV3000" s="81"/>
      <c r="FW3000" s="173"/>
      <c r="FX3000" s="736"/>
      <c r="FY3000" s="137"/>
      <c r="FZ3000" s="583"/>
      <c r="GA3000" s="538"/>
      <c r="GB3000" s="565"/>
      <c r="GC3000" s="357"/>
      <c r="GD3000" s="81"/>
      <c r="GE3000" s="173"/>
      <c r="GF3000" s="736"/>
      <c r="GG3000" s="137"/>
      <c r="GH3000" s="583"/>
      <c r="GI3000" s="538"/>
      <c r="GJ3000" s="565"/>
      <c r="GK3000" s="357"/>
      <c r="GL3000" s="81"/>
      <c r="GM3000" s="173"/>
      <c r="GN3000" s="736"/>
      <c r="GO3000" s="137"/>
      <c r="GP3000" s="583"/>
      <c r="GQ3000" s="538"/>
      <c r="GR3000" s="565"/>
      <c r="GS3000" s="357"/>
      <c r="GT3000" s="81"/>
      <c r="GU3000" s="173"/>
      <c r="GV3000" s="736"/>
      <c r="GW3000" s="137"/>
      <c r="GX3000" s="583"/>
      <c r="GY3000" s="538"/>
      <c r="GZ3000" s="565"/>
      <c r="HA3000" s="357"/>
      <c r="HB3000" s="81"/>
      <c r="HC3000" s="173"/>
      <c r="HD3000" s="736"/>
      <c r="HE3000" s="137"/>
      <c r="HF3000" s="583"/>
      <c r="HG3000" s="538"/>
      <c r="HH3000" s="565"/>
      <c r="HI3000" s="357"/>
      <c r="HJ3000" s="81"/>
      <c r="HK3000" s="173"/>
      <c r="HL3000" s="736"/>
      <c r="HM3000" s="137"/>
      <c r="HN3000" s="583"/>
      <c r="HO3000" s="538"/>
      <c r="HP3000" s="565"/>
      <c r="HQ3000" s="357"/>
      <c r="HR3000" s="81"/>
      <c r="HS3000" s="173"/>
      <c r="HT3000" s="736"/>
      <c r="HU3000" s="137"/>
      <c r="HV3000" s="583"/>
      <c r="HW3000" s="538"/>
      <c r="HX3000" s="565"/>
      <c r="HY3000" s="357"/>
      <c r="HZ3000" s="81"/>
      <c r="IA3000" s="173"/>
      <c r="IB3000" s="736"/>
      <c r="IC3000" s="137"/>
      <c r="ID3000" s="583"/>
      <c r="IE3000" s="538"/>
      <c r="IF3000" s="565"/>
      <c r="IG3000" s="357"/>
      <c r="IH3000" s="81"/>
      <c r="II3000" s="173"/>
      <c r="IJ3000" s="736"/>
      <c r="IK3000" s="137"/>
      <c r="IL3000" s="583"/>
      <c r="IM3000" s="538"/>
      <c r="IN3000" s="565"/>
      <c r="IO3000" s="357"/>
      <c r="IP3000" s="81"/>
      <c r="IQ3000" s="173"/>
      <c r="IR3000" s="736"/>
      <c r="IS3000" s="137"/>
      <c r="IT3000" s="583"/>
      <c r="IU3000" s="538"/>
      <c r="IV3000" s="565"/>
      <c r="IW3000" s="357"/>
      <c r="IX3000" s="81"/>
      <c r="IY3000" s="173"/>
      <c r="IZ3000" s="736"/>
      <c r="JA3000" s="137"/>
      <c r="JB3000" s="583"/>
      <c r="JC3000" s="538"/>
      <c r="JD3000" s="565"/>
      <c r="JE3000" s="357"/>
      <c r="JF3000" s="81"/>
      <c r="JG3000" s="173"/>
      <c r="JH3000" s="736"/>
      <c r="JI3000" s="137"/>
      <c r="JJ3000" s="583"/>
      <c r="JK3000" s="538"/>
      <c r="JL3000" s="565"/>
      <c r="JM3000" s="357"/>
      <c r="JN3000" s="81"/>
      <c r="JO3000" s="173"/>
      <c r="JP3000" s="736"/>
      <c r="JQ3000" s="137"/>
      <c r="JR3000" s="583"/>
      <c r="JS3000" s="538"/>
      <c r="JT3000" s="565"/>
      <c r="JU3000" s="357"/>
      <c r="JV3000" s="81"/>
      <c r="JW3000" s="173"/>
      <c r="JX3000" s="736"/>
      <c r="JY3000" s="137"/>
      <c r="JZ3000" s="583"/>
      <c r="KA3000" s="538"/>
      <c r="KB3000" s="565"/>
      <c r="KC3000" s="357"/>
      <c r="KD3000" s="81"/>
      <c r="KE3000" s="173"/>
      <c r="KF3000" s="736"/>
      <c r="KG3000" s="137"/>
      <c r="KH3000" s="583"/>
      <c r="KI3000" s="538"/>
      <c r="KJ3000" s="565"/>
      <c r="KK3000" s="357"/>
      <c r="KL3000" s="81"/>
      <c r="KM3000" s="173"/>
      <c r="KN3000" s="736"/>
      <c r="KO3000" s="137"/>
      <c r="KP3000" s="583"/>
      <c r="KQ3000" s="538"/>
      <c r="KR3000" s="565"/>
      <c r="KS3000" s="357"/>
      <c r="KT3000" s="81"/>
      <c r="KU3000" s="173"/>
      <c r="KV3000" s="736"/>
      <c r="KW3000" s="137"/>
      <c r="KX3000" s="583"/>
      <c r="KY3000" s="538"/>
      <c r="KZ3000" s="565"/>
      <c r="LA3000" s="357"/>
      <c r="LB3000" s="81"/>
      <c r="LC3000" s="173"/>
      <c r="LD3000" s="736"/>
      <c r="LE3000" s="137"/>
      <c r="LF3000" s="583"/>
      <c r="LG3000" s="538"/>
      <c r="LH3000" s="565"/>
      <c r="LI3000" s="357"/>
      <c r="LJ3000" s="81"/>
      <c r="LK3000" s="173"/>
      <c r="LL3000" s="736"/>
      <c r="LM3000" s="137"/>
      <c r="LN3000" s="583"/>
      <c r="LO3000" s="538"/>
      <c r="LP3000" s="565"/>
      <c r="LQ3000" s="357"/>
      <c r="LR3000" s="81"/>
      <c r="LS3000" s="173"/>
      <c r="LT3000" s="736"/>
      <c r="LU3000" s="137"/>
      <c r="LV3000" s="583"/>
      <c r="LW3000" s="538"/>
      <c r="LX3000" s="565"/>
      <c r="LY3000" s="357"/>
      <c r="LZ3000" s="81"/>
      <c r="MA3000" s="173"/>
      <c r="MB3000" s="736"/>
      <c r="MC3000" s="137"/>
      <c r="MD3000" s="583"/>
      <c r="ME3000" s="538"/>
      <c r="MF3000" s="565"/>
      <c r="MG3000" s="357"/>
      <c r="MH3000" s="81"/>
      <c r="MI3000" s="173"/>
      <c r="MJ3000" s="736"/>
      <c r="MK3000" s="137"/>
      <c r="ML3000" s="583"/>
      <c r="MM3000" s="538"/>
      <c r="MN3000" s="565"/>
      <c r="MO3000" s="357"/>
      <c r="MP3000" s="81"/>
      <c r="MQ3000" s="173"/>
      <c r="MR3000" s="736"/>
      <c r="MS3000" s="137"/>
      <c r="MT3000" s="583"/>
      <c r="MU3000" s="538"/>
      <c r="MV3000" s="565"/>
      <c r="MW3000" s="357"/>
      <c r="MX3000" s="81"/>
      <c r="MY3000" s="173"/>
      <c r="MZ3000" s="736"/>
      <c r="NA3000" s="137"/>
      <c r="NB3000" s="583"/>
      <c r="NC3000" s="538"/>
      <c r="ND3000" s="565"/>
      <c r="NE3000" s="357"/>
      <c r="NF3000" s="81"/>
      <c r="NG3000" s="173"/>
      <c r="NH3000" s="736"/>
      <c r="NI3000" s="137"/>
      <c r="NJ3000" s="583"/>
      <c r="NK3000" s="538"/>
      <c r="NL3000" s="565"/>
      <c r="NM3000" s="357"/>
      <c r="NN3000" s="81"/>
      <c r="NO3000" s="173"/>
      <c r="NP3000" s="736"/>
      <c r="NQ3000" s="137"/>
      <c r="NR3000" s="583"/>
      <c r="NS3000" s="538"/>
      <c r="NT3000" s="565"/>
      <c r="NU3000" s="357"/>
      <c r="NV3000" s="81"/>
      <c r="NW3000" s="173"/>
      <c r="NX3000" s="736"/>
      <c r="NY3000" s="137"/>
      <c r="NZ3000" s="583"/>
      <c r="OA3000" s="538"/>
      <c r="OB3000" s="565"/>
      <c r="OC3000" s="357"/>
      <c r="OD3000" s="81"/>
      <c r="OE3000" s="173"/>
      <c r="OF3000" s="736"/>
      <c r="OG3000" s="137"/>
      <c r="OH3000" s="583"/>
      <c r="OI3000" s="538"/>
      <c r="OJ3000" s="565"/>
      <c r="OK3000" s="357"/>
      <c r="OL3000" s="81"/>
      <c r="OM3000" s="173"/>
      <c r="ON3000" s="736"/>
      <c r="OO3000" s="137"/>
      <c r="OP3000" s="583"/>
      <c r="OQ3000" s="538"/>
      <c r="OR3000" s="565"/>
      <c r="OS3000" s="357"/>
      <c r="OT3000" s="81"/>
      <c r="OU3000" s="173"/>
      <c r="OV3000" s="736"/>
      <c r="OW3000" s="137"/>
      <c r="OX3000" s="583"/>
      <c r="OY3000" s="538"/>
      <c r="OZ3000" s="565"/>
      <c r="PA3000" s="357"/>
      <c r="PB3000" s="81"/>
      <c r="PC3000" s="173"/>
      <c r="PD3000" s="736"/>
      <c r="PE3000" s="137"/>
      <c r="PF3000" s="583"/>
      <c r="PG3000" s="538"/>
      <c r="PH3000" s="565"/>
      <c r="PI3000" s="357"/>
      <c r="PJ3000" s="81"/>
      <c r="PK3000" s="173"/>
      <c r="PL3000" s="736"/>
      <c r="PM3000" s="137"/>
      <c r="PN3000" s="583"/>
      <c r="PO3000" s="538"/>
      <c r="PP3000" s="565"/>
      <c r="PQ3000" s="357"/>
      <c r="PR3000" s="81"/>
      <c r="PS3000" s="173"/>
      <c r="PT3000" s="736"/>
      <c r="PU3000" s="137"/>
      <c r="PV3000" s="583"/>
      <c r="PW3000" s="538"/>
      <c r="PX3000" s="565"/>
      <c r="PY3000" s="357"/>
      <c r="PZ3000" s="81"/>
      <c r="QA3000" s="173"/>
      <c r="QB3000" s="736"/>
      <c r="QC3000" s="137"/>
      <c r="QD3000" s="583"/>
      <c r="QE3000" s="538"/>
      <c r="QF3000" s="565"/>
      <c r="QG3000" s="357"/>
      <c r="QH3000" s="81"/>
      <c r="QI3000" s="173"/>
      <c r="QJ3000" s="736"/>
      <c r="QK3000" s="137"/>
      <c r="QL3000" s="583"/>
      <c r="QM3000" s="538"/>
      <c r="QN3000" s="565"/>
      <c r="QO3000" s="357"/>
      <c r="QP3000" s="81"/>
      <c r="QQ3000" s="173"/>
      <c r="QR3000" s="736"/>
      <c r="QS3000" s="137"/>
      <c r="QT3000" s="583"/>
      <c r="QU3000" s="538"/>
      <c r="QV3000" s="565"/>
      <c r="QW3000" s="357"/>
      <c r="QX3000" s="81"/>
      <c r="QY3000" s="173"/>
      <c r="QZ3000" s="736"/>
      <c r="RA3000" s="137"/>
      <c r="RB3000" s="583"/>
      <c r="RC3000" s="538"/>
      <c r="RD3000" s="565"/>
      <c r="RE3000" s="357"/>
      <c r="RF3000" s="81"/>
      <c r="RG3000" s="173"/>
      <c r="RH3000" s="736"/>
      <c r="RI3000" s="137"/>
      <c r="RJ3000" s="583"/>
      <c r="RK3000" s="538"/>
      <c r="RL3000" s="565"/>
      <c r="RM3000" s="357"/>
      <c r="RN3000" s="81"/>
      <c r="RO3000" s="173"/>
      <c r="RP3000" s="736"/>
      <c r="RQ3000" s="137"/>
      <c r="RR3000" s="583"/>
      <c r="RS3000" s="538"/>
      <c r="RT3000" s="565"/>
      <c r="RU3000" s="357"/>
      <c r="RV3000" s="81"/>
      <c r="RW3000" s="173"/>
      <c r="RX3000" s="736"/>
      <c r="RY3000" s="137"/>
      <c r="RZ3000" s="583"/>
      <c r="SA3000" s="538"/>
      <c r="SB3000" s="565"/>
      <c r="SC3000" s="357"/>
      <c r="SD3000" s="81"/>
      <c r="SE3000" s="173"/>
      <c r="SF3000" s="736"/>
      <c r="SG3000" s="137"/>
      <c r="SH3000" s="583"/>
      <c r="SI3000" s="538"/>
      <c r="SJ3000" s="565"/>
      <c r="SK3000" s="357"/>
      <c r="SL3000" s="81"/>
      <c r="SM3000" s="173"/>
      <c r="SN3000" s="736"/>
      <c r="SO3000" s="137"/>
      <c r="SP3000" s="583"/>
      <c r="SQ3000" s="538"/>
      <c r="SR3000" s="565"/>
      <c r="SS3000" s="357"/>
      <c r="ST3000" s="81"/>
      <c r="SU3000" s="173"/>
      <c r="SV3000" s="736"/>
      <c r="SW3000" s="137"/>
      <c r="SX3000" s="583"/>
      <c r="SY3000" s="538"/>
      <c r="SZ3000" s="565"/>
      <c r="TA3000" s="357"/>
      <c r="TB3000" s="81"/>
      <c r="TC3000" s="173"/>
      <c r="TD3000" s="736"/>
      <c r="TE3000" s="137"/>
      <c r="TF3000" s="583"/>
      <c r="TG3000" s="538"/>
      <c r="TH3000" s="565"/>
      <c r="TI3000" s="357"/>
      <c r="TJ3000" s="81"/>
      <c r="TK3000" s="173"/>
      <c r="TL3000" s="736"/>
      <c r="TM3000" s="137"/>
      <c r="TN3000" s="583"/>
      <c r="TO3000" s="538"/>
      <c r="TP3000" s="565"/>
      <c r="TQ3000" s="357"/>
      <c r="TR3000" s="81"/>
      <c r="TS3000" s="173"/>
      <c r="TT3000" s="736"/>
      <c r="TU3000" s="137"/>
      <c r="TV3000" s="583"/>
      <c r="TW3000" s="538"/>
      <c r="TX3000" s="565"/>
      <c r="TY3000" s="357"/>
      <c r="TZ3000" s="81"/>
      <c r="UA3000" s="173"/>
      <c r="UB3000" s="736"/>
      <c r="UC3000" s="137"/>
      <c r="UD3000" s="583"/>
      <c r="UE3000" s="538"/>
      <c r="UF3000" s="565"/>
      <c r="UG3000" s="357"/>
      <c r="UH3000" s="81"/>
      <c r="UI3000" s="173"/>
      <c r="UJ3000" s="736"/>
      <c r="UK3000" s="137"/>
      <c r="UL3000" s="583"/>
      <c r="UM3000" s="538"/>
      <c r="UN3000" s="565"/>
      <c r="UO3000" s="357"/>
      <c r="UP3000" s="81"/>
      <c r="UQ3000" s="173"/>
      <c r="UR3000" s="736"/>
      <c r="US3000" s="137"/>
      <c r="UT3000" s="583"/>
      <c r="UU3000" s="538"/>
      <c r="UV3000" s="565"/>
      <c r="UW3000" s="357"/>
      <c r="UX3000" s="81"/>
      <c r="UY3000" s="173"/>
      <c r="UZ3000" s="736"/>
      <c r="VA3000" s="137"/>
      <c r="VB3000" s="583"/>
      <c r="VC3000" s="538"/>
      <c r="VD3000" s="565"/>
      <c r="VE3000" s="357"/>
      <c r="VF3000" s="81"/>
      <c r="VG3000" s="173"/>
      <c r="VH3000" s="736"/>
      <c r="VI3000" s="137"/>
      <c r="VJ3000" s="583"/>
      <c r="VK3000" s="538"/>
      <c r="VL3000" s="565"/>
      <c r="VM3000" s="357"/>
      <c r="VN3000" s="81"/>
      <c r="VO3000" s="173"/>
      <c r="VP3000" s="736"/>
      <c r="VQ3000" s="137"/>
      <c r="VR3000" s="583"/>
      <c r="VS3000" s="538"/>
      <c r="VT3000" s="565"/>
      <c r="VU3000" s="357"/>
      <c r="VV3000" s="81"/>
      <c r="VW3000" s="173"/>
      <c r="VX3000" s="736"/>
      <c r="VY3000" s="137"/>
      <c r="VZ3000" s="583"/>
      <c r="WA3000" s="538"/>
      <c r="WB3000" s="565"/>
      <c r="WC3000" s="357"/>
      <c r="WD3000" s="81"/>
      <c r="WE3000" s="173"/>
      <c r="WF3000" s="736"/>
      <c r="WG3000" s="137"/>
      <c r="WH3000" s="583"/>
      <c r="WI3000" s="538"/>
      <c r="WJ3000" s="565"/>
      <c r="WK3000" s="357"/>
      <c r="WL3000" s="81"/>
      <c r="WM3000" s="173"/>
      <c r="WN3000" s="736"/>
      <c r="WO3000" s="137"/>
      <c r="WP3000" s="583"/>
      <c r="WQ3000" s="538"/>
      <c r="WR3000" s="565"/>
      <c r="WS3000" s="357"/>
      <c r="WT3000" s="81"/>
      <c r="WU3000" s="173"/>
      <c r="WV3000" s="736"/>
      <c r="WW3000" s="137"/>
      <c r="WX3000" s="583"/>
      <c r="WY3000" s="538"/>
      <c r="WZ3000" s="565"/>
      <c r="XA3000" s="357"/>
      <c r="XB3000" s="81"/>
      <c r="XC3000" s="173"/>
      <c r="XD3000" s="736"/>
      <c r="XE3000" s="137"/>
      <c r="XF3000" s="583"/>
      <c r="XG3000" s="538"/>
      <c r="XH3000" s="565"/>
      <c r="XI3000" s="357"/>
      <c r="XJ3000" s="81"/>
      <c r="XK3000" s="173"/>
      <c r="XL3000" s="736"/>
      <c r="XM3000" s="137"/>
      <c r="XN3000" s="583"/>
      <c r="XO3000" s="538"/>
      <c r="XP3000" s="565"/>
      <c r="XQ3000" s="357"/>
      <c r="XR3000" s="81"/>
      <c r="XS3000" s="173"/>
      <c r="XT3000" s="736"/>
      <c r="XU3000" s="137"/>
      <c r="XV3000" s="583"/>
      <c r="XW3000" s="538"/>
      <c r="XX3000" s="565"/>
      <c r="XY3000" s="357"/>
      <c r="XZ3000" s="81"/>
      <c r="YA3000" s="173"/>
      <c r="YB3000" s="736"/>
      <c r="YC3000" s="137"/>
      <c r="YD3000" s="583"/>
      <c r="YE3000" s="538"/>
      <c r="YF3000" s="565"/>
      <c r="YG3000" s="357"/>
      <c r="YH3000" s="81"/>
      <c r="YI3000" s="173"/>
      <c r="YJ3000" s="736"/>
      <c r="YK3000" s="137"/>
      <c r="YL3000" s="583"/>
      <c r="YM3000" s="538"/>
      <c r="YN3000" s="565"/>
      <c r="YO3000" s="357"/>
      <c r="YP3000" s="81"/>
      <c r="YQ3000" s="173"/>
      <c r="YR3000" s="736"/>
      <c r="YS3000" s="137"/>
      <c r="YT3000" s="583"/>
      <c r="YU3000" s="538"/>
      <c r="YV3000" s="565"/>
      <c r="YW3000" s="357"/>
      <c r="YX3000" s="81"/>
      <c r="YY3000" s="173"/>
      <c r="YZ3000" s="736"/>
      <c r="ZA3000" s="137"/>
      <c r="ZB3000" s="583"/>
      <c r="ZC3000" s="538"/>
      <c r="ZD3000" s="565"/>
      <c r="ZE3000" s="357"/>
      <c r="ZF3000" s="81"/>
      <c r="ZG3000" s="173"/>
      <c r="ZH3000" s="736"/>
      <c r="ZI3000" s="137"/>
      <c r="ZJ3000" s="583"/>
      <c r="ZK3000" s="538"/>
      <c r="ZL3000" s="565"/>
      <c r="ZM3000" s="357"/>
      <c r="ZN3000" s="81"/>
      <c r="ZO3000" s="173"/>
      <c r="ZP3000" s="736"/>
      <c r="ZQ3000" s="137"/>
      <c r="ZR3000" s="583"/>
      <c r="ZS3000" s="538"/>
      <c r="ZT3000" s="565"/>
      <c r="ZU3000" s="357"/>
      <c r="ZV3000" s="81"/>
      <c r="ZW3000" s="173"/>
      <c r="ZX3000" s="736"/>
      <c r="ZY3000" s="137"/>
      <c r="ZZ3000" s="583"/>
      <c r="AAA3000" s="538"/>
      <c r="AAB3000" s="565"/>
      <c r="AAC3000" s="357"/>
      <c r="AAD3000" s="81"/>
      <c r="AAE3000" s="173"/>
      <c r="AAF3000" s="736"/>
      <c r="AAG3000" s="137"/>
      <c r="AAH3000" s="583"/>
      <c r="AAI3000" s="538"/>
      <c r="AAJ3000" s="565"/>
      <c r="AAK3000" s="357"/>
      <c r="AAL3000" s="81"/>
      <c r="AAM3000" s="173"/>
      <c r="AAN3000" s="736"/>
      <c r="AAO3000" s="137"/>
      <c r="AAP3000" s="583"/>
      <c r="AAQ3000" s="538"/>
      <c r="AAR3000" s="565"/>
      <c r="AAS3000" s="357"/>
      <c r="AAT3000" s="81"/>
      <c r="AAU3000" s="173"/>
      <c r="AAV3000" s="736"/>
      <c r="AAW3000" s="137"/>
      <c r="AAX3000" s="583"/>
      <c r="AAY3000" s="538"/>
      <c r="AAZ3000" s="565"/>
      <c r="ABA3000" s="357"/>
      <c r="ABB3000" s="81"/>
      <c r="ABC3000" s="173"/>
      <c r="ABD3000" s="736"/>
      <c r="ABE3000" s="137"/>
      <c r="ABF3000" s="583"/>
      <c r="ABG3000" s="538"/>
      <c r="ABH3000" s="565"/>
      <c r="ABI3000" s="357"/>
      <c r="ABJ3000" s="81"/>
      <c r="ABK3000" s="173"/>
      <c r="ABL3000" s="736"/>
      <c r="ABM3000" s="137"/>
      <c r="ABN3000" s="583"/>
      <c r="ABO3000" s="538"/>
      <c r="ABP3000" s="565"/>
      <c r="ABQ3000" s="357"/>
      <c r="ABR3000" s="81"/>
      <c r="ABS3000" s="173"/>
      <c r="ABT3000" s="736"/>
      <c r="ABU3000" s="137"/>
      <c r="ABV3000" s="583"/>
      <c r="ABW3000" s="538"/>
      <c r="ABX3000" s="565"/>
      <c r="ABY3000" s="357"/>
      <c r="ABZ3000" s="81"/>
      <c r="ACA3000" s="173"/>
      <c r="ACB3000" s="736"/>
      <c r="ACC3000" s="137"/>
      <c r="ACD3000" s="583"/>
      <c r="ACE3000" s="538"/>
      <c r="ACF3000" s="565"/>
      <c r="ACG3000" s="357"/>
      <c r="ACH3000" s="81"/>
      <c r="ACI3000" s="173"/>
      <c r="ACJ3000" s="736"/>
      <c r="ACK3000" s="137"/>
      <c r="ACL3000" s="583"/>
      <c r="ACM3000" s="538"/>
      <c r="ACN3000" s="565"/>
      <c r="ACO3000" s="357"/>
      <c r="ACP3000" s="81"/>
      <c r="ACQ3000" s="173"/>
      <c r="ACR3000" s="736"/>
      <c r="ACS3000" s="137"/>
      <c r="ACT3000" s="583"/>
      <c r="ACU3000" s="538"/>
      <c r="ACV3000" s="565"/>
      <c r="ACW3000" s="357"/>
      <c r="ACX3000" s="81"/>
      <c r="ACY3000" s="173"/>
      <c r="ACZ3000" s="736"/>
      <c r="ADA3000" s="137"/>
      <c r="ADB3000" s="583"/>
      <c r="ADC3000" s="538"/>
      <c r="ADD3000" s="565"/>
      <c r="ADE3000" s="357"/>
      <c r="ADF3000" s="81"/>
      <c r="ADG3000" s="173"/>
      <c r="ADH3000" s="736"/>
      <c r="ADI3000" s="137"/>
      <c r="ADJ3000" s="583"/>
      <c r="ADK3000" s="538"/>
      <c r="ADL3000" s="565"/>
      <c r="ADM3000" s="357"/>
      <c r="ADN3000" s="81"/>
      <c r="ADO3000" s="173"/>
      <c r="ADP3000" s="736"/>
      <c r="ADQ3000" s="137"/>
      <c r="ADR3000" s="583"/>
      <c r="ADS3000" s="538"/>
      <c r="ADT3000" s="565"/>
      <c r="ADU3000" s="357"/>
      <c r="ADV3000" s="81"/>
      <c r="ADW3000" s="173"/>
      <c r="ADX3000" s="736"/>
      <c r="ADY3000" s="137"/>
      <c r="ADZ3000" s="583"/>
      <c r="AEA3000" s="538"/>
      <c r="AEB3000" s="565"/>
      <c r="AEC3000" s="357"/>
      <c r="AED3000" s="81"/>
      <c r="AEE3000" s="173"/>
      <c r="AEF3000" s="736"/>
      <c r="AEG3000" s="137"/>
      <c r="AEH3000" s="583"/>
      <c r="AEI3000" s="538"/>
      <c r="AEJ3000" s="565"/>
      <c r="AEK3000" s="357"/>
      <c r="AEL3000" s="81"/>
      <c r="AEM3000" s="173"/>
      <c r="AEN3000" s="736"/>
      <c r="AEO3000" s="137"/>
      <c r="AEP3000" s="583"/>
      <c r="AEQ3000" s="538"/>
      <c r="AER3000" s="565"/>
      <c r="AES3000" s="357"/>
      <c r="AET3000" s="81"/>
      <c r="AEU3000" s="173"/>
      <c r="AEV3000" s="736"/>
      <c r="AEW3000" s="137"/>
      <c r="AEX3000" s="583"/>
      <c r="AEY3000" s="538"/>
      <c r="AEZ3000" s="565"/>
      <c r="AFA3000" s="357"/>
      <c r="AFB3000" s="81"/>
      <c r="AFC3000" s="173"/>
      <c r="AFD3000" s="736"/>
      <c r="AFE3000" s="137"/>
      <c r="AFF3000" s="583"/>
      <c r="AFG3000" s="538"/>
      <c r="AFH3000" s="565"/>
      <c r="AFI3000" s="357"/>
      <c r="AFJ3000" s="81"/>
      <c r="AFK3000" s="173"/>
      <c r="AFL3000" s="736"/>
      <c r="AFM3000" s="137"/>
      <c r="AFN3000" s="583"/>
      <c r="AFO3000" s="538"/>
      <c r="AFP3000" s="565"/>
      <c r="AFQ3000" s="357"/>
      <c r="AFR3000" s="81"/>
      <c r="AFS3000" s="173"/>
      <c r="AFT3000" s="736"/>
      <c r="AFU3000" s="137"/>
      <c r="AFV3000" s="583"/>
      <c r="AFW3000" s="538"/>
      <c r="AFX3000" s="565"/>
      <c r="AFY3000" s="357"/>
      <c r="AFZ3000" s="81"/>
      <c r="AGA3000" s="173"/>
      <c r="AGB3000" s="736"/>
      <c r="AGC3000" s="137"/>
      <c r="AGD3000" s="583"/>
      <c r="AGE3000" s="538"/>
      <c r="AGF3000" s="565"/>
      <c r="AGG3000" s="357"/>
      <c r="AGH3000" s="81"/>
      <c r="AGI3000" s="173"/>
      <c r="AGJ3000" s="736"/>
      <c r="AGK3000" s="137"/>
      <c r="AGL3000" s="583"/>
      <c r="AGM3000" s="538"/>
      <c r="AGN3000" s="565"/>
      <c r="AGO3000" s="357"/>
      <c r="AGP3000" s="81"/>
      <c r="AGQ3000" s="173"/>
      <c r="AGR3000" s="736"/>
      <c r="AGS3000" s="137"/>
      <c r="AGT3000" s="583"/>
      <c r="AGU3000" s="538"/>
      <c r="AGV3000" s="565"/>
      <c r="AGW3000" s="357"/>
      <c r="AGX3000" s="81"/>
      <c r="AGY3000" s="173"/>
      <c r="AGZ3000" s="736"/>
      <c r="AHA3000" s="137"/>
      <c r="AHB3000" s="583"/>
      <c r="AHC3000" s="538"/>
      <c r="AHD3000" s="565"/>
      <c r="AHE3000" s="357"/>
      <c r="AHF3000" s="81"/>
      <c r="AHG3000" s="173"/>
      <c r="AHH3000" s="736"/>
      <c r="AHI3000" s="137"/>
      <c r="AHJ3000" s="583"/>
      <c r="AHK3000" s="538"/>
      <c r="AHL3000" s="565"/>
      <c r="AHM3000" s="357"/>
      <c r="AHN3000" s="81"/>
      <c r="AHO3000" s="173"/>
      <c r="AHP3000" s="736"/>
      <c r="AHQ3000" s="137"/>
      <c r="AHR3000" s="583"/>
      <c r="AHS3000" s="538"/>
      <c r="AHT3000" s="565"/>
      <c r="AHU3000" s="357"/>
      <c r="AHV3000" s="81"/>
      <c r="AHW3000" s="173"/>
      <c r="AHX3000" s="736"/>
      <c r="AHY3000" s="137"/>
      <c r="AHZ3000" s="583"/>
      <c r="AIA3000" s="538"/>
      <c r="AIB3000" s="565"/>
      <c r="AIC3000" s="357"/>
      <c r="AID3000" s="81"/>
      <c r="AIE3000" s="173"/>
      <c r="AIF3000" s="736"/>
      <c r="AIG3000" s="137"/>
      <c r="AIH3000" s="583"/>
      <c r="AII3000" s="538"/>
      <c r="AIJ3000" s="565"/>
      <c r="AIK3000" s="357"/>
      <c r="AIL3000" s="81"/>
      <c r="AIM3000" s="173"/>
      <c r="AIN3000" s="736"/>
      <c r="AIO3000" s="137"/>
      <c r="AIP3000" s="583"/>
      <c r="AIQ3000" s="538"/>
      <c r="AIR3000" s="565"/>
      <c r="AIS3000" s="357"/>
      <c r="AIT3000" s="81"/>
      <c r="AIU3000" s="173"/>
      <c r="AIV3000" s="736"/>
      <c r="AIW3000" s="137"/>
      <c r="AIX3000" s="583"/>
      <c r="AIY3000" s="538"/>
      <c r="AIZ3000" s="565"/>
      <c r="AJA3000" s="357"/>
      <c r="AJB3000" s="81"/>
      <c r="AJC3000" s="173"/>
      <c r="AJD3000" s="736"/>
      <c r="AJE3000" s="137"/>
      <c r="AJF3000" s="583"/>
      <c r="AJG3000" s="538"/>
      <c r="AJH3000" s="565"/>
      <c r="AJI3000" s="357"/>
      <c r="AJJ3000" s="81"/>
      <c r="AJK3000" s="173"/>
      <c r="AJL3000" s="736"/>
      <c r="AJM3000" s="137"/>
      <c r="AJN3000" s="583"/>
      <c r="AJO3000" s="538"/>
      <c r="AJP3000" s="565"/>
      <c r="AJQ3000" s="357"/>
      <c r="AJR3000" s="81"/>
      <c r="AJS3000" s="173"/>
      <c r="AJT3000" s="736"/>
      <c r="AJU3000" s="137"/>
      <c r="AJV3000" s="583"/>
      <c r="AJW3000" s="538"/>
      <c r="AJX3000" s="565"/>
      <c r="AJY3000" s="357"/>
      <c r="AJZ3000" s="81"/>
      <c r="AKA3000" s="173"/>
      <c r="AKB3000" s="736"/>
      <c r="AKC3000" s="137"/>
      <c r="AKD3000" s="583"/>
      <c r="AKE3000" s="538"/>
      <c r="AKF3000" s="565"/>
      <c r="AKG3000" s="357"/>
      <c r="AKH3000" s="81"/>
      <c r="AKI3000" s="173"/>
      <c r="AKJ3000" s="736"/>
      <c r="AKK3000" s="137"/>
      <c r="AKL3000" s="583"/>
      <c r="AKM3000" s="538"/>
      <c r="AKN3000" s="565"/>
      <c r="AKO3000" s="357"/>
      <c r="AKP3000" s="81"/>
      <c r="AKQ3000" s="173"/>
      <c r="AKR3000" s="736"/>
      <c r="AKS3000" s="137"/>
      <c r="AKT3000" s="583"/>
      <c r="AKU3000" s="538"/>
      <c r="AKV3000" s="565"/>
      <c r="AKW3000" s="357"/>
      <c r="AKX3000" s="81"/>
      <c r="AKY3000" s="173"/>
      <c r="AKZ3000" s="736"/>
      <c r="ALA3000" s="137"/>
      <c r="ALB3000" s="583"/>
      <c r="ALC3000" s="538"/>
      <c r="ALD3000" s="565"/>
      <c r="ALE3000" s="357"/>
      <c r="ALF3000" s="81"/>
      <c r="ALG3000" s="173"/>
      <c r="ALH3000" s="736"/>
      <c r="ALI3000" s="137"/>
      <c r="ALJ3000" s="583"/>
      <c r="ALK3000" s="538"/>
      <c r="ALL3000" s="565"/>
      <c r="ALM3000" s="357"/>
      <c r="ALN3000" s="81"/>
      <c r="ALO3000" s="173"/>
      <c r="ALP3000" s="736"/>
      <c r="ALQ3000" s="137"/>
      <c r="ALR3000" s="583"/>
      <c r="ALS3000" s="538"/>
      <c r="ALT3000" s="565"/>
      <c r="ALU3000" s="357"/>
      <c r="ALV3000" s="81"/>
      <c r="ALW3000" s="173"/>
      <c r="ALX3000" s="736"/>
      <c r="ALY3000" s="137"/>
      <c r="ALZ3000" s="583"/>
      <c r="AMA3000" s="538"/>
      <c r="AMB3000" s="565"/>
      <c r="AMC3000" s="357"/>
      <c r="AMD3000" s="81"/>
      <c r="AME3000" s="173"/>
      <c r="AMF3000" s="736"/>
      <c r="AMG3000" s="137"/>
      <c r="AMH3000" s="583"/>
      <c r="AMI3000" s="538"/>
      <c r="AMJ3000" s="565"/>
      <c r="AMK3000" s="357"/>
      <c r="AML3000" s="81"/>
      <c r="AMM3000" s="173"/>
      <c r="AMN3000" s="736"/>
      <c r="AMO3000" s="137"/>
      <c r="AMP3000" s="583"/>
      <c r="AMQ3000" s="538"/>
      <c r="AMR3000" s="565"/>
      <c r="AMS3000" s="357"/>
      <c r="AMT3000" s="81"/>
      <c r="AMU3000" s="173"/>
      <c r="AMV3000" s="736"/>
      <c r="AMW3000" s="137"/>
      <c r="AMX3000" s="583"/>
      <c r="AMY3000" s="538"/>
      <c r="AMZ3000" s="565"/>
      <c r="ANA3000" s="357"/>
      <c r="ANB3000" s="81"/>
      <c r="ANC3000" s="173"/>
      <c r="AND3000" s="736"/>
      <c r="ANE3000" s="137"/>
      <c r="ANF3000" s="583"/>
      <c r="ANG3000" s="538"/>
      <c r="ANH3000" s="565"/>
      <c r="ANI3000" s="357"/>
      <c r="ANJ3000" s="81"/>
      <c r="ANK3000" s="173"/>
      <c r="ANL3000" s="736"/>
      <c r="ANM3000" s="137"/>
      <c r="ANN3000" s="583"/>
      <c r="ANO3000" s="538"/>
      <c r="ANP3000" s="565"/>
      <c r="ANQ3000" s="357"/>
      <c r="ANR3000" s="81"/>
      <c r="ANS3000" s="173"/>
      <c r="ANT3000" s="736"/>
      <c r="ANU3000" s="137"/>
      <c r="ANV3000" s="583"/>
      <c r="ANW3000" s="538"/>
      <c r="ANX3000" s="565"/>
      <c r="ANY3000" s="357"/>
      <c r="ANZ3000" s="81"/>
      <c r="AOA3000" s="173"/>
      <c r="AOB3000" s="736"/>
      <c r="AOC3000" s="137"/>
      <c r="AOD3000" s="583"/>
      <c r="AOE3000" s="538"/>
      <c r="AOF3000" s="565"/>
      <c r="AOG3000" s="357"/>
      <c r="AOH3000" s="81"/>
      <c r="AOI3000" s="173"/>
      <c r="AOJ3000" s="736"/>
      <c r="AOK3000" s="137"/>
      <c r="AOL3000" s="583"/>
      <c r="AOM3000" s="538"/>
      <c r="AON3000" s="565"/>
      <c r="AOO3000" s="357"/>
      <c r="AOP3000" s="81"/>
      <c r="AOQ3000" s="173"/>
      <c r="AOR3000" s="736"/>
      <c r="AOS3000" s="137"/>
      <c r="AOT3000" s="583"/>
      <c r="AOU3000" s="538"/>
      <c r="AOV3000" s="565"/>
      <c r="AOW3000" s="357"/>
      <c r="AOX3000" s="81"/>
      <c r="AOY3000" s="173"/>
      <c r="AOZ3000" s="736"/>
      <c r="APA3000" s="137"/>
      <c r="APB3000" s="583"/>
      <c r="APC3000" s="538"/>
      <c r="APD3000" s="565"/>
      <c r="APE3000" s="357"/>
      <c r="APF3000" s="81"/>
      <c r="APG3000" s="173"/>
      <c r="APH3000" s="736"/>
      <c r="API3000" s="137"/>
      <c r="APJ3000" s="583"/>
      <c r="APK3000" s="538"/>
      <c r="APL3000" s="565"/>
      <c r="APM3000" s="357"/>
      <c r="APN3000" s="81"/>
      <c r="APO3000" s="173"/>
      <c r="APP3000" s="736"/>
      <c r="APQ3000" s="137"/>
      <c r="APR3000" s="583"/>
      <c r="APS3000" s="538"/>
      <c r="APT3000" s="565"/>
      <c r="APU3000" s="357"/>
      <c r="APV3000" s="81"/>
      <c r="APW3000" s="173"/>
      <c r="APX3000" s="736"/>
      <c r="APY3000" s="137"/>
      <c r="APZ3000" s="583"/>
      <c r="AQA3000" s="538"/>
      <c r="AQB3000" s="565"/>
      <c r="AQC3000" s="357"/>
      <c r="AQD3000" s="81"/>
      <c r="AQE3000" s="173"/>
      <c r="AQF3000" s="736"/>
      <c r="AQG3000" s="137"/>
      <c r="AQH3000" s="583"/>
      <c r="AQI3000" s="538"/>
      <c r="AQJ3000" s="565"/>
      <c r="AQK3000" s="357"/>
      <c r="AQL3000" s="81"/>
      <c r="AQM3000" s="173"/>
      <c r="AQN3000" s="736"/>
      <c r="AQO3000" s="137"/>
      <c r="AQP3000" s="583"/>
      <c r="AQQ3000" s="538"/>
      <c r="AQR3000" s="565"/>
      <c r="AQS3000" s="357"/>
      <c r="AQT3000" s="81"/>
      <c r="AQU3000" s="173"/>
      <c r="AQV3000" s="736"/>
      <c r="AQW3000" s="137"/>
      <c r="AQX3000" s="583"/>
      <c r="AQY3000" s="538"/>
      <c r="AQZ3000" s="565"/>
      <c r="ARA3000" s="357"/>
      <c r="ARB3000" s="81"/>
      <c r="ARC3000" s="173"/>
      <c r="ARD3000" s="736"/>
      <c r="ARE3000" s="137"/>
      <c r="ARF3000" s="583"/>
      <c r="ARG3000" s="538"/>
      <c r="ARH3000" s="565"/>
      <c r="ARI3000" s="357"/>
      <c r="ARJ3000" s="81"/>
      <c r="ARK3000" s="173"/>
      <c r="ARL3000" s="736"/>
      <c r="ARM3000" s="137"/>
      <c r="ARN3000" s="583"/>
      <c r="ARO3000" s="538"/>
      <c r="ARP3000" s="565"/>
      <c r="ARQ3000" s="357"/>
      <c r="ARR3000" s="81"/>
      <c r="ARS3000" s="173"/>
      <c r="ART3000" s="736"/>
      <c r="ARU3000" s="137"/>
      <c r="ARV3000" s="583"/>
      <c r="ARW3000" s="538"/>
      <c r="ARX3000" s="565"/>
      <c r="ARY3000" s="357"/>
      <c r="ARZ3000" s="81"/>
      <c r="ASA3000" s="173"/>
      <c r="ASB3000" s="736"/>
      <c r="ASC3000" s="137"/>
      <c r="ASD3000" s="583"/>
      <c r="ASE3000" s="538"/>
      <c r="ASF3000" s="565"/>
      <c r="ASG3000" s="357"/>
      <c r="ASH3000" s="81"/>
      <c r="ASI3000" s="173"/>
      <c r="ASJ3000" s="736"/>
      <c r="ASK3000" s="137"/>
      <c r="ASL3000" s="583"/>
      <c r="ASM3000" s="538"/>
      <c r="ASN3000" s="565"/>
      <c r="ASO3000" s="357"/>
      <c r="ASP3000" s="81"/>
      <c r="ASQ3000" s="173"/>
      <c r="ASR3000" s="736"/>
      <c r="ASS3000" s="137"/>
      <c r="AST3000" s="583"/>
      <c r="ASU3000" s="538"/>
      <c r="ASV3000" s="565"/>
      <c r="ASW3000" s="357"/>
      <c r="ASX3000" s="81"/>
      <c r="ASY3000" s="173"/>
      <c r="ASZ3000" s="736"/>
      <c r="ATA3000" s="137"/>
      <c r="ATB3000" s="583"/>
      <c r="ATC3000" s="538"/>
      <c r="ATD3000" s="565"/>
      <c r="ATE3000" s="357"/>
      <c r="ATF3000" s="81"/>
      <c r="ATG3000" s="173"/>
      <c r="ATH3000" s="736"/>
      <c r="ATI3000" s="137"/>
      <c r="ATJ3000" s="583"/>
      <c r="ATK3000" s="538"/>
      <c r="ATL3000" s="565"/>
      <c r="ATM3000" s="357"/>
      <c r="ATN3000" s="81"/>
      <c r="ATO3000" s="173"/>
      <c r="ATP3000" s="736"/>
      <c r="ATQ3000" s="137"/>
      <c r="ATR3000" s="583"/>
      <c r="ATS3000" s="538"/>
      <c r="ATT3000" s="565"/>
      <c r="ATU3000" s="357"/>
      <c r="ATV3000" s="81"/>
      <c r="ATW3000" s="173"/>
      <c r="ATX3000" s="736"/>
      <c r="ATY3000" s="137"/>
      <c r="ATZ3000" s="583"/>
      <c r="AUA3000" s="538"/>
      <c r="AUB3000" s="565"/>
      <c r="AUC3000" s="357"/>
      <c r="AUD3000" s="81"/>
      <c r="AUE3000" s="173"/>
      <c r="AUF3000" s="736"/>
      <c r="AUG3000" s="137"/>
      <c r="AUH3000" s="583"/>
      <c r="AUI3000" s="538"/>
      <c r="AUJ3000" s="565"/>
      <c r="AUK3000" s="357"/>
      <c r="AUL3000" s="81"/>
      <c r="AUM3000" s="173"/>
      <c r="AUN3000" s="736"/>
      <c r="AUO3000" s="137"/>
      <c r="AUP3000" s="583"/>
      <c r="AUQ3000" s="538"/>
      <c r="AUR3000" s="565"/>
      <c r="AUS3000" s="357"/>
      <c r="AUT3000" s="81"/>
      <c r="AUU3000" s="173"/>
      <c r="AUV3000" s="736"/>
      <c r="AUW3000" s="137"/>
      <c r="AUX3000" s="583"/>
      <c r="AUY3000" s="538"/>
      <c r="AUZ3000" s="565"/>
      <c r="AVA3000" s="357"/>
      <c r="AVB3000" s="81"/>
      <c r="AVC3000" s="173"/>
      <c r="AVD3000" s="736"/>
      <c r="AVE3000" s="137"/>
      <c r="AVF3000" s="583"/>
      <c r="AVG3000" s="538"/>
      <c r="AVH3000" s="565"/>
      <c r="AVI3000" s="357"/>
      <c r="AVJ3000" s="81"/>
      <c r="AVK3000" s="173"/>
      <c r="AVL3000" s="736"/>
      <c r="AVM3000" s="137"/>
      <c r="AVN3000" s="583"/>
      <c r="AVO3000" s="538"/>
      <c r="AVP3000" s="565"/>
      <c r="AVQ3000" s="357"/>
      <c r="AVR3000" s="81"/>
      <c r="AVS3000" s="173"/>
      <c r="AVT3000" s="736"/>
      <c r="AVU3000" s="137"/>
      <c r="AVV3000" s="583"/>
      <c r="AVW3000" s="538"/>
      <c r="AVX3000" s="565"/>
      <c r="AVY3000" s="357"/>
      <c r="AVZ3000" s="81"/>
      <c r="AWA3000" s="173"/>
      <c r="AWB3000" s="736"/>
      <c r="AWC3000" s="137"/>
      <c r="AWD3000" s="583"/>
      <c r="AWE3000" s="538"/>
      <c r="AWF3000" s="565"/>
      <c r="AWG3000" s="357"/>
      <c r="AWH3000" s="81"/>
      <c r="AWI3000" s="173"/>
      <c r="AWJ3000" s="736"/>
      <c r="AWK3000" s="137"/>
      <c r="AWL3000" s="583"/>
      <c r="AWM3000" s="538"/>
      <c r="AWN3000" s="565"/>
      <c r="AWO3000" s="357"/>
      <c r="AWP3000" s="81"/>
      <c r="AWQ3000" s="173"/>
      <c r="AWR3000" s="736"/>
      <c r="AWS3000" s="137"/>
      <c r="AWT3000" s="583"/>
      <c r="AWU3000" s="538"/>
      <c r="AWV3000" s="565"/>
      <c r="AWW3000" s="357"/>
      <c r="AWX3000" s="81"/>
      <c r="AWY3000" s="173"/>
      <c r="AWZ3000" s="736"/>
      <c r="AXA3000" s="137"/>
      <c r="AXB3000" s="583"/>
      <c r="AXC3000" s="538"/>
      <c r="AXD3000" s="565"/>
      <c r="AXE3000" s="357"/>
      <c r="AXF3000" s="81"/>
      <c r="AXG3000" s="173"/>
      <c r="AXH3000" s="736"/>
      <c r="AXI3000" s="137"/>
      <c r="AXJ3000" s="583"/>
      <c r="AXK3000" s="538"/>
      <c r="AXL3000" s="565"/>
      <c r="AXM3000" s="357"/>
      <c r="AXN3000" s="81"/>
      <c r="AXO3000" s="173"/>
      <c r="AXP3000" s="736"/>
      <c r="AXQ3000" s="137"/>
      <c r="AXR3000" s="583"/>
      <c r="AXS3000" s="538"/>
      <c r="AXT3000" s="565"/>
      <c r="AXU3000" s="357"/>
      <c r="AXV3000" s="81"/>
      <c r="AXW3000" s="173"/>
      <c r="AXX3000" s="736"/>
      <c r="AXY3000" s="137"/>
      <c r="AXZ3000" s="583"/>
      <c r="AYA3000" s="538"/>
      <c r="AYB3000" s="565"/>
      <c r="AYC3000" s="357"/>
      <c r="AYD3000" s="81"/>
      <c r="AYE3000" s="173"/>
      <c r="AYF3000" s="736"/>
      <c r="AYG3000" s="137"/>
      <c r="AYH3000" s="583"/>
      <c r="AYI3000" s="538"/>
      <c r="AYJ3000" s="565"/>
      <c r="AYK3000" s="357"/>
      <c r="AYL3000" s="81"/>
      <c r="AYM3000" s="173"/>
      <c r="AYN3000" s="736"/>
      <c r="AYO3000" s="137"/>
      <c r="AYP3000" s="583"/>
      <c r="AYQ3000" s="538"/>
      <c r="AYR3000" s="565"/>
      <c r="AYS3000" s="357"/>
      <c r="AYT3000" s="81"/>
      <c r="AYU3000" s="173"/>
      <c r="AYV3000" s="736"/>
      <c r="AYW3000" s="137"/>
      <c r="AYX3000" s="583"/>
      <c r="AYY3000" s="538"/>
      <c r="AYZ3000" s="565"/>
      <c r="AZA3000" s="357"/>
      <c r="AZB3000" s="81"/>
      <c r="AZC3000" s="173"/>
      <c r="AZD3000" s="736"/>
      <c r="AZE3000" s="137"/>
      <c r="AZF3000" s="583"/>
      <c r="AZG3000" s="538"/>
      <c r="AZH3000" s="565"/>
      <c r="AZI3000" s="357"/>
      <c r="AZJ3000" s="81"/>
      <c r="AZK3000" s="173"/>
      <c r="AZL3000" s="736"/>
      <c r="AZM3000" s="137"/>
      <c r="AZN3000" s="583"/>
      <c r="AZO3000" s="538"/>
      <c r="AZP3000" s="565"/>
      <c r="AZQ3000" s="357"/>
      <c r="AZR3000" s="81"/>
      <c r="AZS3000" s="173"/>
      <c r="AZT3000" s="736"/>
      <c r="AZU3000" s="137"/>
      <c r="AZV3000" s="583"/>
      <c r="AZW3000" s="538"/>
      <c r="AZX3000" s="565"/>
      <c r="AZY3000" s="357"/>
      <c r="AZZ3000" s="81"/>
      <c r="BAA3000" s="173"/>
      <c r="BAB3000" s="736"/>
      <c r="BAC3000" s="137"/>
      <c r="BAD3000" s="583"/>
      <c r="BAE3000" s="538"/>
      <c r="BAF3000" s="565"/>
      <c r="BAG3000" s="357"/>
      <c r="BAH3000" s="81"/>
      <c r="BAI3000" s="173"/>
      <c r="BAJ3000" s="736"/>
      <c r="BAK3000" s="137"/>
      <c r="BAL3000" s="583"/>
      <c r="BAM3000" s="538"/>
      <c r="BAN3000" s="565"/>
      <c r="BAO3000" s="357"/>
      <c r="BAP3000" s="81"/>
      <c r="BAQ3000" s="173"/>
      <c r="BAR3000" s="736"/>
      <c r="BAS3000" s="137"/>
      <c r="BAT3000" s="583"/>
      <c r="BAU3000" s="538"/>
      <c r="BAV3000" s="565"/>
      <c r="BAW3000" s="357"/>
      <c r="BAX3000" s="81"/>
      <c r="BAY3000" s="173"/>
      <c r="BAZ3000" s="736"/>
      <c r="BBA3000" s="137"/>
      <c r="BBB3000" s="583"/>
      <c r="BBC3000" s="538"/>
      <c r="BBD3000" s="565"/>
      <c r="BBE3000" s="357"/>
      <c r="BBF3000" s="81"/>
      <c r="BBG3000" s="173"/>
      <c r="BBH3000" s="736"/>
      <c r="BBI3000" s="137"/>
      <c r="BBJ3000" s="583"/>
      <c r="BBK3000" s="538"/>
      <c r="BBL3000" s="565"/>
      <c r="BBM3000" s="357"/>
      <c r="BBN3000" s="81"/>
      <c r="BBO3000" s="173"/>
      <c r="BBP3000" s="736"/>
      <c r="BBQ3000" s="137"/>
      <c r="BBR3000" s="583"/>
      <c r="BBS3000" s="538"/>
      <c r="BBT3000" s="565"/>
      <c r="BBU3000" s="357"/>
      <c r="BBV3000" s="81"/>
      <c r="BBW3000" s="173"/>
      <c r="BBX3000" s="736"/>
      <c r="BBY3000" s="137"/>
      <c r="BBZ3000" s="583"/>
      <c r="BCA3000" s="538"/>
      <c r="BCB3000" s="565"/>
      <c r="BCC3000" s="357"/>
      <c r="BCD3000" s="81"/>
      <c r="BCE3000" s="173"/>
      <c r="BCF3000" s="736"/>
      <c r="BCG3000" s="137"/>
      <c r="BCH3000" s="583"/>
      <c r="BCI3000" s="538"/>
      <c r="BCJ3000" s="565"/>
      <c r="BCK3000" s="357"/>
      <c r="BCL3000" s="81"/>
      <c r="BCM3000" s="173"/>
      <c r="BCN3000" s="736"/>
      <c r="BCO3000" s="137"/>
      <c r="BCP3000" s="583"/>
      <c r="BCQ3000" s="538"/>
      <c r="BCR3000" s="565"/>
      <c r="BCS3000" s="357"/>
      <c r="BCT3000" s="81"/>
      <c r="BCU3000" s="173"/>
      <c r="BCV3000" s="736"/>
      <c r="BCW3000" s="137"/>
      <c r="BCX3000" s="583"/>
      <c r="BCY3000" s="538"/>
      <c r="BCZ3000" s="565"/>
      <c r="BDA3000" s="357"/>
      <c r="BDB3000" s="81"/>
      <c r="BDC3000" s="173"/>
      <c r="BDD3000" s="736"/>
      <c r="BDE3000" s="137"/>
      <c r="BDF3000" s="583"/>
      <c r="BDG3000" s="538"/>
      <c r="BDH3000" s="565"/>
      <c r="BDI3000" s="357"/>
      <c r="BDJ3000" s="81"/>
      <c r="BDK3000" s="173"/>
      <c r="BDL3000" s="736"/>
      <c r="BDM3000" s="137"/>
      <c r="BDN3000" s="583"/>
      <c r="BDO3000" s="538"/>
      <c r="BDP3000" s="565"/>
      <c r="BDQ3000" s="357"/>
      <c r="BDR3000" s="81"/>
      <c r="BDS3000" s="173"/>
      <c r="BDT3000" s="736"/>
      <c r="BDU3000" s="137"/>
      <c r="BDV3000" s="583"/>
      <c r="BDW3000" s="538"/>
      <c r="BDX3000" s="565"/>
      <c r="BDY3000" s="357"/>
      <c r="BDZ3000" s="81"/>
      <c r="BEA3000" s="173"/>
      <c r="BEB3000" s="736"/>
      <c r="BEC3000" s="137"/>
      <c r="BED3000" s="583"/>
      <c r="BEE3000" s="538"/>
      <c r="BEF3000" s="565"/>
      <c r="BEG3000" s="357"/>
      <c r="BEH3000" s="81"/>
      <c r="BEI3000" s="173"/>
      <c r="BEJ3000" s="736"/>
      <c r="BEK3000" s="137"/>
      <c r="BEL3000" s="583"/>
      <c r="BEM3000" s="538"/>
      <c r="BEN3000" s="565"/>
      <c r="BEO3000" s="357"/>
      <c r="BEP3000" s="81"/>
      <c r="BEQ3000" s="173"/>
      <c r="BER3000" s="736"/>
      <c r="BES3000" s="137"/>
      <c r="BET3000" s="583"/>
      <c r="BEU3000" s="538"/>
      <c r="BEV3000" s="565"/>
      <c r="BEW3000" s="357"/>
      <c r="BEX3000" s="81"/>
      <c r="BEY3000" s="173"/>
      <c r="BEZ3000" s="736"/>
      <c r="BFA3000" s="137"/>
      <c r="BFB3000" s="583"/>
      <c r="BFC3000" s="538"/>
      <c r="BFD3000" s="565"/>
      <c r="BFE3000" s="357"/>
      <c r="BFF3000" s="81"/>
      <c r="BFG3000" s="173"/>
      <c r="BFH3000" s="736"/>
      <c r="BFI3000" s="137"/>
      <c r="BFJ3000" s="583"/>
      <c r="BFK3000" s="538"/>
      <c r="BFL3000" s="565"/>
      <c r="BFM3000" s="357"/>
      <c r="BFN3000" s="81"/>
      <c r="BFO3000" s="173"/>
      <c r="BFP3000" s="736"/>
      <c r="BFQ3000" s="137"/>
      <c r="BFR3000" s="583"/>
      <c r="BFS3000" s="538"/>
      <c r="BFT3000" s="565"/>
      <c r="BFU3000" s="357"/>
      <c r="BFV3000" s="81"/>
      <c r="BFW3000" s="173"/>
      <c r="BFX3000" s="736"/>
      <c r="BFY3000" s="137"/>
      <c r="BFZ3000" s="583"/>
      <c r="BGA3000" s="538"/>
      <c r="BGB3000" s="565"/>
      <c r="BGC3000" s="357"/>
      <c r="BGD3000" s="81"/>
      <c r="BGE3000" s="173"/>
      <c r="BGF3000" s="736"/>
      <c r="BGG3000" s="137"/>
      <c r="BGH3000" s="583"/>
      <c r="BGI3000" s="538"/>
      <c r="BGJ3000" s="565"/>
      <c r="BGK3000" s="357"/>
      <c r="BGL3000" s="81"/>
      <c r="BGM3000" s="173"/>
      <c r="BGN3000" s="736"/>
      <c r="BGO3000" s="137"/>
      <c r="BGP3000" s="583"/>
      <c r="BGQ3000" s="538"/>
      <c r="BGR3000" s="565"/>
      <c r="BGS3000" s="357"/>
      <c r="BGT3000" s="81"/>
      <c r="BGU3000" s="173"/>
      <c r="BGV3000" s="736"/>
      <c r="BGW3000" s="137"/>
      <c r="BGX3000" s="583"/>
      <c r="BGY3000" s="538"/>
      <c r="BGZ3000" s="565"/>
      <c r="BHA3000" s="357"/>
      <c r="BHB3000" s="81"/>
      <c r="BHC3000" s="173"/>
      <c r="BHD3000" s="736"/>
      <c r="BHE3000" s="137"/>
      <c r="BHF3000" s="583"/>
      <c r="BHG3000" s="538"/>
      <c r="BHH3000" s="565"/>
      <c r="BHI3000" s="357"/>
      <c r="BHJ3000" s="81"/>
      <c r="BHK3000" s="173"/>
      <c r="BHL3000" s="736"/>
      <c r="BHM3000" s="137"/>
      <c r="BHN3000" s="583"/>
      <c r="BHO3000" s="538"/>
      <c r="BHP3000" s="565"/>
      <c r="BHQ3000" s="357"/>
      <c r="BHR3000" s="81"/>
      <c r="BHS3000" s="173"/>
      <c r="BHT3000" s="736"/>
      <c r="BHU3000" s="137"/>
      <c r="BHV3000" s="583"/>
      <c r="BHW3000" s="538"/>
      <c r="BHX3000" s="565"/>
      <c r="BHY3000" s="357"/>
      <c r="BHZ3000" s="81"/>
      <c r="BIA3000" s="173"/>
      <c r="BIB3000" s="736"/>
      <c r="BIC3000" s="137"/>
      <c r="BID3000" s="583"/>
      <c r="BIE3000" s="538"/>
      <c r="BIF3000" s="565"/>
      <c r="BIG3000" s="357"/>
      <c r="BIH3000" s="81"/>
      <c r="BII3000" s="173"/>
      <c r="BIJ3000" s="736"/>
      <c r="BIK3000" s="137"/>
      <c r="BIL3000" s="583"/>
      <c r="BIM3000" s="538"/>
      <c r="BIN3000" s="565"/>
      <c r="BIO3000" s="357"/>
      <c r="BIP3000" s="81"/>
      <c r="BIQ3000" s="173"/>
      <c r="BIR3000" s="736"/>
      <c r="BIS3000" s="137"/>
      <c r="BIT3000" s="583"/>
      <c r="BIU3000" s="538"/>
      <c r="BIV3000" s="565"/>
      <c r="BIW3000" s="357"/>
      <c r="BIX3000" s="81"/>
      <c r="BIY3000" s="173"/>
      <c r="BIZ3000" s="736"/>
      <c r="BJA3000" s="137"/>
      <c r="BJB3000" s="583"/>
      <c r="BJC3000" s="538"/>
      <c r="BJD3000" s="565"/>
      <c r="BJE3000" s="357"/>
      <c r="BJF3000" s="81"/>
      <c r="BJG3000" s="173"/>
      <c r="BJH3000" s="736"/>
      <c r="BJI3000" s="137"/>
      <c r="BJJ3000" s="583"/>
      <c r="BJK3000" s="538"/>
      <c r="BJL3000" s="565"/>
      <c r="BJM3000" s="357"/>
      <c r="BJN3000" s="81"/>
      <c r="BJO3000" s="173"/>
      <c r="BJP3000" s="736"/>
      <c r="BJQ3000" s="137"/>
      <c r="BJR3000" s="583"/>
      <c r="BJS3000" s="538"/>
      <c r="BJT3000" s="565"/>
      <c r="BJU3000" s="357"/>
      <c r="BJV3000" s="81"/>
      <c r="BJW3000" s="173"/>
      <c r="BJX3000" s="736"/>
      <c r="BJY3000" s="137"/>
      <c r="BJZ3000" s="583"/>
      <c r="BKA3000" s="538"/>
      <c r="BKB3000" s="565"/>
      <c r="BKC3000" s="357"/>
      <c r="BKD3000" s="81"/>
      <c r="BKE3000" s="173"/>
      <c r="BKF3000" s="736"/>
      <c r="BKG3000" s="137"/>
      <c r="BKH3000" s="583"/>
      <c r="BKI3000" s="538"/>
      <c r="BKJ3000" s="565"/>
      <c r="BKK3000" s="357"/>
      <c r="BKL3000" s="81"/>
      <c r="BKM3000" s="173"/>
      <c r="BKN3000" s="736"/>
      <c r="BKO3000" s="137"/>
      <c r="BKP3000" s="583"/>
      <c r="BKQ3000" s="538"/>
      <c r="BKR3000" s="565"/>
      <c r="BKS3000" s="357"/>
      <c r="BKT3000" s="81"/>
      <c r="BKU3000" s="173"/>
      <c r="BKV3000" s="736"/>
      <c r="BKW3000" s="137"/>
      <c r="BKX3000" s="583"/>
      <c r="BKY3000" s="538"/>
      <c r="BKZ3000" s="565"/>
      <c r="BLA3000" s="357"/>
      <c r="BLB3000" s="81"/>
      <c r="BLC3000" s="173"/>
      <c r="BLD3000" s="736"/>
      <c r="BLE3000" s="137"/>
      <c r="BLF3000" s="583"/>
      <c r="BLG3000" s="538"/>
      <c r="BLH3000" s="565"/>
      <c r="BLI3000" s="357"/>
      <c r="BLJ3000" s="81"/>
      <c r="BLK3000" s="173"/>
      <c r="BLL3000" s="736"/>
      <c r="BLM3000" s="137"/>
      <c r="BLN3000" s="583"/>
      <c r="BLO3000" s="538"/>
      <c r="BLP3000" s="565"/>
      <c r="BLQ3000" s="357"/>
      <c r="BLR3000" s="81"/>
      <c r="BLS3000" s="173"/>
      <c r="BLT3000" s="736"/>
      <c r="BLU3000" s="137"/>
      <c r="BLV3000" s="583"/>
      <c r="BLW3000" s="538"/>
      <c r="BLX3000" s="565"/>
      <c r="BLY3000" s="357"/>
      <c r="BLZ3000" s="81"/>
      <c r="BMA3000" s="173"/>
      <c r="BMB3000" s="736"/>
      <c r="BMC3000" s="137"/>
      <c r="BMD3000" s="583"/>
      <c r="BME3000" s="538"/>
      <c r="BMF3000" s="565"/>
      <c r="BMG3000" s="357"/>
      <c r="BMH3000" s="81"/>
      <c r="BMI3000" s="173"/>
      <c r="BMJ3000" s="736"/>
      <c r="BMK3000" s="137"/>
      <c r="BML3000" s="583"/>
      <c r="BMM3000" s="538"/>
      <c r="BMN3000" s="565"/>
      <c r="BMO3000" s="357"/>
      <c r="BMP3000" s="81"/>
      <c r="BMQ3000" s="173"/>
      <c r="BMR3000" s="736"/>
      <c r="BMS3000" s="137"/>
      <c r="BMT3000" s="583"/>
      <c r="BMU3000" s="538"/>
      <c r="BMV3000" s="565"/>
      <c r="BMW3000" s="357"/>
      <c r="BMX3000" s="81"/>
      <c r="BMY3000" s="173"/>
      <c r="BMZ3000" s="736"/>
      <c r="BNA3000" s="137"/>
      <c r="BNB3000" s="583"/>
      <c r="BNC3000" s="538"/>
      <c r="BND3000" s="565"/>
      <c r="BNE3000" s="357"/>
      <c r="BNF3000" s="81"/>
      <c r="BNG3000" s="173"/>
      <c r="BNH3000" s="736"/>
      <c r="BNI3000" s="137"/>
      <c r="BNJ3000" s="583"/>
      <c r="BNK3000" s="538"/>
      <c r="BNL3000" s="565"/>
      <c r="BNM3000" s="357"/>
      <c r="BNN3000" s="81"/>
      <c r="BNO3000" s="173"/>
      <c r="BNP3000" s="736"/>
      <c r="BNQ3000" s="137"/>
      <c r="BNR3000" s="583"/>
      <c r="BNS3000" s="538"/>
      <c r="BNT3000" s="565"/>
      <c r="BNU3000" s="357"/>
      <c r="BNV3000" s="81"/>
      <c r="BNW3000" s="173"/>
      <c r="BNX3000" s="736"/>
      <c r="BNY3000" s="137"/>
      <c r="BNZ3000" s="583"/>
      <c r="BOA3000" s="538"/>
      <c r="BOB3000" s="565"/>
      <c r="BOC3000" s="357"/>
      <c r="BOD3000" s="81"/>
      <c r="BOE3000" s="173"/>
      <c r="BOF3000" s="736"/>
      <c r="BOG3000" s="137"/>
      <c r="BOH3000" s="583"/>
      <c r="BOI3000" s="538"/>
      <c r="BOJ3000" s="565"/>
      <c r="BOK3000" s="357"/>
      <c r="BOL3000" s="81"/>
      <c r="BOM3000" s="173"/>
      <c r="BON3000" s="736"/>
      <c r="BOO3000" s="137"/>
      <c r="BOP3000" s="583"/>
      <c r="BOQ3000" s="538"/>
      <c r="BOR3000" s="565"/>
      <c r="BOS3000" s="357"/>
      <c r="BOT3000" s="81"/>
      <c r="BOU3000" s="173"/>
      <c r="BOV3000" s="736"/>
      <c r="BOW3000" s="137"/>
      <c r="BOX3000" s="583"/>
      <c r="BOY3000" s="538"/>
      <c r="BOZ3000" s="565"/>
      <c r="BPA3000" s="357"/>
      <c r="BPB3000" s="81"/>
      <c r="BPC3000" s="173"/>
      <c r="BPD3000" s="736"/>
      <c r="BPE3000" s="137"/>
      <c r="BPF3000" s="583"/>
      <c r="BPG3000" s="538"/>
      <c r="BPH3000" s="565"/>
      <c r="BPI3000" s="357"/>
      <c r="BPJ3000" s="81"/>
      <c r="BPK3000" s="173"/>
      <c r="BPL3000" s="736"/>
      <c r="BPM3000" s="137"/>
      <c r="BPN3000" s="583"/>
      <c r="BPO3000" s="538"/>
      <c r="BPP3000" s="565"/>
      <c r="BPQ3000" s="357"/>
      <c r="BPR3000" s="81"/>
      <c r="BPS3000" s="173"/>
      <c r="BPT3000" s="736"/>
      <c r="BPU3000" s="137"/>
      <c r="BPV3000" s="583"/>
      <c r="BPW3000" s="538"/>
      <c r="BPX3000" s="565"/>
      <c r="BPY3000" s="357"/>
      <c r="BPZ3000" s="81"/>
      <c r="BQA3000" s="173"/>
      <c r="BQB3000" s="736"/>
      <c r="BQC3000" s="137"/>
      <c r="BQD3000" s="583"/>
      <c r="BQE3000" s="538"/>
      <c r="BQF3000" s="565"/>
      <c r="BQG3000" s="357"/>
      <c r="BQH3000" s="81"/>
      <c r="BQI3000" s="173"/>
      <c r="BQJ3000" s="736"/>
      <c r="BQK3000" s="137"/>
      <c r="BQL3000" s="583"/>
      <c r="BQM3000" s="538"/>
      <c r="BQN3000" s="565"/>
      <c r="BQO3000" s="357"/>
      <c r="BQP3000" s="81"/>
      <c r="BQQ3000" s="173"/>
      <c r="BQR3000" s="736"/>
      <c r="BQS3000" s="137"/>
      <c r="BQT3000" s="583"/>
      <c r="BQU3000" s="538"/>
      <c r="BQV3000" s="565"/>
      <c r="BQW3000" s="357"/>
      <c r="BQX3000" s="81"/>
      <c r="BQY3000" s="173"/>
      <c r="BQZ3000" s="736"/>
      <c r="BRA3000" s="137"/>
      <c r="BRB3000" s="583"/>
      <c r="BRC3000" s="538"/>
      <c r="BRD3000" s="565"/>
      <c r="BRE3000" s="357"/>
      <c r="BRF3000" s="81"/>
      <c r="BRG3000" s="173"/>
      <c r="BRH3000" s="736"/>
      <c r="BRI3000" s="137"/>
      <c r="BRJ3000" s="583"/>
      <c r="BRK3000" s="538"/>
      <c r="BRL3000" s="565"/>
      <c r="BRM3000" s="357"/>
      <c r="BRN3000" s="81"/>
      <c r="BRO3000" s="173"/>
      <c r="BRP3000" s="736"/>
      <c r="BRQ3000" s="137"/>
      <c r="BRR3000" s="583"/>
      <c r="BRS3000" s="538"/>
      <c r="BRT3000" s="565"/>
      <c r="BRU3000" s="357"/>
      <c r="BRV3000" s="81"/>
      <c r="BRW3000" s="173"/>
      <c r="BRX3000" s="736"/>
      <c r="BRY3000" s="137"/>
      <c r="BRZ3000" s="583"/>
      <c r="BSA3000" s="538"/>
      <c r="BSB3000" s="565"/>
      <c r="BSC3000" s="357"/>
      <c r="BSD3000" s="81"/>
      <c r="BSE3000" s="173"/>
      <c r="BSF3000" s="736"/>
      <c r="BSG3000" s="137"/>
      <c r="BSH3000" s="583"/>
      <c r="BSI3000" s="538"/>
      <c r="BSJ3000" s="565"/>
      <c r="BSK3000" s="357"/>
      <c r="BSL3000" s="81"/>
      <c r="BSM3000" s="173"/>
      <c r="BSN3000" s="736"/>
      <c r="BSO3000" s="137"/>
      <c r="BSP3000" s="583"/>
      <c r="BSQ3000" s="538"/>
      <c r="BSR3000" s="565"/>
      <c r="BSS3000" s="357"/>
      <c r="BST3000" s="81"/>
      <c r="BSU3000" s="173"/>
      <c r="BSV3000" s="736"/>
      <c r="BSW3000" s="137"/>
      <c r="BSX3000" s="583"/>
      <c r="BSY3000" s="538"/>
      <c r="BSZ3000" s="565"/>
      <c r="BTA3000" s="357"/>
      <c r="BTB3000" s="81"/>
      <c r="BTC3000" s="173"/>
      <c r="BTD3000" s="736"/>
      <c r="BTE3000" s="137"/>
      <c r="BTF3000" s="583"/>
      <c r="BTG3000" s="538"/>
      <c r="BTH3000" s="565"/>
      <c r="BTI3000" s="357"/>
      <c r="BTJ3000" s="81"/>
      <c r="BTK3000" s="173"/>
      <c r="BTL3000" s="736"/>
      <c r="BTM3000" s="137"/>
      <c r="BTN3000" s="583"/>
      <c r="BTO3000" s="538"/>
      <c r="BTP3000" s="565"/>
      <c r="BTQ3000" s="357"/>
      <c r="BTR3000" s="81"/>
      <c r="BTS3000" s="173"/>
      <c r="BTT3000" s="736"/>
      <c r="BTU3000" s="137"/>
      <c r="BTV3000" s="583"/>
      <c r="BTW3000" s="538"/>
      <c r="BTX3000" s="565"/>
      <c r="BTY3000" s="357"/>
      <c r="BTZ3000" s="81"/>
      <c r="BUA3000" s="173"/>
      <c r="BUB3000" s="736"/>
      <c r="BUC3000" s="137"/>
      <c r="BUD3000" s="583"/>
      <c r="BUE3000" s="538"/>
      <c r="BUF3000" s="565"/>
      <c r="BUG3000" s="357"/>
      <c r="BUH3000" s="81"/>
      <c r="BUI3000" s="173"/>
      <c r="BUJ3000" s="736"/>
      <c r="BUK3000" s="137"/>
      <c r="BUL3000" s="583"/>
      <c r="BUM3000" s="538"/>
      <c r="BUN3000" s="565"/>
      <c r="BUO3000" s="357"/>
      <c r="BUP3000" s="81"/>
      <c r="BUQ3000" s="173"/>
      <c r="BUR3000" s="736"/>
      <c r="BUS3000" s="137"/>
      <c r="BUT3000" s="583"/>
      <c r="BUU3000" s="538"/>
      <c r="BUV3000" s="565"/>
      <c r="BUW3000" s="357"/>
      <c r="BUX3000" s="81"/>
      <c r="BUY3000" s="173"/>
      <c r="BUZ3000" s="736"/>
      <c r="BVA3000" s="137"/>
      <c r="BVB3000" s="583"/>
      <c r="BVC3000" s="538"/>
      <c r="BVD3000" s="565"/>
      <c r="BVE3000" s="357"/>
      <c r="BVF3000" s="81"/>
      <c r="BVG3000" s="173"/>
      <c r="BVH3000" s="736"/>
      <c r="BVI3000" s="137"/>
      <c r="BVJ3000" s="583"/>
      <c r="BVK3000" s="538"/>
      <c r="BVL3000" s="565"/>
      <c r="BVM3000" s="357"/>
      <c r="BVN3000" s="81"/>
      <c r="BVO3000" s="173"/>
      <c r="BVP3000" s="736"/>
      <c r="BVQ3000" s="137"/>
      <c r="BVR3000" s="583"/>
      <c r="BVS3000" s="538"/>
      <c r="BVT3000" s="565"/>
      <c r="BVU3000" s="357"/>
      <c r="BVV3000" s="81"/>
      <c r="BVW3000" s="173"/>
      <c r="BVX3000" s="736"/>
      <c r="BVY3000" s="137"/>
      <c r="BVZ3000" s="583"/>
      <c r="BWA3000" s="538"/>
      <c r="BWB3000" s="565"/>
      <c r="BWC3000" s="357"/>
      <c r="BWD3000" s="81"/>
      <c r="BWE3000" s="173"/>
      <c r="BWF3000" s="736"/>
      <c r="BWG3000" s="137"/>
      <c r="BWH3000" s="583"/>
      <c r="BWI3000" s="538"/>
      <c r="BWJ3000" s="565"/>
      <c r="BWK3000" s="357"/>
      <c r="BWL3000" s="81"/>
      <c r="BWM3000" s="173"/>
      <c r="BWN3000" s="736"/>
      <c r="BWO3000" s="137"/>
      <c r="BWP3000" s="583"/>
      <c r="BWQ3000" s="538"/>
      <c r="BWR3000" s="565"/>
      <c r="BWS3000" s="357"/>
      <c r="BWT3000" s="81"/>
      <c r="BWU3000" s="173"/>
      <c r="BWV3000" s="736"/>
      <c r="BWW3000" s="137"/>
      <c r="BWX3000" s="583"/>
      <c r="BWY3000" s="538"/>
      <c r="BWZ3000" s="565"/>
      <c r="BXA3000" s="357"/>
      <c r="BXB3000" s="81"/>
      <c r="BXC3000" s="173"/>
      <c r="BXD3000" s="736"/>
      <c r="BXE3000" s="137"/>
      <c r="BXF3000" s="583"/>
      <c r="BXG3000" s="538"/>
      <c r="BXH3000" s="565"/>
      <c r="BXI3000" s="357"/>
      <c r="BXJ3000" s="81"/>
      <c r="BXK3000" s="173"/>
      <c r="BXL3000" s="736"/>
      <c r="BXM3000" s="137"/>
      <c r="BXN3000" s="583"/>
      <c r="BXO3000" s="538"/>
      <c r="BXP3000" s="565"/>
      <c r="BXQ3000" s="357"/>
      <c r="BXR3000" s="81"/>
      <c r="BXS3000" s="173"/>
      <c r="BXT3000" s="736"/>
      <c r="BXU3000" s="137"/>
      <c r="BXV3000" s="583"/>
      <c r="BXW3000" s="538"/>
      <c r="BXX3000" s="565"/>
      <c r="BXY3000" s="357"/>
      <c r="BXZ3000" s="81"/>
      <c r="BYA3000" s="173"/>
      <c r="BYB3000" s="736"/>
      <c r="BYC3000" s="137"/>
      <c r="BYD3000" s="583"/>
      <c r="BYE3000" s="538"/>
      <c r="BYF3000" s="565"/>
      <c r="BYG3000" s="357"/>
      <c r="BYH3000" s="81"/>
      <c r="BYI3000" s="173"/>
      <c r="BYJ3000" s="736"/>
      <c r="BYK3000" s="137"/>
      <c r="BYL3000" s="583"/>
      <c r="BYM3000" s="538"/>
      <c r="BYN3000" s="565"/>
      <c r="BYO3000" s="357"/>
      <c r="BYP3000" s="81"/>
      <c r="BYQ3000" s="173"/>
      <c r="BYR3000" s="736"/>
      <c r="BYS3000" s="137"/>
      <c r="BYT3000" s="583"/>
      <c r="BYU3000" s="538"/>
      <c r="BYV3000" s="565"/>
      <c r="BYW3000" s="357"/>
      <c r="BYX3000" s="81"/>
      <c r="BYY3000" s="173"/>
      <c r="BYZ3000" s="736"/>
      <c r="BZA3000" s="137"/>
      <c r="BZB3000" s="583"/>
      <c r="BZC3000" s="538"/>
      <c r="BZD3000" s="565"/>
      <c r="BZE3000" s="357"/>
      <c r="BZF3000" s="81"/>
      <c r="BZG3000" s="173"/>
      <c r="BZH3000" s="736"/>
      <c r="BZI3000" s="137"/>
      <c r="BZJ3000" s="583"/>
      <c r="BZK3000" s="538"/>
      <c r="BZL3000" s="565"/>
      <c r="BZM3000" s="357"/>
      <c r="BZN3000" s="81"/>
      <c r="BZO3000" s="173"/>
      <c r="BZP3000" s="736"/>
      <c r="BZQ3000" s="137"/>
      <c r="BZR3000" s="583"/>
      <c r="BZS3000" s="538"/>
      <c r="BZT3000" s="565"/>
      <c r="BZU3000" s="357"/>
      <c r="BZV3000" s="81"/>
      <c r="BZW3000" s="173"/>
      <c r="BZX3000" s="736"/>
      <c r="BZY3000" s="137"/>
      <c r="BZZ3000" s="583"/>
      <c r="CAA3000" s="538"/>
      <c r="CAB3000" s="565"/>
      <c r="CAC3000" s="357"/>
      <c r="CAD3000" s="81"/>
      <c r="CAE3000" s="173"/>
      <c r="CAF3000" s="736"/>
      <c r="CAG3000" s="137"/>
      <c r="CAH3000" s="583"/>
      <c r="CAI3000" s="538"/>
      <c r="CAJ3000" s="565"/>
      <c r="CAK3000" s="357"/>
      <c r="CAL3000" s="81"/>
      <c r="CAM3000" s="173"/>
      <c r="CAN3000" s="736"/>
      <c r="CAO3000" s="137"/>
      <c r="CAP3000" s="583"/>
      <c r="CAQ3000" s="538"/>
      <c r="CAR3000" s="565"/>
      <c r="CAS3000" s="357"/>
      <c r="CAT3000" s="81"/>
      <c r="CAU3000" s="173"/>
      <c r="CAV3000" s="736"/>
      <c r="CAW3000" s="137"/>
      <c r="CAX3000" s="583"/>
      <c r="CAY3000" s="538"/>
      <c r="CAZ3000" s="565"/>
      <c r="CBA3000" s="357"/>
      <c r="CBB3000" s="81"/>
      <c r="CBC3000" s="173"/>
      <c r="CBD3000" s="736"/>
      <c r="CBE3000" s="137"/>
      <c r="CBF3000" s="583"/>
      <c r="CBG3000" s="538"/>
      <c r="CBH3000" s="565"/>
      <c r="CBI3000" s="357"/>
      <c r="CBJ3000" s="81"/>
      <c r="CBK3000" s="173"/>
      <c r="CBL3000" s="736"/>
      <c r="CBM3000" s="137"/>
      <c r="CBN3000" s="583"/>
      <c r="CBO3000" s="538"/>
      <c r="CBP3000" s="565"/>
      <c r="CBQ3000" s="357"/>
      <c r="CBR3000" s="81"/>
      <c r="CBS3000" s="173"/>
      <c r="CBT3000" s="736"/>
      <c r="CBU3000" s="137"/>
      <c r="CBV3000" s="583"/>
      <c r="CBW3000" s="538"/>
      <c r="CBX3000" s="565"/>
      <c r="CBY3000" s="357"/>
      <c r="CBZ3000" s="81"/>
      <c r="CCA3000" s="173"/>
      <c r="CCB3000" s="736"/>
      <c r="CCC3000" s="137"/>
      <c r="CCD3000" s="583"/>
      <c r="CCE3000" s="538"/>
      <c r="CCF3000" s="565"/>
      <c r="CCG3000" s="357"/>
      <c r="CCH3000" s="81"/>
      <c r="CCI3000" s="173"/>
      <c r="CCJ3000" s="736"/>
      <c r="CCK3000" s="137"/>
      <c r="CCL3000" s="583"/>
      <c r="CCM3000" s="538"/>
      <c r="CCN3000" s="565"/>
      <c r="CCO3000" s="357"/>
      <c r="CCP3000" s="81"/>
      <c r="CCQ3000" s="173"/>
      <c r="CCR3000" s="736"/>
      <c r="CCS3000" s="137"/>
      <c r="CCT3000" s="583"/>
      <c r="CCU3000" s="538"/>
      <c r="CCV3000" s="565"/>
      <c r="CCW3000" s="357"/>
      <c r="CCX3000" s="81"/>
      <c r="CCY3000" s="173"/>
      <c r="CCZ3000" s="736"/>
      <c r="CDA3000" s="137"/>
      <c r="CDB3000" s="583"/>
      <c r="CDC3000" s="538"/>
      <c r="CDD3000" s="565"/>
      <c r="CDE3000" s="357"/>
      <c r="CDF3000" s="81"/>
      <c r="CDG3000" s="173"/>
      <c r="CDH3000" s="736"/>
      <c r="CDI3000" s="137"/>
      <c r="CDJ3000" s="583"/>
      <c r="CDK3000" s="538"/>
      <c r="CDL3000" s="565"/>
      <c r="CDM3000" s="357"/>
      <c r="CDN3000" s="81"/>
      <c r="CDO3000" s="173"/>
      <c r="CDP3000" s="736"/>
      <c r="CDQ3000" s="137"/>
      <c r="CDR3000" s="583"/>
      <c r="CDS3000" s="538"/>
      <c r="CDT3000" s="565"/>
      <c r="CDU3000" s="357"/>
      <c r="CDV3000" s="81"/>
      <c r="CDW3000" s="173"/>
      <c r="CDX3000" s="736"/>
      <c r="CDY3000" s="137"/>
      <c r="CDZ3000" s="583"/>
      <c r="CEA3000" s="538"/>
      <c r="CEB3000" s="565"/>
      <c r="CEC3000" s="357"/>
      <c r="CED3000" s="81"/>
      <c r="CEE3000" s="173"/>
      <c r="CEF3000" s="736"/>
      <c r="CEG3000" s="137"/>
      <c r="CEH3000" s="583"/>
      <c r="CEI3000" s="538"/>
      <c r="CEJ3000" s="565"/>
      <c r="CEK3000" s="357"/>
      <c r="CEL3000" s="81"/>
      <c r="CEM3000" s="173"/>
      <c r="CEN3000" s="736"/>
      <c r="CEO3000" s="137"/>
      <c r="CEP3000" s="583"/>
      <c r="CEQ3000" s="538"/>
      <c r="CER3000" s="565"/>
      <c r="CES3000" s="357"/>
      <c r="CET3000" s="81"/>
      <c r="CEU3000" s="173"/>
      <c r="CEV3000" s="736"/>
      <c r="CEW3000" s="137"/>
      <c r="CEX3000" s="583"/>
      <c r="CEY3000" s="538"/>
      <c r="CEZ3000" s="565"/>
      <c r="CFA3000" s="357"/>
      <c r="CFB3000" s="81"/>
      <c r="CFC3000" s="173"/>
      <c r="CFD3000" s="736"/>
      <c r="CFE3000" s="137"/>
      <c r="CFF3000" s="583"/>
      <c r="CFG3000" s="538"/>
      <c r="CFH3000" s="565"/>
      <c r="CFI3000" s="357"/>
      <c r="CFJ3000" s="81"/>
      <c r="CFK3000" s="173"/>
      <c r="CFL3000" s="736"/>
      <c r="CFM3000" s="137"/>
      <c r="CFN3000" s="583"/>
      <c r="CFO3000" s="538"/>
      <c r="CFP3000" s="565"/>
      <c r="CFQ3000" s="357"/>
      <c r="CFR3000" s="81"/>
      <c r="CFS3000" s="173"/>
      <c r="CFT3000" s="736"/>
      <c r="CFU3000" s="137"/>
      <c r="CFV3000" s="583"/>
      <c r="CFW3000" s="538"/>
      <c r="CFX3000" s="565"/>
      <c r="CFY3000" s="357"/>
      <c r="CFZ3000" s="81"/>
      <c r="CGA3000" s="173"/>
      <c r="CGB3000" s="736"/>
      <c r="CGC3000" s="137"/>
      <c r="CGD3000" s="583"/>
      <c r="CGE3000" s="538"/>
      <c r="CGF3000" s="565"/>
      <c r="CGG3000" s="357"/>
      <c r="CGH3000" s="81"/>
      <c r="CGI3000" s="173"/>
      <c r="CGJ3000" s="736"/>
      <c r="CGK3000" s="137"/>
      <c r="CGL3000" s="583"/>
      <c r="CGM3000" s="538"/>
      <c r="CGN3000" s="565"/>
      <c r="CGO3000" s="357"/>
      <c r="CGP3000" s="81"/>
      <c r="CGQ3000" s="173"/>
      <c r="CGR3000" s="736"/>
      <c r="CGS3000" s="137"/>
      <c r="CGT3000" s="583"/>
      <c r="CGU3000" s="538"/>
      <c r="CGV3000" s="565"/>
      <c r="CGW3000" s="357"/>
      <c r="CGX3000" s="81"/>
      <c r="CGY3000" s="173"/>
      <c r="CGZ3000" s="736"/>
      <c r="CHA3000" s="137"/>
      <c r="CHB3000" s="583"/>
      <c r="CHC3000" s="538"/>
      <c r="CHD3000" s="565"/>
      <c r="CHE3000" s="357"/>
      <c r="CHF3000" s="81"/>
      <c r="CHG3000" s="173"/>
      <c r="CHH3000" s="736"/>
      <c r="CHI3000" s="137"/>
      <c r="CHJ3000" s="583"/>
      <c r="CHK3000" s="538"/>
      <c r="CHL3000" s="565"/>
      <c r="CHM3000" s="357"/>
      <c r="CHN3000" s="81"/>
      <c r="CHO3000" s="173"/>
      <c r="CHP3000" s="736"/>
      <c r="CHQ3000" s="137"/>
      <c r="CHR3000" s="583"/>
      <c r="CHS3000" s="538"/>
      <c r="CHT3000" s="565"/>
      <c r="CHU3000" s="357"/>
      <c r="CHV3000" s="81"/>
      <c r="CHW3000" s="173"/>
      <c r="CHX3000" s="736"/>
      <c r="CHY3000" s="137"/>
      <c r="CHZ3000" s="583"/>
      <c r="CIA3000" s="538"/>
      <c r="CIB3000" s="565"/>
      <c r="CIC3000" s="357"/>
      <c r="CID3000" s="81"/>
      <c r="CIE3000" s="173"/>
      <c r="CIF3000" s="736"/>
      <c r="CIG3000" s="137"/>
      <c r="CIH3000" s="583"/>
      <c r="CII3000" s="538"/>
      <c r="CIJ3000" s="565"/>
      <c r="CIK3000" s="357"/>
      <c r="CIL3000" s="81"/>
      <c r="CIM3000" s="173"/>
      <c r="CIN3000" s="736"/>
      <c r="CIO3000" s="137"/>
      <c r="CIP3000" s="583"/>
      <c r="CIQ3000" s="538"/>
      <c r="CIR3000" s="565"/>
      <c r="CIS3000" s="357"/>
      <c r="CIT3000" s="81"/>
      <c r="CIU3000" s="173"/>
      <c r="CIV3000" s="736"/>
      <c r="CIW3000" s="137"/>
      <c r="CIX3000" s="583"/>
      <c r="CIY3000" s="538"/>
      <c r="CIZ3000" s="565"/>
      <c r="CJA3000" s="357"/>
      <c r="CJB3000" s="81"/>
      <c r="CJC3000" s="173"/>
      <c r="CJD3000" s="736"/>
      <c r="CJE3000" s="137"/>
      <c r="CJF3000" s="583"/>
      <c r="CJG3000" s="538"/>
      <c r="CJH3000" s="565"/>
      <c r="CJI3000" s="357"/>
      <c r="CJJ3000" s="81"/>
      <c r="CJK3000" s="173"/>
      <c r="CJL3000" s="736"/>
      <c r="CJM3000" s="137"/>
      <c r="CJN3000" s="583"/>
      <c r="CJO3000" s="538"/>
      <c r="CJP3000" s="565"/>
      <c r="CJQ3000" s="357"/>
      <c r="CJR3000" s="81"/>
      <c r="CJS3000" s="173"/>
      <c r="CJT3000" s="736"/>
      <c r="CJU3000" s="137"/>
      <c r="CJV3000" s="583"/>
      <c r="CJW3000" s="538"/>
      <c r="CJX3000" s="565"/>
      <c r="CJY3000" s="357"/>
      <c r="CJZ3000" s="81"/>
      <c r="CKA3000" s="173"/>
      <c r="CKB3000" s="736"/>
      <c r="CKC3000" s="137"/>
      <c r="CKD3000" s="583"/>
      <c r="CKE3000" s="538"/>
      <c r="CKF3000" s="565"/>
      <c r="CKG3000" s="357"/>
      <c r="CKH3000" s="81"/>
      <c r="CKI3000" s="173"/>
      <c r="CKJ3000" s="736"/>
      <c r="CKK3000" s="137"/>
      <c r="CKL3000" s="583"/>
      <c r="CKM3000" s="538"/>
      <c r="CKN3000" s="565"/>
      <c r="CKO3000" s="357"/>
      <c r="CKP3000" s="81"/>
      <c r="CKQ3000" s="173"/>
      <c r="CKR3000" s="736"/>
      <c r="CKS3000" s="137"/>
      <c r="CKT3000" s="583"/>
      <c r="CKU3000" s="538"/>
      <c r="CKV3000" s="565"/>
      <c r="CKW3000" s="357"/>
      <c r="CKX3000" s="81"/>
      <c r="CKY3000" s="173"/>
      <c r="CKZ3000" s="736"/>
      <c r="CLA3000" s="137"/>
      <c r="CLB3000" s="583"/>
      <c r="CLC3000" s="538"/>
      <c r="CLD3000" s="565"/>
      <c r="CLE3000" s="357"/>
      <c r="CLF3000" s="81"/>
      <c r="CLG3000" s="173"/>
      <c r="CLH3000" s="736"/>
      <c r="CLI3000" s="137"/>
      <c r="CLJ3000" s="583"/>
      <c r="CLK3000" s="538"/>
      <c r="CLL3000" s="565"/>
      <c r="CLM3000" s="357"/>
      <c r="CLN3000" s="81"/>
      <c r="CLO3000" s="173"/>
      <c r="CLP3000" s="736"/>
      <c r="CLQ3000" s="137"/>
      <c r="CLR3000" s="583"/>
      <c r="CLS3000" s="538"/>
      <c r="CLT3000" s="565"/>
      <c r="CLU3000" s="357"/>
      <c r="CLV3000" s="81"/>
      <c r="CLW3000" s="173"/>
      <c r="CLX3000" s="736"/>
      <c r="CLY3000" s="137"/>
      <c r="CLZ3000" s="583"/>
      <c r="CMA3000" s="538"/>
      <c r="CMB3000" s="565"/>
      <c r="CMC3000" s="357"/>
      <c r="CMD3000" s="81"/>
      <c r="CME3000" s="173"/>
      <c r="CMF3000" s="736"/>
      <c r="CMG3000" s="137"/>
      <c r="CMH3000" s="583"/>
      <c r="CMI3000" s="538"/>
      <c r="CMJ3000" s="565"/>
      <c r="CMK3000" s="357"/>
      <c r="CML3000" s="81"/>
      <c r="CMM3000" s="173"/>
      <c r="CMN3000" s="736"/>
      <c r="CMO3000" s="137"/>
      <c r="CMP3000" s="583"/>
      <c r="CMQ3000" s="538"/>
      <c r="CMR3000" s="565"/>
      <c r="CMS3000" s="357"/>
      <c r="CMT3000" s="81"/>
      <c r="CMU3000" s="173"/>
      <c r="CMV3000" s="736"/>
      <c r="CMW3000" s="137"/>
      <c r="CMX3000" s="583"/>
      <c r="CMY3000" s="538"/>
      <c r="CMZ3000" s="565"/>
      <c r="CNA3000" s="357"/>
      <c r="CNB3000" s="81"/>
      <c r="CNC3000" s="173"/>
      <c r="CND3000" s="736"/>
      <c r="CNE3000" s="137"/>
      <c r="CNF3000" s="583"/>
      <c r="CNG3000" s="538"/>
      <c r="CNH3000" s="565"/>
      <c r="CNI3000" s="357"/>
      <c r="CNJ3000" s="81"/>
      <c r="CNK3000" s="173"/>
      <c r="CNL3000" s="736"/>
      <c r="CNM3000" s="137"/>
      <c r="CNN3000" s="583"/>
      <c r="CNO3000" s="538"/>
      <c r="CNP3000" s="565"/>
      <c r="CNQ3000" s="357"/>
      <c r="CNR3000" s="81"/>
      <c r="CNS3000" s="173"/>
      <c r="CNT3000" s="736"/>
      <c r="CNU3000" s="137"/>
      <c r="CNV3000" s="583"/>
      <c r="CNW3000" s="538"/>
      <c r="CNX3000" s="565"/>
      <c r="CNY3000" s="357"/>
      <c r="CNZ3000" s="81"/>
      <c r="COA3000" s="173"/>
      <c r="COB3000" s="736"/>
      <c r="COC3000" s="137"/>
      <c r="COD3000" s="583"/>
      <c r="COE3000" s="538"/>
      <c r="COF3000" s="565"/>
      <c r="COG3000" s="357"/>
      <c r="COH3000" s="81"/>
      <c r="COI3000" s="173"/>
      <c r="COJ3000" s="736"/>
      <c r="COK3000" s="137"/>
      <c r="COL3000" s="583"/>
      <c r="COM3000" s="538"/>
      <c r="CON3000" s="565"/>
      <c r="COO3000" s="357"/>
      <c r="COP3000" s="81"/>
      <c r="COQ3000" s="173"/>
      <c r="COR3000" s="736"/>
      <c r="COS3000" s="137"/>
      <c r="COT3000" s="583"/>
      <c r="COU3000" s="538"/>
      <c r="COV3000" s="565"/>
      <c r="COW3000" s="357"/>
      <c r="COX3000" s="81"/>
      <c r="COY3000" s="173"/>
      <c r="COZ3000" s="736"/>
      <c r="CPA3000" s="137"/>
      <c r="CPB3000" s="583"/>
      <c r="CPC3000" s="538"/>
      <c r="CPD3000" s="565"/>
      <c r="CPE3000" s="357"/>
      <c r="CPF3000" s="81"/>
      <c r="CPG3000" s="173"/>
      <c r="CPH3000" s="736"/>
      <c r="CPI3000" s="137"/>
      <c r="CPJ3000" s="583"/>
      <c r="CPK3000" s="538"/>
      <c r="CPL3000" s="565"/>
      <c r="CPM3000" s="357"/>
      <c r="CPN3000" s="81"/>
      <c r="CPO3000" s="173"/>
      <c r="CPP3000" s="736"/>
      <c r="CPQ3000" s="137"/>
      <c r="CPR3000" s="583"/>
      <c r="CPS3000" s="538"/>
      <c r="CPT3000" s="565"/>
      <c r="CPU3000" s="357"/>
      <c r="CPV3000" s="81"/>
      <c r="CPW3000" s="173"/>
      <c r="CPX3000" s="736"/>
      <c r="CPY3000" s="137"/>
      <c r="CPZ3000" s="583"/>
      <c r="CQA3000" s="538"/>
      <c r="CQB3000" s="565"/>
      <c r="CQC3000" s="357"/>
      <c r="CQD3000" s="81"/>
      <c r="CQE3000" s="173"/>
      <c r="CQF3000" s="736"/>
      <c r="CQG3000" s="137"/>
      <c r="CQH3000" s="583"/>
      <c r="CQI3000" s="538"/>
      <c r="CQJ3000" s="565"/>
      <c r="CQK3000" s="357"/>
      <c r="CQL3000" s="81"/>
      <c r="CQM3000" s="173"/>
      <c r="CQN3000" s="736"/>
      <c r="CQO3000" s="137"/>
      <c r="CQP3000" s="583"/>
      <c r="CQQ3000" s="538"/>
      <c r="CQR3000" s="565"/>
      <c r="CQS3000" s="357"/>
      <c r="CQT3000" s="81"/>
      <c r="CQU3000" s="173"/>
      <c r="CQV3000" s="736"/>
      <c r="CQW3000" s="137"/>
      <c r="CQX3000" s="583"/>
      <c r="CQY3000" s="538"/>
      <c r="CQZ3000" s="565"/>
      <c r="CRA3000" s="357"/>
      <c r="CRB3000" s="81"/>
      <c r="CRC3000" s="173"/>
      <c r="CRD3000" s="736"/>
      <c r="CRE3000" s="137"/>
      <c r="CRF3000" s="583"/>
      <c r="CRG3000" s="538"/>
      <c r="CRH3000" s="565"/>
      <c r="CRI3000" s="357"/>
      <c r="CRJ3000" s="81"/>
      <c r="CRK3000" s="173"/>
      <c r="CRL3000" s="736"/>
      <c r="CRM3000" s="137"/>
      <c r="CRN3000" s="583"/>
      <c r="CRO3000" s="538"/>
      <c r="CRP3000" s="565"/>
      <c r="CRQ3000" s="357"/>
      <c r="CRR3000" s="81"/>
      <c r="CRS3000" s="173"/>
      <c r="CRT3000" s="736"/>
      <c r="CRU3000" s="137"/>
      <c r="CRV3000" s="583"/>
      <c r="CRW3000" s="538"/>
      <c r="CRX3000" s="565"/>
      <c r="CRY3000" s="357"/>
      <c r="CRZ3000" s="81"/>
      <c r="CSA3000" s="173"/>
      <c r="CSB3000" s="736"/>
      <c r="CSC3000" s="137"/>
      <c r="CSD3000" s="583"/>
      <c r="CSE3000" s="538"/>
      <c r="CSF3000" s="565"/>
      <c r="CSG3000" s="357"/>
      <c r="CSH3000" s="81"/>
      <c r="CSI3000" s="173"/>
      <c r="CSJ3000" s="736"/>
      <c r="CSK3000" s="137"/>
      <c r="CSL3000" s="583"/>
      <c r="CSM3000" s="538"/>
      <c r="CSN3000" s="565"/>
      <c r="CSO3000" s="357"/>
      <c r="CSP3000" s="81"/>
      <c r="CSQ3000" s="173"/>
      <c r="CSR3000" s="736"/>
      <c r="CSS3000" s="137"/>
      <c r="CST3000" s="583"/>
      <c r="CSU3000" s="538"/>
      <c r="CSV3000" s="565"/>
      <c r="CSW3000" s="357"/>
      <c r="CSX3000" s="81"/>
      <c r="CSY3000" s="173"/>
      <c r="CSZ3000" s="736"/>
      <c r="CTA3000" s="137"/>
      <c r="CTB3000" s="583"/>
      <c r="CTC3000" s="538"/>
      <c r="CTD3000" s="565"/>
      <c r="CTE3000" s="357"/>
      <c r="CTF3000" s="81"/>
      <c r="CTG3000" s="173"/>
      <c r="CTH3000" s="736"/>
      <c r="CTI3000" s="137"/>
      <c r="CTJ3000" s="583"/>
      <c r="CTK3000" s="538"/>
      <c r="CTL3000" s="565"/>
      <c r="CTM3000" s="357"/>
      <c r="CTN3000" s="81"/>
      <c r="CTO3000" s="173"/>
      <c r="CTP3000" s="736"/>
      <c r="CTQ3000" s="137"/>
      <c r="CTR3000" s="583"/>
      <c r="CTS3000" s="538"/>
      <c r="CTT3000" s="565"/>
      <c r="CTU3000" s="357"/>
      <c r="CTV3000" s="81"/>
      <c r="CTW3000" s="173"/>
      <c r="CTX3000" s="736"/>
      <c r="CTY3000" s="137"/>
      <c r="CTZ3000" s="583"/>
      <c r="CUA3000" s="538"/>
      <c r="CUB3000" s="565"/>
      <c r="CUC3000" s="357"/>
      <c r="CUD3000" s="81"/>
      <c r="CUE3000" s="173"/>
      <c r="CUF3000" s="736"/>
      <c r="CUG3000" s="137"/>
      <c r="CUH3000" s="583"/>
      <c r="CUI3000" s="538"/>
      <c r="CUJ3000" s="565"/>
      <c r="CUK3000" s="357"/>
      <c r="CUL3000" s="81"/>
      <c r="CUM3000" s="173"/>
      <c r="CUN3000" s="736"/>
      <c r="CUO3000" s="137"/>
      <c r="CUP3000" s="583"/>
      <c r="CUQ3000" s="538"/>
      <c r="CUR3000" s="565"/>
      <c r="CUS3000" s="357"/>
      <c r="CUT3000" s="81"/>
      <c r="CUU3000" s="173"/>
      <c r="CUV3000" s="736"/>
      <c r="CUW3000" s="137"/>
      <c r="CUX3000" s="583"/>
      <c r="CUY3000" s="538"/>
      <c r="CUZ3000" s="565"/>
      <c r="CVA3000" s="357"/>
      <c r="CVB3000" s="81"/>
      <c r="CVC3000" s="173"/>
      <c r="CVD3000" s="736"/>
      <c r="CVE3000" s="137"/>
      <c r="CVF3000" s="583"/>
      <c r="CVG3000" s="538"/>
      <c r="CVH3000" s="565"/>
      <c r="CVI3000" s="357"/>
      <c r="CVJ3000" s="81"/>
      <c r="CVK3000" s="173"/>
      <c r="CVL3000" s="736"/>
      <c r="CVM3000" s="137"/>
      <c r="CVN3000" s="583"/>
      <c r="CVO3000" s="538"/>
      <c r="CVP3000" s="565"/>
      <c r="CVQ3000" s="357"/>
      <c r="CVR3000" s="81"/>
      <c r="CVS3000" s="173"/>
      <c r="CVT3000" s="736"/>
      <c r="CVU3000" s="137"/>
      <c r="CVV3000" s="583"/>
      <c r="CVW3000" s="538"/>
      <c r="CVX3000" s="565"/>
      <c r="CVY3000" s="357"/>
      <c r="CVZ3000" s="81"/>
      <c r="CWA3000" s="173"/>
      <c r="CWB3000" s="736"/>
      <c r="CWC3000" s="137"/>
      <c r="CWD3000" s="583"/>
      <c r="CWE3000" s="538"/>
      <c r="CWF3000" s="565"/>
      <c r="CWG3000" s="357"/>
      <c r="CWH3000" s="81"/>
      <c r="CWI3000" s="173"/>
      <c r="CWJ3000" s="736"/>
      <c r="CWK3000" s="137"/>
      <c r="CWL3000" s="583"/>
      <c r="CWM3000" s="538"/>
      <c r="CWN3000" s="565"/>
      <c r="CWO3000" s="357"/>
      <c r="CWP3000" s="81"/>
      <c r="CWQ3000" s="173"/>
      <c r="CWR3000" s="736"/>
      <c r="CWS3000" s="137"/>
      <c r="CWT3000" s="583"/>
      <c r="CWU3000" s="538"/>
      <c r="CWV3000" s="565"/>
      <c r="CWW3000" s="357"/>
      <c r="CWX3000" s="81"/>
      <c r="CWY3000" s="173"/>
      <c r="CWZ3000" s="736"/>
      <c r="CXA3000" s="137"/>
      <c r="CXB3000" s="583"/>
      <c r="CXC3000" s="538"/>
      <c r="CXD3000" s="565"/>
      <c r="CXE3000" s="357"/>
      <c r="CXF3000" s="81"/>
      <c r="CXG3000" s="173"/>
      <c r="CXH3000" s="736"/>
      <c r="CXI3000" s="137"/>
      <c r="CXJ3000" s="583"/>
      <c r="CXK3000" s="538"/>
      <c r="CXL3000" s="565"/>
      <c r="CXM3000" s="357"/>
      <c r="CXN3000" s="81"/>
      <c r="CXO3000" s="173"/>
      <c r="CXP3000" s="736"/>
      <c r="CXQ3000" s="137"/>
      <c r="CXR3000" s="583"/>
      <c r="CXS3000" s="538"/>
      <c r="CXT3000" s="565"/>
      <c r="CXU3000" s="357"/>
      <c r="CXV3000" s="81"/>
      <c r="CXW3000" s="173"/>
      <c r="CXX3000" s="736"/>
      <c r="CXY3000" s="137"/>
      <c r="CXZ3000" s="583"/>
      <c r="CYA3000" s="538"/>
      <c r="CYB3000" s="565"/>
      <c r="CYC3000" s="357"/>
      <c r="CYD3000" s="81"/>
      <c r="CYE3000" s="173"/>
      <c r="CYF3000" s="736"/>
      <c r="CYG3000" s="137"/>
      <c r="CYH3000" s="583"/>
      <c r="CYI3000" s="538"/>
      <c r="CYJ3000" s="565"/>
      <c r="CYK3000" s="357"/>
      <c r="CYL3000" s="81"/>
      <c r="CYM3000" s="173"/>
      <c r="CYN3000" s="736"/>
      <c r="CYO3000" s="137"/>
      <c r="CYP3000" s="583"/>
      <c r="CYQ3000" s="538"/>
      <c r="CYR3000" s="565"/>
      <c r="CYS3000" s="357"/>
      <c r="CYT3000" s="81"/>
      <c r="CYU3000" s="173"/>
      <c r="CYV3000" s="736"/>
      <c r="CYW3000" s="137"/>
      <c r="CYX3000" s="583"/>
      <c r="CYY3000" s="538"/>
      <c r="CYZ3000" s="565"/>
      <c r="CZA3000" s="357"/>
      <c r="CZB3000" s="81"/>
      <c r="CZC3000" s="173"/>
      <c r="CZD3000" s="736"/>
      <c r="CZE3000" s="137"/>
      <c r="CZF3000" s="583"/>
      <c r="CZG3000" s="538"/>
      <c r="CZH3000" s="565"/>
      <c r="CZI3000" s="357"/>
      <c r="CZJ3000" s="81"/>
      <c r="CZK3000" s="173"/>
      <c r="CZL3000" s="736"/>
      <c r="CZM3000" s="137"/>
      <c r="CZN3000" s="583"/>
      <c r="CZO3000" s="538"/>
      <c r="CZP3000" s="565"/>
      <c r="CZQ3000" s="357"/>
      <c r="CZR3000" s="81"/>
      <c r="CZS3000" s="173"/>
      <c r="CZT3000" s="736"/>
      <c r="CZU3000" s="137"/>
      <c r="CZV3000" s="583"/>
      <c r="CZW3000" s="538"/>
      <c r="CZX3000" s="565"/>
      <c r="CZY3000" s="357"/>
      <c r="CZZ3000" s="81"/>
      <c r="DAA3000" s="173"/>
      <c r="DAB3000" s="736"/>
      <c r="DAC3000" s="137"/>
      <c r="DAD3000" s="583"/>
      <c r="DAE3000" s="538"/>
      <c r="DAF3000" s="565"/>
      <c r="DAG3000" s="357"/>
      <c r="DAH3000" s="81"/>
      <c r="DAI3000" s="173"/>
      <c r="DAJ3000" s="736"/>
      <c r="DAK3000" s="137"/>
      <c r="DAL3000" s="583"/>
      <c r="DAM3000" s="538"/>
      <c r="DAN3000" s="565"/>
      <c r="DAO3000" s="357"/>
      <c r="DAP3000" s="81"/>
      <c r="DAQ3000" s="173"/>
      <c r="DAR3000" s="736"/>
      <c r="DAS3000" s="137"/>
      <c r="DAT3000" s="583"/>
      <c r="DAU3000" s="538"/>
      <c r="DAV3000" s="565"/>
      <c r="DAW3000" s="357"/>
      <c r="DAX3000" s="81"/>
      <c r="DAY3000" s="173"/>
      <c r="DAZ3000" s="736"/>
      <c r="DBA3000" s="137"/>
      <c r="DBB3000" s="583"/>
      <c r="DBC3000" s="538"/>
      <c r="DBD3000" s="565"/>
      <c r="DBE3000" s="357"/>
      <c r="DBF3000" s="81"/>
      <c r="DBG3000" s="173"/>
      <c r="DBH3000" s="736"/>
      <c r="DBI3000" s="137"/>
      <c r="DBJ3000" s="583"/>
      <c r="DBK3000" s="538"/>
      <c r="DBL3000" s="565"/>
      <c r="DBM3000" s="357"/>
      <c r="DBN3000" s="81"/>
      <c r="DBO3000" s="173"/>
      <c r="DBP3000" s="736"/>
      <c r="DBQ3000" s="137"/>
      <c r="DBR3000" s="583"/>
      <c r="DBS3000" s="538"/>
      <c r="DBT3000" s="565"/>
      <c r="DBU3000" s="357"/>
      <c r="DBV3000" s="81"/>
      <c r="DBW3000" s="173"/>
      <c r="DBX3000" s="736"/>
      <c r="DBY3000" s="137"/>
      <c r="DBZ3000" s="583"/>
      <c r="DCA3000" s="538"/>
      <c r="DCB3000" s="565"/>
      <c r="DCC3000" s="357"/>
      <c r="DCD3000" s="81"/>
      <c r="DCE3000" s="173"/>
      <c r="DCF3000" s="736"/>
      <c r="DCG3000" s="137"/>
      <c r="DCH3000" s="583"/>
      <c r="DCI3000" s="538"/>
      <c r="DCJ3000" s="565"/>
      <c r="DCK3000" s="357"/>
      <c r="DCL3000" s="81"/>
      <c r="DCM3000" s="173"/>
      <c r="DCN3000" s="736"/>
      <c r="DCO3000" s="137"/>
      <c r="DCP3000" s="583"/>
      <c r="DCQ3000" s="538"/>
      <c r="DCR3000" s="565"/>
      <c r="DCS3000" s="357"/>
      <c r="DCT3000" s="81"/>
      <c r="DCU3000" s="173"/>
      <c r="DCV3000" s="736"/>
      <c r="DCW3000" s="137"/>
      <c r="DCX3000" s="583"/>
      <c r="DCY3000" s="538"/>
      <c r="DCZ3000" s="565"/>
      <c r="DDA3000" s="357"/>
      <c r="DDB3000" s="81"/>
      <c r="DDC3000" s="173"/>
      <c r="DDD3000" s="736"/>
      <c r="DDE3000" s="137"/>
      <c r="DDF3000" s="583"/>
      <c r="DDG3000" s="538"/>
      <c r="DDH3000" s="565"/>
      <c r="DDI3000" s="357"/>
      <c r="DDJ3000" s="81"/>
      <c r="DDK3000" s="173"/>
      <c r="DDL3000" s="736"/>
      <c r="DDM3000" s="137"/>
      <c r="DDN3000" s="583"/>
      <c r="DDO3000" s="538"/>
      <c r="DDP3000" s="565"/>
      <c r="DDQ3000" s="357"/>
      <c r="DDR3000" s="81"/>
      <c r="DDS3000" s="173"/>
      <c r="DDT3000" s="736"/>
      <c r="DDU3000" s="137"/>
      <c r="DDV3000" s="583"/>
      <c r="DDW3000" s="538"/>
      <c r="DDX3000" s="565"/>
      <c r="DDY3000" s="357"/>
      <c r="DDZ3000" s="81"/>
      <c r="DEA3000" s="173"/>
      <c r="DEB3000" s="736"/>
      <c r="DEC3000" s="137"/>
      <c r="DED3000" s="583"/>
      <c r="DEE3000" s="538"/>
      <c r="DEF3000" s="565"/>
      <c r="DEG3000" s="357"/>
      <c r="DEH3000" s="81"/>
      <c r="DEI3000" s="173"/>
      <c r="DEJ3000" s="736"/>
      <c r="DEK3000" s="137"/>
      <c r="DEL3000" s="583"/>
      <c r="DEM3000" s="538"/>
      <c r="DEN3000" s="565"/>
      <c r="DEO3000" s="357"/>
      <c r="DEP3000" s="81"/>
      <c r="DEQ3000" s="173"/>
      <c r="DER3000" s="736"/>
      <c r="DES3000" s="137"/>
      <c r="DET3000" s="583"/>
      <c r="DEU3000" s="538"/>
      <c r="DEV3000" s="565"/>
      <c r="DEW3000" s="357"/>
      <c r="DEX3000" s="81"/>
      <c r="DEY3000" s="173"/>
      <c r="DEZ3000" s="736"/>
      <c r="DFA3000" s="137"/>
      <c r="DFB3000" s="583"/>
      <c r="DFC3000" s="538"/>
      <c r="DFD3000" s="565"/>
      <c r="DFE3000" s="357"/>
      <c r="DFF3000" s="81"/>
      <c r="DFG3000" s="173"/>
      <c r="DFH3000" s="736"/>
      <c r="DFI3000" s="137"/>
      <c r="DFJ3000" s="583"/>
      <c r="DFK3000" s="538"/>
      <c r="DFL3000" s="565"/>
      <c r="DFM3000" s="357"/>
      <c r="DFN3000" s="81"/>
      <c r="DFO3000" s="173"/>
      <c r="DFP3000" s="736"/>
      <c r="DFQ3000" s="137"/>
      <c r="DFR3000" s="583"/>
      <c r="DFS3000" s="538"/>
      <c r="DFT3000" s="565"/>
      <c r="DFU3000" s="357"/>
      <c r="DFV3000" s="81"/>
      <c r="DFW3000" s="173"/>
      <c r="DFX3000" s="736"/>
      <c r="DFY3000" s="137"/>
      <c r="DFZ3000" s="583"/>
      <c r="DGA3000" s="538"/>
      <c r="DGB3000" s="565"/>
      <c r="DGC3000" s="357"/>
      <c r="DGD3000" s="81"/>
      <c r="DGE3000" s="173"/>
      <c r="DGF3000" s="736"/>
      <c r="DGG3000" s="137"/>
      <c r="DGH3000" s="583"/>
      <c r="DGI3000" s="538"/>
      <c r="DGJ3000" s="565"/>
      <c r="DGK3000" s="357"/>
      <c r="DGL3000" s="81"/>
      <c r="DGM3000" s="173"/>
      <c r="DGN3000" s="736"/>
      <c r="DGO3000" s="137"/>
      <c r="DGP3000" s="583"/>
      <c r="DGQ3000" s="538"/>
      <c r="DGR3000" s="565"/>
      <c r="DGS3000" s="357"/>
      <c r="DGT3000" s="81"/>
      <c r="DGU3000" s="173"/>
      <c r="DGV3000" s="736"/>
      <c r="DGW3000" s="137"/>
      <c r="DGX3000" s="583"/>
      <c r="DGY3000" s="538"/>
      <c r="DGZ3000" s="565"/>
      <c r="DHA3000" s="357"/>
      <c r="DHB3000" s="81"/>
      <c r="DHC3000" s="173"/>
      <c r="DHD3000" s="736"/>
      <c r="DHE3000" s="137"/>
      <c r="DHF3000" s="583"/>
      <c r="DHG3000" s="538"/>
      <c r="DHH3000" s="565"/>
      <c r="DHI3000" s="357"/>
      <c r="DHJ3000" s="81"/>
      <c r="DHK3000" s="173"/>
      <c r="DHL3000" s="736"/>
      <c r="DHM3000" s="137"/>
      <c r="DHN3000" s="583"/>
      <c r="DHO3000" s="538"/>
      <c r="DHP3000" s="565"/>
      <c r="DHQ3000" s="357"/>
      <c r="DHR3000" s="81"/>
      <c r="DHS3000" s="173"/>
      <c r="DHT3000" s="736"/>
      <c r="DHU3000" s="137"/>
      <c r="DHV3000" s="583"/>
      <c r="DHW3000" s="538"/>
      <c r="DHX3000" s="565"/>
      <c r="DHY3000" s="357"/>
      <c r="DHZ3000" s="81"/>
      <c r="DIA3000" s="173"/>
      <c r="DIB3000" s="736"/>
      <c r="DIC3000" s="137"/>
      <c r="DID3000" s="583"/>
      <c r="DIE3000" s="538"/>
      <c r="DIF3000" s="565"/>
      <c r="DIG3000" s="357"/>
      <c r="DIH3000" s="81"/>
      <c r="DII3000" s="173"/>
      <c r="DIJ3000" s="736"/>
      <c r="DIK3000" s="137"/>
      <c r="DIL3000" s="583"/>
      <c r="DIM3000" s="538"/>
      <c r="DIN3000" s="565"/>
      <c r="DIO3000" s="357"/>
      <c r="DIP3000" s="81"/>
      <c r="DIQ3000" s="173"/>
      <c r="DIR3000" s="736"/>
      <c r="DIS3000" s="137"/>
      <c r="DIT3000" s="583"/>
      <c r="DIU3000" s="538"/>
      <c r="DIV3000" s="565"/>
      <c r="DIW3000" s="357"/>
      <c r="DIX3000" s="81"/>
      <c r="DIY3000" s="173"/>
      <c r="DIZ3000" s="736"/>
      <c r="DJA3000" s="137"/>
      <c r="DJB3000" s="583"/>
      <c r="DJC3000" s="538"/>
      <c r="DJD3000" s="565"/>
      <c r="DJE3000" s="357"/>
      <c r="DJF3000" s="81"/>
      <c r="DJG3000" s="173"/>
      <c r="DJH3000" s="736"/>
      <c r="DJI3000" s="137"/>
      <c r="DJJ3000" s="583"/>
      <c r="DJK3000" s="538"/>
      <c r="DJL3000" s="565"/>
      <c r="DJM3000" s="357"/>
      <c r="DJN3000" s="81"/>
      <c r="DJO3000" s="173"/>
      <c r="DJP3000" s="736"/>
      <c r="DJQ3000" s="137"/>
      <c r="DJR3000" s="583"/>
      <c r="DJS3000" s="538"/>
      <c r="DJT3000" s="565"/>
      <c r="DJU3000" s="357"/>
      <c r="DJV3000" s="81"/>
      <c r="DJW3000" s="173"/>
      <c r="DJX3000" s="736"/>
      <c r="DJY3000" s="137"/>
      <c r="DJZ3000" s="583"/>
      <c r="DKA3000" s="538"/>
      <c r="DKB3000" s="565"/>
      <c r="DKC3000" s="357"/>
      <c r="DKD3000" s="81"/>
      <c r="DKE3000" s="173"/>
      <c r="DKF3000" s="736"/>
      <c r="DKG3000" s="137"/>
      <c r="DKH3000" s="583"/>
      <c r="DKI3000" s="538"/>
      <c r="DKJ3000" s="565"/>
      <c r="DKK3000" s="357"/>
      <c r="DKL3000" s="81"/>
      <c r="DKM3000" s="173"/>
      <c r="DKN3000" s="736"/>
      <c r="DKO3000" s="137"/>
      <c r="DKP3000" s="583"/>
      <c r="DKQ3000" s="538"/>
      <c r="DKR3000" s="565"/>
      <c r="DKS3000" s="357"/>
      <c r="DKT3000" s="81"/>
      <c r="DKU3000" s="173"/>
      <c r="DKV3000" s="736"/>
      <c r="DKW3000" s="137"/>
      <c r="DKX3000" s="583"/>
      <c r="DKY3000" s="538"/>
      <c r="DKZ3000" s="565"/>
      <c r="DLA3000" s="357"/>
      <c r="DLB3000" s="81"/>
      <c r="DLC3000" s="173"/>
      <c r="DLD3000" s="736"/>
      <c r="DLE3000" s="137"/>
      <c r="DLF3000" s="583"/>
      <c r="DLG3000" s="538"/>
      <c r="DLH3000" s="565"/>
      <c r="DLI3000" s="357"/>
      <c r="DLJ3000" s="81"/>
      <c r="DLK3000" s="173"/>
      <c r="DLL3000" s="736"/>
      <c r="DLM3000" s="137"/>
      <c r="DLN3000" s="583"/>
      <c r="DLO3000" s="538"/>
      <c r="DLP3000" s="565"/>
      <c r="DLQ3000" s="357"/>
      <c r="DLR3000" s="81"/>
      <c r="DLS3000" s="173"/>
      <c r="DLT3000" s="736"/>
      <c r="DLU3000" s="137"/>
      <c r="DLV3000" s="583"/>
      <c r="DLW3000" s="538"/>
      <c r="DLX3000" s="565"/>
      <c r="DLY3000" s="357"/>
      <c r="DLZ3000" s="81"/>
      <c r="DMA3000" s="173"/>
      <c r="DMB3000" s="736"/>
      <c r="DMC3000" s="137"/>
      <c r="DMD3000" s="583"/>
      <c r="DME3000" s="538"/>
      <c r="DMF3000" s="565"/>
      <c r="DMG3000" s="357"/>
      <c r="DMH3000" s="81"/>
      <c r="DMI3000" s="173"/>
      <c r="DMJ3000" s="736"/>
      <c r="DMK3000" s="137"/>
      <c r="DML3000" s="583"/>
      <c r="DMM3000" s="538"/>
      <c r="DMN3000" s="565"/>
      <c r="DMO3000" s="357"/>
      <c r="DMP3000" s="81"/>
      <c r="DMQ3000" s="173"/>
      <c r="DMR3000" s="736"/>
      <c r="DMS3000" s="137"/>
      <c r="DMT3000" s="583"/>
      <c r="DMU3000" s="538"/>
      <c r="DMV3000" s="565"/>
      <c r="DMW3000" s="357"/>
      <c r="DMX3000" s="81"/>
      <c r="DMY3000" s="173"/>
      <c r="DMZ3000" s="736"/>
      <c r="DNA3000" s="137"/>
      <c r="DNB3000" s="583"/>
      <c r="DNC3000" s="538"/>
      <c r="DND3000" s="565"/>
      <c r="DNE3000" s="357"/>
      <c r="DNF3000" s="81"/>
      <c r="DNG3000" s="173"/>
      <c r="DNH3000" s="736"/>
      <c r="DNI3000" s="137"/>
      <c r="DNJ3000" s="583"/>
      <c r="DNK3000" s="538"/>
      <c r="DNL3000" s="565"/>
      <c r="DNM3000" s="357"/>
      <c r="DNN3000" s="81"/>
      <c r="DNO3000" s="173"/>
      <c r="DNP3000" s="736"/>
      <c r="DNQ3000" s="137"/>
      <c r="DNR3000" s="583"/>
      <c r="DNS3000" s="538"/>
      <c r="DNT3000" s="565"/>
      <c r="DNU3000" s="357"/>
      <c r="DNV3000" s="81"/>
      <c r="DNW3000" s="173"/>
      <c r="DNX3000" s="736"/>
      <c r="DNY3000" s="137"/>
      <c r="DNZ3000" s="583"/>
      <c r="DOA3000" s="538"/>
      <c r="DOB3000" s="565"/>
      <c r="DOC3000" s="357"/>
      <c r="DOD3000" s="81"/>
      <c r="DOE3000" s="173"/>
      <c r="DOF3000" s="736"/>
      <c r="DOG3000" s="137"/>
      <c r="DOH3000" s="583"/>
      <c r="DOI3000" s="538"/>
      <c r="DOJ3000" s="565"/>
      <c r="DOK3000" s="357"/>
      <c r="DOL3000" s="81"/>
      <c r="DOM3000" s="173"/>
      <c r="DON3000" s="736"/>
      <c r="DOO3000" s="137"/>
      <c r="DOP3000" s="583"/>
      <c r="DOQ3000" s="538"/>
      <c r="DOR3000" s="565"/>
      <c r="DOS3000" s="357"/>
      <c r="DOT3000" s="81"/>
      <c r="DOU3000" s="173"/>
      <c r="DOV3000" s="736"/>
      <c r="DOW3000" s="137"/>
      <c r="DOX3000" s="583"/>
      <c r="DOY3000" s="538"/>
      <c r="DOZ3000" s="565"/>
      <c r="DPA3000" s="357"/>
      <c r="DPB3000" s="81"/>
      <c r="DPC3000" s="173"/>
      <c r="DPD3000" s="736"/>
      <c r="DPE3000" s="137"/>
      <c r="DPF3000" s="583"/>
      <c r="DPG3000" s="538"/>
      <c r="DPH3000" s="565"/>
      <c r="DPI3000" s="357"/>
      <c r="DPJ3000" s="81"/>
      <c r="DPK3000" s="173"/>
      <c r="DPL3000" s="736"/>
      <c r="DPM3000" s="137"/>
      <c r="DPN3000" s="583"/>
      <c r="DPO3000" s="538"/>
      <c r="DPP3000" s="565"/>
      <c r="DPQ3000" s="357"/>
      <c r="DPR3000" s="81"/>
      <c r="DPS3000" s="173"/>
      <c r="DPT3000" s="736"/>
      <c r="DPU3000" s="137"/>
      <c r="DPV3000" s="583"/>
      <c r="DPW3000" s="538"/>
      <c r="DPX3000" s="565"/>
      <c r="DPY3000" s="357"/>
      <c r="DPZ3000" s="81"/>
      <c r="DQA3000" s="173"/>
      <c r="DQB3000" s="736"/>
      <c r="DQC3000" s="137"/>
      <c r="DQD3000" s="583"/>
      <c r="DQE3000" s="538"/>
      <c r="DQF3000" s="565"/>
      <c r="DQG3000" s="357"/>
      <c r="DQH3000" s="81"/>
      <c r="DQI3000" s="173"/>
      <c r="DQJ3000" s="736"/>
      <c r="DQK3000" s="137"/>
      <c r="DQL3000" s="583"/>
      <c r="DQM3000" s="538"/>
      <c r="DQN3000" s="565"/>
      <c r="DQO3000" s="357"/>
      <c r="DQP3000" s="81"/>
      <c r="DQQ3000" s="173"/>
      <c r="DQR3000" s="736"/>
      <c r="DQS3000" s="137"/>
      <c r="DQT3000" s="583"/>
      <c r="DQU3000" s="538"/>
      <c r="DQV3000" s="565"/>
      <c r="DQW3000" s="357"/>
      <c r="DQX3000" s="81"/>
      <c r="DQY3000" s="173"/>
      <c r="DQZ3000" s="736"/>
      <c r="DRA3000" s="137"/>
      <c r="DRB3000" s="583"/>
      <c r="DRC3000" s="538"/>
      <c r="DRD3000" s="565"/>
      <c r="DRE3000" s="357"/>
      <c r="DRF3000" s="81"/>
      <c r="DRG3000" s="173"/>
      <c r="DRH3000" s="736"/>
      <c r="DRI3000" s="137"/>
      <c r="DRJ3000" s="583"/>
      <c r="DRK3000" s="538"/>
      <c r="DRL3000" s="565"/>
      <c r="DRM3000" s="357"/>
      <c r="DRN3000" s="81"/>
      <c r="DRO3000" s="173"/>
      <c r="DRP3000" s="736"/>
      <c r="DRQ3000" s="137"/>
      <c r="DRR3000" s="583"/>
      <c r="DRS3000" s="538"/>
      <c r="DRT3000" s="565"/>
      <c r="DRU3000" s="357"/>
      <c r="DRV3000" s="81"/>
      <c r="DRW3000" s="173"/>
      <c r="DRX3000" s="736"/>
      <c r="DRY3000" s="137"/>
      <c r="DRZ3000" s="583"/>
      <c r="DSA3000" s="538"/>
      <c r="DSB3000" s="565"/>
      <c r="DSC3000" s="357"/>
      <c r="DSD3000" s="81"/>
      <c r="DSE3000" s="173"/>
      <c r="DSF3000" s="736"/>
      <c r="DSG3000" s="137"/>
      <c r="DSH3000" s="583"/>
      <c r="DSI3000" s="538"/>
      <c r="DSJ3000" s="565"/>
      <c r="DSK3000" s="357"/>
      <c r="DSL3000" s="81"/>
      <c r="DSM3000" s="173"/>
      <c r="DSN3000" s="736"/>
      <c r="DSO3000" s="137"/>
      <c r="DSP3000" s="583"/>
      <c r="DSQ3000" s="538"/>
      <c r="DSR3000" s="565"/>
      <c r="DSS3000" s="357"/>
      <c r="DST3000" s="81"/>
      <c r="DSU3000" s="173"/>
      <c r="DSV3000" s="736"/>
      <c r="DSW3000" s="137"/>
      <c r="DSX3000" s="583"/>
      <c r="DSY3000" s="538"/>
      <c r="DSZ3000" s="565"/>
      <c r="DTA3000" s="357"/>
      <c r="DTB3000" s="81"/>
      <c r="DTC3000" s="173"/>
      <c r="DTD3000" s="736"/>
      <c r="DTE3000" s="137"/>
      <c r="DTF3000" s="583"/>
      <c r="DTG3000" s="538"/>
      <c r="DTH3000" s="565"/>
      <c r="DTI3000" s="357"/>
      <c r="DTJ3000" s="81"/>
      <c r="DTK3000" s="173"/>
      <c r="DTL3000" s="736"/>
      <c r="DTM3000" s="137"/>
      <c r="DTN3000" s="583"/>
      <c r="DTO3000" s="538"/>
      <c r="DTP3000" s="565"/>
      <c r="DTQ3000" s="357"/>
      <c r="DTR3000" s="81"/>
      <c r="DTS3000" s="173"/>
      <c r="DTT3000" s="736"/>
      <c r="DTU3000" s="137"/>
      <c r="DTV3000" s="583"/>
      <c r="DTW3000" s="538"/>
      <c r="DTX3000" s="565"/>
      <c r="DTY3000" s="357"/>
      <c r="DTZ3000" s="81"/>
      <c r="DUA3000" s="173"/>
      <c r="DUB3000" s="736"/>
      <c r="DUC3000" s="137"/>
      <c r="DUD3000" s="583"/>
      <c r="DUE3000" s="538"/>
      <c r="DUF3000" s="565"/>
      <c r="DUG3000" s="357"/>
      <c r="DUH3000" s="81"/>
      <c r="DUI3000" s="173"/>
      <c r="DUJ3000" s="736"/>
      <c r="DUK3000" s="137"/>
      <c r="DUL3000" s="583"/>
      <c r="DUM3000" s="538"/>
      <c r="DUN3000" s="565"/>
      <c r="DUO3000" s="357"/>
      <c r="DUP3000" s="81"/>
      <c r="DUQ3000" s="173"/>
      <c r="DUR3000" s="736"/>
      <c r="DUS3000" s="137"/>
      <c r="DUT3000" s="583"/>
      <c r="DUU3000" s="538"/>
      <c r="DUV3000" s="565"/>
      <c r="DUW3000" s="357"/>
      <c r="DUX3000" s="81"/>
      <c r="DUY3000" s="173"/>
      <c r="DUZ3000" s="736"/>
      <c r="DVA3000" s="137"/>
      <c r="DVB3000" s="583"/>
      <c r="DVC3000" s="538"/>
      <c r="DVD3000" s="565"/>
      <c r="DVE3000" s="357"/>
      <c r="DVF3000" s="81"/>
      <c r="DVG3000" s="173"/>
      <c r="DVH3000" s="736"/>
      <c r="DVI3000" s="137"/>
      <c r="DVJ3000" s="583"/>
      <c r="DVK3000" s="538"/>
      <c r="DVL3000" s="565"/>
      <c r="DVM3000" s="357"/>
      <c r="DVN3000" s="81"/>
      <c r="DVO3000" s="173"/>
      <c r="DVP3000" s="736"/>
      <c r="DVQ3000" s="137"/>
      <c r="DVR3000" s="583"/>
      <c r="DVS3000" s="538"/>
      <c r="DVT3000" s="565"/>
      <c r="DVU3000" s="357"/>
      <c r="DVV3000" s="81"/>
      <c r="DVW3000" s="173"/>
      <c r="DVX3000" s="736"/>
      <c r="DVY3000" s="137"/>
      <c r="DVZ3000" s="583"/>
      <c r="DWA3000" s="538"/>
      <c r="DWB3000" s="565"/>
      <c r="DWC3000" s="357"/>
      <c r="DWD3000" s="81"/>
      <c r="DWE3000" s="173"/>
      <c r="DWF3000" s="736"/>
      <c r="DWG3000" s="137"/>
      <c r="DWH3000" s="583"/>
      <c r="DWI3000" s="538"/>
      <c r="DWJ3000" s="565"/>
      <c r="DWK3000" s="357"/>
      <c r="DWL3000" s="81"/>
      <c r="DWM3000" s="173"/>
      <c r="DWN3000" s="736"/>
      <c r="DWO3000" s="137"/>
      <c r="DWP3000" s="583"/>
      <c r="DWQ3000" s="538"/>
      <c r="DWR3000" s="565"/>
      <c r="DWS3000" s="357"/>
      <c r="DWT3000" s="81"/>
      <c r="DWU3000" s="173"/>
      <c r="DWV3000" s="736"/>
      <c r="DWW3000" s="137"/>
      <c r="DWX3000" s="583"/>
      <c r="DWY3000" s="538"/>
      <c r="DWZ3000" s="565"/>
      <c r="DXA3000" s="357"/>
      <c r="DXB3000" s="81"/>
      <c r="DXC3000" s="173"/>
      <c r="DXD3000" s="736"/>
      <c r="DXE3000" s="137"/>
      <c r="DXF3000" s="583"/>
      <c r="DXG3000" s="538"/>
      <c r="DXH3000" s="565"/>
      <c r="DXI3000" s="357"/>
      <c r="DXJ3000" s="81"/>
      <c r="DXK3000" s="173"/>
      <c r="DXL3000" s="736"/>
      <c r="DXM3000" s="137"/>
      <c r="DXN3000" s="583"/>
      <c r="DXO3000" s="538"/>
      <c r="DXP3000" s="565"/>
      <c r="DXQ3000" s="357"/>
      <c r="DXR3000" s="81"/>
      <c r="DXS3000" s="173"/>
      <c r="DXT3000" s="736"/>
      <c r="DXU3000" s="137"/>
      <c r="DXV3000" s="583"/>
      <c r="DXW3000" s="538"/>
      <c r="DXX3000" s="565"/>
      <c r="DXY3000" s="357"/>
      <c r="DXZ3000" s="81"/>
      <c r="DYA3000" s="173"/>
      <c r="DYB3000" s="736"/>
      <c r="DYC3000" s="137"/>
      <c r="DYD3000" s="583"/>
      <c r="DYE3000" s="538"/>
      <c r="DYF3000" s="565"/>
      <c r="DYG3000" s="357"/>
      <c r="DYH3000" s="81"/>
      <c r="DYI3000" s="173"/>
      <c r="DYJ3000" s="736"/>
      <c r="DYK3000" s="137"/>
      <c r="DYL3000" s="583"/>
      <c r="DYM3000" s="538"/>
      <c r="DYN3000" s="565"/>
      <c r="DYO3000" s="357"/>
      <c r="DYP3000" s="81"/>
      <c r="DYQ3000" s="173"/>
      <c r="DYR3000" s="736"/>
      <c r="DYS3000" s="137"/>
      <c r="DYT3000" s="583"/>
      <c r="DYU3000" s="538"/>
      <c r="DYV3000" s="565"/>
      <c r="DYW3000" s="357"/>
      <c r="DYX3000" s="81"/>
      <c r="DYY3000" s="173"/>
      <c r="DYZ3000" s="736"/>
      <c r="DZA3000" s="137"/>
      <c r="DZB3000" s="583"/>
      <c r="DZC3000" s="538"/>
      <c r="DZD3000" s="565"/>
      <c r="DZE3000" s="357"/>
      <c r="DZF3000" s="81"/>
      <c r="DZG3000" s="173"/>
      <c r="DZH3000" s="736"/>
      <c r="DZI3000" s="137"/>
      <c r="DZJ3000" s="583"/>
      <c r="DZK3000" s="538"/>
      <c r="DZL3000" s="565"/>
      <c r="DZM3000" s="357"/>
      <c r="DZN3000" s="81"/>
      <c r="DZO3000" s="173"/>
      <c r="DZP3000" s="736"/>
      <c r="DZQ3000" s="137"/>
      <c r="DZR3000" s="583"/>
      <c r="DZS3000" s="538"/>
      <c r="DZT3000" s="565"/>
      <c r="DZU3000" s="357"/>
      <c r="DZV3000" s="81"/>
      <c r="DZW3000" s="173"/>
      <c r="DZX3000" s="736"/>
      <c r="DZY3000" s="137"/>
      <c r="DZZ3000" s="583"/>
      <c r="EAA3000" s="538"/>
      <c r="EAB3000" s="565"/>
      <c r="EAC3000" s="357"/>
      <c r="EAD3000" s="81"/>
      <c r="EAE3000" s="173"/>
      <c r="EAF3000" s="736"/>
      <c r="EAG3000" s="137"/>
      <c r="EAH3000" s="583"/>
      <c r="EAI3000" s="538"/>
      <c r="EAJ3000" s="565"/>
      <c r="EAK3000" s="357"/>
      <c r="EAL3000" s="81"/>
      <c r="EAM3000" s="173"/>
      <c r="EAN3000" s="736"/>
      <c r="EAO3000" s="137"/>
      <c r="EAP3000" s="583"/>
      <c r="EAQ3000" s="538"/>
      <c r="EAR3000" s="565"/>
      <c r="EAS3000" s="357"/>
      <c r="EAT3000" s="81"/>
      <c r="EAU3000" s="173"/>
      <c r="EAV3000" s="736"/>
      <c r="EAW3000" s="137"/>
      <c r="EAX3000" s="583"/>
      <c r="EAY3000" s="538"/>
      <c r="EAZ3000" s="565"/>
      <c r="EBA3000" s="357"/>
      <c r="EBB3000" s="81"/>
      <c r="EBC3000" s="173"/>
      <c r="EBD3000" s="736"/>
      <c r="EBE3000" s="137"/>
      <c r="EBF3000" s="583"/>
      <c r="EBG3000" s="538"/>
      <c r="EBH3000" s="565"/>
      <c r="EBI3000" s="357"/>
      <c r="EBJ3000" s="81"/>
      <c r="EBK3000" s="173"/>
      <c r="EBL3000" s="736"/>
      <c r="EBM3000" s="137"/>
      <c r="EBN3000" s="583"/>
      <c r="EBO3000" s="538"/>
      <c r="EBP3000" s="565"/>
      <c r="EBQ3000" s="357"/>
      <c r="EBR3000" s="81"/>
      <c r="EBS3000" s="173"/>
      <c r="EBT3000" s="736"/>
      <c r="EBU3000" s="137"/>
      <c r="EBV3000" s="583"/>
      <c r="EBW3000" s="538"/>
      <c r="EBX3000" s="565"/>
      <c r="EBY3000" s="357"/>
      <c r="EBZ3000" s="81"/>
      <c r="ECA3000" s="173"/>
      <c r="ECB3000" s="736"/>
      <c r="ECC3000" s="137"/>
      <c r="ECD3000" s="583"/>
      <c r="ECE3000" s="538"/>
      <c r="ECF3000" s="565"/>
      <c r="ECG3000" s="357"/>
      <c r="ECH3000" s="81"/>
      <c r="ECI3000" s="173"/>
      <c r="ECJ3000" s="736"/>
      <c r="ECK3000" s="137"/>
      <c r="ECL3000" s="583"/>
      <c r="ECM3000" s="538"/>
      <c r="ECN3000" s="565"/>
      <c r="ECO3000" s="357"/>
      <c r="ECP3000" s="81"/>
      <c r="ECQ3000" s="173"/>
      <c r="ECR3000" s="736"/>
      <c r="ECS3000" s="137"/>
      <c r="ECT3000" s="583"/>
      <c r="ECU3000" s="538"/>
      <c r="ECV3000" s="565"/>
      <c r="ECW3000" s="357"/>
      <c r="ECX3000" s="81"/>
      <c r="ECY3000" s="173"/>
      <c r="ECZ3000" s="736"/>
      <c r="EDA3000" s="137"/>
      <c r="EDB3000" s="583"/>
      <c r="EDC3000" s="538"/>
      <c r="EDD3000" s="565"/>
      <c r="EDE3000" s="357"/>
      <c r="EDF3000" s="81"/>
      <c r="EDG3000" s="173"/>
      <c r="EDH3000" s="736"/>
      <c r="EDI3000" s="137"/>
      <c r="EDJ3000" s="583"/>
      <c r="EDK3000" s="538"/>
      <c r="EDL3000" s="565"/>
      <c r="EDM3000" s="357"/>
      <c r="EDN3000" s="81"/>
      <c r="EDO3000" s="173"/>
      <c r="EDP3000" s="736"/>
      <c r="EDQ3000" s="137"/>
      <c r="EDR3000" s="583"/>
      <c r="EDS3000" s="538"/>
      <c r="EDT3000" s="565"/>
      <c r="EDU3000" s="357"/>
      <c r="EDV3000" s="81"/>
      <c r="EDW3000" s="173"/>
      <c r="EDX3000" s="736"/>
      <c r="EDY3000" s="137"/>
      <c r="EDZ3000" s="583"/>
      <c r="EEA3000" s="538"/>
      <c r="EEB3000" s="565"/>
      <c r="EEC3000" s="357"/>
      <c r="EED3000" s="81"/>
      <c r="EEE3000" s="173"/>
      <c r="EEF3000" s="736"/>
      <c r="EEG3000" s="137"/>
      <c r="EEH3000" s="583"/>
      <c r="EEI3000" s="538"/>
      <c r="EEJ3000" s="565"/>
      <c r="EEK3000" s="357"/>
      <c r="EEL3000" s="81"/>
      <c r="EEM3000" s="173"/>
      <c r="EEN3000" s="736"/>
      <c r="EEO3000" s="137"/>
      <c r="EEP3000" s="583"/>
      <c r="EEQ3000" s="538"/>
      <c r="EER3000" s="565"/>
      <c r="EES3000" s="357"/>
      <c r="EET3000" s="81"/>
      <c r="EEU3000" s="173"/>
      <c r="EEV3000" s="736"/>
      <c r="EEW3000" s="137"/>
      <c r="EEX3000" s="583"/>
      <c r="EEY3000" s="538"/>
      <c r="EEZ3000" s="565"/>
      <c r="EFA3000" s="357"/>
      <c r="EFB3000" s="81"/>
      <c r="EFC3000" s="173"/>
      <c r="EFD3000" s="736"/>
      <c r="EFE3000" s="137"/>
      <c r="EFF3000" s="583"/>
      <c r="EFG3000" s="538"/>
      <c r="EFH3000" s="565"/>
      <c r="EFI3000" s="357"/>
      <c r="EFJ3000" s="81"/>
      <c r="EFK3000" s="173"/>
      <c r="EFL3000" s="736"/>
      <c r="EFM3000" s="137"/>
      <c r="EFN3000" s="583"/>
      <c r="EFO3000" s="538"/>
      <c r="EFP3000" s="565"/>
      <c r="EFQ3000" s="357"/>
      <c r="EFR3000" s="81"/>
      <c r="EFS3000" s="173"/>
      <c r="EFT3000" s="736"/>
      <c r="EFU3000" s="137"/>
      <c r="EFV3000" s="583"/>
      <c r="EFW3000" s="538"/>
      <c r="EFX3000" s="565"/>
      <c r="EFY3000" s="357"/>
      <c r="EFZ3000" s="81"/>
      <c r="EGA3000" s="173"/>
      <c r="EGB3000" s="736"/>
      <c r="EGC3000" s="137"/>
      <c r="EGD3000" s="583"/>
      <c r="EGE3000" s="538"/>
      <c r="EGF3000" s="565"/>
      <c r="EGG3000" s="357"/>
      <c r="EGH3000" s="81"/>
      <c r="EGI3000" s="173"/>
      <c r="EGJ3000" s="736"/>
      <c r="EGK3000" s="137"/>
      <c r="EGL3000" s="583"/>
      <c r="EGM3000" s="538"/>
      <c r="EGN3000" s="565"/>
      <c r="EGO3000" s="357"/>
      <c r="EGP3000" s="81"/>
      <c r="EGQ3000" s="173"/>
      <c r="EGR3000" s="736"/>
      <c r="EGS3000" s="137"/>
      <c r="EGT3000" s="583"/>
      <c r="EGU3000" s="538"/>
      <c r="EGV3000" s="565"/>
      <c r="EGW3000" s="357"/>
      <c r="EGX3000" s="81"/>
      <c r="EGY3000" s="173"/>
      <c r="EGZ3000" s="736"/>
      <c r="EHA3000" s="137"/>
      <c r="EHB3000" s="583"/>
      <c r="EHC3000" s="538"/>
      <c r="EHD3000" s="565"/>
      <c r="EHE3000" s="357"/>
      <c r="EHF3000" s="81"/>
      <c r="EHG3000" s="173"/>
      <c r="EHH3000" s="736"/>
      <c r="EHI3000" s="137"/>
      <c r="EHJ3000" s="583"/>
      <c r="EHK3000" s="538"/>
      <c r="EHL3000" s="565"/>
      <c r="EHM3000" s="357"/>
      <c r="EHN3000" s="81"/>
      <c r="EHO3000" s="173"/>
      <c r="EHP3000" s="736"/>
      <c r="EHQ3000" s="137"/>
      <c r="EHR3000" s="583"/>
      <c r="EHS3000" s="538"/>
      <c r="EHT3000" s="565"/>
      <c r="EHU3000" s="357"/>
      <c r="EHV3000" s="81"/>
      <c r="EHW3000" s="173"/>
      <c r="EHX3000" s="736"/>
      <c r="EHY3000" s="137"/>
      <c r="EHZ3000" s="583"/>
      <c r="EIA3000" s="538"/>
      <c r="EIB3000" s="565"/>
      <c r="EIC3000" s="357"/>
      <c r="EID3000" s="81"/>
      <c r="EIE3000" s="173"/>
      <c r="EIF3000" s="736"/>
      <c r="EIG3000" s="137"/>
      <c r="EIH3000" s="583"/>
      <c r="EII3000" s="538"/>
      <c r="EIJ3000" s="565"/>
      <c r="EIK3000" s="357"/>
      <c r="EIL3000" s="81"/>
      <c r="EIM3000" s="173"/>
      <c r="EIN3000" s="736"/>
      <c r="EIO3000" s="137"/>
      <c r="EIP3000" s="583"/>
      <c r="EIQ3000" s="538"/>
      <c r="EIR3000" s="565"/>
      <c r="EIS3000" s="357"/>
      <c r="EIT3000" s="81"/>
      <c r="EIU3000" s="173"/>
      <c r="EIV3000" s="736"/>
      <c r="EIW3000" s="137"/>
      <c r="EIX3000" s="583"/>
      <c r="EIY3000" s="538"/>
      <c r="EIZ3000" s="565"/>
      <c r="EJA3000" s="357"/>
      <c r="EJB3000" s="81"/>
      <c r="EJC3000" s="173"/>
      <c r="EJD3000" s="736"/>
      <c r="EJE3000" s="137"/>
      <c r="EJF3000" s="583"/>
      <c r="EJG3000" s="538"/>
      <c r="EJH3000" s="565"/>
      <c r="EJI3000" s="357"/>
      <c r="EJJ3000" s="81"/>
      <c r="EJK3000" s="173"/>
      <c r="EJL3000" s="736"/>
      <c r="EJM3000" s="137"/>
      <c r="EJN3000" s="583"/>
      <c r="EJO3000" s="538"/>
      <c r="EJP3000" s="565"/>
      <c r="EJQ3000" s="357"/>
      <c r="EJR3000" s="81"/>
      <c r="EJS3000" s="173"/>
      <c r="EJT3000" s="736"/>
      <c r="EJU3000" s="137"/>
      <c r="EJV3000" s="583"/>
      <c r="EJW3000" s="538"/>
      <c r="EJX3000" s="565"/>
      <c r="EJY3000" s="357"/>
      <c r="EJZ3000" s="81"/>
      <c r="EKA3000" s="173"/>
      <c r="EKB3000" s="736"/>
      <c r="EKC3000" s="137"/>
      <c r="EKD3000" s="583"/>
      <c r="EKE3000" s="538"/>
      <c r="EKF3000" s="565"/>
      <c r="EKG3000" s="357"/>
      <c r="EKH3000" s="81"/>
      <c r="EKI3000" s="173"/>
      <c r="EKJ3000" s="736"/>
      <c r="EKK3000" s="137"/>
      <c r="EKL3000" s="583"/>
      <c r="EKM3000" s="538"/>
      <c r="EKN3000" s="565"/>
      <c r="EKO3000" s="357"/>
      <c r="EKP3000" s="81"/>
      <c r="EKQ3000" s="173"/>
      <c r="EKR3000" s="736"/>
      <c r="EKS3000" s="137"/>
      <c r="EKT3000" s="583"/>
      <c r="EKU3000" s="538"/>
      <c r="EKV3000" s="565"/>
      <c r="EKW3000" s="357"/>
      <c r="EKX3000" s="81"/>
      <c r="EKY3000" s="173"/>
      <c r="EKZ3000" s="736"/>
      <c r="ELA3000" s="137"/>
      <c r="ELB3000" s="583"/>
      <c r="ELC3000" s="538"/>
      <c r="ELD3000" s="565"/>
      <c r="ELE3000" s="357"/>
      <c r="ELF3000" s="81"/>
      <c r="ELG3000" s="173"/>
      <c r="ELH3000" s="736"/>
      <c r="ELI3000" s="137"/>
      <c r="ELJ3000" s="583"/>
      <c r="ELK3000" s="538"/>
      <c r="ELL3000" s="565"/>
      <c r="ELM3000" s="357"/>
      <c r="ELN3000" s="81"/>
      <c r="ELO3000" s="173"/>
      <c r="ELP3000" s="736"/>
      <c r="ELQ3000" s="137"/>
      <c r="ELR3000" s="583"/>
      <c r="ELS3000" s="538"/>
      <c r="ELT3000" s="565"/>
      <c r="ELU3000" s="357"/>
      <c r="ELV3000" s="81"/>
      <c r="ELW3000" s="173"/>
      <c r="ELX3000" s="736"/>
      <c r="ELY3000" s="137"/>
      <c r="ELZ3000" s="583"/>
      <c r="EMA3000" s="538"/>
      <c r="EMB3000" s="565"/>
      <c r="EMC3000" s="357"/>
      <c r="EMD3000" s="81"/>
      <c r="EME3000" s="173"/>
      <c r="EMF3000" s="736"/>
      <c r="EMG3000" s="137"/>
      <c r="EMH3000" s="583"/>
      <c r="EMI3000" s="538"/>
      <c r="EMJ3000" s="565"/>
      <c r="EMK3000" s="357"/>
      <c r="EML3000" s="81"/>
      <c r="EMM3000" s="173"/>
      <c r="EMN3000" s="736"/>
      <c r="EMO3000" s="137"/>
      <c r="EMP3000" s="583"/>
      <c r="EMQ3000" s="538"/>
      <c r="EMR3000" s="565"/>
      <c r="EMS3000" s="357"/>
      <c r="EMT3000" s="81"/>
      <c r="EMU3000" s="173"/>
      <c r="EMV3000" s="736"/>
      <c r="EMW3000" s="137"/>
      <c r="EMX3000" s="583"/>
      <c r="EMY3000" s="538"/>
      <c r="EMZ3000" s="565"/>
      <c r="ENA3000" s="357"/>
      <c r="ENB3000" s="81"/>
      <c r="ENC3000" s="173"/>
      <c r="END3000" s="736"/>
      <c r="ENE3000" s="137"/>
      <c r="ENF3000" s="583"/>
      <c r="ENG3000" s="538"/>
      <c r="ENH3000" s="565"/>
      <c r="ENI3000" s="357"/>
      <c r="ENJ3000" s="81"/>
      <c r="ENK3000" s="173"/>
      <c r="ENL3000" s="736"/>
      <c r="ENM3000" s="137"/>
      <c r="ENN3000" s="583"/>
      <c r="ENO3000" s="538"/>
      <c r="ENP3000" s="565"/>
      <c r="ENQ3000" s="357"/>
      <c r="ENR3000" s="81"/>
      <c r="ENS3000" s="173"/>
      <c r="ENT3000" s="736"/>
      <c r="ENU3000" s="137"/>
      <c r="ENV3000" s="583"/>
      <c r="ENW3000" s="538"/>
      <c r="ENX3000" s="565"/>
      <c r="ENY3000" s="357"/>
      <c r="ENZ3000" s="81"/>
      <c r="EOA3000" s="173"/>
      <c r="EOB3000" s="736"/>
      <c r="EOC3000" s="137"/>
      <c r="EOD3000" s="583"/>
      <c r="EOE3000" s="538"/>
      <c r="EOF3000" s="565"/>
      <c r="EOG3000" s="357"/>
      <c r="EOH3000" s="81"/>
      <c r="EOI3000" s="173"/>
      <c r="EOJ3000" s="736"/>
      <c r="EOK3000" s="137"/>
      <c r="EOL3000" s="583"/>
      <c r="EOM3000" s="538"/>
      <c r="EON3000" s="565"/>
      <c r="EOO3000" s="357"/>
      <c r="EOP3000" s="81"/>
      <c r="EOQ3000" s="173"/>
      <c r="EOR3000" s="736"/>
      <c r="EOS3000" s="137"/>
      <c r="EOT3000" s="583"/>
      <c r="EOU3000" s="538"/>
      <c r="EOV3000" s="565"/>
      <c r="EOW3000" s="357"/>
      <c r="EOX3000" s="81"/>
      <c r="EOY3000" s="173"/>
      <c r="EOZ3000" s="736"/>
      <c r="EPA3000" s="137"/>
      <c r="EPB3000" s="583"/>
      <c r="EPC3000" s="538"/>
      <c r="EPD3000" s="565"/>
      <c r="EPE3000" s="357"/>
      <c r="EPF3000" s="81"/>
      <c r="EPG3000" s="173"/>
      <c r="EPH3000" s="736"/>
      <c r="EPI3000" s="137"/>
      <c r="EPJ3000" s="583"/>
      <c r="EPK3000" s="538"/>
      <c r="EPL3000" s="565"/>
      <c r="EPM3000" s="357"/>
      <c r="EPN3000" s="81"/>
      <c r="EPO3000" s="173"/>
      <c r="EPP3000" s="736"/>
      <c r="EPQ3000" s="137"/>
      <c r="EPR3000" s="583"/>
      <c r="EPS3000" s="538"/>
      <c r="EPT3000" s="565"/>
      <c r="EPU3000" s="357"/>
      <c r="EPV3000" s="81"/>
      <c r="EPW3000" s="173"/>
      <c r="EPX3000" s="736"/>
      <c r="EPY3000" s="137"/>
      <c r="EPZ3000" s="583"/>
      <c r="EQA3000" s="538"/>
      <c r="EQB3000" s="565"/>
      <c r="EQC3000" s="357"/>
      <c r="EQD3000" s="81"/>
      <c r="EQE3000" s="173"/>
      <c r="EQF3000" s="736"/>
      <c r="EQG3000" s="137"/>
      <c r="EQH3000" s="583"/>
      <c r="EQI3000" s="538"/>
      <c r="EQJ3000" s="565"/>
      <c r="EQK3000" s="357"/>
      <c r="EQL3000" s="81"/>
      <c r="EQM3000" s="173"/>
      <c r="EQN3000" s="736"/>
      <c r="EQO3000" s="137"/>
      <c r="EQP3000" s="583"/>
      <c r="EQQ3000" s="538"/>
      <c r="EQR3000" s="565"/>
      <c r="EQS3000" s="357"/>
      <c r="EQT3000" s="81"/>
      <c r="EQU3000" s="173"/>
      <c r="EQV3000" s="736"/>
      <c r="EQW3000" s="137"/>
      <c r="EQX3000" s="583"/>
      <c r="EQY3000" s="538"/>
      <c r="EQZ3000" s="565"/>
      <c r="ERA3000" s="357"/>
      <c r="ERB3000" s="81"/>
      <c r="ERC3000" s="173"/>
      <c r="ERD3000" s="736"/>
      <c r="ERE3000" s="137"/>
      <c r="ERF3000" s="583"/>
      <c r="ERG3000" s="538"/>
      <c r="ERH3000" s="565"/>
      <c r="ERI3000" s="357"/>
      <c r="ERJ3000" s="81"/>
      <c r="ERK3000" s="173"/>
      <c r="ERL3000" s="736"/>
      <c r="ERM3000" s="137"/>
      <c r="ERN3000" s="583"/>
      <c r="ERO3000" s="538"/>
      <c r="ERP3000" s="565"/>
      <c r="ERQ3000" s="357"/>
      <c r="ERR3000" s="81"/>
      <c r="ERS3000" s="173"/>
      <c r="ERT3000" s="736"/>
      <c r="ERU3000" s="137"/>
      <c r="ERV3000" s="583"/>
      <c r="ERW3000" s="538"/>
      <c r="ERX3000" s="565"/>
      <c r="ERY3000" s="357"/>
      <c r="ERZ3000" s="81"/>
      <c r="ESA3000" s="173"/>
      <c r="ESB3000" s="736"/>
      <c r="ESC3000" s="137"/>
      <c r="ESD3000" s="583"/>
      <c r="ESE3000" s="538"/>
      <c r="ESF3000" s="565"/>
      <c r="ESG3000" s="357"/>
      <c r="ESH3000" s="81"/>
      <c r="ESI3000" s="173"/>
      <c r="ESJ3000" s="736"/>
      <c r="ESK3000" s="137"/>
      <c r="ESL3000" s="583"/>
      <c r="ESM3000" s="538"/>
      <c r="ESN3000" s="565"/>
      <c r="ESO3000" s="357"/>
      <c r="ESP3000" s="81"/>
      <c r="ESQ3000" s="173"/>
      <c r="ESR3000" s="736"/>
      <c r="ESS3000" s="137"/>
      <c r="EST3000" s="583"/>
      <c r="ESU3000" s="538"/>
      <c r="ESV3000" s="565"/>
      <c r="ESW3000" s="357"/>
      <c r="ESX3000" s="81"/>
      <c r="ESY3000" s="173"/>
      <c r="ESZ3000" s="736"/>
      <c r="ETA3000" s="137"/>
      <c r="ETB3000" s="583"/>
      <c r="ETC3000" s="538"/>
      <c r="ETD3000" s="565"/>
      <c r="ETE3000" s="357"/>
      <c r="ETF3000" s="81"/>
      <c r="ETG3000" s="173"/>
      <c r="ETH3000" s="736"/>
      <c r="ETI3000" s="137"/>
      <c r="ETJ3000" s="583"/>
      <c r="ETK3000" s="538"/>
      <c r="ETL3000" s="565"/>
      <c r="ETM3000" s="357"/>
      <c r="ETN3000" s="81"/>
      <c r="ETO3000" s="173"/>
      <c r="ETP3000" s="736"/>
      <c r="ETQ3000" s="137"/>
      <c r="ETR3000" s="583"/>
      <c r="ETS3000" s="538"/>
      <c r="ETT3000" s="565"/>
      <c r="ETU3000" s="357"/>
      <c r="ETV3000" s="81"/>
      <c r="ETW3000" s="173"/>
      <c r="ETX3000" s="736"/>
      <c r="ETY3000" s="137"/>
      <c r="ETZ3000" s="583"/>
      <c r="EUA3000" s="538"/>
      <c r="EUB3000" s="565"/>
      <c r="EUC3000" s="357"/>
      <c r="EUD3000" s="81"/>
      <c r="EUE3000" s="173"/>
      <c r="EUF3000" s="736"/>
      <c r="EUG3000" s="137"/>
      <c r="EUH3000" s="583"/>
      <c r="EUI3000" s="538"/>
      <c r="EUJ3000" s="565"/>
      <c r="EUK3000" s="357"/>
      <c r="EUL3000" s="81"/>
      <c r="EUM3000" s="173"/>
      <c r="EUN3000" s="736"/>
      <c r="EUO3000" s="137"/>
      <c r="EUP3000" s="583"/>
      <c r="EUQ3000" s="538"/>
      <c r="EUR3000" s="565"/>
      <c r="EUS3000" s="357"/>
      <c r="EUT3000" s="81"/>
      <c r="EUU3000" s="173"/>
      <c r="EUV3000" s="736"/>
      <c r="EUW3000" s="137"/>
      <c r="EUX3000" s="583"/>
      <c r="EUY3000" s="538"/>
      <c r="EUZ3000" s="565"/>
      <c r="EVA3000" s="357"/>
      <c r="EVB3000" s="81"/>
      <c r="EVC3000" s="173"/>
      <c r="EVD3000" s="736"/>
      <c r="EVE3000" s="137"/>
      <c r="EVF3000" s="583"/>
      <c r="EVG3000" s="538"/>
      <c r="EVH3000" s="565"/>
      <c r="EVI3000" s="357"/>
      <c r="EVJ3000" s="81"/>
      <c r="EVK3000" s="173"/>
      <c r="EVL3000" s="736"/>
      <c r="EVM3000" s="137"/>
      <c r="EVN3000" s="583"/>
      <c r="EVO3000" s="538"/>
      <c r="EVP3000" s="565"/>
      <c r="EVQ3000" s="357"/>
      <c r="EVR3000" s="81"/>
      <c r="EVS3000" s="173"/>
      <c r="EVT3000" s="736"/>
      <c r="EVU3000" s="137"/>
      <c r="EVV3000" s="583"/>
      <c r="EVW3000" s="538"/>
      <c r="EVX3000" s="565"/>
      <c r="EVY3000" s="357"/>
      <c r="EVZ3000" s="81"/>
      <c r="EWA3000" s="173"/>
      <c r="EWB3000" s="736"/>
      <c r="EWC3000" s="137"/>
      <c r="EWD3000" s="583"/>
      <c r="EWE3000" s="538"/>
      <c r="EWF3000" s="565"/>
      <c r="EWG3000" s="357"/>
      <c r="EWH3000" s="81"/>
      <c r="EWI3000" s="173"/>
      <c r="EWJ3000" s="736"/>
      <c r="EWK3000" s="137"/>
      <c r="EWL3000" s="583"/>
      <c r="EWM3000" s="538"/>
      <c r="EWN3000" s="565"/>
      <c r="EWO3000" s="357"/>
      <c r="EWP3000" s="81"/>
      <c r="EWQ3000" s="173"/>
      <c r="EWR3000" s="736"/>
      <c r="EWS3000" s="137"/>
      <c r="EWT3000" s="583"/>
      <c r="EWU3000" s="538"/>
      <c r="EWV3000" s="565"/>
      <c r="EWW3000" s="357"/>
      <c r="EWX3000" s="81"/>
      <c r="EWY3000" s="173"/>
      <c r="EWZ3000" s="736"/>
      <c r="EXA3000" s="137"/>
      <c r="EXB3000" s="583"/>
      <c r="EXC3000" s="538"/>
      <c r="EXD3000" s="565"/>
      <c r="EXE3000" s="357"/>
      <c r="EXF3000" s="81"/>
      <c r="EXG3000" s="173"/>
      <c r="EXH3000" s="736"/>
      <c r="EXI3000" s="137"/>
      <c r="EXJ3000" s="583"/>
      <c r="EXK3000" s="538"/>
      <c r="EXL3000" s="565"/>
      <c r="EXM3000" s="357"/>
      <c r="EXN3000" s="81"/>
      <c r="EXO3000" s="173"/>
      <c r="EXP3000" s="736"/>
      <c r="EXQ3000" s="137"/>
      <c r="EXR3000" s="583"/>
      <c r="EXS3000" s="538"/>
      <c r="EXT3000" s="565"/>
      <c r="EXU3000" s="357"/>
      <c r="EXV3000" s="81"/>
      <c r="EXW3000" s="173"/>
      <c r="EXX3000" s="736"/>
      <c r="EXY3000" s="137"/>
      <c r="EXZ3000" s="583"/>
      <c r="EYA3000" s="538"/>
      <c r="EYB3000" s="565"/>
      <c r="EYC3000" s="357"/>
      <c r="EYD3000" s="81"/>
      <c r="EYE3000" s="173"/>
      <c r="EYF3000" s="736"/>
      <c r="EYG3000" s="137"/>
      <c r="EYH3000" s="583"/>
      <c r="EYI3000" s="538"/>
      <c r="EYJ3000" s="565"/>
      <c r="EYK3000" s="357"/>
      <c r="EYL3000" s="81"/>
      <c r="EYM3000" s="173"/>
      <c r="EYN3000" s="736"/>
      <c r="EYO3000" s="137"/>
      <c r="EYP3000" s="583"/>
      <c r="EYQ3000" s="538"/>
      <c r="EYR3000" s="565"/>
      <c r="EYS3000" s="357"/>
      <c r="EYT3000" s="81"/>
      <c r="EYU3000" s="173"/>
      <c r="EYV3000" s="736"/>
      <c r="EYW3000" s="137"/>
      <c r="EYX3000" s="583"/>
      <c r="EYY3000" s="538"/>
      <c r="EYZ3000" s="565"/>
      <c r="EZA3000" s="357"/>
      <c r="EZB3000" s="81"/>
      <c r="EZC3000" s="173"/>
      <c r="EZD3000" s="736"/>
      <c r="EZE3000" s="137"/>
      <c r="EZF3000" s="583"/>
      <c r="EZG3000" s="538"/>
      <c r="EZH3000" s="565"/>
      <c r="EZI3000" s="357"/>
      <c r="EZJ3000" s="81"/>
      <c r="EZK3000" s="173"/>
      <c r="EZL3000" s="736"/>
      <c r="EZM3000" s="137"/>
      <c r="EZN3000" s="583"/>
      <c r="EZO3000" s="538"/>
      <c r="EZP3000" s="565"/>
      <c r="EZQ3000" s="357"/>
      <c r="EZR3000" s="81"/>
      <c r="EZS3000" s="173"/>
      <c r="EZT3000" s="736"/>
      <c r="EZU3000" s="137"/>
      <c r="EZV3000" s="583"/>
      <c r="EZW3000" s="538"/>
      <c r="EZX3000" s="565"/>
      <c r="EZY3000" s="357"/>
      <c r="EZZ3000" s="81"/>
      <c r="FAA3000" s="173"/>
      <c r="FAB3000" s="736"/>
      <c r="FAC3000" s="137"/>
      <c r="FAD3000" s="583"/>
      <c r="FAE3000" s="538"/>
      <c r="FAF3000" s="565"/>
      <c r="FAG3000" s="357"/>
      <c r="FAH3000" s="81"/>
      <c r="FAI3000" s="173"/>
      <c r="FAJ3000" s="736"/>
      <c r="FAK3000" s="137"/>
      <c r="FAL3000" s="583"/>
      <c r="FAM3000" s="538"/>
      <c r="FAN3000" s="565"/>
      <c r="FAO3000" s="357"/>
      <c r="FAP3000" s="81"/>
      <c r="FAQ3000" s="173"/>
      <c r="FAR3000" s="736"/>
      <c r="FAS3000" s="137"/>
      <c r="FAT3000" s="583"/>
      <c r="FAU3000" s="538"/>
      <c r="FAV3000" s="565"/>
      <c r="FAW3000" s="357"/>
      <c r="FAX3000" s="81"/>
      <c r="FAY3000" s="173"/>
      <c r="FAZ3000" s="736"/>
      <c r="FBA3000" s="137"/>
      <c r="FBB3000" s="583"/>
      <c r="FBC3000" s="538"/>
      <c r="FBD3000" s="565"/>
      <c r="FBE3000" s="357"/>
      <c r="FBF3000" s="81"/>
      <c r="FBG3000" s="173"/>
      <c r="FBH3000" s="736"/>
      <c r="FBI3000" s="137"/>
      <c r="FBJ3000" s="583"/>
      <c r="FBK3000" s="538"/>
      <c r="FBL3000" s="565"/>
      <c r="FBM3000" s="357"/>
      <c r="FBN3000" s="81"/>
      <c r="FBO3000" s="173"/>
      <c r="FBP3000" s="736"/>
      <c r="FBQ3000" s="137"/>
      <c r="FBR3000" s="583"/>
      <c r="FBS3000" s="538"/>
      <c r="FBT3000" s="565"/>
      <c r="FBU3000" s="357"/>
      <c r="FBV3000" s="81"/>
      <c r="FBW3000" s="173"/>
      <c r="FBX3000" s="736"/>
      <c r="FBY3000" s="137"/>
      <c r="FBZ3000" s="583"/>
      <c r="FCA3000" s="538"/>
      <c r="FCB3000" s="565"/>
      <c r="FCC3000" s="357"/>
      <c r="FCD3000" s="81"/>
      <c r="FCE3000" s="173"/>
      <c r="FCF3000" s="736"/>
      <c r="FCG3000" s="137"/>
      <c r="FCH3000" s="583"/>
      <c r="FCI3000" s="538"/>
      <c r="FCJ3000" s="565"/>
      <c r="FCK3000" s="357"/>
      <c r="FCL3000" s="81"/>
      <c r="FCM3000" s="173"/>
      <c r="FCN3000" s="736"/>
      <c r="FCO3000" s="137"/>
      <c r="FCP3000" s="583"/>
      <c r="FCQ3000" s="538"/>
      <c r="FCR3000" s="565"/>
      <c r="FCS3000" s="357"/>
      <c r="FCT3000" s="81"/>
      <c r="FCU3000" s="173"/>
      <c r="FCV3000" s="736"/>
      <c r="FCW3000" s="137"/>
      <c r="FCX3000" s="583"/>
      <c r="FCY3000" s="538"/>
      <c r="FCZ3000" s="565"/>
      <c r="FDA3000" s="357"/>
      <c r="FDB3000" s="81"/>
      <c r="FDC3000" s="173"/>
      <c r="FDD3000" s="736"/>
      <c r="FDE3000" s="137"/>
      <c r="FDF3000" s="583"/>
      <c r="FDG3000" s="538"/>
      <c r="FDH3000" s="565"/>
      <c r="FDI3000" s="357"/>
      <c r="FDJ3000" s="81"/>
      <c r="FDK3000" s="173"/>
      <c r="FDL3000" s="736"/>
      <c r="FDM3000" s="137"/>
      <c r="FDN3000" s="583"/>
      <c r="FDO3000" s="538"/>
      <c r="FDP3000" s="565"/>
      <c r="FDQ3000" s="357"/>
      <c r="FDR3000" s="81"/>
      <c r="FDS3000" s="173"/>
      <c r="FDT3000" s="736"/>
      <c r="FDU3000" s="137"/>
      <c r="FDV3000" s="583"/>
      <c r="FDW3000" s="538"/>
      <c r="FDX3000" s="565"/>
      <c r="FDY3000" s="357"/>
      <c r="FDZ3000" s="81"/>
      <c r="FEA3000" s="173"/>
      <c r="FEB3000" s="736"/>
      <c r="FEC3000" s="137"/>
      <c r="FED3000" s="583"/>
      <c r="FEE3000" s="538"/>
      <c r="FEF3000" s="565"/>
      <c r="FEG3000" s="357"/>
      <c r="FEH3000" s="81"/>
      <c r="FEI3000" s="173"/>
      <c r="FEJ3000" s="736"/>
      <c r="FEK3000" s="137"/>
      <c r="FEL3000" s="583"/>
      <c r="FEM3000" s="538"/>
      <c r="FEN3000" s="565"/>
      <c r="FEO3000" s="357"/>
      <c r="FEP3000" s="81"/>
      <c r="FEQ3000" s="173"/>
      <c r="FER3000" s="736"/>
      <c r="FES3000" s="137"/>
      <c r="FET3000" s="583"/>
      <c r="FEU3000" s="538"/>
      <c r="FEV3000" s="565"/>
      <c r="FEW3000" s="357"/>
      <c r="FEX3000" s="81"/>
      <c r="FEY3000" s="173"/>
      <c r="FEZ3000" s="736"/>
      <c r="FFA3000" s="137"/>
      <c r="FFB3000" s="583"/>
      <c r="FFC3000" s="538"/>
      <c r="FFD3000" s="565"/>
      <c r="FFE3000" s="357"/>
      <c r="FFF3000" s="81"/>
      <c r="FFG3000" s="173"/>
      <c r="FFH3000" s="736"/>
      <c r="FFI3000" s="137"/>
      <c r="FFJ3000" s="583"/>
      <c r="FFK3000" s="538"/>
      <c r="FFL3000" s="565"/>
      <c r="FFM3000" s="357"/>
      <c r="FFN3000" s="81"/>
      <c r="FFO3000" s="173"/>
      <c r="FFP3000" s="736"/>
      <c r="FFQ3000" s="137"/>
      <c r="FFR3000" s="583"/>
      <c r="FFS3000" s="538"/>
      <c r="FFT3000" s="565"/>
      <c r="FFU3000" s="357"/>
      <c r="FFV3000" s="81"/>
      <c r="FFW3000" s="173"/>
      <c r="FFX3000" s="736"/>
      <c r="FFY3000" s="137"/>
      <c r="FFZ3000" s="583"/>
      <c r="FGA3000" s="538"/>
      <c r="FGB3000" s="565"/>
      <c r="FGC3000" s="357"/>
      <c r="FGD3000" s="81"/>
      <c r="FGE3000" s="173"/>
      <c r="FGF3000" s="736"/>
      <c r="FGG3000" s="137"/>
      <c r="FGH3000" s="583"/>
      <c r="FGI3000" s="538"/>
      <c r="FGJ3000" s="565"/>
      <c r="FGK3000" s="357"/>
      <c r="FGL3000" s="81"/>
      <c r="FGM3000" s="173"/>
      <c r="FGN3000" s="736"/>
      <c r="FGO3000" s="137"/>
      <c r="FGP3000" s="583"/>
      <c r="FGQ3000" s="538"/>
      <c r="FGR3000" s="565"/>
      <c r="FGS3000" s="357"/>
      <c r="FGT3000" s="81"/>
      <c r="FGU3000" s="173"/>
      <c r="FGV3000" s="736"/>
      <c r="FGW3000" s="137"/>
      <c r="FGX3000" s="583"/>
      <c r="FGY3000" s="538"/>
      <c r="FGZ3000" s="565"/>
      <c r="FHA3000" s="357"/>
      <c r="FHB3000" s="81"/>
      <c r="FHC3000" s="173"/>
      <c r="FHD3000" s="736"/>
      <c r="FHE3000" s="137"/>
      <c r="FHF3000" s="583"/>
      <c r="FHG3000" s="538"/>
      <c r="FHH3000" s="565"/>
      <c r="FHI3000" s="357"/>
      <c r="FHJ3000" s="81"/>
      <c r="FHK3000" s="173"/>
      <c r="FHL3000" s="736"/>
      <c r="FHM3000" s="137"/>
      <c r="FHN3000" s="583"/>
      <c r="FHO3000" s="538"/>
      <c r="FHP3000" s="565"/>
      <c r="FHQ3000" s="357"/>
      <c r="FHR3000" s="81"/>
      <c r="FHS3000" s="173"/>
      <c r="FHT3000" s="736"/>
      <c r="FHU3000" s="137"/>
      <c r="FHV3000" s="583"/>
      <c r="FHW3000" s="538"/>
      <c r="FHX3000" s="565"/>
      <c r="FHY3000" s="357"/>
      <c r="FHZ3000" s="81"/>
      <c r="FIA3000" s="173"/>
      <c r="FIB3000" s="736"/>
      <c r="FIC3000" s="137"/>
      <c r="FID3000" s="583"/>
      <c r="FIE3000" s="538"/>
      <c r="FIF3000" s="565"/>
      <c r="FIG3000" s="357"/>
      <c r="FIH3000" s="81"/>
      <c r="FII3000" s="173"/>
      <c r="FIJ3000" s="736"/>
      <c r="FIK3000" s="137"/>
      <c r="FIL3000" s="583"/>
      <c r="FIM3000" s="538"/>
      <c r="FIN3000" s="565"/>
      <c r="FIO3000" s="357"/>
      <c r="FIP3000" s="81"/>
      <c r="FIQ3000" s="173"/>
      <c r="FIR3000" s="736"/>
      <c r="FIS3000" s="137"/>
      <c r="FIT3000" s="583"/>
      <c r="FIU3000" s="538"/>
      <c r="FIV3000" s="565"/>
      <c r="FIW3000" s="357"/>
      <c r="FIX3000" s="81"/>
      <c r="FIY3000" s="173"/>
      <c r="FIZ3000" s="736"/>
      <c r="FJA3000" s="137"/>
      <c r="FJB3000" s="583"/>
      <c r="FJC3000" s="538"/>
      <c r="FJD3000" s="565"/>
      <c r="FJE3000" s="357"/>
      <c r="FJF3000" s="81"/>
      <c r="FJG3000" s="173"/>
      <c r="FJH3000" s="736"/>
      <c r="FJI3000" s="137"/>
      <c r="FJJ3000" s="583"/>
      <c r="FJK3000" s="538"/>
      <c r="FJL3000" s="565"/>
      <c r="FJM3000" s="357"/>
      <c r="FJN3000" s="81"/>
      <c r="FJO3000" s="173"/>
      <c r="FJP3000" s="736"/>
      <c r="FJQ3000" s="137"/>
      <c r="FJR3000" s="583"/>
      <c r="FJS3000" s="538"/>
      <c r="FJT3000" s="565"/>
      <c r="FJU3000" s="357"/>
      <c r="FJV3000" s="81"/>
      <c r="FJW3000" s="173"/>
      <c r="FJX3000" s="736"/>
      <c r="FJY3000" s="137"/>
      <c r="FJZ3000" s="583"/>
      <c r="FKA3000" s="538"/>
      <c r="FKB3000" s="565"/>
      <c r="FKC3000" s="357"/>
      <c r="FKD3000" s="81"/>
      <c r="FKE3000" s="173"/>
      <c r="FKF3000" s="736"/>
      <c r="FKG3000" s="137"/>
      <c r="FKH3000" s="583"/>
      <c r="FKI3000" s="538"/>
      <c r="FKJ3000" s="565"/>
      <c r="FKK3000" s="357"/>
      <c r="FKL3000" s="81"/>
      <c r="FKM3000" s="173"/>
      <c r="FKN3000" s="736"/>
      <c r="FKO3000" s="137"/>
      <c r="FKP3000" s="583"/>
      <c r="FKQ3000" s="538"/>
      <c r="FKR3000" s="565"/>
      <c r="FKS3000" s="357"/>
      <c r="FKT3000" s="81"/>
      <c r="FKU3000" s="173"/>
      <c r="FKV3000" s="736"/>
      <c r="FKW3000" s="137"/>
      <c r="FKX3000" s="583"/>
      <c r="FKY3000" s="538"/>
      <c r="FKZ3000" s="565"/>
      <c r="FLA3000" s="357"/>
      <c r="FLB3000" s="81"/>
      <c r="FLC3000" s="173"/>
      <c r="FLD3000" s="736"/>
      <c r="FLE3000" s="137"/>
      <c r="FLF3000" s="583"/>
      <c r="FLG3000" s="538"/>
      <c r="FLH3000" s="565"/>
      <c r="FLI3000" s="357"/>
      <c r="FLJ3000" s="81"/>
      <c r="FLK3000" s="173"/>
      <c r="FLL3000" s="736"/>
      <c r="FLM3000" s="137"/>
      <c r="FLN3000" s="583"/>
      <c r="FLO3000" s="538"/>
      <c r="FLP3000" s="565"/>
      <c r="FLQ3000" s="357"/>
      <c r="FLR3000" s="81"/>
      <c r="FLS3000" s="173"/>
      <c r="FLT3000" s="736"/>
      <c r="FLU3000" s="137"/>
      <c r="FLV3000" s="583"/>
      <c r="FLW3000" s="538"/>
      <c r="FLX3000" s="565"/>
      <c r="FLY3000" s="357"/>
      <c r="FLZ3000" s="81"/>
      <c r="FMA3000" s="173"/>
      <c r="FMB3000" s="736"/>
      <c r="FMC3000" s="137"/>
      <c r="FMD3000" s="583"/>
      <c r="FME3000" s="538"/>
      <c r="FMF3000" s="565"/>
      <c r="FMG3000" s="357"/>
      <c r="FMH3000" s="81"/>
      <c r="FMI3000" s="173"/>
      <c r="FMJ3000" s="736"/>
      <c r="FMK3000" s="137"/>
      <c r="FML3000" s="583"/>
      <c r="FMM3000" s="538"/>
      <c r="FMN3000" s="565"/>
      <c r="FMO3000" s="357"/>
      <c r="FMP3000" s="81"/>
      <c r="FMQ3000" s="173"/>
      <c r="FMR3000" s="736"/>
      <c r="FMS3000" s="137"/>
      <c r="FMT3000" s="583"/>
      <c r="FMU3000" s="538"/>
      <c r="FMV3000" s="565"/>
      <c r="FMW3000" s="357"/>
      <c r="FMX3000" s="81"/>
      <c r="FMY3000" s="173"/>
      <c r="FMZ3000" s="736"/>
      <c r="FNA3000" s="137"/>
      <c r="FNB3000" s="583"/>
      <c r="FNC3000" s="538"/>
      <c r="FND3000" s="565"/>
      <c r="FNE3000" s="357"/>
      <c r="FNF3000" s="81"/>
      <c r="FNG3000" s="173"/>
      <c r="FNH3000" s="736"/>
      <c r="FNI3000" s="137"/>
      <c r="FNJ3000" s="583"/>
      <c r="FNK3000" s="538"/>
      <c r="FNL3000" s="565"/>
      <c r="FNM3000" s="357"/>
      <c r="FNN3000" s="81"/>
      <c r="FNO3000" s="173"/>
      <c r="FNP3000" s="736"/>
      <c r="FNQ3000" s="137"/>
      <c r="FNR3000" s="583"/>
      <c r="FNS3000" s="538"/>
      <c r="FNT3000" s="565"/>
      <c r="FNU3000" s="357"/>
      <c r="FNV3000" s="81"/>
      <c r="FNW3000" s="173"/>
      <c r="FNX3000" s="736"/>
      <c r="FNY3000" s="137"/>
      <c r="FNZ3000" s="583"/>
      <c r="FOA3000" s="538"/>
      <c r="FOB3000" s="565"/>
      <c r="FOC3000" s="357"/>
      <c r="FOD3000" s="81"/>
      <c r="FOE3000" s="173"/>
      <c r="FOF3000" s="736"/>
      <c r="FOG3000" s="137"/>
      <c r="FOH3000" s="583"/>
      <c r="FOI3000" s="538"/>
      <c r="FOJ3000" s="565"/>
      <c r="FOK3000" s="357"/>
      <c r="FOL3000" s="81"/>
      <c r="FOM3000" s="173"/>
      <c r="FON3000" s="736"/>
      <c r="FOO3000" s="137"/>
      <c r="FOP3000" s="583"/>
      <c r="FOQ3000" s="538"/>
      <c r="FOR3000" s="565"/>
      <c r="FOS3000" s="357"/>
      <c r="FOT3000" s="81"/>
      <c r="FOU3000" s="173"/>
      <c r="FOV3000" s="736"/>
      <c r="FOW3000" s="137"/>
      <c r="FOX3000" s="583"/>
      <c r="FOY3000" s="538"/>
      <c r="FOZ3000" s="565"/>
      <c r="FPA3000" s="357"/>
      <c r="FPB3000" s="81"/>
      <c r="FPC3000" s="173"/>
      <c r="FPD3000" s="736"/>
      <c r="FPE3000" s="137"/>
      <c r="FPF3000" s="583"/>
      <c r="FPG3000" s="538"/>
      <c r="FPH3000" s="565"/>
      <c r="FPI3000" s="357"/>
      <c r="FPJ3000" s="81"/>
      <c r="FPK3000" s="173"/>
      <c r="FPL3000" s="736"/>
      <c r="FPM3000" s="137"/>
      <c r="FPN3000" s="583"/>
      <c r="FPO3000" s="538"/>
      <c r="FPP3000" s="565"/>
      <c r="FPQ3000" s="357"/>
      <c r="FPR3000" s="81"/>
      <c r="FPS3000" s="173"/>
      <c r="FPT3000" s="736"/>
      <c r="FPU3000" s="137"/>
      <c r="FPV3000" s="583"/>
      <c r="FPW3000" s="538"/>
      <c r="FPX3000" s="565"/>
      <c r="FPY3000" s="357"/>
      <c r="FPZ3000" s="81"/>
      <c r="FQA3000" s="173"/>
      <c r="FQB3000" s="736"/>
      <c r="FQC3000" s="137"/>
      <c r="FQD3000" s="583"/>
      <c r="FQE3000" s="538"/>
      <c r="FQF3000" s="565"/>
      <c r="FQG3000" s="357"/>
      <c r="FQH3000" s="81"/>
      <c r="FQI3000" s="173"/>
      <c r="FQJ3000" s="736"/>
      <c r="FQK3000" s="137"/>
      <c r="FQL3000" s="583"/>
      <c r="FQM3000" s="538"/>
      <c r="FQN3000" s="565"/>
      <c r="FQO3000" s="357"/>
      <c r="FQP3000" s="81"/>
      <c r="FQQ3000" s="173"/>
      <c r="FQR3000" s="736"/>
      <c r="FQS3000" s="137"/>
      <c r="FQT3000" s="583"/>
      <c r="FQU3000" s="538"/>
      <c r="FQV3000" s="565"/>
      <c r="FQW3000" s="357"/>
      <c r="FQX3000" s="81"/>
      <c r="FQY3000" s="173"/>
      <c r="FQZ3000" s="736"/>
      <c r="FRA3000" s="137"/>
      <c r="FRB3000" s="583"/>
      <c r="FRC3000" s="538"/>
      <c r="FRD3000" s="565"/>
      <c r="FRE3000" s="357"/>
      <c r="FRF3000" s="81"/>
      <c r="FRG3000" s="173"/>
      <c r="FRH3000" s="736"/>
      <c r="FRI3000" s="137"/>
      <c r="FRJ3000" s="583"/>
      <c r="FRK3000" s="538"/>
      <c r="FRL3000" s="565"/>
      <c r="FRM3000" s="357"/>
      <c r="FRN3000" s="81"/>
      <c r="FRO3000" s="173"/>
      <c r="FRP3000" s="736"/>
      <c r="FRQ3000" s="137"/>
      <c r="FRR3000" s="583"/>
      <c r="FRS3000" s="538"/>
      <c r="FRT3000" s="565"/>
      <c r="FRU3000" s="357"/>
      <c r="FRV3000" s="81"/>
      <c r="FRW3000" s="173"/>
      <c r="FRX3000" s="736"/>
      <c r="FRY3000" s="137"/>
      <c r="FRZ3000" s="583"/>
      <c r="FSA3000" s="538"/>
      <c r="FSB3000" s="565"/>
      <c r="FSC3000" s="357"/>
      <c r="FSD3000" s="81"/>
      <c r="FSE3000" s="173"/>
      <c r="FSF3000" s="736"/>
      <c r="FSG3000" s="137"/>
      <c r="FSH3000" s="583"/>
      <c r="FSI3000" s="538"/>
      <c r="FSJ3000" s="565"/>
      <c r="FSK3000" s="357"/>
      <c r="FSL3000" s="81"/>
      <c r="FSM3000" s="173"/>
      <c r="FSN3000" s="736"/>
      <c r="FSO3000" s="137"/>
      <c r="FSP3000" s="583"/>
      <c r="FSQ3000" s="538"/>
      <c r="FSR3000" s="565"/>
      <c r="FSS3000" s="357"/>
      <c r="FST3000" s="81"/>
      <c r="FSU3000" s="173"/>
      <c r="FSV3000" s="736"/>
      <c r="FSW3000" s="137"/>
      <c r="FSX3000" s="583"/>
      <c r="FSY3000" s="538"/>
      <c r="FSZ3000" s="565"/>
      <c r="FTA3000" s="357"/>
      <c r="FTB3000" s="81"/>
      <c r="FTC3000" s="173"/>
      <c r="FTD3000" s="736"/>
      <c r="FTE3000" s="137"/>
      <c r="FTF3000" s="583"/>
      <c r="FTG3000" s="538"/>
      <c r="FTH3000" s="565"/>
      <c r="FTI3000" s="357"/>
      <c r="FTJ3000" s="81"/>
      <c r="FTK3000" s="173"/>
      <c r="FTL3000" s="736"/>
      <c r="FTM3000" s="137"/>
      <c r="FTN3000" s="583"/>
      <c r="FTO3000" s="538"/>
      <c r="FTP3000" s="565"/>
      <c r="FTQ3000" s="357"/>
      <c r="FTR3000" s="81"/>
      <c r="FTS3000" s="173"/>
      <c r="FTT3000" s="736"/>
      <c r="FTU3000" s="137"/>
      <c r="FTV3000" s="583"/>
      <c r="FTW3000" s="538"/>
      <c r="FTX3000" s="565"/>
      <c r="FTY3000" s="357"/>
      <c r="FTZ3000" s="81"/>
      <c r="FUA3000" s="173"/>
      <c r="FUB3000" s="736"/>
      <c r="FUC3000" s="137"/>
      <c r="FUD3000" s="583"/>
      <c r="FUE3000" s="538"/>
      <c r="FUF3000" s="565"/>
      <c r="FUG3000" s="357"/>
      <c r="FUH3000" s="81"/>
      <c r="FUI3000" s="173"/>
      <c r="FUJ3000" s="736"/>
      <c r="FUK3000" s="137"/>
      <c r="FUL3000" s="583"/>
      <c r="FUM3000" s="538"/>
      <c r="FUN3000" s="565"/>
      <c r="FUO3000" s="357"/>
      <c r="FUP3000" s="81"/>
      <c r="FUQ3000" s="173"/>
      <c r="FUR3000" s="736"/>
      <c r="FUS3000" s="137"/>
      <c r="FUT3000" s="583"/>
      <c r="FUU3000" s="538"/>
      <c r="FUV3000" s="565"/>
      <c r="FUW3000" s="357"/>
      <c r="FUX3000" s="81"/>
      <c r="FUY3000" s="173"/>
      <c r="FUZ3000" s="736"/>
      <c r="FVA3000" s="137"/>
      <c r="FVB3000" s="583"/>
      <c r="FVC3000" s="538"/>
      <c r="FVD3000" s="565"/>
      <c r="FVE3000" s="357"/>
      <c r="FVF3000" s="81"/>
      <c r="FVG3000" s="173"/>
      <c r="FVH3000" s="736"/>
      <c r="FVI3000" s="137"/>
      <c r="FVJ3000" s="583"/>
      <c r="FVK3000" s="538"/>
      <c r="FVL3000" s="565"/>
      <c r="FVM3000" s="357"/>
      <c r="FVN3000" s="81"/>
      <c r="FVO3000" s="173"/>
      <c r="FVP3000" s="736"/>
      <c r="FVQ3000" s="137"/>
      <c r="FVR3000" s="583"/>
      <c r="FVS3000" s="538"/>
      <c r="FVT3000" s="565"/>
      <c r="FVU3000" s="357"/>
      <c r="FVV3000" s="81"/>
      <c r="FVW3000" s="173"/>
      <c r="FVX3000" s="736"/>
      <c r="FVY3000" s="137"/>
      <c r="FVZ3000" s="583"/>
      <c r="FWA3000" s="538"/>
      <c r="FWB3000" s="565"/>
      <c r="FWC3000" s="357"/>
      <c r="FWD3000" s="81"/>
      <c r="FWE3000" s="173"/>
      <c r="FWF3000" s="736"/>
      <c r="FWG3000" s="137"/>
      <c r="FWH3000" s="583"/>
      <c r="FWI3000" s="538"/>
      <c r="FWJ3000" s="565"/>
      <c r="FWK3000" s="357"/>
      <c r="FWL3000" s="81"/>
      <c r="FWM3000" s="173"/>
      <c r="FWN3000" s="736"/>
      <c r="FWO3000" s="137"/>
      <c r="FWP3000" s="583"/>
      <c r="FWQ3000" s="538"/>
      <c r="FWR3000" s="565"/>
      <c r="FWS3000" s="357"/>
      <c r="FWT3000" s="81"/>
      <c r="FWU3000" s="173"/>
      <c r="FWV3000" s="736"/>
      <c r="FWW3000" s="137"/>
      <c r="FWX3000" s="583"/>
      <c r="FWY3000" s="538"/>
      <c r="FWZ3000" s="565"/>
      <c r="FXA3000" s="357"/>
      <c r="FXB3000" s="81"/>
      <c r="FXC3000" s="173"/>
      <c r="FXD3000" s="736"/>
      <c r="FXE3000" s="137"/>
      <c r="FXF3000" s="583"/>
      <c r="FXG3000" s="538"/>
      <c r="FXH3000" s="565"/>
      <c r="FXI3000" s="357"/>
      <c r="FXJ3000" s="81"/>
      <c r="FXK3000" s="173"/>
      <c r="FXL3000" s="736"/>
      <c r="FXM3000" s="137"/>
      <c r="FXN3000" s="583"/>
      <c r="FXO3000" s="538"/>
      <c r="FXP3000" s="565"/>
      <c r="FXQ3000" s="357"/>
      <c r="FXR3000" s="81"/>
      <c r="FXS3000" s="173"/>
      <c r="FXT3000" s="736"/>
      <c r="FXU3000" s="137"/>
      <c r="FXV3000" s="583"/>
      <c r="FXW3000" s="538"/>
      <c r="FXX3000" s="565"/>
      <c r="FXY3000" s="357"/>
      <c r="FXZ3000" s="81"/>
      <c r="FYA3000" s="173"/>
      <c r="FYB3000" s="736"/>
      <c r="FYC3000" s="137"/>
      <c r="FYD3000" s="583"/>
      <c r="FYE3000" s="538"/>
      <c r="FYF3000" s="565"/>
      <c r="FYG3000" s="357"/>
      <c r="FYH3000" s="81"/>
      <c r="FYI3000" s="173"/>
      <c r="FYJ3000" s="736"/>
      <c r="FYK3000" s="137"/>
      <c r="FYL3000" s="583"/>
      <c r="FYM3000" s="538"/>
      <c r="FYN3000" s="565"/>
      <c r="FYO3000" s="357"/>
      <c r="FYP3000" s="81"/>
      <c r="FYQ3000" s="173"/>
      <c r="FYR3000" s="736"/>
      <c r="FYS3000" s="137"/>
      <c r="FYT3000" s="583"/>
      <c r="FYU3000" s="538"/>
      <c r="FYV3000" s="565"/>
      <c r="FYW3000" s="357"/>
      <c r="FYX3000" s="81"/>
      <c r="FYY3000" s="173"/>
      <c r="FYZ3000" s="736"/>
      <c r="FZA3000" s="137"/>
      <c r="FZB3000" s="583"/>
      <c r="FZC3000" s="538"/>
      <c r="FZD3000" s="565"/>
      <c r="FZE3000" s="357"/>
      <c r="FZF3000" s="81"/>
      <c r="FZG3000" s="173"/>
      <c r="FZH3000" s="736"/>
      <c r="FZI3000" s="137"/>
      <c r="FZJ3000" s="583"/>
      <c r="FZK3000" s="538"/>
      <c r="FZL3000" s="565"/>
      <c r="FZM3000" s="357"/>
      <c r="FZN3000" s="81"/>
      <c r="FZO3000" s="173"/>
      <c r="FZP3000" s="736"/>
      <c r="FZQ3000" s="137"/>
      <c r="FZR3000" s="583"/>
      <c r="FZS3000" s="538"/>
      <c r="FZT3000" s="565"/>
      <c r="FZU3000" s="357"/>
      <c r="FZV3000" s="81"/>
      <c r="FZW3000" s="173"/>
      <c r="FZX3000" s="736"/>
      <c r="FZY3000" s="137"/>
      <c r="FZZ3000" s="583"/>
      <c r="GAA3000" s="538"/>
      <c r="GAB3000" s="565"/>
      <c r="GAC3000" s="357"/>
      <c r="GAD3000" s="81"/>
      <c r="GAE3000" s="173"/>
      <c r="GAF3000" s="736"/>
      <c r="GAG3000" s="137"/>
      <c r="GAH3000" s="583"/>
      <c r="GAI3000" s="538"/>
      <c r="GAJ3000" s="565"/>
      <c r="GAK3000" s="357"/>
      <c r="GAL3000" s="81"/>
      <c r="GAM3000" s="173"/>
      <c r="GAN3000" s="736"/>
      <c r="GAO3000" s="137"/>
      <c r="GAP3000" s="583"/>
      <c r="GAQ3000" s="538"/>
      <c r="GAR3000" s="565"/>
      <c r="GAS3000" s="357"/>
      <c r="GAT3000" s="81"/>
      <c r="GAU3000" s="173"/>
      <c r="GAV3000" s="736"/>
      <c r="GAW3000" s="137"/>
      <c r="GAX3000" s="583"/>
      <c r="GAY3000" s="538"/>
      <c r="GAZ3000" s="565"/>
      <c r="GBA3000" s="357"/>
      <c r="GBB3000" s="81"/>
      <c r="GBC3000" s="173"/>
      <c r="GBD3000" s="736"/>
      <c r="GBE3000" s="137"/>
      <c r="GBF3000" s="583"/>
      <c r="GBG3000" s="538"/>
      <c r="GBH3000" s="565"/>
      <c r="GBI3000" s="357"/>
      <c r="GBJ3000" s="81"/>
      <c r="GBK3000" s="173"/>
      <c r="GBL3000" s="736"/>
      <c r="GBM3000" s="137"/>
      <c r="GBN3000" s="583"/>
      <c r="GBO3000" s="538"/>
      <c r="GBP3000" s="565"/>
      <c r="GBQ3000" s="357"/>
      <c r="GBR3000" s="81"/>
      <c r="GBS3000" s="173"/>
      <c r="GBT3000" s="736"/>
      <c r="GBU3000" s="137"/>
      <c r="GBV3000" s="583"/>
      <c r="GBW3000" s="538"/>
      <c r="GBX3000" s="565"/>
      <c r="GBY3000" s="357"/>
      <c r="GBZ3000" s="81"/>
      <c r="GCA3000" s="173"/>
      <c r="GCB3000" s="736"/>
      <c r="GCC3000" s="137"/>
      <c r="GCD3000" s="583"/>
      <c r="GCE3000" s="538"/>
      <c r="GCF3000" s="565"/>
      <c r="GCG3000" s="357"/>
      <c r="GCH3000" s="81"/>
      <c r="GCI3000" s="173"/>
      <c r="GCJ3000" s="736"/>
      <c r="GCK3000" s="137"/>
      <c r="GCL3000" s="583"/>
      <c r="GCM3000" s="538"/>
      <c r="GCN3000" s="565"/>
      <c r="GCO3000" s="357"/>
      <c r="GCP3000" s="81"/>
      <c r="GCQ3000" s="173"/>
      <c r="GCR3000" s="736"/>
      <c r="GCS3000" s="137"/>
      <c r="GCT3000" s="583"/>
      <c r="GCU3000" s="538"/>
      <c r="GCV3000" s="565"/>
      <c r="GCW3000" s="357"/>
      <c r="GCX3000" s="81"/>
      <c r="GCY3000" s="173"/>
      <c r="GCZ3000" s="736"/>
      <c r="GDA3000" s="137"/>
      <c r="GDB3000" s="583"/>
      <c r="GDC3000" s="538"/>
      <c r="GDD3000" s="565"/>
      <c r="GDE3000" s="357"/>
      <c r="GDF3000" s="81"/>
      <c r="GDG3000" s="173"/>
      <c r="GDH3000" s="736"/>
      <c r="GDI3000" s="137"/>
      <c r="GDJ3000" s="583"/>
      <c r="GDK3000" s="538"/>
      <c r="GDL3000" s="565"/>
      <c r="GDM3000" s="357"/>
      <c r="GDN3000" s="81"/>
      <c r="GDO3000" s="173"/>
      <c r="GDP3000" s="736"/>
      <c r="GDQ3000" s="137"/>
      <c r="GDR3000" s="583"/>
      <c r="GDS3000" s="538"/>
      <c r="GDT3000" s="565"/>
      <c r="GDU3000" s="357"/>
      <c r="GDV3000" s="81"/>
      <c r="GDW3000" s="173"/>
      <c r="GDX3000" s="736"/>
      <c r="GDY3000" s="137"/>
      <c r="GDZ3000" s="583"/>
      <c r="GEA3000" s="538"/>
      <c r="GEB3000" s="565"/>
      <c r="GEC3000" s="357"/>
      <c r="GED3000" s="81"/>
      <c r="GEE3000" s="173"/>
      <c r="GEF3000" s="736"/>
      <c r="GEG3000" s="137"/>
      <c r="GEH3000" s="583"/>
      <c r="GEI3000" s="538"/>
      <c r="GEJ3000" s="565"/>
      <c r="GEK3000" s="357"/>
      <c r="GEL3000" s="81"/>
      <c r="GEM3000" s="173"/>
      <c r="GEN3000" s="736"/>
      <c r="GEO3000" s="137"/>
      <c r="GEP3000" s="583"/>
      <c r="GEQ3000" s="538"/>
      <c r="GER3000" s="565"/>
      <c r="GES3000" s="357"/>
      <c r="GET3000" s="81"/>
      <c r="GEU3000" s="173"/>
      <c r="GEV3000" s="736"/>
      <c r="GEW3000" s="137"/>
      <c r="GEX3000" s="583"/>
      <c r="GEY3000" s="538"/>
      <c r="GEZ3000" s="565"/>
      <c r="GFA3000" s="357"/>
      <c r="GFB3000" s="81"/>
      <c r="GFC3000" s="173"/>
      <c r="GFD3000" s="736"/>
      <c r="GFE3000" s="137"/>
      <c r="GFF3000" s="583"/>
      <c r="GFG3000" s="538"/>
      <c r="GFH3000" s="565"/>
      <c r="GFI3000" s="357"/>
      <c r="GFJ3000" s="81"/>
      <c r="GFK3000" s="173"/>
      <c r="GFL3000" s="736"/>
      <c r="GFM3000" s="137"/>
      <c r="GFN3000" s="583"/>
      <c r="GFO3000" s="538"/>
      <c r="GFP3000" s="565"/>
      <c r="GFQ3000" s="357"/>
      <c r="GFR3000" s="81"/>
      <c r="GFS3000" s="173"/>
      <c r="GFT3000" s="736"/>
      <c r="GFU3000" s="137"/>
      <c r="GFV3000" s="583"/>
      <c r="GFW3000" s="538"/>
      <c r="GFX3000" s="565"/>
      <c r="GFY3000" s="357"/>
      <c r="GFZ3000" s="81"/>
      <c r="GGA3000" s="173"/>
      <c r="GGB3000" s="736"/>
      <c r="GGC3000" s="137"/>
      <c r="GGD3000" s="583"/>
      <c r="GGE3000" s="538"/>
      <c r="GGF3000" s="565"/>
      <c r="GGG3000" s="357"/>
      <c r="GGH3000" s="81"/>
      <c r="GGI3000" s="173"/>
      <c r="GGJ3000" s="736"/>
      <c r="GGK3000" s="137"/>
      <c r="GGL3000" s="583"/>
      <c r="GGM3000" s="538"/>
      <c r="GGN3000" s="565"/>
      <c r="GGO3000" s="357"/>
      <c r="GGP3000" s="81"/>
      <c r="GGQ3000" s="173"/>
      <c r="GGR3000" s="736"/>
      <c r="GGS3000" s="137"/>
      <c r="GGT3000" s="583"/>
      <c r="GGU3000" s="538"/>
      <c r="GGV3000" s="565"/>
      <c r="GGW3000" s="357"/>
      <c r="GGX3000" s="81"/>
      <c r="GGY3000" s="173"/>
      <c r="GGZ3000" s="736"/>
      <c r="GHA3000" s="137"/>
      <c r="GHB3000" s="583"/>
      <c r="GHC3000" s="538"/>
      <c r="GHD3000" s="565"/>
      <c r="GHE3000" s="357"/>
      <c r="GHF3000" s="81"/>
      <c r="GHG3000" s="173"/>
      <c r="GHH3000" s="736"/>
      <c r="GHI3000" s="137"/>
      <c r="GHJ3000" s="583"/>
      <c r="GHK3000" s="538"/>
      <c r="GHL3000" s="565"/>
      <c r="GHM3000" s="357"/>
      <c r="GHN3000" s="81"/>
      <c r="GHO3000" s="173"/>
      <c r="GHP3000" s="736"/>
      <c r="GHQ3000" s="137"/>
      <c r="GHR3000" s="583"/>
      <c r="GHS3000" s="538"/>
      <c r="GHT3000" s="565"/>
      <c r="GHU3000" s="357"/>
      <c r="GHV3000" s="81"/>
      <c r="GHW3000" s="173"/>
      <c r="GHX3000" s="736"/>
      <c r="GHY3000" s="137"/>
      <c r="GHZ3000" s="583"/>
      <c r="GIA3000" s="538"/>
      <c r="GIB3000" s="565"/>
      <c r="GIC3000" s="357"/>
      <c r="GID3000" s="81"/>
      <c r="GIE3000" s="173"/>
      <c r="GIF3000" s="736"/>
      <c r="GIG3000" s="137"/>
      <c r="GIH3000" s="583"/>
      <c r="GII3000" s="538"/>
      <c r="GIJ3000" s="565"/>
      <c r="GIK3000" s="357"/>
      <c r="GIL3000" s="81"/>
      <c r="GIM3000" s="173"/>
      <c r="GIN3000" s="736"/>
      <c r="GIO3000" s="137"/>
      <c r="GIP3000" s="583"/>
      <c r="GIQ3000" s="538"/>
      <c r="GIR3000" s="565"/>
      <c r="GIS3000" s="357"/>
      <c r="GIT3000" s="81"/>
      <c r="GIU3000" s="173"/>
      <c r="GIV3000" s="736"/>
      <c r="GIW3000" s="137"/>
      <c r="GIX3000" s="583"/>
      <c r="GIY3000" s="538"/>
      <c r="GIZ3000" s="565"/>
      <c r="GJA3000" s="357"/>
      <c r="GJB3000" s="81"/>
      <c r="GJC3000" s="173"/>
      <c r="GJD3000" s="736"/>
      <c r="GJE3000" s="137"/>
      <c r="GJF3000" s="583"/>
      <c r="GJG3000" s="538"/>
      <c r="GJH3000" s="565"/>
      <c r="GJI3000" s="357"/>
      <c r="GJJ3000" s="81"/>
      <c r="GJK3000" s="173"/>
      <c r="GJL3000" s="736"/>
      <c r="GJM3000" s="137"/>
      <c r="GJN3000" s="583"/>
      <c r="GJO3000" s="538"/>
      <c r="GJP3000" s="565"/>
      <c r="GJQ3000" s="357"/>
      <c r="GJR3000" s="81"/>
      <c r="GJS3000" s="173"/>
      <c r="GJT3000" s="736"/>
      <c r="GJU3000" s="137"/>
      <c r="GJV3000" s="583"/>
      <c r="GJW3000" s="538"/>
      <c r="GJX3000" s="565"/>
      <c r="GJY3000" s="357"/>
      <c r="GJZ3000" s="81"/>
      <c r="GKA3000" s="173"/>
      <c r="GKB3000" s="736"/>
      <c r="GKC3000" s="137"/>
      <c r="GKD3000" s="583"/>
      <c r="GKE3000" s="538"/>
      <c r="GKF3000" s="565"/>
      <c r="GKG3000" s="357"/>
      <c r="GKH3000" s="81"/>
      <c r="GKI3000" s="173"/>
      <c r="GKJ3000" s="736"/>
      <c r="GKK3000" s="137"/>
      <c r="GKL3000" s="583"/>
      <c r="GKM3000" s="538"/>
      <c r="GKN3000" s="565"/>
      <c r="GKO3000" s="357"/>
      <c r="GKP3000" s="81"/>
      <c r="GKQ3000" s="173"/>
      <c r="GKR3000" s="736"/>
      <c r="GKS3000" s="137"/>
      <c r="GKT3000" s="583"/>
      <c r="GKU3000" s="538"/>
      <c r="GKV3000" s="565"/>
      <c r="GKW3000" s="357"/>
      <c r="GKX3000" s="81"/>
      <c r="GKY3000" s="173"/>
      <c r="GKZ3000" s="736"/>
      <c r="GLA3000" s="137"/>
      <c r="GLB3000" s="583"/>
      <c r="GLC3000" s="538"/>
      <c r="GLD3000" s="565"/>
      <c r="GLE3000" s="357"/>
      <c r="GLF3000" s="81"/>
      <c r="GLG3000" s="173"/>
      <c r="GLH3000" s="736"/>
      <c r="GLI3000" s="137"/>
      <c r="GLJ3000" s="583"/>
      <c r="GLK3000" s="538"/>
      <c r="GLL3000" s="565"/>
      <c r="GLM3000" s="357"/>
      <c r="GLN3000" s="81"/>
      <c r="GLO3000" s="173"/>
      <c r="GLP3000" s="736"/>
      <c r="GLQ3000" s="137"/>
      <c r="GLR3000" s="583"/>
      <c r="GLS3000" s="538"/>
      <c r="GLT3000" s="565"/>
      <c r="GLU3000" s="357"/>
      <c r="GLV3000" s="81"/>
      <c r="GLW3000" s="173"/>
      <c r="GLX3000" s="736"/>
      <c r="GLY3000" s="137"/>
      <c r="GLZ3000" s="583"/>
      <c r="GMA3000" s="538"/>
      <c r="GMB3000" s="565"/>
      <c r="GMC3000" s="357"/>
      <c r="GMD3000" s="81"/>
      <c r="GME3000" s="173"/>
      <c r="GMF3000" s="736"/>
      <c r="GMG3000" s="137"/>
      <c r="GMH3000" s="583"/>
      <c r="GMI3000" s="538"/>
      <c r="GMJ3000" s="565"/>
      <c r="GMK3000" s="357"/>
      <c r="GML3000" s="81"/>
      <c r="GMM3000" s="173"/>
      <c r="GMN3000" s="736"/>
      <c r="GMO3000" s="137"/>
      <c r="GMP3000" s="583"/>
      <c r="GMQ3000" s="538"/>
      <c r="GMR3000" s="565"/>
      <c r="GMS3000" s="357"/>
      <c r="GMT3000" s="81"/>
      <c r="GMU3000" s="173"/>
      <c r="GMV3000" s="736"/>
      <c r="GMW3000" s="137"/>
      <c r="GMX3000" s="583"/>
      <c r="GMY3000" s="538"/>
      <c r="GMZ3000" s="565"/>
      <c r="GNA3000" s="357"/>
      <c r="GNB3000" s="81"/>
      <c r="GNC3000" s="173"/>
      <c r="GND3000" s="736"/>
      <c r="GNE3000" s="137"/>
      <c r="GNF3000" s="583"/>
      <c r="GNG3000" s="538"/>
      <c r="GNH3000" s="565"/>
      <c r="GNI3000" s="357"/>
      <c r="GNJ3000" s="81"/>
      <c r="GNK3000" s="173"/>
      <c r="GNL3000" s="736"/>
      <c r="GNM3000" s="137"/>
      <c r="GNN3000" s="583"/>
      <c r="GNO3000" s="538"/>
      <c r="GNP3000" s="565"/>
      <c r="GNQ3000" s="357"/>
      <c r="GNR3000" s="81"/>
      <c r="GNS3000" s="173"/>
      <c r="GNT3000" s="736"/>
      <c r="GNU3000" s="137"/>
      <c r="GNV3000" s="583"/>
      <c r="GNW3000" s="538"/>
      <c r="GNX3000" s="565"/>
      <c r="GNY3000" s="357"/>
      <c r="GNZ3000" s="81"/>
      <c r="GOA3000" s="173"/>
      <c r="GOB3000" s="736"/>
      <c r="GOC3000" s="137"/>
      <c r="GOD3000" s="583"/>
      <c r="GOE3000" s="538"/>
      <c r="GOF3000" s="565"/>
      <c r="GOG3000" s="357"/>
      <c r="GOH3000" s="81"/>
      <c r="GOI3000" s="173"/>
      <c r="GOJ3000" s="736"/>
      <c r="GOK3000" s="137"/>
      <c r="GOL3000" s="583"/>
      <c r="GOM3000" s="538"/>
      <c r="GON3000" s="565"/>
      <c r="GOO3000" s="357"/>
      <c r="GOP3000" s="81"/>
      <c r="GOQ3000" s="173"/>
      <c r="GOR3000" s="736"/>
      <c r="GOS3000" s="137"/>
      <c r="GOT3000" s="583"/>
      <c r="GOU3000" s="538"/>
      <c r="GOV3000" s="565"/>
      <c r="GOW3000" s="357"/>
      <c r="GOX3000" s="81"/>
      <c r="GOY3000" s="173"/>
      <c r="GOZ3000" s="736"/>
      <c r="GPA3000" s="137"/>
      <c r="GPB3000" s="583"/>
      <c r="GPC3000" s="538"/>
      <c r="GPD3000" s="565"/>
      <c r="GPE3000" s="357"/>
      <c r="GPF3000" s="81"/>
      <c r="GPG3000" s="173"/>
      <c r="GPH3000" s="736"/>
      <c r="GPI3000" s="137"/>
      <c r="GPJ3000" s="583"/>
      <c r="GPK3000" s="538"/>
      <c r="GPL3000" s="565"/>
      <c r="GPM3000" s="357"/>
      <c r="GPN3000" s="81"/>
      <c r="GPO3000" s="173"/>
      <c r="GPP3000" s="736"/>
      <c r="GPQ3000" s="137"/>
      <c r="GPR3000" s="583"/>
      <c r="GPS3000" s="538"/>
      <c r="GPT3000" s="565"/>
      <c r="GPU3000" s="357"/>
      <c r="GPV3000" s="81"/>
      <c r="GPW3000" s="173"/>
      <c r="GPX3000" s="736"/>
      <c r="GPY3000" s="137"/>
      <c r="GPZ3000" s="583"/>
      <c r="GQA3000" s="538"/>
      <c r="GQB3000" s="565"/>
      <c r="GQC3000" s="357"/>
      <c r="GQD3000" s="81"/>
      <c r="GQE3000" s="173"/>
      <c r="GQF3000" s="736"/>
      <c r="GQG3000" s="137"/>
      <c r="GQH3000" s="583"/>
      <c r="GQI3000" s="538"/>
      <c r="GQJ3000" s="565"/>
      <c r="GQK3000" s="357"/>
      <c r="GQL3000" s="81"/>
      <c r="GQM3000" s="173"/>
      <c r="GQN3000" s="736"/>
      <c r="GQO3000" s="137"/>
      <c r="GQP3000" s="583"/>
      <c r="GQQ3000" s="538"/>
      <c r="GQR3000" s="565"/>
      <c r="GQS3000" s="357"/>
      <c r="GQT3000" s="81"/>
      <c r="GQU3000" s="173"/>
      <c r="GQV3000" s="736"/>
      <c r="GQW3000" s="137"/>
      <c r="GQX3000" s="583"/>
      <c r="GQY3000" s="538"/>
      <c r="GQZ3000" s="565"/>
      <c r="GRA3000" s="357"/>
      <c r="GRB3000" s="81"/>
      <c r="GRC3000" s="173"/>
      <c r="GRD3000" s="736"/>
      <c r="GRE3000" s="137"/>
      <c r="GRF3000" s="583"/>
      <c r="GRG3000" s="538"/>
      <c r="GRH3000" s="565"/>
      <c r="GRI3000" s="357"/>
      <c r="GRJ3000" s="81"/>
      <c r="GRK3000" s="173"/>
      <c r="GRL3000" s="736"/>
      <c r="GRM3000" s="137"/>
      <c r="GRN3000" s="583"/>
      <c r="GRO3000" s="538"/>
      <c r="GRP3000" s="565"/>
      <c r="GRQ3000" s="357"/>
      <c r="GRR3000" s="81"/>
      <c r="GRS3000" s="173"/>
      <c r="GRT3000" s="736"/>
      <c r="GRU3000" s="137"/>
      <c r="GRV3000" s="583"/>
      <c r="GRW3000" s="538"/>
      <c r="GRX3000" s="565"/>
      <c r="GRY3000" s="357"/>
      <c r="GRZ3000" s="81"/>
      <c r="GSA3000" s="173"/>
      <c r="GSB3000" s="736"/>
      <c r="GSC3000" s="137"/>
      <c r="GSD3000" s="583"/>
      <c r="GSE3000" s="538"/>
      <c r="GSF3000" s="565"/>
      <c r="GSG3000" s="357"/>
      <c r="GSH3000" s="81"/>
      <c r="GSI3000" s="173"/>
      <c r="GSJ3000" s="736"/>
      <c r="GSK3000" s="137"/>
      <c r="GSL3000" s="583"/>
      <c r="GSM3000" s="538"/>
      <c r="GSN3000" s="565"/>
      <c r="GSO3000" s="357"/>
      <c r="GSP3000" s="81"/>
      <c r="GSQ3000" s="173"/>
      <c r="GSR3000" s="736"/>
      <c r="GSS3000" s="137"/>
      <c r="GST3000" s="583"/>
      <c r="GSU3000" s="538"/>
      <c r="GSV3000" s="565"/>
      <c r="GSW3000" s="357"/>
      <c r="GSX3000" s="81"/>
      <c r="GSY3000" s="173"/>
      <c r="GSZ3000" s="736"/>
      <c r="GTA3000" s="137"/>
      <c r="GTB3000" s="583"/>
      <c r="GTC3000" s="538"/>
      <c r="GTD3000" s="565"/>
      <c r="GTE3000" s="357"/>
      <c r="GTF3000" s="81"/>
      <c r="GTG3000" s="173"/>
      <c r="GTH3000" s="736"/>
      <c r="GTI3000" s="137"/>
      <c r="GTJ3000" s="583"/>
      <c r="GTK3000" s="538"/>
      <c r="GTL3000" s="565"/>
      <c r="GTM3000" s="357"/>
      <c r="GTN3000" s="81"/>
      <c r="GTO3000" s="173"/>
      <c r="GTP3000" s="736"/>
      <c r="GTQ3000" s="137"/>
      <c r="GTR3000" s="583"/>
      <c r="GTS3000" s="538"/>
      <c r="GTT3000" s="565"/>
      <c r="GTU3000" s="357"/>
      <c r="GTV3000" s="81"/>
      <c r="GTW3000" s="173"/>
      <c r="GTX3000" s="736"/>
      <c r="GTY3000" s="137"/>
      <c r="GTZ3000" s="583"/>
      <c r="GUA3000" s="538"/>
      <c r="GUB3000" s="565"/>
      <c r="GUC3000" s="357"/>
      <c r="GUD3000" s="81"/>
      <c r="GUE3000" s="173"/>
      <c r="GUF3000" s="736"/>
      <c r="GUG3000" s="137"/>
      <c r="GUH3000" s="583"/>
      <c r="GUI3000" s="538"/>
      <c r="GUJ3000" s="565"/>
      <c r="GUK3000" s="357"/>
      <c r="GUL3000" s="81"/>
      <c r="GUM3000" s="173"/>
      <c r="GUN3000" s="736"/>
      <c r="GUO3000" s="137"/>
      <c r="GUP3000" s="583"/>
      <c r="GUQ3000" s="538"/>
      <c r="GUR3000" s="565"/>
      <c r="GUS3000" s="357"/>
      <c r="GUT3000" s="81"/>
      <c r="GUU3000" s="173"/>
      <c r="GUV3000" s="736"/>
      <c r="GUW3000" s="137"/>
      <c r="GUX3000" s="583"/>
      <c r="GUY3000" s="538"/>
      <c r="GUZ3000" s="565"/>
      <c r="GVA3000" s="357"/>
      <c r="GVB3000" s="81"/>
      <c r="GVC3000" s="173"/>
      <c r="GVD3000" s="736"/>
      <c r="GVE3000" s="137"/>
      <c r="GVF3000" s="583"/>
      <c r="GVG3000" s="538"/>
      <c r="GVH3000" s="565"/>
      <c r="GVI3000" s="357"/>
      <c r="GVJ3000" s="81"/>
      <c r="GVK3000" s="173"/>
      <c r="GVL3000" s="736"/>
      <c r="GVM3000" s="137"/>
      <c r="GVN3000" s="583"/>
      <c r="GVO3000" s="538"/>
      <c r="GVP3000" s="565"/>
      <c r="GVQ3000" s="357"/>
      <c r="GVR3000" s="81"/>
      <c r="GVS3000" s="173"/>
      <c r="GVT3000" s="736"/>
      <c r="GVU3000" s="137"/>
      <c r="GVV3000" s="583"/>
      <c r="GVW3000" s="538"/>
      <c r="GVX3000" s="565"/>
      <c r="GVY3000" s="357"/>
      <c r="GVZ3000" s="81"/>
      <c r="GWA3000" s="173"/>
      <c r="GWB3000" s="736"/>
      <c r="GWC3000" s="137"/>
      <c r="GWD3000" s="583"/>
      <c r="GWE3000" s="538"/>
      <c r="GWF3000" s="565"/>
      <c r="GWG3000" s="357"/>
      <c r="GWH3000" s="81"/>
      <c r="GWI3000" s="173"/>
      <c r="GWJ3000" s="736"/>
      <c r="GWK3000" s="137"/>
      <c r="GWL3000" s="583"/>
      <c r="GWM3000" s="538"/>
      <c r="GWN3000" s="565"/>
      <c r="GWO3000" s="357"/>
      <c r="GWP3000" s="81"/>
      <c r="GWQ3000" s="173"/>
      <c r="GWR3000" s="736"/>
      <c r="GWS3000" s="137"/>
      <c r="GWT3000" s="583"/>
      <c r="GWU3000" s="538"/>
      <c r="GWV3000" s="565"/>
      <c r="GWW3000" s="357"/>
      <c r="GWX3000" s="81"/>
      <c r="GWY3000" s="173"/>
      <c r="GWZ3000" s="736"/>
      <c r="GXA3000" s="137"/>
      <c r="GXB3000" s="583"/>
      <c r="GXC3000" s="538"/>
      <c r="GXD3000" s="565"/>
      <c r="GXE3000" s="357"/>
      <c r="GXF3000" s="81"/>
      <c r="GXG3000" s="173"/>
      <c r="GXH3000" s="736"/>
      <c r="GXI3000" s="137"/>
      <c r="GXJ3000" s="583"/>
      <c r="GXK3000" s="538"/>
      <c r="GXL3000" s="565"/>
      <c r="GXM3000" s="357"/>
      <c r="GXN3000" s="81"/>
      <c r="GXO3000" s="173"/>
      <c r="GXP3000" s="736"/>
      <c r="GXQ3000" s="137"/>
      <c r="GXR3000" s="583"/>
      <c r="GXS3000" s="538"/>
      <c r="GXT3000" s="565"/>
      <c r="GXU3000" s="357"/>
      <c r="GXV3000" s="81"/>
      <c r="GXW3000" s="173"/>
      <c r="GXX3000" s="736"/>
      <c r="GXY3000" s="137"/>
      <c r="GXZ3000" s="583"/>
      <c r="GYA3000" s="538"/>
      <c r="GYB3000" s="565"/>
      <c r="GYC3000" s="357"/>
      <c r="GYD3000" s="81"/>
      <c r="GYE3000" s="173"/>
      <c r="GYF3000" s="736"/>
      <c r="GYG3000" s="137"/>
      <c r="GYH3000" s="583"/>
      <c r="GYI3000" s="538"/>
      <c r="GYJ3000" s="565"/>
      <c r="GYK3000" s="357"/>
      <c r="GYL3000" s="81"/>
      <c r="GYM3000" s="173"/>
      <c r="GYN3000" s="736"/>
      <c r="GYO3000" s="137"/>
      <c r="GYP3000" s="583"/>
      <c r="GYQ3000" s="538"/>
      <c r="GYR3000" s="565"/>
      <c r="GYS3000" s="357"/>
      <c r="GYT3000" s="81"/>
      <c r="GYU3000" s="173"/>
      <c r="GYV3000" s="736"/>
      <c r="GYW3000" s="137"/>
      <c r="GYX3000" s="583"/>
      <c r="GYY3000" s="538"/>
      <c r="GYZ3000" s="565"/>
      <c r="GZA3000" s="357"/>
      <c r="GZB3000" s="81"/>
      <c r="GZC3000" s="173"/>
      <c r="GZD3000" s="736"/>
      <c r="GZE3000" s="137"/>
      <c r="GZF3000" s="583"/>
      <c r="GZG3000" s="538"/>
      <c r="GZH3000" s="565"/>
      <c r="GZI3000" s="357"/>
      <c r="GZJ3000" s="81"/>
      <c r="GZK3000" s="173"/>
      <c r="GZL3000" s="736"/>
      <c r="GZM3000" s="137"/>
      <c r="GZN3000" s="583"/>
      <c r="GZO3000" s="538"/>
      <c r="GZP3000" s="565"/>
      <c r="GZQ3000" s="357"/>
      <c r="GZR3000" s="81"/>
      <c r="GZS3000" s="173"/>
      <c r="GZT3000" s="736"/>
      <c r="GZU3000" s="137"/>
      <c r="GZV3000" s="583"/>
      <c r="GZW3000" s="538"/>
      <c r="GZX3000" s="565"/>
      <c r="GZY3000" s="357"/>
      <c r="GZZ3000" s="81"/>
      <c r="HAA3000" s="173"/>
      <c r="HAB3000" s="736"/>
      <c r="HAC3000" s="137"/>
      <c r="HAD3000" s="583"/>
      <c r="HAE3000" s="538"/>
      <c r="HAF3000" s="565"/>
      <c r="HAG3000" s="357"/>
      <c r="HAH3000" s="81"/>
      <c r="HAI3000" s="173"/>
      <c r="HAJ3000" s="736"/>
      <c r="HAK3000" s="137"/>
      <c r="HAL3000" s="583"/>
      <c r="HAM3000" s="538"/>
      <c r="HAN3000" s="565"/>
      <c r="HAO3000" s="357"/>
      <c r="HAP3000" s="81"/>
      <c r="HAQ3000" s="173"/>
      <c r="HAR3000" s="736"/>
      <c r="HAS3000" s="137"/>
      <c r="HAT3000" s="583"/>
      <c r="HAU3000" s="538"/>
      <c r="HAV3000" s="565"/>
      <c r="HAW3000" s="357"/>
      <c r="HAX3000" s="81"/>
      <c r="HAY3000" s="173"/>
      <c r="HAZ3000" s="736"/>
      <c r="HBA3000" s="137"/>
      <c r="HBB3000" s="583"/>
      <c r="HBC3000" s="538"/>
      <c r="HBD3000" s="565"/>
      <c r="HBE3000" s="357"/>
      <c r="HBF3000" s="81"/>
      <c r="HBG3000" s="173"/>
      <c r="HBH3000" s="736"/>
      <c r="HBI3000" s="137"/>
      <c r="HBJ3000" s="583"/>
      <c r="HBK3000" s="538"/>
      <c r="HBL3000" s="565"/>
      <c r="HBM3000" s="357"/>
      <c r="HBN3000" s="81"/>
      <c r="HBO3000" s="173"/>
      <c r="HBP3000" s="736"/>
      <c r="HBQ3000" s="137"/>
      <c r="HBR3000" s="583"/>
      <c r="HBS3000" s="538"/>
      <c r="HBT3000" s="565"/>
      <c r="HBU3000" s="357"/>
      <c r="HBV3000" s="81"/>
      <c r="HBW3000" s="173"/>
      <c r="HBX3000" s="736"/>
      <c r="HBY3000" s="137"/>
      <c r="HBZ3000" s="583"/>
      <c r="HCA3000" s="538"/>
      <c r="HCB3000" s="565"/>
      <c r="HCC3000" s="357"/>
      <c r="HCD3000" s="81"/>
      <c r="HCE3000" s="173"/>
      <c r="HCF3000" s="736"/>
      <c r="HCG3000" s="137"/>
      <c r="HCH3000" s="583"/>
      <c r="HCI3000" s="538"/>
      <c r="HCJ3000" s="565"/>
      <c r="HCK3000" s="357"/>
      <c r="HCL3000" s="81"/>
      <c r="HCM3000" s="173"/>
      <c r="HCN3000" s="736"/>
      <c r="HCO3000" s="137"/>
      <c r="HCP3000" s="583"/>
      <c r="HCQ3000" s="538"/>
      <c r="HCR3000" s="565"/>
      <c r="HCS3000" s="357"/>
      <c r="HCT3000" s="81"/>
      <c r="HCU3000" s="173"/>
      <c r="HCV3000" s="736"/>
      <c r="HCW3000" s="137"/>
      <c r="HCX3000" s="583"/>
      <c r="HCY3000" s="538"/>
      <c r="HCZ3000" s="565"/>
      <c r="HDA3000" s="357"/>
      <c r="HDB3000" s="81"/>
      <c r="HDC3000" s="173"/>
      <c r="HDD3000" s="736"/>
      <c r="HDE3000" s="137"/>
      <c r="HDF3000" s="583"/>
      <c r="HDG3000" s="538"/>
      <c r="HDH3000" s="565"/>
      <c r="HDI3000" s="357"/>
      <c r="HDJ3000" s="81"/>
      <c r="HDK3000" s="173"/>
      <c r="HDL3000" s="736"/>
      <c r="HDM3000" s="137"/>
      <c r="HDN3000" s="583"/>
      <c r="HDO3000" s="538"/>
      <c r="HDP3000" s="565"/>
      <c r="HDQ3000" s="357"/>
      <c r="HDR3000" s="81"/>
      <c r="HDS3000" s="173"/>
      <c r="HDT3000" s="736"/>
      <c r="HDU3000" s="137"/>
      <c r="HDV3000" s="583"/>
      <c r="HDW3000" s="538"/>
      <c r="HDX3000" s="565"/>
      <c r="HDY3000" s="357"/>
      <c r="HDZ3000" s="81"/>
      <c r="HEA3000" s="173"/>
      <c r="HEB3000" s="736"/>
      <c r="HEC3000" s="137"/>
      <c r="HED3000" s="583"/>
      <c r="HEE3000" s="538"/>
      <c r="HEF3000" s="565"/>
      <c r="HEG3000" s="357"/>
      <c r="HEH3000" s="81"/>
      <c r="HEI3000" s="173"/>
      <c r="HEJ3000" s="736"/>
      <c r="HEK3000" s="137"/>
      <c r="HEL3000" s="583"/>
      <c r="HEM3000" s="538"/>
      <c r="HEN3000" s="565"/>
      <c r="HEO3000" s="357"/>
      <c r="HEP3000" s="81"/>
      <c r="HEQ3000" s="173"/>
      <c r="HER3000" s="736"/>
      <c r="HES3000" s="137"/>
      <c r="HET3000" s="583"/>
      <c r="HEU3000" s="538"/>
      <c r="HEV3000" s="565"/>
      <c r="HEW3000" s="357"/>
      <c r="HEX3000" s="81"/>
      <c r="HEY3000" s="173"/>
      <c r="HEZ3000" s="736"/>
      <c r="HFA3000" s="137"/>
      <c r="HFB3000" s="583"/>
      <c r="HFC3000" s="538"/>
      <c r="HFD3000" s="565"/>
      <c r="HFE3000" s="357"/>
      <c r="HFF3000" s="81"/>
      <c r="HFG3000" s="173"/>
      <c r="HFH3000" s="736"/>
      <c r="HFI3000" s="137"/>
      <c r="HFJ3000" s="583"/>
      <c r="HFK3000" s="538"/>
      <c r="HFL3000" s="565"/>
      <c r="HFM3000" s="357"/>
      <c r="HFN3000" s="81"/>
      <c r="HFO3000" s="173"/>
      <c r="HFP3000" s="736"/>
      <c r="HFQ3000" s="137"/>
      <c r="HFR3000" s="583"/>
      <c r="HFS3000" s="538"/>
      <c r="HFT3000" s="565"/>
      <c r="HFU3000" s="357"/>
      <c r="HFV3000" s="81"/>
      <c r="HFW3000" s="173"/>
      <c r="HFX3000" s="736"/>
      <c r="HFY3000" s="137"/>
      <c r="HFZ3000" s="583"/>
      <c r="HGA3000" s="538"/>
      <c r="HGB3000" s="565"/>
      <c r="HGC3000" s="357"/>
      <c r="HGD3000" s="81"/>
      <c r="HGE3000" s="173"/>
      <c r="HGF3000" s="736"/>
      <c r="HGG3000" s="137"/>
      <c r="HGH3000" s="583"/>
      <c r="HGI3000" s="538"/>
      <c r="HGJ3000" s="565"/>
      <c r="HGK3000" s="357"/>
      <c r="HGL3000" s="81"/>
      <c r="HGM3000" s="173"/>
      <c r="HGN3000" s="736"/>
      <c r="HGO3000" s="137"/>
      <c r="HGP3000" s="583"/>
      <c r="HGQ3000" s="538"/>
      <c r="HGR3000" s="565"/>
      <c r="HGS3000" s="357"/>
      <c r="HGT3000" s="81"/>
      <c r="HGU3000" s="173"/>
      <c r="HGV3000" s="736"/>
      <c r="HGW3000" s="137"/>
      <c r="HGX3000" s="583"/>
      <c r="HGY3000" s="538"/>
      <c r="HGZ3000" s="565"/>
      <c r="HHA3000" s="357"/>
      <c r="HHB3000" s="81"/>
      <c r="HHC3000" s="173"/>
      <c r="HHD3000" s="736"/>
      <c r="HHE3000" s="137"/>
      <c r="HHF3000" s="583"/>
      <c r="HHG3000" s="538"/>
      <c r="HHH3000" s="565"/>
      <c r="HHI3000" s="357"/>
      <c r="HHJ3000" s="81"/>
      <c r="HHK3000" s="173"/>
      <c r="HHL3000" s="736"/>
      <c r="HHM3000" s="137"/>
      <c r="HHN3000" s="583"/>
      <c r="HHO3000" s="538"/>
      <c r="HHP3000" s="565"/>
      <c r="HHQ3000" s="357"/>
      <c r="HHR3000" s="81"/>
      <c r="HHS3000" s="173"/>
      <c r="HHT3000" s="736"/>
      <c r="HHU3000" s="137"/>
      <c r="HHV3000" s="583"/>
      <c r="HHW3000" s="538"/>
      <c r="HHX3000" s="565"/>
      <c r="HHY3000" s="357"/>
      <c r="HHZ3000" s="81"/>
      <c r="HIA3000" s="173"/>
      <c r="HIB3000" s="736"/>
      <c r="HIC3000" s="137"/>
      <c r="HID3000" s="583"/>
      <c r="HIE3000" s="538"/>
      <c r="HIF3000" s="565"/>
      <c r="HIG3000" s="357"/>
      <c r="HIH3000" s="81"/>
      <c r="HII3000" s="173"/>
      <c r="HIJ3000" s="736"/>
      <c r="HIK3000" s="137"/>
      <c r="HIL3000" s="583"/>
      <c r="HIM3000" s="538"/>
      <c r="HIN3000" s="565"/>
      <c r="HIO3000" s="357"/>
      <c r="HIP3000" s="81"/>
      <c r="HIQ3000" s="173"/>
      <c r="HIR3000" s="736"/>
      <c r="HIS3000" s="137"/>
      <c r="HIT3000" s="583"/>
      <c r="HIU3000" s="538"/>
      <c r="HIV3000" s="565"/>
      <c r="HIW3000" s="357"/>
      <c r="HIX3000" s="81"/>
      <c r="HIY3000" s="173"/>
      <c r="HIZ3000" s="736"/>
      <c r="HJA3000" s="137"/>
      <c r="HJB3000" s="583"/>
      <c r="HJC3000" s="538"/>
      <c r="HJD3000" s="565"/>
      <c r="HJE3000" s="357"/>
      <c r="HJF3000" s="81"/>
      <c r="HJG3000" s="173"/>
      <c r="HJH3000" s="736"/>
      <c r="HJI3000" s="137"/>
      <c r="HJJ3000" s="583"/>
      <c r="HJK3000" s="538"/>
      <c r="HJL3000" s="565"/>
      <c r="HJM3000" s="357"/>
      <c r="HJN3000" s="81"/>
      <c r="HJO3000" s="173"/>
      <c r="HJP3000" s="736"/>
      <c r="HJQ3000" s="137"/>
      <c r="HJR3000" s="583"/>
      <c r="HJS3000" s="538"/>
      <c r="HJT3000" s="565"/>
      <c r="HJU3000" s="357"/>
      <c r="HJV3000" s="81"/>
      <c r="HJW3000" s="173"/>
      <c r="HJX3000" s="736"/>
      <c r="HJY3000" s="137"/>
      <c r="HJZ3000" s="583"/>
      <c r="HKA3000" s="538"/>
      <c r="HKB3000" s="565"/>
      <c r="HKC3000" s="357"/>
      <c r="HKD3000" s="81"/>
      <c r="HKE3000" s="173"/>
      <c r="HKF3000" s="736"/>
      <c r="HKG3000" s="137"/>
      <c r="HKH3000" s="583"/>
      <c r="HKI3000" s="538"/>
      <c r="HKJ3000" s="565"/>
      <c r="HKK3000" s="357"/>
      <c r="HKL3000" s="81"/>
      <c r="HKM3000" s="173"/>
      <c r="HKN3000" s="736"/>
      <c r="HKO3000" s="137"/>
      <c r="HKP3000" s="583"/>
      <c r="HKQ3000" s="538"/>
      <c r="HKR3000" s="565"/>
      <c r="HKS3000" s="357"/>
      <c r="HKT3000" s="81"/>
      <c r="HKU3000" s="173"/>
      <c r="HKV3000" s="736"/>
      <c r="HKW3000" s="137"/>
      <c r="HKX3000" s="583"/>
      <c r="HKY3000" s="538"/>
      <c r="HKZ3000" s="565"/>
      <c r="HLA3000" s="357"/>
      <c r="HLB3000" s="81"/>
      <c r="HLC3000" s="173"/>
      <c r="HLD3000" s="736"/>
      <c r="HLE3000" s="137"/>
      <c r="HLF3000" s="583"/>
      <c r="HLG3000" s="538"/>
      <c r="HLH3000" s="565"/>
      <c r="HLI3000" s="357"/>
      <c r="HLJ3000" s="81"/>
      <c r="HLK3000" s="173"/>
      <c r="HLL3000" s="736"/>
      <c r="HLM3000" s="137"/>
      <c r="HLN3000" s="583"/>
      <c r="HLO3000" s="538"/>
      <c r="HLP3000" s="565"/>
      <c r="HLQ3000" s="357"/>
      <c r="HLR3000" s="81"/>
      <c r="HLS3000" s="173"/>
      <c r="HLT3000" s="736"/>
      <c r="HLU3000" s="137"/>
      <c r="HLV3000" s="583"/>
      <c r="HLW3000" s="538"/>
      <c r="HLX3000" s="565"/>
      <c r="HLY3000" s="357"/>
      <c r="HLZ3000" s="81"/>
      <c r="HMA3000" s="173"/>
      <c r="HMB3000" s="736"/>
      <c r="HMC3000" s="137"/>
      <c r="HMD3000" s="583"/>
      <c r="HME3000" s="538"/>
      <c r="HMF3000" s="565"/>
      <c r="HMG3000" s="357"/>
      <c r="HMH3000" s="81"/>
      <c r="HMI3000" s="173"/>
      <c r="HMJ3000" s="736"/>
      <c r="HMK3000" s="137"/>
      <c r="HML3000" s="583"/>
      <c r="HMM3000" s="538"/>
      <c r="HMN3000" s="565"/>
      <c r="HMO3000" s="357"/>
      <c r="HMP3000" s="81"/>
      <c r="HMQ3000" s="173"/>
      <c r="HMR3000" s="736"/>
      <c r="HMS3000" s="137"/>
      <c r="HMT3000" s="583"/>
      <c r="HMU3000" s="538"/>
      <c r="HMV3000" s="565"/>
      <c r="HMW3000" s="357"/>
      <c r="HMX3000" s="81"/>
      <c r="HMY3000" s="173"/>
      <c r="HMZ3000" s="736"/>
      <c r="HNA3000" s="137"/>
      <c r="HNB3000" s="583"/>
      <c r="HNC3000" s="538"/>
      <c r="HND3000" s="565"/>
      <c r="HNE3000" s="357"/>
      <c r="HNF3000" s="81"/>
      <c r="HNG3000" s="173"/>
      <c r="HNH3000" s="736"/>
      <c r="HNI3000" s="137"/>
      <c r="HNJ3000" s="583"/>
      <c r="HNK3000" s="538"/>
      <c r="HNL3000" s="565"/>
      <c r="HNM3000" s="357"/>
      <c r="HNN3000" s="81"/>
      <c r="HNO3000" s="173"/>
      <c r="HNP3000" s="736"/>
      <c r="HNQ3000" s="137"/>
      <c r="HNR3000" s="583"/>
      <c r="HNS3000" s="538"/>
      <c r="HNT3000" s="565"/>
      <c r="HNU3000" s="357"/>
      <c r="HNV3000" s="81"/>
      <c r="HNW3000" s="173"/>
      <c r="HNX3000" s="736"/>
      <c r="HNY3000" s="137"/>
      <c r="HNZ3000" s="583"/>
      <c r="HOA3000" s="538"/>
      <c r="HOB3000" s="565"/>
      <c r="HOC3000" s="357"/>
      <c r="HOD3000" s="81"/>
      <c r="HOE3000" s="173"/>
      <c r="HOF3000" s="736"/>
      <c r="HOG3000" s="137"/>
      <c r="HOH3000" s="583"/>
      <c r="HOI3000" s="538"/>
      <c r="HOJ3000" s="565"/>
      <c r="HOK3000" s="357"/>
      <c r="HOL3000" s="81"/>
      <c r="HOM3000" s="173"/>
      <c r="HON3000" s="736"/>
      <c r="HOO3000" s="137"/>
      <c r="HOP3000" s="583"/>
      <c r="HOQ3000" s="538"/>
      <c r="HOR3000" s="565"/>
      <c r="HOS3000" s="357"/>
      <c r="HOT3000" s="81"/>
      <c r="HOU3000" s="173"/>
      <c r="HOV3000" s="736"/>
      <c r="HOW3000" s="137"/>
      <c r="HOX3000" s="583"/>
      <c r="HOY3000" s="538"/>
      <c r="HOZ3000" s="565"/>
      <c r="HPA3000" s="357"/>
      <c r="HPB3000" s="81"/>
      <c r="HPC3000" s="173"/>
      <c r="HPD3000" s="736"/>
      <c r="HPE3000" s="137"/>
      <c r="HPF3000" s="583"/>
      <c r="HPG3000" s="538"/>
      <c r="HPH3000" s="565"/>
      <c r="HPI3000" s="357"/>
      <c r="HPJ3000" s="81"/>
      <c r="HPK3000" s="173"/>
      <c r="HPL3000" s="736"/>
      <c r="HPM3000" s="137"/>
      <c r="HPN3000" s="583"/>
      <c r="HPO3000" s="538"/>
      <c r="HPP3000" s="565"/>
      <c r="HPQ3000" s="357"/>
      <c r="HPR3000" s="81"/>
      <c r="HPS3000" s="173"/>
      <c r="HPT3000" s="736"/>
      <c r="HPU3000" s="137"/>
      <c r="HPV3000" s="583"/>
      <c r="HPW3000" s="538"/>
      <c r="HPX3000" s="565"/>
      <c r="HPY3000" s="357"/>
      <c r="HPZ3000" s="81"/>
      <c r="HQA3000" s="173"/>
      <c r="HQB3000" s="736"/>
      <c r="HQC3000" s="137"/>
      <c r="HQD3000" s="583"/>
      <c r="HQE3000" s="538"/>
      <c r="HQF3000" s="565"/>
      <c r="HQG3000" s="357"/>
      <c r="HQH3000" s="81"/>
      <c r="HQI3000" s="173"/>
      <c r="HQJ3000" s="736"/>
      <c r="HQK3000" s="137"/>
      <c r="HQL3000" s="583"/>
      <c r="HQM3000" s="538"/>
      <c r="HQN3000" s="565"/>
      <c r="HQO3000" s="357"/>
      <c r="HQP3000" s="81"/>
      <c r="HQQ3000" s="173"/>
      <c r="HQR3000" s="736"/>
      <c r="HQS3000" s="137"/>
      <c r="HQT3000" s="583"/>
      <c r="HQU3000" s="538"/>
      <c r="HQV3000" s="565"/>
      <c r="HQW3000" s="357"/>
      <c r="HQX3000" s="81"/>
      <c r="HQY3000" s="173"/>
      <c r="HQZ3000" s="736"/>
      <c r="HRA3000" s="137"/>
      <c r="HRB3000" s="583"/>
      <c r="HRC3000" s="538"/>
      <c r="HRD3000" s="565"/>
      <c r="HRE3000" s="357"/>
      <c r="HRF3000" s="81"/>
      <c r="HRG3000" s="173"/>
      <c r="HRH3000" s="736"/>
      <c r="HRI3000" s="137"/>
      <c r="HRJ3000" s="583"/>
      <c r="HRK3000" s="538"/>
      <c r="HRL3000" s="565"/>
      <c r="HRM3000" s="357"/>
      <c r="HRN3000" s="81"/>
      <c r="HRO3000" s="173"/>
      <c r="HRP3000" s="736"/>
      <c r="HRQ3000" s="137"/>
      <c r="HRR3000" s="583"/>
      <c r="HRS3000" s="538"/>
      <c r="HRT3000" s="565"/>
      <c r="HRU3000" s="357"/>
      <c r="HRV3000" s="81"/>
      <c r="HRW3000" s="173"/>
      <c r="HRX3000" s="736"/>
      <c r="HRY3000" s="137"/>
      <c r="HRZ3000" s="583"/>
      <c r="HSA3000" s="538"/>
      <c r="HSB3000" s="565"/>
      <c r="HSC3000" s="357"/>
      <c r="HSD3000" s="81"/>
      <c r="HSE3000" s="173"/>
      <c r="HSF3000" s="736"/>
      <c r="HSG3000" s="137"/>
      <c r="HSH3000" s="583"/>
      <c r="HSI3000" s="538"/>
      <c r="HSJ3000" s="565"/>
      <c r="HSK3000" s="357"/>
      <c r="HSL3000" s="81"/>
      <c r="HSM3000" s="173"/>
      <c r="HSN3000" s="736"/>
      <c r="HSO3000" s="137"/>
      <c r="HSP3000" s="583"/>
      <c r="HSQ3000" s="538"/>
      <c r="HSR3000" s="565"/>
      <c r="HSS3000" s="357"/>
      <c r="HST3000" s="81"/>
      <c r="HSU3000" s="173"/>
      <c r="HSV3000" s="736"/>
      <c r="HSW3000" s="137"/>
      <c r="HSX3000" s="583"/>
      <c r="HSY3000" s="538"/>
      <c r="HSZ3000" s="565"/>
      <c r="HTA3000" s="357"/>
      <c r="HTB3000" s="81"/>
      <c r="HTC3000" s="173"/>
      <c r="HTD3000" s="736"/>
      <c r="HTE3000" s="137"/>
      <c r="HTF3000" s="583"/>
      <c r="HTG3000" s="538"/>
      <c r="HTH3000" s="565"/>
      <c r="HTI3000" s="357"/>
      <c r="HTJ3000" s="81"/>
      <c r="HTK3000" s="173"/>
      <c r="HTL3000" s="736"/>
      <c r="HTM3000" s="137"/>
      <c r="HTN3000" s="583"/>
      <c r="HTO3000" s="538"/>
      <c r="HTP3000" s="565"/>
      <c r="HTQ3000" s="357"/>
      <c r="HTR3000" s="81"/>
      <c r="HTS3000" s="173"/>
      <c r="HTT3000" s="736"/>
      <c r="HTU3000" s="137"/>
      <c r="HTV3000" s="583"/>
      <c r="HTW3000" s="538"/>
      <c r="HTX3000" s="565"/>
      <c r="HTY3000" s="357"/>
      <c r="HTZ3000" s="81"/>
      <c r="HUA3000" s="173"/>
      <c r="HUB3000" s="736"/>
      <c r="HUC3000" s="137"/>
      <c r="HUD3000" s="583"/>
      <c r="HUE3000" s="538"/>
      <c r="HUF3000" s="565"/>
      <c r="HUG3000" s="357"/>
      <c r="HUH3000" s="81"/>
      <c r="HUI3000" s="173"/>
      <c r="HUJ3000" s="736"/>
      <c r="HUK3000" s="137"/>
      <c r="HUL3000" s="583"/>
      <c r="HUM3000" s="538"/>
      <c r="HUN3000" s="565"/>
      <c r="HUO3000" s="357"/>
      <c r="HUP3000" s="81"/>
      <c r="HUQ3000" s="173"/>
      <c r="HUR3000" s="736"/>
      <c r="HUS3000" s="137"/>
      <c r="HUT3000" s="583"/>
      <c r="HUU3000" s="538"/>
      <c r="HUV3000" s="565"/>
      <c r="HUW3000" s="357"/>
      <c r="HUX3000" s="81"/>
      <c r="HUY3000" s="173"/>
      <c r="HUZ3000" s="736"/>
      <c r="HVA3000" s="137"/>
      <c r="HVB3000" s="583"/>
      <c r="HVC3000" s="538"/>
      <c r="HVD3000" s="565"/>
      <c r="HVE3000" s="357"/>
      <c r="HVF3000" s="81"/>
      <c r="HVG3000" s="173"/>
      <c r="HVH3000" s="736"/>
      <c r="HVI3000" s="137"/>
      <c r="HVJ3000" s="583"/>
      <c r="HVK3000" s="538"/>
      <c r="HVL3000" s="565"/>
      <c r="HVM3000" s="357"/>
      <c r="HVN3000" s="81"/>
      <c r="HVO3000" s="173"/>
      <c r="HVP3000" s="736"/>
      <c r="HVQ3000" s="137"/>
      <c r="HVR3000" s="583"/>
      <c r="HVS3000" s="538"/>
      <c r="HVT3000" s="565"/>
      <c r="HVU3000" s="357"/>
      <c r="HVV3000" s="81"/>
      <c r="HVW3000" s="173"/>
      <c r="HVX3000" s="736"/>
      <c r="HVY3000" s="137"/>
      <c r="HVZ3000" s="583"/>
      <c r="HWA3000" s="538"/>
      <c r="HWB3000" s="565"/>
      <c r="HWC3000" s="357"/>
      <c r="HWD3000" s="81"/>
      <c r="HWE3000" s="173"/>
      <c r="HWF3000" s="736"/>
      <c r="HWG3000" s="137"/>
      <c r="HWH3000" s="583"/>
      <c r="HWI3000" s="538"/>
      <c r="HWJ3000" s="565"/>
      <c r="HWK3000" s="357"/>
      <c r="HWL3000" s="81"/>
      <c r="HWM3000" s="173"/>
      <c r="HWN3000" s="736"/>
      <c r="HWO3000" s="137"/>
      <c r="HWP3000" s="583"/>
      <c r="HWQ3000" s="538"/>
      <c r="HWR3000" s="565"/>
      <c r="HWS3000" s="357"/>
      <c r="HWT3000" s="81"/>
      <c r="HWU3000" s="173"/>
      <c r="HWV3000" s="736"/>
      <c r="HWW3000" s="137"/>
      <c r="HWX3000" s="583"/>
      <c r="HWY3000" s="538"/>
      <c r="HWZ3000" s="565"/>
      <c r="HXA3000" s="357"/>
      <c r="HXB3000" s="81"/>
      <c r="HXC3000" s="173"/>
      <c r="HXD3000" s="736"/>
      <c r="HXE3000" s="137"/>
      <c r="HXF3000" s="583"/>
      <c r="HXG3000" s="538"/>
      <c r="HXH3000" s="565"/>
      <c r="HXI3000" s="357"/>
      <c r="HXJ3000" s="81"/>
      <c r="HXK3000" s="173"/>
      <c r="HXL3000" s="736"/>
      <c r="HXM3000" s="137"/>
      <c r="HXN3000" s="583"/>
      <c r="HXO3000" s="538"/>
      <c r="HXP3000" s="565"/>
      <c r="HXQ3000" s="357"/>
      <c r="HXR3000" s="81"/>
      <c r="HXS3000" s="173"/>
      <c r="HXT3000" s="736"/>
      <c r="HXU3000" s="137"/>
      <c r="HXV3000" s="583"/>
      <c r="HXW3000" s="538"/>
      <c r="HXX3000" s="565"/>
      <c r="HXY3000" s="357"/>
      <c r="HXZ3000" s="81"/>
      <c r="HYA3000" s="173"/>
      <c r="HYB3000" s="736"/>
      <c r="HYC3000" s="137"/>
      <c r="HYD3000" s="583"/>
      <c r="HYE3000" s="538"/>
      <c r="HYF3000" s="565"/>
      <c r="HYG3000" s="357"/>
      <c r="HYH3000" s="81"/>
      <c r="HYI3000" s="173"/>
      <c r="HYJ3000" s="736"/>
      <c r="HYK3000" s="137"/>
      <c r="HYL3000" s="583"/>
      <c r="HYM3000" s="538"/>
      <c r="HYN3000" s="565"/>
      <c r="HYO3000" s="357"/>
      <c r="HYP3000" s="81"/>
      <c r="HYQ3000" s="173"/>
      <c r="HYR3000" s="736"/>
      <c r="HYS3000" s="137"/>
      <c r="HYT3000" s="583"/>
      <c r="HYU3000" s="538"/>
      <c r="HYV3000" s="565"/>
      <c r="HYW3000" s="357"/>
      <c r="HYX3000" s="81"/>
      <c r="HYY3000" s="173"/>
      <c r="HYZ3000" s="736"/>
      <c r="HZA3000" s="137"/>
      <c r="HZB3000" s="583"/>
      <c r="HZC3000" s="538"/>
      <c r="HZD3000" s="565"/>
      <c r="HZE3000" s="357"/>
      <c r="HZF3000" s="81"/>
      <c r="HZG3000" s="173"/>
      <c r="HZH3000" s="736"/>
      <c r="HZI3000" s="137"/>
      <c r="HZJ3000" s="583"/>
      <c r="HZK3000" s="538"/>
      <c r="HZL3000" s="565"/>
      <c r="HZM3000" s="357"/>
      <c r="HZN3000" s="81"/>
      <c r="HZO3000" s="173"/>
      <c r="HZP3000" s="736"/>
      <c r="HZQ3000" s="137"/>
      <c r="HZR3000" s="583"/>
      <c r="HZS3000" s="538"/>
      <c r="HZT3000" s="565"/>
      <c r="HZU3000" s="357"/>
      <c r="HZV3000" s="81"/>
      <c r="HZW3000" s="173"/>
      <c r="HZX3000" s="736"/>
      <c r="HZY3000" s="137"/>
      <c r="HZZ3000" s="583"/>
      <c r="IAA3000" s="538"/>
      <c r="IAB3000" s="565"/>
      <c r="IAC3000" s="357"/>
      <c r="IAD3000" s="81"/>
      <c r="IAE3000" s="173"/>
      <c r="IAF3000" s="736"/>
      <c r="IAG3000" s="137"/>
      <c r="IAH3000" s="583"/>
      <c r="IAI3000" s="538"/>
      <c r="IAJ3000" s="565"/>
      <c r="IAK3000" s="357"/>
      <c r="IAL3000" s="81"/>
      <c r="IAM3000" s="173"/>
      <c r="IAN3000" s="736"/>
      <c r="IAO3000" s="137"/>
      <c r="IAP3000" s="583"/>
      <c r="IAQ3000" s="538"/>
      <c r="IAR3000" s="565"/>
      <c r="IAS3000" s="357"/>
      <c r="IAT3000" s="81"/>
      <c r="IAU3000" s="173"/>
      <c r="IAV3000" s="736"/>
      <c r="IAW3000" s="137"/>
      <c r="IAX3000" s="583"/>
      <c r="IAY3000" s="538"/>
      <c r="IAZ3000" s="565"/>
      <c r="IBA3000" s="357"/>
      <c r="IBB3000" s="81"/>
      <c r="IBC3000" s="173"/>
      <c r="IBD3000" s="736"/>
      <c r="IBE3000" s="137"/>
      <c r="IBF3000" s="583"/>
      <c r="IBG3000" s="538"/>
      <c r="IBH3000" s="565"/>
      <c r="IBI3000" s="357"/>
      <c r="IBJ3000" s="81"/>
      <c r="IBK3000" s="173"/>
      <c r="IBL3000" s="736"/>
      <c r="IBM3000" s="137"/>
      <c r="IBN3000" s="583"/>
      <c r="IBO3000" s="538"/>
      <c r="IBP3000" s="565"/>
      <c r="IBQ3000" s="357"/>
      <c r="IBR3000" s="81"/>
      <c r="IBS3000" s="173"/>
      <c r="IBT3000" s="736"/>
      <c r="IBU3000" s="137"/>
      <c r="IBV3000" s="583"/>
      <c r="IBW3000" s="538"/>
      <c r="IBX3000" s="565"/>
      <c r="IBY3000" s="357"/>
      <c r="IBZ3000" s="81"/>
      <c r="ICA3000" s="173"/>
      <c r="ICB3000" s="736"/>
      <c r="ICC3000" s="137"/>
      <c r="ICD3000" s="583"/>
      <c r="ICE3000" s="538"/>
      <c r="ICF3000" s="565"/>
      <c r="ICG3000" s="357"/>
      <c r="ICH3000" s="81"/>
      <c r="ICI3000" s="173"/>
      <c r="ICJ3000" s="736"/>
      <c r="ICK3000" s="137"/>
      <c r="ICL3000" s="583"/>
      <c r="ICM3000" s="538"/>
      <c r="ICN3000" s="565"/>
      <c r="ICO3000" s="357"/>
      <c r="ICP3000" s="81"/>
      <c r="ICQ3000" s="173"/>
      <c r="ICR3000" s="736"/>
      <c r="ICS3000" s="137"/>
      <c r="ICT3000" s="583"/>
      <c r="ICU3000" s="538"/>
      <c r="ICV3000" s="565"/>
      <c r="ICW3000" s="357"/>
      <c r="ICX3000" s="81"/>
      <c r="ICY3000" s="173"/>
      <c r="ICZ3000" s="736"/>
      <c r="IDA3000" s="137"/>
      <c r="IDB3000" s="583"/>
      <c r="IDC3000" s="538"/>
      <c r="IDD3000" s="565"/>
      <c r="IDE3000" s="357"/>
      <c r="IDF3000" s="81"/>
      <c r="IDG3000" s="173"/>
      <c r="IDH3000" s="736"/>
      <c r="IDI3000" s="137"/>
      <c r="IDJ3000" s="583"/>
      <c r="IDK3000" s="538"/>
      <c r="IDL3000" s="565"/>
      <c r="IDM3000" s="357"/>
      <c r="IDN3000" s="81"/>
      <c r="IDO3000" s="173"/>
      <c r="IDP3000" s="736"/>
      <c r="IDQ3000" s="137"/>
      <c r="IDR3000" s="583"/>
      <c r="IDS3000" s="538"/>
      <c r="IDT3000" s="565"/>
      <c r="IDU3000" s="357"/>
      <c r="IDV3000" s="81"/>
      <c r="IDW3000" s="173"/>
      <c r="IDX3000" s="736"/>
      <c r="IDY3000" s="137"/>
      <c r="IDZ3000" s="583"/>
      <c r="IEA3000" s="538"/>
      <c r="IEB3000" s="565"/>
      <c r="IEC3000" s="357"/>
      <c r="IED3000" s="81"/>
      <c r="IEE3000" s="173"/>
      <c r="IEF3000" s="736"/>
      <c r="IEG3000" s="137"/>
      <c r="IEH3000" s="583"/>
      <c r="IEI3000" s="538"/>
      <c r="IEJ3000" s="565"/>
      <c r="IEK3000" s="357"/>
      <c r="IEL3000" s="81"/>
      <c r="IEM3000" s="173"/>
      <c r="IEN3000" s="736"/>
      <c r="IEO3000" s="137"/>
      <c r="IEP3000" s="583"/>
      <c r="IEQ3000" s="538"/>
      <c r="IER3000" s="565"/>
      <c r="IES3000" s="357"/>
      <c r="IET3000" s="81"/>
      <c r="IEU3000" s="173"/>
      <c r="IEV3000" s="736"/>
      <c r="IEW3000" s="137"/>
      <c r="IEX3000" s="583"/>
      <c r="IEY3000" s="538"/>
      <c r="IEZ3000" s="565"/>
      <c r="IFA3000" s="357"/>
      <c r="IFB3000" s="81"/>
      <c r="IFC3000" s="173"/>
      <c r="IFD3000" s="736"/>
      <c r="IFE3000" s="137"/>
      <c r="IFF3000" s="583"/>
      <c r="IFG3000" s="538"/>
      <c r="IFH3000" s="565"/>
      <c r="IFI3000" s="357"/>
      <c r="IFJ3000" s="81"/>
      <c r="IFK3000" s="173"/>
      <c r="IFL3000" s="736"/>
      <c r="IFM3000" s="137"/>
      <c r="IFN3000" s="583"/>
      <c r="IFO3000" s="538"/>
      <c r="IFP3000" s="565"/>
      <c r="IFQ3000" s="357"/>
      <c r="IFR3000" s="81"/>
      <c r="IFS3000" s="173"/>
      <c r="IFT3000" s="736"/>
      <c r="IFU3000" s="137"/>
      <c r="IFV3000" s="583"/>
      <c r="IFW3000" s="538"/>
      <c r="IFX3000" s="565"/>
      <c r="IFY3000" s="357"/>
      <c r="IFZ3000" s="81"/>
      <c r="IGA3000" s="173"/>
      <c r="IGB3000" s="736"/>
      <c r="IGC3000" s="137"/>
      <c r="IGD3000" s="583"/>
      <c r="IGE3000" s="538"/>
      <c r="IGF3000" s="565"/>
      <c r="IGG3000" s="357"/>
      <c r="IGH3000" s="81"/>
      <c r="IGI3000" s="173"/>
      <c r="IGJ3000" s="736"/>
      <c r="IGK3000" s="137"/>
      <c r="IGL3000" s="583"/>
      <c r="IGM3000" s="538"/>
      <c r="IGN3000" s="565"/>
      <c r="IGO3000" s="357"/>
      <c r="IGP3000" s="81"/>
      <c r="IGQ3000" s="173"/>
      <c r="IGR3000" s="736"/>
      <c r="IGS3000" s="137"/>
      <c r="IGT3000" s="583"/>
      <c r="IGU3000" s="538"/>
      <c r="IGV3000" s="565"/>
      <c r="IGW3000" s="357"/>
      <c r="IGX3000" s="81"/>
      <c r="IGY3000" s="173"/>
      <c r="IGZ3000" s="736"/>
      <c r="IHA3000" s="137"/>
      <c r="IHB3000" s="583"/>
      <c r="IHC3000" s="538"/>
      <c r="IHD3000" s="565"/>
      <c r="IHE3000" s="357"/>
      <c r="IHF3000" s="81"/>
      <c r="IHG3000" s="173"/>
      <c r="IHH3000" s="736"/>
      <c r="IHI3000" s="137"/>
      <c r="IHJ3000" s="583"/>
      <c r="IHK3000" s="538"/>
      <c r="IHL3000" s="565"/>
      <c r="IHM3000" s="357"/>
      <c r="IHN3000" s="81"/>
      <c r="IHO3000" s="173"/>
      <c r="IHP3000" s="736"/>
      <c r="IHQ3000" s="137"/>
      <c r="IHR3000" s="583"/>
      <c r="IHS3000" s="538"/>
      <c r="IHT3000" s="565"/>
      <c r="IHU3000" s="357"/>
      <c r="IHV3000" s="81"/>
      <c r="IHW3000" s="173"/>
      <c r="IHX3000" s="736"/>
      <c r="IHY3000" s="137"/>
      <c r="IHZ3000" s="583"/>
      <c r="IIA3000" s="538"/>
      <c r="IIB3000" s="565"/>
      <c r="IIC3000" s="357"/>
      <c r="IID3000" s="81"/>
      <c r="IIE3000" s="173"/>
      <c r="IIF3000" s="736"/>
      <c r="IIG3000" s="137"/>
      <c r="IIH3000" s="583"/>
      <c r="III3000" s="538"/>
      <c r="IIJ3000" s="565"/>
      <c r="IIK3000" s="357"/>
      <c r="IIL3000" s="81"/>
      <c r="IIM3000" s="173"/>
      <c r="IIN3000" s="736"/>
      <c r="IIO3000" s="137"/>
      <c r="IIP3000" s="583"/>
      <c r="IIQ3000" s="538"/>
      <c r="IIR3000" s="565"/>
      <c r="IIS3000" s="357"/>
      <c r="IIT3000" s="81"/>
      <c r="IIU3000" s="173"/>
      <c r="IIV3000" s="736"/>
      <c r="IIW3000" s="137"/>
      <c r="IIX3000" s="583"/>
      <c r="IIY3000" s="538"/>
      <c r="IIZ3000" s="565"/>
      <c r="IJA3000" s="357"/>
      <c r="IJB3000" s="81"/>
      <c r="IJC3000" s="173"/>
      <c r="IJD3000" s="736"/>
      <c r="IJE3000" s="137"/>
      <c r="IJF3000" s="583"/>
      <c r="IJG3000" s="538"/>
      <c r="IJH3000" s="565"/>
      <c r="IJI3000" s="357"/>
      <c r="IJJ3000" s="81"/>
      <c r="IJK3000" s="173"/>
      <c r="IJL3000" s="736"/>
      <c r="IJM3000" s="137"/>
      <c r="IJN3000" s="583"/>
      <c r="IJO3000" s="538"/>
      <c r="IJP3000" s="565"/>
      <c r="IJQ3000" s="357"/>
      <c r="IJR3000" s="81"/>
      <c r="IJS3000" s="173"/>
      <c r="IJT3000" s="736"/>
      <c r="IJU3000" s="137"/>
      <c r="IJV3000" s="583"/>
      <c r="IJW3000" s="538"/>
      <c r="IJX3000" s="565"/>
      <c r="IJY3000" s="357"/>
      <c r="IJZ3000" s="81"/>
      <c r="IKA3000" s="173"/>
      <c r="IKB3000" s="736"/>
      <c r="IKC3000" s="137"/>
      <c r="IKD3000" s="583"/>
      <c r="IKE3000" s="538"/>
      <c r="IKF3000" s="565"/>
      <c r="IKG3000" s="357"/>
      <c r="IKH3000" s="81"/>
      <c r="IKI3000" s="173"/>
      <c r="IKJ3000" s="736"/>
      <c r="IKK3000" s="137"/>
      <c r="IKL3000" s="583"/>
      <c r="IKM3000" s="538"/>
      <c r="IKN3000" s="565"/>
      <c r="IKO3000" s="357"/>
      <c r="IKP3000" s="81"/>
      <c r="IKQ3000" s="173"/>
      <c r="IKR3000" s="736"/>
      <c r="IKS3000" s="137"/>
      <c r="IKT3000" s="583"/>
      <c r="IKU3000" s="538"/>
      <c r="IKV3000" s="565"/>
      <c r="IKW3000" s="357"/>
      <c r="IKX3000" s="81"/>
      <c r="IKY3000" s="173"/>
      <c r="IKZ3000" s="736"/>
      <c r="ILA3000" s="137"/>
      <c r="ILB3000" s="583"/>
      <c r="ILC3000" s="538"/>
      <c r="ILD3000" s="565"/>
      <c r="ILE3000" s="357"/>
      <c r="ILF3000" s="81"/>
      <c r="ILG3000" s="173"/>
      <c r="ILH3000" s="736"/>
      <c r="ILI3000" s="137"/>
      <c r="ILJ3000" s="583"/>
      <c r="ILK3000" s="538"/>
      <c r="ILL3000" s="565"/>
      <c r="ILM3000" s="357"/>
      <c r="ILN3000" s="81"/>
      <c r="ILO3000" s="173"/>
      <c r="ILP3000" s="736"/>
      <c r="ILQ3000" s="137"/>
      <c r="ILR3000" s="583"/>
      <c r="ILS3000" s="538"/>
      <c r="ILT3000" s="565"/>
      <c r="ILU3000" s="357"/>
      <c r="ILV3000" s="81"/>
      <c r="ILW3000" s="173"/>
      <c r="ILX3000" s="736"/>
      <c r="ILY3000" s="137"/>
      <c r="ILZ3000" s="583"/>
      <c r="IMA3000" s="538"/>
      <c r="IMB3000" s="565"/>
      <c r="IMC3000" s="357"/>
      <c r="IMD3000" s="81"/>
      <c r="IME3000" s="173"/>
      <c r="IMF3000" s="736"/>
      <c r="IMG3000" s="137"/>
      <c r="IMH3000" s="583"/>
      <c r="IMI3000" s="538"/>
      <c r="IMJ3000" s="565"/>
      <c r="IMK3000" s="357"/>
      <c r="IML3000" s="81"/>
      <c r="IMM3000" s="173"/>
      <c r="IMN3000" s="736"/>
      <c r="IMO3000" s="137"/>
      <c r="IMP3000" s="583"/>
      <c r="IMQ3000" s="538"/>
      <c r="IMR3000" s="565"/>
      <c r="IMS3000" s="357"/>
      <c r="IMT3000" s="81"/>
      <c r="IMU3000" s="173"/>
      <c r="IMV3000" s="736"/>
      <c r="IMW3000" s="137"/>
      <c r="IMX3000" s="583"/>
      <c r="IMY3000" s="538"/>
      <c r="IMZ3000" s="565"/>
      <c r="INA3000" s="357"/>
      <c r="INB3000" s="81"/>
      <c r="INC3000" s="173"/>
      <c r="IND3000" s="736"/>
      <c r="INE3000" s="137"/>
      <c r="INF3000" s="583"/>
      <c r="ING3000" s="538"/>
      <c r="INH3000" s="565"/>
      <c r="INI3000" s="357"/>
      <c r="INJ3000" s="81"/>
      <c r="INK3000" s="173"/>
      <c r="INL3000" s="736"/>
      <c r="INM3000" s="137"/>
      <c r="INN3000" s="583"/>
      <c r="INO3000" s="538"/>
      <c r="INP3000" s="565"/>
      <c r="INQ3000" s="357"/>
      <c r="INR3000" s="81"/>
      <c r="INS3000" s="173"/>
      <c r="INT3000" s="736"/>
      <c r="INU3000" s="137"/>
      <c r="INV3000" s="583"/>
      <c r="INW3000" s="538"/>
      <c r="INX3000" s="565"/>
      <c r="INY3000" s="357"/>
      <c r="INZ3000" s="81"/>
      <c r="IOA3000" s="173"/>
      <c r="IOB3000" s="736"/>
      <c r="IOC3000" s="137"/>
      <c r="IOD3000" s="583"/>
      <c r="IOE3000" s="538"/>
      <c r="IOF3000" s="565"/>
      <c r="IOG3000" s="357"/>
      <c r="IOH3000" s="81"/>
      <c r="IOI3000" s="173"/>
      <c r="IOJ3000" s="736"/>
      <c r="IOK3000" s="137"/>
      <c r="IOL3000" s="583"/>
      <c r="IOM3000" s="538"/>
      <c r="ION3000" s="565"/>
      <c r="IOO3000" s="357"/>
      <c r="IOP3000" s="81"/>
      <c r="IOQ3000" s="173"/>
      <c r="IOR3000" s="736"/>
      <c r="IOS3000" s="137"/>
      <c r="IOT3000" s="583"/>
      <c r="IOU3000" s="538"/>
      <c r="IOV3000" s="565"/>
      <c r="IOW3000" s="357"/>
      <c r="IOX3000" s="81"/>
      <c r="IOY3000" s="173"/>
      <c r="IOZ3000" s="736"/>
      <c r="IPA3000" s="137"/>
      <c r="IPB3000" s="583"/>
      <c r="IPC3000" s="538"/>
      <c r="IPD3000" s="565"/>
      <c r="IPE3000" s="357"/>
      <c r="IPF3000" s="81"/>
      <c r="IPG3000" s="173"/>
      <c r="IPH3000" s="736"/>
      <c r="IPI3000" s="137"/>
      <c r="IPJ3000" s="583"/>
      <c r="IPK3000" s="538"/>
      <c r="IPL3000" s="565"/>
      <c r="IPM3000" s="357"/>
      <c r="IPN3000" s="81"/>
      <c r="IPO3000" s="173"/>
      <c r="IPP3000" s="736"/>
      <c r="IPQ3000" s="137"/>
      <c r="IPR3000" s="583"/>
      <c r="IPS3000" s="538"/>
      <c r="IPT3000" s="565"/>
      <c r="IPU3000" s="357"/>
      <c r="IPV3000" s="81"/>
      <c r="IPW3000" s="173"/>
      <c r="IPX3000" s="736"/>
      <c r="IPY3000" s="137"/>
      <c r="IPZ3000" s="583"/>
      <c r="IQA3000" s="538"/>
      <c r="IQB3000" s="565"/>
      <c r="IQC3000" s="357"/>
      <c r="IQD3000" s="81"/>
      <c r="IQE3000" s="173"/>
      <c r="IQF3000" s="736"/>
      <c r="IQG3000" s="137"/>
      <c r="IQH3000" s="583"/>
      <c r="IQI3000" s="538"/>
      <c r="IQJ3000" s="565"/>
      <c r="IQK3000" s="357"/>
      <c r="IQL3000" s="81"/>
      <c r="IQM3000" s="173"/>
      <c r="IQN3000" s="736"/>
      <c r="IQO3000" s="137"/>
      <c r="IQP3000" s="583"/>
      <c r="IQQ3000" s="538"/>
      <c r="IQR3000" s="565"/>
      <c r="IQS3000" s="357"/>
      <c r="IQT3000" s="81"/>
      <c r="IQU3000" s="173"/>
      <c r="IQV3000" s="736"/>
      <c r="IQW3000" s="137"/>
      <c r="IQX3000" s="583"/>
      <c r="IQY3000" s="538"/>
      <c r="IQZ3000" s="565"/>
      <c r="IRA3000" s="357"/>
      <c r="IRB3000" s="81"/>
      <c r="IRC3000" s="173"/>
      <c r="IRD3000" s="736"/>
      <c r="IRE3000" s="137"/>
      <c r="IRF3000" s="583"/>
      <c r="IRG3000" s="538"/>
      <c r="IRH3000" s="565"/>
      <c r="IRI3000" s="357"/>
      <c r="IRJ3000" s="81"/>
      <c r="IRK3000" s="173"/>
      <c r="IRL3000" s="736"/>
      <c r="IRM3000" s="137"/>
      <c r="IRN3000" s="583"/>
      <c r="IRO3000" s="538"/>
      <c r="IRP3000" s="565"/>
      <c r="IRQ3000" s="357"/>
      <c r="IRR3000" s="81"/>
      <c r="IRS3000" s="173"/>
      <c r="IRT3000" s="736"/>
      <c r="IRU3000" s="137"/>
      <c r="IRV3000" s="583"/>
      <c r="IRW3000" s="538"/>
      <c r="IRX3000" s="565"/>
      <c r="IRY3000" s="357"/>
      <c r="IRZ3000" s="81"/>
      <c r="ISA3000" s="173"/>
      <c r="ISB3000" s="736"/>
      <c r="ISC3000" s="137"/>
      <c r="ISD3000" s="583"/>
      <c r="ISE3000" s="538"/>
      <c r="ISF3000" s="565"/>
      <c r="ISG3000" s="357"/>
      <c r="ISH3000" s="81"/>
      <c r="ISI3000" s="173"/>
      <c r="ISJ3000" s="736"/>
      <c r="ISK3000" s="137"/>
      <c r="ISL3000" s="583"/>
      <c r="ISM3000" s="538"/>
      <c r="ISN3000" s="565"/>
      <c r="ISO3000" s="357"/>
      <c r="ISP3000" s="81"/>
      <c r="ISQ3000" s="173"/>
      <c r="ISR3000" s="736"/>
      <c r="ISS3000" s="137"/>
      <c r="IST3000" s="583"/>
      <c r="ISU3000" s="538"/>
      <c r="ISV3000" s="565"/>
      <c r="ISW3000" s="357"/>
      <c r="ISX3000" s="81"/>
      <c r="ISY3000" s="173"/>
      <c r="ISZ3000" s="736"/>
      <c r="ITA3000" s="137"/>
      <c r="ITB3000" s="583"/>
      <c r="ITC3000" s="538"/>
      <c r="ITD3000" s="565"/>
      <c r="ITE3000" s="357"/>
      <c r="ITF3000" s="81"/>
      <c r="ITG3000" s="173"/>
      <c r="ITH3000" s="736"/>
      <c r="ITI3000" s="137"/>
      <c r="ITJ3000" s="583"/>
      <c r="ITK3000" s="538"/>
      <c r="ITL3000" s="565"/>
      <c r="ITM3000" s="357"/>
      <c r="ITN3000" s="81"/>
      <c r="ITO3000" s="173"/>
      <c r="ITP3000" s="736"/>
      <c r="ITQ3000" s="137"/>
      <c r="ITR3000" s="583"/>
      <c r="ITS3000" s="538"/>
      <c r="ITT3000" s="565"/>
      <c r="ITU3000" s="357"/>
      <c r="ITV3000" s="81"/>
      <c r="ITW3000" s="173"/>
      <c r="ITX3000" s="736"/>
      <c r="ITY3000" s="137"/>
      <c r="ITZ3000" s="583"/>
      <c r="IUA3000" s="538"/>
      <c r="IUB3000" s="565"/>
      <c r="IUC3000" s="357"/>
      <c r="IUD3000" s="81"/>
      <c r="IUE3000" s="173"/>
      <c r="IUF3000" s="736"/>
      <c r="IUG3000" s="137"/>
      <c r="IUH3000" s="583"/>
      <c r="IUI3000" s="538"/>
      <c r="IUJ3000" s="565"/>
      <c r="IUK3000" s="357"/>
      <c r="IUL3000" s="81"/>
      <c r="IUM3000" s="173"/>
      <c r="IUN3000" s="736"/>
      <c r="IUO3000" s="137"/>
      <c r="IUP3000" s="583"/>
      <c r="IUQ3000" s="538"/>
      <c r="IUR3000" s="565"/>
      <c r="IUS3000" s="357"/>
      <c r="IUT3000" s="81"/>
      <c r="IUU3000" s="173"/>
      <c r="IUV3000" s="736"/>
      <c r="IUW3000" s="137"/>
      <c r="IUX3000" s="583"/>
      <c r="IUY3000" s="538"/>
      <c r="IUZ3000" s="565"/>
      <c r="IVA3000" s="357"/>
      <c r="IVB3000" s="81"/>
      <c r="IVC3000" s="173"/>
      <c r="IVD3000" s="736"/>
      <c r="IVE3000" s="137"/>
      <c r="IVF3000" s="583"/>
      <c r="IVG3000" s="538"/>
      <c r="IVH3000" s="565"/>
      <c r="IVI3000" s="357"/>
      <c r="IVJ3000" s="81"/>
      <c r="IVK3000" s="173"/>
      <c r="IVL3000" s="736"/>
      <c r="IVM3000" s="137"/>
      <c r="IVN3000" s="583"/>
      <c r="IVO3000" s="538"/>
      <c r="IVP3000" s="565"/>
      <c r="IVQ3000" s="357"/>
      <c r="IVR3000" s="81"/>
      <c r="IVS3000" s="173"/>
      <c r="IVT3000" s="736"/>
      <c r="IVU3000" s="137"/>
      <c r="IVV3000" s="583"/>
      <c r="IVW3000" s="538"/>
      <c r="IVX3000" s="565"/>
      <c r="IVY3000" s="357"/>
      <c r="IVZ3000" s="81"/>
      <c r="IWA3000" s="173"/>
      <c r="IWB3000" s="736"/>
      <c r="IWC3000" s="137"/>
      <c r="IWD3000" s="583"/>
      <c r="IWE3000" s="538"/>
      <c r="IWF3000" s="565"/>
      <c r="IWG3000" s="357"/>
      <c r="IWH3000" s="81"/>
      <c r="IWI3000" s="173"/>
      <c r="IWJ3000" s="736"/>
      <c r="IWK3000" s="137"/>
      <c r="IWL3000" s="583"/>
      <c r="IWM3000" s="538"/>
      <c r="IWN3000" s="565"/>
      <c r="IWO3000" s="357"/>
      <c r="IWP3000" s="81"/>
      <c r="IWQ3000" s="173"/>
      <c r="IWR3000" s="736"/>
      <c r="IWS3000" s="137"/>
      <c r="IWT3000" s="583"/>
      <c r="IWU3000" s="538"/>
      <c r="IWV3000" s="565"/>
      <c r="IWW3000" s="357"/>
      <c r="IWX3000" s="81"/>
      <c r="IWY3000" s="173"/>
      <c r="IWZ3000" s="736"/>
      <c r="IXA3000" s="137"/>
      <c r="IXB3000" s="583"/>
      <c r="IXC3000" s="538"/>
      <c r="IXD3000" s="565"/>
      <c r="IXE3000" s="357"/>
      <c r="IXF3000" s="81"/>
      <c r="IXG3000" s="173"/>
      <c r="IXH3000" s="736"/>
      <c r="IXI3000" s="137"/>
      <c r="IXJ3000" s="583"/>
      <c r="IXK3000" s="538"/>
      <c r="IXL3000" s="565"/>
      <c r="IXM3000" s="357"/>
      <c r="IXN3000" s="81"/>
      <c r="IXO3000" s="173"/>
      <c r="IXP3000" s="736"/>
      <c r="IXQ3000" s="137"/>
      <c r="IXR3000" s="583"/>
      <c r="IXS3000" s="538"/>
      <c r="IXT3000" s="565"/>
      <c r="IXU3000" s="357"/>
      <c r="IXV3000" s="81"/>
      <c r="IXW3000" s="173"/>
      <c r="IXX3000" s="736"/>
      <c r="IXY3000" s="137"/>
      <c r="IXZ3000" s="583"/>
      <c r="IYA3000" s="538"/>
      <c r="IYB3000" s="565"/>
      <c r="IYC3000" s="357"/>
      <c r="IYD3000" s="81"/>
      <c r="IYE3000" s="173"/>
      <c r="IYF3000" s="736"/>
      <c r="IYG3000" s="137"/>
      <c r="IYH3000" s="583"/>
      <c r="IYI3000" s="538"/>
      <c r="IYJ3000" s="565"/>
      <c r="IYK3000" s="357"/>
      <c r="IYL3000" s="81"/>
      <c r="IYM3000" s="173"/>
      <c r="IYN3000" s="736"/>
      <c r="IYO3000" s="137"/>
      <c r="IYP3000" s="583"/>
      <c r="IYQ3000" s="538"/>
      <c r="IYR3000" s="565"/>
      <c r="IYS3000" s="357"/>
      <c r="IYT3000" s="81"/>
      <c r="IYU3000" s="173"/>
      <c r="IYV3000" s="736"/>
      <c r="IYW3000" s="137"/>
      <c r="IYX3000" s="583"/>
      <c r="IYY3000" s="538"/>
      <c r="IYZ3000" s="565"/>
      <c r="IZA3000" s="357"/>
      <c r="IZB3000" s="81"/>
      <c r="IZC3000" s="173"/>
      <c r="IZD3000" s="736"/>
      <c r="IZE3000" s="137"/>
      <c r="IZF3000" s="583"/>
      <c r="IZG3000" s="538"/>
      <c r="IZH3000" s="565"/>
      <c r="IZI3000" s="357"/>
      <c r="IZJ3000" s="81"/>
      <c r="IZK3000" s="173"/>
      <c r="IZL3000" s="736"/>
      <c r="IZM3000" s="137"/>
      <c r="IZN3000" s="583"/>
      <c r="IZO3000" s="538"/>
      <c r="IZP3000" s="565"/>
      <c r="IZQ3000" s="357"/>
      <c r="IZR3000" s="81"/>
      <c r="IZS3000" s="173"/>
      <c r="IZT3000" s="736"/>
      <c r="IZU3000" s="137"/>
      <c r="IZV3000" s="583"/>
      <c r="IZW3000" s="538"/>
      <c r="IZX3000" s="565"/>
      <c r="IZY3000" s="357"/>
      <c r="IZZ3000" s="81"/>
      <c r="JAA3000" s="173"/>
      <c r="JAB3000" s="736"/>
      <c r="JAC3000" s="137"/>
      <c r="JAD3000" s="583"/>
      <c r="JAE3000" s="538"/>
      <c r="JAF3000" s="565"/>
      <c r="JAG3000" s="357"/>
      <c r="JAH3000" s="81"/>
      <c r="JAI3000" s="173"/>
      <c r="JAJ3000" s="736"/>
      <c r="JAK3000" s="137"/>
      <c r="JAL3000" s="583"/>
      <c r="JAM3000" s="538"/>
      <c r="JAN3000" s="565"/>
      <c r="JAO3000" s="357"/>
      <c r="JAP3000" s="81"/>
      <c r="JAQ3000" s="173"/>
      <c r="JAR3000" s="736"/>
      <c r="JAS3000" s="137"/>
      <c r="JAT3000" s="583"/>
      <c r="JAU3000" s="538"/>
      <c r="JAV3000" s="565"/>
      <c r="JAW3000" s="357"/>
      <c r="JAX3000" s="81"/>
      <c r="JAY3000" s="173"/>
      <c r="JAZ3000" s="736"/>
      <c r="JBA3000" s="137"/>
      <c r="JBB3000" s="583"/>
      <c r="JBC3000" s="538"/>
      <c r="JBD3000" s="565"/>
      <c r="JBE3000" s="357"/>
      <c r="JBF3000" s="81"/>
      <c r="JBG3000" s="173"/>
      <c r="JBH3000" s="736"/>
      <c r="JBI3000" s="137"/>
      <c r="JBJ3000" s="583"/>
      <c r="JBK3000" s="538"/>
      <c r="JBL3000" s="565"/>
      <c r="JBM3000" s="357"/>
      <c r="JBN3000" s="81"/>
      <c r="JBO3000" s="173"/>
      <c r="JBP3000" s="736"/>
      <c r="JBQ3000" s="137"/>
      <c r="JBR3000" s="583"/>
      <c r="JBS3000" s="538"/>
      <c r="JBT3000" s="565"/>
      <c r="JBU3000" s="357"/>
      <c r="JBV3000" s="81"/>
      <c r="JBW3000" s="173"/>
      <c r="JBX3000" s="736"/>
      <c r="JBY3000" s="137"/>
      <c r="JBZ3000" s="583"/>
      <c r="JCA3000" s="538"/>
      <c r="JCB3000" s="565"/>
      <c r="JCC3000" s="357"/>
      <c r="JCD3000" s="81"/>
      <c r="JCE3000" s="173"/>
      <c r="JCF3000" s="736"/>
      <c r="JCG3000" s="137"/>
      <c r="JCH3000" s="583"/>
      <c r="JCI3000" s="538"/>
      <c r="JCJ3000" s="565"/>
      <c r="JCK3000" s="357"/>
      <c r="JCL3000" s="81"/>
      <c r="JCM3000" s="173"/>
      <c r="JCN3000" s="736"/>
      <c r="JCO3000" s="137"/>
      <c r="JCP3000" s="583"/>
      <c r="JCQ3000" s="538"/>
      <c r="JCR3000" s="565"/>
      <c r="JCS3000" s="357"/>
      <c r="JCT3000" s="81"/>
      <c r="JCU3000" s="173"/>
      <c r="JCV3000" s="736"/>
      <c r="JCW3000" s="137"/>
      <c r="JCX3000" s="583"/>
      <c r="JCY3000" s="538"/>
      <c r="JCZ3000" s="565"/>
      <c r="JDA3000" s="357"/>
      <c r="JDB3000" s="81"/>
      <c r="JDC3000" s="173"/>
      <c r="JDD3000" s="736"/>
      <c r="JDE3000" s="137"/>
      <c r="JDF3000" s="583"/>
      <c r="JDG3000" s="538"/>
      <c r="JDH3000" s="565"/>
      <c r="JDI3000" s="357"/>
      <c r="JDJ3000" s="81"/>
      <c r="JDK3000" s="173"/>
      <c r="JDL3000" s="736"/>
      <c r="JDM3000" s="137"/>
      <c r="JDN3000" s="583"/>
      <c r="JDO3000" s="538"/>
      <c r="JDP3000" s="565"/>
      <c r="JDQ3000" s="357"/>
      <c r="JDR3000" s="81"/>
      <c r="JDS3000" s="173"/>
      <c r="JDT3000" s="736"/>
      <c r="JDU3000" s="137"/>
      <c r="JDV3000" s="583"/>
      <c r="JDW3000" s="538"/>
      <c r="JDX3000" s="565"/>
      <c r="JDY3000" s="357"/>
      <c r="JDZ3000" s="81"/>
      <c r="JEA3000" s="173"/>
      <c r="JEB3000" s="736"/>
      <c r="JEC3000" s="137"/>
      <c r="JED3000" s="583"/>
      <c r="JEE3000" s="538"/>
      <c r="JEF3000" s="565"/>
      <c r="JEG3000" s="357"/>
      <c r="JEH3000" s="81"/>
      <c r="JEI3000" s="173"/>
      <c r="JEJ3000" s="736"/>
      <c r="JEK3000" s="137"/>
      <c r="JEL3000" s="583"/>
      <c r="JEM3000" s="538"/>
      <c r="JEN3000" s="565"/>
      <c r="JEO3000" s="357"/>
      <c r="JEP3000" s="81"/>
      <c r="JEQ3000" s="173"/>
      <c r="JER3000" s="736"/>
      <c r="JES3000" s="137"/>
      <c r="JET3000" s="583"/>
      <c r="JEU3000" s="538"/>
      <c r="JEV3000" s="565"/>
      <c r="JEW3000" s="357"/>
      <c r="JEX3000" s="81"/>
      <c r="JEY3000" s="173"/>
      <c r="JEZ3000" s="736"/>
      <c r="JFA3000" s="137"/>
      <c r="JFB3000" s="583"/>
      <c r="JFC3000" s="538"/>
      <c r="JFD3000" s="565"/>
      <c r="JFE3000" s="357"/>
      <c r="JFF3000" s="81"/>
      <c r="JFG3000" s="173"/>
      <c r="JFH3000" s="736"/>
      <c r="JFI3000" s="137"/>
      <c r="JFJ3000" s="583"/>
      <c r="JFK3000" s="538"/>
      <c r="JFL3000" s="565"/>
      <c r="JFM3000" s="357"/>
      <c r="JFN3000" s="81"/>
      <c r="JFO3000" s="173"/>
      <c r="JFP3000" s="736"/>
      <c r="JFQ3000" s="137"/>
      <c r="JFR3000" s="583"/>
      <c r="JFS3000" s="538"/>
      <c r="JFT3000" s="565"/>
      <c r="JFU3000" s="357"/>
      <c r="JFV3000" s="81"/>
      <c r="JFW3000" s="173"/>
      <c r="JFX3000" s="736"/>
      <c r="JFY3000" s="137"/>
      <c r="JFZ3000" s="583"/>
      <c r="JGA3000" s="538"/>
      <c r="JGB3000" s="565"/>
      <c r="JGC3000" s="357"/>
      <c r="JGD3000" s="81"/>
      <c r="JGE3000" s="173"/>
      <c r="JGF3000" s="736"/>
      <c r="JGG3000" s="137"/>
      <c r="JGH3000" s="583"/>
      <c r="JGI3000" s="538"/>
      <c r="JGJ3000" s="565"/>
      <c r="JGK3000" s="357"/>
      <c r="JGL3000" s="81"/>
      <c r="JGM3000" s="173"/>
      <c r="JGN3000" s="736"/>
      <c r="JGO3000" s="137"/>
      <c r="JGP3000" s="583"/>
      <c r="JGQ3000" s="538"/>
      <c r="JGR3000" s="565"/>
      <c r="JGS3000" s="357"/>
      <c r="JGT3000" s="81"/>
      <c r="JGU3000" s="173"/>
      <c r="JGV3000" s="736"/>
      <c r="JGW3000" s="137"/>
      <c r="JGX3000" s="583"/>
      <c r="JGY3000" s="538"/>
      <c r="JGZ3000" s="565"/>
      <c r="JHA3000" s="357"/>
      <c r="JHB3000" s="81"/>
      <c r="JHC3000" s="173"/>
      <c r="JHD3000" s="736"/>
      <c r="JHE3000" s="137"/>
      <c r="JHF3000" s="583"/>
      <c r="JHG3000" s="538"/>
      <c r="JHH3000" s="565"/>
      <c r="JHI3000" s="357"/>
      <c r="JHJ3000" s="81"/>
      <c r="JHK3000" s="173"/>
      <c r="JHL3000" s="736"/>
      <c r="JHM3000" s="137"/>
      <c r="JHN3000" s="583"/>
      <c r="JHO3000" s="538"/>
      <c r="JHP3000" s="565"/>
      <c r="JHQ3000" s="357"/>
      <c r="JHR3000" s="81"/>
      <c r="JHS3000" s="173"/>
      <c r="JHT3000" s="736"/>
      <c r="JHU3000" s="137"/>
      <c r="JHV3000" s="583"/>
      <c r="JHW3000" s="538"/>
      <c r="JHX3000" s="565"/>
      <c r="JHY3000" s="357"/>
      <c r="JHZ3000" s="81"/>
      <c r="JIA3000" s="173"/>
      <c r="JIB3000" s="736"/>
      <c r="JIC3000" s="137"/>
      <c r="JID3000" s="583"/>
      <c r="JIE3000" s="538"/>
      <c r="JIF3000" s="565"/>
      <c r="JIG3000" s="357"/>
      <c r="JIH3000" s="81"/>
      <c r="JII3000" s="173"/>
      <c r="JIJ3000" s="736"/>
      <c r="JIK3000" s="137"/>
      <c r="JIL3000" s="583"/>
      <c r="JIM3000" s="538"/>
      <c r="JIN3000" s="565"/>
      <c r="JIO3000" s="357"/>
      <c r="JIP3000" s="81"/>
      <c r="JIQ3000" s="173"/>
      <c r="JIR3000" s="736"/>
      <c r="JIS3000" s="137"/>
      <c r="JIT3000" s="583"/>
      <c r="JIU3000" s="538"/>
      <c r="JIV3000" s="565"/>
      <c r="JIW3000" s="357"/>
      <c r="JIX3000" s="81"/>
      <c r="JIY3000" s="173"/>
      <c r="JIZ3000" s="736"/>
      <c r="JJA3000" s="137"/>
      <c r="JJB3000" s="583"/>
      <c r="JJC3000" s="538"/>
      <c r="JJD3000" s="565"/>
      <c r="JJE3000" s="357"/>
      <c r="JJF3000" s="81"/>
      <c r="JJG3000" s="173"/>
      <c r="JJH3000" s="736"/>
      <c r="JJI3000" s="137"/>
      <c r="JJJ3000" s="583"/>
      <c r="JJK3000" s="538"/>
      <c r="JJL3000" s="565"/>
      <c r="JJM3000" s="357"/>
      <c r="JJN3000" s="81"/>
      <c r="JJO3000" s="173"/>
      <c r="JJP3000" s="736"/>
      <c r="JJQ3000" s="137"/>
      <c r="JJR3000" s="583"/>
      <c r="JJS3000" s="538"/>
      <c r="JJT3000" s="565"/>
      <c r="JJU3000" s="357"/>
      <c r="JJV3000" s="81"/>
      <c r="JJW3000" s="173"/>
      <c r="JJX3000" s="736"/>
      <c r="JJY3000" s="137"/>
      <c r="JJZ3000" s="583"/>
      <c r="JKA3000" s="538"/>
      <c r="JKB3000" s="565"/>
      <c r="JKC3000" s="357"/>
      <c r="JKD3000" s="81"/>
      <c r="JKE3000" s="173"/>
      <c r="JKF3000" s="736"/>
      <c r="JKG3000" s="137"/>
      <c r="JKH3000" s="583"/>
      <c r="JKI3000" s="538"/>
      <c r="JKJ3000" s="565"/>
      <c r="JKK3000" s="357"/>
      <c r="JKL3000" s="81"/>
      <c r="JKM3000" s="173"/>
      <c r="JKN3000" s="736"/>
      <c r="JKO3000" s="137"/>
      <c r="JKP3000" s="583"/>
      <c r="JKQ3000" s="538"/>
      <c r="JKR3000" s="565"/>
      <c r="JKS3000" s="357"/>
      <c r="JKT3000" s="81"/>
      <c r="JKU3000" s="173"/>
      <c r="JKV3000" s="736"/>
      <c r="JKW3000" s="137"/>
      <c r="JKX3000" s="583"/>
      <c r="JKY3000" s="538"/>
      <c r="JKZ3000" s="565"/>
      <c r="JLA3000" s="357"/>
      <c r="JLB3000" s="81"/>
      <c r="JLC3000" s="173"/>
      <c r="JLD3000" s="736"/>
      <c r="JLE3000" s="137"/>
      <c r="JLF3000" s="583"/>
      <c r="JLG3000" s="538"/>
      <c r="JLH3000" s="565"/>
      <c r="JLI3000" s="357"/>
      <c r="JLJ3000" s="81"/>
      <c r="JLK3000" s="173"/>
      <c r="JLL3000" s="736"/>
      <c r="JLM3000" s="137"/>
      <c r="JLN3000" s="583"/>
      <c r="JLO3000" s="538"/>
      <c r="JLP3000" s="565"/>
      <c r="JLQ3000" s="357"/>
      <c r="JLR3000" s="81"/>
      <c r="JLS3000" s="173"/>
      <c r="JLT3000" s="736"/>
      <c r="JLU3000" s="137"/>
      <c r="JLV3000" s="583"/>
      <c r="JLW3000" s="538"/>
      <c r="JLX3000" s="565"/>
      <c r="JLY3000" s="357"/>
      <c r="JLZ3000" s="81"/>
      <c r="JMA3000" s="173"/>
      <c r="JMB3000" s="736"/>
      <c r="JMC3000" s="137"/>
      <c r="JMD3000" s="583"/>
      <c r="JME3000" s="538"/>
      <c r="JMF3000" s="565"/>
      <c r="JMG3000" s="357"/>
      <c r="JMH3000" s="81"/>
      <c r="JMI3000" s="173"/>
      <c r="JMJ3000" s="736"/>
      <c r="JMK3000" s="137"/>
      <c r="JML3000" s="583"/>
      <c r="JMM3000" s="538"/>
      <c r="JMN3000" s="565"/>
      <c r="JMO3000" s="357"/>
      <c r="JMP3000" s="81"/>
      <c r="JMQ3000" s="173"/>
      <c r="JMR3000" s="736"/>
      <c r="JMS3000" s="137"/>
      <c r="JMT3000" s="583"/>
      <c r="JMU3000" s="538"/>
      <c r="JMV3000" s="565"/>
      <c r="JMW3000" s="357"/>
      <c r="JMX3000" s="81"/>
      <c r="JMY3000" s="173"/>
      <c r="JMZ3000" s="736"/>
      <c r="JNA3000" s="137"/>
      <c r="JNB3000" s="583"/>
      <c r="JNC3000" s="538"/>
      <c r="JND3000" s="565"/>
      <c r="JNE3000" s="357"/>
      <c r="JNF3000" s="81"/>
      <c r="JNG3000" s="173"/>
      <c r="JNH3000" s="736"/>
      <c r="JNI3000" s="137"/>
      <c r="JNJ3000" s="583"/>
      <c r="JNK3000" s="538"/>
      <c r="JNL3000" s="565"/>
      <c r="JNM3000" s="357"/>
      <c r="JNN3000" s="81"/>
      <c r="JNO3000" s="173"/>
      <c r="JNP3000" s="736"/>
      <c r="JNQ3000" s="137"/>
      <c r="JNR3000" s="583"/>
      <c r="JNS3000" s="538"/>
      <c r="JNT3000" s="565"/>
      <c r="JNU3000" s="357"/>
      <c r="JNV3000" s="81"/>
      <c r="JNW3000" s="173"/>
      <c r="JNX3000" s="736"/>
      <c r="JNY3000" s="137"/>
      <c r="JNZ3000" s="583"/>
      <c r="JOA3000" s="538"/>
      <c r="JOB3000" s="565"/>
      <c r="JOC3000" s="357"/>
      <c r="JOD3000" s="81"/>
      <c r="JOE3000" s="173"/>
      <c r="JOF3000" s="736"/>
      <c r="JOG3000" s="137"/>
      <c r="JOH3000" s="583"/>
      <c r="JOI3000" s="538"/>
      <c r="JOJ3000" s="565"/>
      <c r="JOK3000" s="357"/>
      <c r="JOL3000" s="81"/>
      <c r="JOM3000" s="173"/>
      <c r="JON3000" s="736"/>
      <c r="JOO3000" s="137"/>
      <c r="JOP3000" s="583"/>
      <c r="JOQ3000" s="538"/>
      <c r="JOR3000" s="565"/>
      <c r="JOS3000" s="357"/>
      <c r="JOT3000" s="81"/>
      <c r="JOU3000" s="173"/>
      <c r="JOV3000" s="736"/>
      <c r="JOW3000" s="137"/>
      <c r="JOX3000" s="583"/>
      <c r="JOY3000" s="538"/>
      <c r="JOZ3000" s="565"/>
      <c r="JPA3000" s="357"/>
      <c r="JPB3000" s="81"/>
      <c r="JPC3000" s="173"/>
      <c r="JPD3000" s="736"/>
      <c r="JPE3000" s="137"/>
      <c r="JPF3000" s="583"/>
      <c r="JPG3000" s="538"/>
      <c r="JPH3000" s="565"/>
      <c r="JPI3000" s="357"/>
      <c r="JPJ3000" s="81"/>
      <c r="JPK3000" s="173"/>
      <c r="JPL3000" s="736"/>
      <c r="JPM3000" s="137"/>
      <c r="JPN3000" s="583"/>
      <c r="JPO3000" s="538"/>
      <c r="JPP3000" s="565"/>
      <c r="JPQ3000" s="357"/>
      <c r="JPR3000" s="81"/>
      <c r="JPS3000" s="173"/>
      <c r="JPT3000" s="736"/>
      <c r="JPU3000" s="137"/>
      <c r="JPV3000" s="583"/>
      <c r="JPW3000" s="538"/>
      <c r="JPX3000" s="565"/>
      <c r="JPY3000" s="357"/>
      <c r="JPZ3000" s="81"/>
      <c r="JQA3000" s="173"/>
      <c r="JQB3000" s="736"/>
      <c r="JQC3000" s="137"/>
      <c r="JQD3000" s="583"/>
      <c r="JQE3000" s="538"/>
      <c r="JQF3000" s="565"/>
      <c r="JQG3000" s="357"/>
      <c r="JQH3000" s="81"/>
      <c r="JQI3000" s="173"/>
      <c r="JQJ3000" s="736"/>
      <c r="JQK3000" s="137"/>
      <c r="JQL3000" s="583"/>
      <c r="JQM3000" s="538"/>
      <c r="JQN3000" s="565"/>
      <c r="JQO3000" s="357"/>
      <c r="JQP3000" s="81"/>
      <c r="JQQ3000" s="173"/>
      <c r="JQR3000" s="736"/>
      <c r="JQS3000" s="137"/>
      <c r="JQT3000" s="583"/>
      <c r="JQU3000" s="538"/>
      <c r="JQV3000" s="565"/>
      <c r="JQW3000" s="357"/>
      <c r="JQX3000" s="81"/>
      <c r="JQY3000" s="173"/>
      <c r="JQZ3000" s="736"/>
      <c r="JRA3000" s="137"/>
      <c r="JRB3000" s="583"/>
      <c r="JRC3000" s="538"/>
      <c r="JRD3000" s="565"/>
      <c r="JRE3000" s="357"/>
      <c r="JRF3000" s="81"/>
      <c r="JRG3000" s="173"/>
      <c r="JRH3000" s="736"/>
      <c r="JRI3000" s="137"/>
      <c r="JRJ3000" s="583"/>
      <c r="JRK3000" s="538"/>
      <c r="JRL3000" s="565"/>
      <c r="JRM3000" s="357"/>
      <c r="JRN3000" s="81"/>
      <c r="JRO3000" s="173"/>
      <c r="JRP3000" s="736"/>
      <c r="JRQ3000" s="137"/>
      <c r="JRR3000" s="583"/>
      <c r="JRS3000" s="538"/>
      <c r="JRT3000" s="565"/>
      <c r="JRU3000" s="357"/>
      <c r="JRV3000" s="81"/>
      <c r="JRW3000" s="173"/>
      <c r="JRX3000" s="736"/>
      <c r="JRY3000" s="137"/>
      <c r="JRZ3000" s="583"/>
      <c r="JSA3000" s="538"/>
      <c r="JSB3000" s="565"/>
      <c r="JSC3000" s="357"/>
      <c r="JSD3000" s="81"/>
      <c r="JSE3000" s="173"/>
      <c r="JSF3000" s="736"/>
      <c r="JSG3000" s="137"/>
      <c r="JSH3000" s="583"/>
      <c r="JSI3000" s="538"/>
      <c r="JSJ3000" s="565"/>
      <c r="JSK3000" s="357"/>
      <c r="JSL3000" s="81"/>
      <c r="JSM3000" s="173"/>
      <c r="JSN3000" s="736"/>
      <c r="JSO3000" s="137"/>
      <c r="JSP3000" s="583"/>
      <c r="JSQ3000" s="538"/>
      <c r="JSR3000" s="565"/>
      <c r="JSS3000" s="357"/>
      <c r="JST3000" s="81"/>
      <c r="JSU3000" s="173"/>
      <c r="JSV3000" s="736"/>
      <c r="JSW3000" s="137"/>
      <c r="JSX3000" s="583"/>
      <c r="JSY3000" s="538"/>
      <c r="JSZ3000" s="565"/>
      <c r="JTA3000" s="357"/>
      <c r="JTB3000" s="81"/>
      <c r="JTC3000" s="173"/>
      <c r="JTD3000" s="736"/>
      <c r="JTE3000" s="137"/>
      <c r="JTF3000" s="583"/>
      <c r="JTG3000" s="538"/>
      <c r="JTH3000" s="565"/>
      <c r="JTI3000" s="357"/>
      <c r="JTJ3000" s="81"/>
      <c r="JTK3000" s="173"/>
      <c r="JTL3000" s="736"/>
      <c r="JTM3000" s="137"/>
      <c r="JTN3000" s="583"/>
      <c r="JTO3000" s="538"/>
      <c r="JTP3000" s="565"/>
      <c r="JTQ3000" s="357"/>
      <c r="JTR3000" s="81"/>
      <c r="JTS3000" s="173"/>
      <c r="JTT3000" s="736"/>
      <c r="JTU3000" s="137"/>
      <c r="JTV3000" s="583"/>
      <c r="JTW3000" s="538"/>
      <c r="JTX3000" s="565"/>
      <c r="JTY3000" s="357"/>
      <c r="JTZ3000" s="81"/>
      <c r="JUA3000" s="173"/>
      <c r="JUB3000" s="736"/>
      <c r="JUC3000" s="137"/>
      <c r="JUD3000" s="583"/>
      <c r="JUE3000" s="538"/>
      <c r="JUF3000" s="565"/>
      <c r="JUG3000" s="357"/>
      <c r="JUH3000" s="81"/>
      <c r="JUI3000" s="173"/>
      <c r="JUJ3000" s="736"/>
      <c r="JUK3000" s="137"/>
      <c r="JUL3000" s="583"/>
      <c r="JUM3000" s="538"/>
      <c r="JUN3000" s="565"/>
      <c r="JUO3000" s="357"/>
      <c r="JUP3000" s="81"/>
      <c r="JUQ3000" s="173"/>
      <c r="JUR3000" s="736"/>
      <c r="JUS3000" s="137"/>
      <c r="JUT3000" s="583"/>
      <c r="JUU3000" s="538"/>
      <c r="JUV3000" s="565"/>
      <c r="JUW3000" s="357"/>
      <c r="JUX3000" s="81"/>
      <c r="JUY3000" s="173"/>
      <c r="JUZ3000" s="736"/>
      <c r="JVA3000" s="137"/>
      <c r="JVB3000" s="583"/>
      <c r="JVC3000" s="538"/>
      <c r="JVD3000" s="565"/>
      <c r="JVE3000" s="357"/>
      <c r="JVF3000" s="81"/>
      <c r="JVG3000" s="173"/>
      <c r="JVH3000" s="736"/>
      <c r="JVI3000" s="137"/>
      <c r="JVJ3000" s="583"/>
      <c r="JVK3000" s="538"/>
      <c r="JVL3000" s="565"/>
      <c r="JVM3000" s="357"/>
      <c r="JVN3000" s="81"/>
      <c r="JVO3000" s="173"/>
      <c r="JVP3000" s="736"/>
      <c r="JVQ3000" s="137"/>
      <c r="JVR3000" s="583"/>
      <c r="JVS3000" s="538"/>
      <c r="JVT3000" s="565"/>
      <c r="JVU3000" s="357"/>
      <c r="JVV3000" s="81"/>
      <c r="JVW3000" s="173"/>
      <c r="JVX3000" s="736"/>
      <c r="JVY3000" s="137"/>
      <c r="JVZ3000" s="583"/>
      <c r="JWA3000" s="538"/>
      <c r="JWB3000" s="565"/>
      <c r="JWC3000" s="357"/>
      <c r="JWD3000" s="81"/>
      <c r="JWE3000" s="173"/>
      <c r="JWF3000" s="736"/>
      <c r="JWG3000" s="137"/>
      <c r="JWH3000" s="583"/>
      <c r="JWI3000" s="538"/>
      <c r="JWJ3000" s="565"/>
      <c r="JWK3000" s="357"/>
      <c r="JWL3000" s="81"/>
      <c r="JWM3000" s="173"/>
      <c r="JWN3000" s="736"/>
      <c r="JWO3000" s="137"/>
      <c r="JWP3000" s="583"/>
      <c r="JWQ3000" s="538"/>
      <c r="JWR3000" s="565"/>
      <c r="JWS3000" s="357"/>
      <c r="JWT3000" s="81"/>
      <c r="JWU3000" s="173"/>
      <c r="JWV3000" s="736"/>
      <c r="JWW3000" s="137"/>
      <c r="JWX3000" s="583"/>
      <c r="JWY3000" s="538"/>
      <c r="JWZ3000" s="565"/>
      <c r="JXA3000" s="357"/>
      <c r="JXB3000" s="81"/>
      <c r="JXC3000" s="173"/>
      <c r="JXD3000" s="736"/>
      <c r="JXE3000" s="137"/>
      <c r="JXF3000" s="583"/>
      <c r="JXG3000" s="538"/>
      <c r="JXH3000" s="565"/>
      <c r="JXI3000" s="357"/>
      <c r="JXJ3000" s="81"/>
      <c r="JXK3000" s="173"/>
      <c r="JXL3000" s="736"/>
      <c r="JXM3000" s="137"/>
      <c r="JXN3000" s="583"/>
      <c r="JXO3000" s="538"/>
      <c r="JXP3000" s="565"/>
      <c r="JXQ3000" s="357"/>
      <c r="JXR3000" s="81"/>
      <c r="JXS3000" s="173"/>
      <c r="JXT3000" s="736"/>
      <c r="JXU3000" s="137"/>
      <c r="JXV3000" s="583"/>
      <c r="JXW3000" s="538"/>
      <c r="JXX3000" s="565"/>
      <c r="JXY3000" s="357"/>
      <c r="JXZ3000" s="81"/>
      <c r="JYA3000" s="173"/>
      <c r="JYB3000" s="736"/>
      <c r="JYC3000" s="137"/>
      <c r="JYD3000" s="583"/>
      <c r="JYE3000" s="538"/>
      <c r="JYF3000" s="565"/>
      <c r="JYG3000" s="357"/>
      <c r="JYH3000" s="81"/>
      <c r="JYI3000" s="173"/>
      <c r="JYJ3000" s="736"/>
      <c r="JYK3000" s="137"/>
      <c r="JYL3000" s="583"/>
      <c r="JYM3000" s="538"/>
      <c r="JYN3000" s="565"/>
      <c r="JYO3000" s="357"/>
      <c r="JYP3000" s="81"/>
      <c r="JYQ3000" s="173"/>
      <c r="JYR3000" s="736"/>
      <c r="JYS3000" s="137"/>
      <c r="JYT3000" s="583"/>
      <c r="JYU3000" s="538"/>
      <c r="JYV3000" s="565"/>
      <c r="JYW3000" s="357"/>
      <c r="JYX3000" s="81"/>
      <c r="JYY3000" s="173"/>
      <c r="JYZ3000" s="736"/>
      <c r="JZA3000" s="137"/>
      <c r="JZB3000" s="583"/>
      <c r="JZC3000" s="538"/>
      <c r="JZD3000" s="565"/>
      <c r="JZE3000" s="357"/>
      <c r="JZF3000" s="81"/>
      <c r="JZG3000" s="173"/>
      <c r="JZH3000" s="736"/>
      <c r="JZI3000" s="137"/>
      <c r="JZJ3000" s="583"/>
      <c r="JZK3000" s="538"/>
      <c r="JZL3000" s="565"/>
      <c r="JZM3000" s="357"/>
      <c r="JZN3000" s="81"/>
      <c r="JZO3000" s="173"/>
      <c r="JZP3000" s="736"/>
      <c r="JZQ3000" s="137"/>
      <c r="JZR3000" s="583"/>
      <c r="JZS3000" s="538"/>
      <c r="JZT3000" s="565"/>
      <c r="JZU3000" s="357"/>
      <c r="JZV3000" s="81"/>
      <c r="JZW3000" s="173"/>
      <c r="JZX3000" s="736"/>
      <c r="JZY3000" s="137"/>
      <c r="JZZ3000" s="583"/>
      <c r="KAA3000" s="538"/>
      <c r="KAB3000" s="565"/>
      <c r="KAC3000" s="357"/>
      <c r="KAD3000" s="81"/>
      <c r="KAE3000" s="173"/>
      <c r="KAF3000" s="736"/>
      <c r="KAG3000" s="137"/>
      <c r="KAH3000" s="583"/>
      <c r="KAI3000" s="538"/>
      <c r="KAJ3000" s="565"/>
      <c r="KAK3000" s="357"/>
      <c r="KAL3000" s="81"/>
      <c r="KAM3000" s="173"/>
      <c r="KAN3000" s="736"/>
      <c r="KAO3000" s="137"/>
      <c r="KAP3000" s="583"/>
      <c r="KAQ3000" s="538"/>
      <c r="KAR3000" s="565"/>
      <c r="KAS3000" s="357"/>
      <c r="KAT3000" s="81"/>
      <c r="KAU3000" s="173"/>
      <c r="KAV3000" s="736"/>
      <c r="KAW3000" s="137"/>
      <c r="KAX3000" s="583"/>
      <c r="KAY3000" s="538"/>
      <c r="KAZ3000" s="565"/>
      <c r="KBA3000" s="357"/>
      <c r="KBB3000" s="81"/>
      <c r="KBC3000" s="173"/>
      <c r="KBD3000" s="736"/>
      <c r="KBE3000" s="137"/>
      <c r="KBF3000" s="583"/>
      <c r="KBG3000" s="538"/>
      <c r="KBH3000" s="565"/>
      <c r="KBI3000" s="357"/>
      <c r="KBJ3000" s="81"/>
      <c r="KBK3000" s="173"/>
      <c r="KBL3000" s="736"/>
      <c r="KBM3000" s="137"/>
      <c r="KBN3000" s="583"/>
      <c r="KBO3000" s="538"/>
      <c r="KBP3000" s="565"/>
      <c r="KBQ3000" s="357"/>
      <c r="KBR3000" s="81"/>
      <c r="KBS3000" s="173"/>
      <c r="KBT3000" s="736"/>
      <c r="KBU3000" s="137"/>
      <c r="KBV3000" s="583"/>
      <c r="KBW3000" s="538"/>
      <c r="KBX3000" s="565"/>
      <c r="KBY3000" s="357"/>
      <c r="KBZ3000" s="81"/>
      <c r="KCA3000" s="173"/>
      <c r="KCB3000" s="736"/>
      <c r="KCC3000" s="137"/>
      <c r="KCD3000" s="583"/>
      <c r="KCE3000" s="538"/>
      <c r="KCF3000" s="565"/>
      <c r="KCG3000" s="357"/>
      <c r="KCH3000" s="81"/>
      <c r="KCI3000" s="173"/>
      <c r="KCJ3000" s="736"/>
      <c r="KCK3000" s="137"/>
      <c r="KCL3000" s="583"/>
      <c r="KCM3000" s="538"/>
      <c r="KCN3000" s="565"/>
      <c r="KCO3000" s="357"/>
      <c r="KCP3000" s="81"/>
      <c r="KCQ3000" s="173"/>
      <c r="KCR3000" s="736"/>
      <c r="KCS3000" s="137"/>
      <c r="KCT3000" s="583"/>
      <c r="KCU3000" s="538"/>
      <c r="KCV3000" s="565"/>
      <c r="KCW3000" s="357"/>
      <c r="KCX3000" s="81"/>
      <c r="KCY3000" s="173"/>
      <c r="KCZ3000" s="736"/>
      <c r="KDA3000" s="137"/>
      <c r="KDB3000" s="583"/>
      <c r="KDC3000" s="538"/>
      <c r="KDD3000" s="565"/>
      <c r="KDE3000" s="357"/>
      <c r="KDF3000" s="81"/>
      <c r="KDG3000" s="173"/>
      <c r="KDH3000" s="736"/>
      <c r="KDI3000" s="137"/>
      <c r="KDJ3000" s="583"/>
      <c r="KDK3000" s="538"/>
      <c r="KDL3000" s="565"/>
      <c r="KDM3000" s="357"/>
      <c r="KDN3000" s="81"/>
      <c r="KDO3000" s="173"/>
      <c r="KDP3000" s="736"/>
      <c r="KDQ3000" s="137"/>
      <c r="KDR3000" s="583"/>
      <c r="KDS3000" s="538"/>
      <c r="KDT3000" s="565"/>
      <c r="KDU3000" s="357"/>
      <c r="KDV3000" s="81"/>
      <c r="KDW3000" s="173"/>
      <c r="KDX3000" s="736"/>
      <c r="KDY3000" s="137"/>
      <c r="KDZ3000" s="583"/>
      <c r="KEA3000" s="538"/>
      <c r="KEB3000" s="565"/>
      <c r="KEC3000" s="357"/>
      <c r="KED3000" s="81"/>
      <c r="KEE3000" s="173"/>
      <c r="KEF3000" s="736"/>
      <c r="KEG3000" s="137"/>
      <c r="KEH3000" s="583"/>
      <c r="KEI3000" s="538"/>
      <c r="KEJ3000" s="565"/>
      <c r="KEK3000" s="357"/>
      <c r="KEL3000" s="81"/>
      <c r="KEM3000" s="173"/>
      <c r="KEN3000" s="736"/>
      <c r="KEO3000" s="137"/>
      <c r="KEP3000" s="583"/>
      <c r="KEQ3000" s="538"/>
      <c r="KER3000" s="565"/>
      <c r="KES3000" s="357"/>
      <c r="KET3000" s="81"/>
      <c r="KEU3000" s="173"/>
      <c r="KEV3000" s="736"/>
      <c r="KEW3000" s="137"/>
      <c r="KEX3000" s="583"/>
      <c r="KEY3000" s="538"/>
      <c r="KEZ3000" s="565"/>
      <c r="KFA3000" s="357"/>
      <c r="KFB3000" s="81"/>
      <c r="KFC3000" s="173"/>
      <c r="KFD3000" s="736"/>
      <c r="KFE3000" s="137"/>
      <c r="KFF3000" s="583"/>
      <c r="KFG3000" s="538"/>
      <c r="KFH3000" s="565"/>
      <c r="KFI3000" s="357"/>
      <c r="KFJ3000" s="81"/>
      <c r="KFK3000" s="173"/>
      <c r="KFL3000" s="736"/>
      <c r="KFM3000" s="137"/>
      <c r="KFN3000" s="583"/>
      <c r="KFO3000" s="538"/>
      <c r="KFP3000" s="565"/>
      <c r="KFQ3000" s="357"/>
      <c r="KFR3000" s="81"/>
      <c r="KFS3000" s="173"/>
      <c r="KFT3000" s="736"/>
      <c r="KFU3000" s="137"/>
      <c r="KFV3000" s="583"/>
      <c r="KFW3000" s="538"/>
      <c r="KFX3000" s="565"/>
      <c r="KFY3000" s="357"/>
      <c r="KFZ3000" s="81"/>
      <c r="KGA3000" s="173"/>
      <c r="KGB3000" s="736"/>
      <c r="KGC3000" s="137"/>
      <c r="KGD3000" s="583"/>
      <c r="KGE3000" s="538"/>
      <c r="KGF3000" s="565"/>
      <c r="KGG3000" s="357"/>
      <c r="KGH3000" s="81"/>
      <c r="KGI3000" s="173"/>
      <c r="KGJ3000" s="736"/>
      <c r="KGK3000" s="137"/>
      <c r="KGL3000" s="583"/>
      <c r="KGM3000" s="538"/>
      <c r="KGN3000" s="565"/>
      <c r="KGO3000" s="357"/>
      <c r="KGP3000" s="81"/>
      <c r="KGQ3000" s="173"/>
      <c r="KGR3000" s="736"/>
      <c r="KGS3000" s="137"/>
      <c r="KGT3000" s="583"/>
      <c r="KGU3000" s="538"/>
      <c r="KGV3000" s="565"/>
      <c r="KGW3000" s="357"/>
      <c r="KGX3000" s="81"/>
      <c r="KGY3000" s="173"/>
      <c r="KGZ3000" s="736"/>
      <c r="KHA3000" s="137"/>
      <c r="KHB3000" s="583"/>
      <c r="KHC3000" s="538"/>
      <c r="KHD3000" s="565"/>
      <c r="KHE3000" s="357"/>
      <c r="KHF3000" s="81"/>
      <c r="KHG3000" s="173"/>
      <c r="KHH3000" s="736"/>
      <c r="KHI3000" s="137"/>
      <c r="KHJ3000" s="583"/>
      <c r="KHK3000" s="538"/>
      <c r="KHL3000" s="565"/>
      <c r="KHM3000" s="357"/>
      <c r="KHN3000" s="81"/>
      <c r="KHO3000" s="173"/>
      <c r="KHP3000" s="736"/>
      <c r="KHQ3000" s="137"/>
      <c r="KHR3000" s="583"/>
      <c r="KHS3000" s="538"/>
      <c r="KHT3000" s="565"/>
      <c r="KHU3000" s="357"/>
      <c r="KHV3000" s="81"/>
      <c r="KHW3000" s="173"/>
      <c r="KHX3000" s="736"/>
      <c r="KHY3000" s="137"/>
      <c r="KHZ3000" s="583"/>
      <c r="KIA3000" s="538"/>
      <c r="KIB3000" s="565"/>
      <c r="KIC3000" s="357"/>
      <c r="KID3000" s="81"/>
      <c r="KIE3000" s="173"/>
      <c r="KIF3000" s="736"/>
      <c r="KIG3000" s="137"/>
      <c r="KIH3000" s="583"/>
      <c r="KII3000" s="538"/>
      <c r="KIJ3000" s="565"/>
      <c r="KIK3000" s="357"/>
      <c r="KIL3000" s="81"/>
      <c r="KIM3000" s="173"/>
      <c r="KIN3000" s="736"/>
      <c r="KIO3000" s="137"/>
      <c r="KIP3000" s="583"/>
      <c r="KIQ3000" s="538"/>
      <c r="KIR3000" s="565"/>
      <c r="KIS3000" s="357"/>
      <c r="KIT3000" s="81"/>
      <c r="KIU3000" s="173"/>
      <c r="KIV3000" s="736"/>
      <c r="KIW3000" s="137"/>
      <c r="KIX3000" s="583"/>
      <c r="KIY3000" s="538"/>
      <c r="KIZ3000" s="565"/>
      <c r="KJA3000" s="357"/>
      <c r="KJB3000" s="81"/>
      <c r="KJC3000" s="173"/>
      <c r="KJD3000" s="736"/>
      <c r="KJE3000" s="137"/>
      <c r="KJF3000" s="583"/>
      <c r="KJG3000" s="538"/>
      <c r="KJH3000" s="565"/>
      <c r="KJI3000" s="357"/>
      <c r="KJJ3000" s="81"/>
      <c r="KJK3000" s="173"/>
      <c r="KJL3000" s="736"/>
      <c r="KJM3000" s="137"/>
      <c r="KJN3000" s="583"/>
      <c r="KJO3000" s="538"/>
      <c r="KJP3000" s="565"/>
      <c r="KJQ3000" s="357"/>
      <c r="KJR3000" s="81"/>
      <c r="KJS3000" s="173"/>
      <c r="KJT3000" s="736"/>
      <c r="KJU3000" s="137"/>
      <c r="KJV3000" s="583"/>
      <c r="KJW3000" s="538"/>
      <c r="KJX3000" s="565"/>
      <c r="KJY3000" s="357"/>
      <c r="KJZ3000" s="81"/>
      <c r="KKA3000" s="173"/>
      <c r="KKB3000" s="736"/>
      <c r="KKC3000" s="137"/>
      <c r="KKD3000" s="583"/>
      <c r="KKE3000" s="538"/>
      <c r="KKF3000" s="565"/>
      <c r="KKG3000" s="357"/>
      <c r="KKH3000" s="81"/>
      <c r="KKI3000" s="173"/>
      <c r="KKJ3000" s="736"/>
      <c r="KKK3000" s="137"/>
      <c r="KKL3000" s="583"/>
      <c r="KKM3000" s="538"/>
      <c r="KKN3000" s="565"/>
      <c r="KKO3000" s="357"/>
      <c r="KKP3000" s="81"/>
      <c r="KKQ3000" s="173"/>
      <c r="KKR3000" s="736"/>
      <c r="KKS3000" s="137"/>
      <c r="KKT3000" s="583"/>
      <c r="KKU3000" s="538"/>
      <c r="KKV3000" s="565"/>
      <c r="KKW3000" s="357"/>
      <c r="KKX3000" s="81"/>
      <c r="KKY3000" s="173"/>
      <c r="KKZ3000" s="736"/>
      <c r="KLA3000" s="137"/>
      <c r="KLB3000" s="583"/>
      <c r="KLC3000" s="538"/>
      <c r="KLD3000" s="565"/>
      <c r="KLE3000" s="357"/>
      <c r="KLF3000" s="81"/>
      <c r="KLG3000" s="173"/>
      <c r="KLH3000" s="736"/>
      <c r="KLI3000" s="137"/>
      <c r="KLJ3000" s="583"/>
      <c r="KLK3000" s="538"/>
      <c r="KLL3000" s="565"/>
      <c r="KLM3000" s="357"/>
      <c r="KLN3000" s="81"/>
      <c r="KLO3000" s="173"/>
      <c r="KLP3000" s="736"/>
      <c r="KLQ3000" s="137"/>
      <c r="KLR3000" s="583"/>
      <c r="KLS3000" s="538"/>
      <c r="KLT3000" s="565"/>
      <c r="KLU3000" s="357"/>
      <c r="KLV3000" s="81"/>
      <c r="KLW3000" s="173"/>
      <c r="KLX3000" s="736"/>
      <c r="KLY3000" s="137"/>
      <c r="KLZ3000" s="583"/>
      <c r="KMA3000" s="538"/>
      <c r="KMB3000" s="565"/>
      <c r="KMC3000" s="357"/>
      <c r="KMD3000" s="81"/>
      <c r="KME3000" s="173"/>
      <c r="KMF3000" s="736"/>
      <c r="KMG3000" s="137"/>
      <c r="KMH3000" s="583"/>
      <c r="KMI3000" s="538"/>
      <c r="KMJ3000" s="565"/>
      <c r="KMK3000" s="357"/>
      <c r="KML3000" s="81"/>
      <c r="KMM3000" s="173"/>
      <c r="KMN3000" s="736"/>
      <c r="KMO3000" s="137"/>
      <c r="KMP3000" s="583"/>
      <c r="KMQ3000" s="538"/>
      <c r="KMR3000" s="565"/>
      <c r="KMS3000" s="357"/>
      <c r="KMT3000" s="81"/>
      <c r="KMU3000" s="173"/>
      <c r="KMV3000" s="736"/>
      <c r="KMW3000" s="137"/>
      <c r="KMX3000" s="583"/>
      <c r="KMY3000" s="538"/>
      <c r="KMZ3000" s="565"/>
      <c r="KNA3000" s="357"/>
      <c r="KNB3000" s="81"/>
      <c r="KNC3000" s="173"/>
      <c r="KND3000" s="736"/>
      <c r="KNE3000" s="137"/>
      <c r="KNF3000" s="583"/>
      <c r="KNG3000" s="538"/>
      <c r="KNH3000" s="565"/>
      <c r="KNI3000" s="357"/>
      <c r="KNJ3000" s="81"/>
      <c r="KNK3000" s="173"/>
      <c r="KNL3000" s="736"/>
      <c r="KNM3000" s="137"/>
      <c r="KNN3000" s="583"/>
      <c r="KNO3000" s="538"/>
      <c r="KNP3000" s="565"/>
      <c r="KNQ3000" s="357"/>
      <c r="KNR3000" s="81"/>
      <c r="KNS3000" s="173"/>
      <c r="KNT3000" s="736"/>
      <c r="KNU3000" s="137"/>
      <c r="KNV3000" s="583"/>
      <c r="KNW3000" s="538"/>
      <c r="KNX3000" s="565"/>
      <c r="KNY3000" s="357"/>
      <c r="KNZ3000" s="81"/>
      <c r="KOA3000" s="173"/>
      <c r="KOB3000" s="736"/>
      <c r="KOC3000" s="137"/>
      <c r="KOD3000" s="583"/>
      <c r="KOE3000" s="538"/>
      <c r="KOF3000" s="565"/>
      <c r="KOG3000" s="357"/>
      <c r="KOH3000" s="81"/>
      <c r="KOI3000" s="173"/>
      <c r="KOJ3000" s="736"/>
      <c r="KOK3000" s="137"/>
      <c r="KOL3000" s="583"/>
      <c r="KOM3000" s="538"/>
      <c r="KON3000" s="565"/>
      <c r="KOO3000" s="357"/>
      <c r="KOP3000" s="81"/>
      <c r="KOQ3000" s="173"/>
      <c r="KOR3000" s="736"/>
      <c r="KOS3000" s="137"/>
      <c r="KOT3000" s="583"/>
      <c r="KOU3000" s="538"/>
      <c r="KOV3000" s="565"/>
      <c r="KOW3000" s="357"/>
      <c r="KOX3000" s="81"/>
      <c r="KOY3000" s="173"/>
      <c r="KOZ3000" s="736"/>
      <c r="KPA3000" s="137"/>
      <c r="KPB3000" s="583"/>
      <c r="KPC3000" s="538"/>
      <c r="KPD3000" s="565"/>
      <c r="KPE3000" s="357"/>
      <c r="KPF3000" s="81"/>
      <c r="KPG3000" s="173"/>
      <c r="KPH3000" s="736"/>
      <c r="KPI3000" s="137"/>
      <c r="KPJ3000" s="583"/>
      <c r="KPK3000" s="538"/>
      <c r="KPL3000" s="565"/>
      <c r="KPM3000" s="357"/>
      <c r="KPN3000" s="81"/>
      <c r="KPO3000" s="173"/>
      <c r="KPP3000" s="736"/>
      <c r="KPQ3000" s="137"/>
      <c r="KPR3000" s="583"/>
      <c r="KPS3000" s="538"/>
      <c r="KPT3000" s="565"/>
      <c r="KPU3000" s="357"/>
      <c r="KPV3000" s="81"/>
      <c r="KPW3000" s="173"/>
      <c r="KPX3000" s="736"/>
      <c r="KPY3000" s="137"/>
      <c r="KPZ3000" s="583"/>
      <c r="KQA3000" s="538"/>
      <c r="KQB3000" s="565"/>
      <c r="KQC3000" s="357"/>
      <c r="KQD3000" s="81"/>
      <c r="KQE3000" s="173"/>
      <c r="KQF3000" s="736"/>
      <c r="KQG3000" s="137"/>
      <c r="KQH3000" s="583"/>
      <c r="KQI3000" s="538"/>
      <c r="KQJ3000" s="565"/>
      <c r="KQK3000" s="357"/>
      <c r="KQL3000" s="81"/>
      <c r="KQM3000" s="173"/>
      <c r="KQN3000" s="736"/>
      <c r="KQO3000" s="137"/>
      <c r="KQP3000" s="583"/>
      <c r="KQQ3000" s="538"/>
      <c r="KQR3000" s="565"/>
      <c r="KQS3000" s="357"/>
      <c r="KQT3000" s="81"/>
      <c r="KQU3000" s="173"/>
      <c r="KQV3000" s="736"/>
      <c r="KQW3000" s="137"/>
      <c r="KQX3000" s="583"/>
      <c r="KQY3000" s="538"/>
      <c r="KQZ3000" s="565"/>
      <c r="KRA3000" s="357"/>
      <c r="KRB3000" s="81"/>
      <c r="KRC3000" s="173"/>
      <c r="KRD3000" s="736"/>
      <c r="KRE3000" s="137"/>
      <c r="KRF3000" s="583"/>
      <c r="KRG3000" s="538"/>
      <c r="KRH3000" s="565"/>
      <c r="KRI3000" s="357"/>
      <c r="KRJ3000" s="81"/>
      <c r="KRK3000" s="173"/>
      <c r="KRL3000" s="736"/>
      <c r="KRM3000" s="137"/>
      <c r="KRN3000" s="583"/>
      <c r="KRO3000" s="538"/>
      <c r="KRP3000" s="565"/>
      <c r="KRQ3000" s="357"/>
      <c r="KRR3000" s="81"/>
      <c r="KRS3000" s="173"/>
      <c r="KRT3000" s="736"/>
      <c r="KRU3000" s="137"/>
      <c r="KRV3000" s="583"/>
      <c r="KRW3000" s="538"/>
      <c r="KRX3000" s="565"/>
      <c r="KRY3000" s="357"/>
      <c r="KRZ3000" s="81"/>
      <c r="KSA3000" s="173"/>
      <c r="KSB3000" s="736"/>
      <c r="KSC3000" s="137"/>
      <c r="KSD3000" s="583"/>
      <c r="KSE3000" s="538"/>
      <c r="KSF3000" s="565"/>
      <c r="KSG3000" s="357"/>
      <c r="KSH3000" s="81"/>
      <c r="KSI3000" s="173"/>
      <c r="KSJ3000" s="736"/>
      <c r="KSK3000" s="137"/>
      <c r="KSL3000" s="583"/>
      <c r="KSM3000" s="538"/>
      <c r="KSN3000" s="565"/>
      <c r="KSO3000" s="357"/>
      <c r="KSP3000" s="81"/>
      <c r="KSQ3000" s="173"/>
      <c r="KSR3000" s="736"/>
      <c r="KSS3000" s="137"/>
      <c r="KST3000" s="583"/>
      <c r="KSU3000" s="538"/>
      <c r="KSV3000" s="565"/>
      <c r="KSW3000" s="357"/>
      <c r="KSX3000" s="81"/>
      <c r="KSY3000" s="173"/>
      <c r="KSZ3000" s="736"/>
      <c r="KTA3000" s="137"/>
      <c r="KTB3000" s="583"/>
      <c r="KTC3000" s="538"/>
      <c r="KTD3000" s="565"/>
      <c r="KTE3000" s="357"/>
      <c r="KTF3000" s="81"/>
      <c r="KTG3000" s="173"/>
      <c r="KTH3000" s="736"/>
      <c r="KTI3000" s="137"/>
      <c r="KTJ3000" s="583"/>
      <c r="KTK3000" s="538"/>
      <c r="KTL3000" s="565"/>
      <c r="KTM3000" s="357"/>
      <c r="KTN3000" s="81"/>
      <c r="KTO3000" s="173"/>
      <c r="KTP3000" s="736"/>
      <c r="KTQ3000" s="137"/>
      <c r="KTR3000" s="583"/>
      <c r="KTS3000" s="538"/>
      <c r="KTT3000" s="565"/>
      <c r="KTU3000" s="357"/>
      <c r="KTV3000" s="81"/>
      <c r="KTW3000" s="173"/>
      <c r="KTX3000" s="736"/>
      <c r="KTY3000" s="137"/>
      <c r="KTZ3000" s="583"/>
      <c r="KUA3000" s="538"/>
      <c r="KUB3000" s="565"/>
      <c r="KUC3000" s="357"/>
      <c r="KUD3000" s="81"/>
      <c r="KUE3000" s="173"/>
      <c r="KUF3000" s="736"/>
      <c r="KUG3000" s="137"/>
      <c r="KUH3000" s="583"/>
      <c r="KUI3000" s="538"/>
      <c r="KUJ3000" s="565"/>
      <c r="KUK3000" s="357"/>
      <c r="KUL3000" s="81"/>
      <c r="KUM3000" s="173"/>
      <c r="KUN3000" s="736"/>
      <c r="KUO3000" s="137"/>
      <c r="KUP3000" s="583"/>
      <c r="KUQ3000" s="538"/>
      <c r="KUR3000" s="565"/>
      <c r="KUS3000" s="357"/>
      <c r="KUT3000" s="81"/>
      <c r="KUU3000" s="173"/>
      <c r="KUV3000" s="736"/>
      <c r="KUW3000" s="137"/>
      <c r="KUX3000" s="583"/>
      <c r="KUY3000" s="538"/>
      <c r="KUZ3000" s="565"/>
      <c r="KVA3000" s="357"/>
      <c r="KVB3000" s="81"/>
      <c r="KVC3000" s="173"/>
      <c r="KVD3000" s="736"/>
      <c r="KVE3000" s="137"/>
      <c r="KVF3000" s="583"/>
      <c r="KVG3000" s="538"/>
      <c r="KVH3000" s="565"/>
      <c r="KVI3000" s="357"/>
      <c r="KVJ3000" s="81"/>
      <c r="KVK3000" s="173"/>
      <c r="KVL3000" s="736"/>
      <c r="KVM3000" s="137"/>
      <c r="KVN3000" s="583"/>
      <c r="KVO3000" s="538"/>
      <c r="KVP3000" s="565"/>
      <c r="KVQ3000" s="357"/>
      <c r="KVR3000" s="81"/>
      <c r="KVS3000" s="173"/>
      <c r="KVT3000" s="736"/>
      <c r="KVU3000" s="137"/>
      <c r="KVV3000" s="583"/>
      <c r="KVW3000" s="538"/>
      <c r="KVX3000" s="565"/>
      <c r="KVY3000" s="357"/>
      <c r="KVZ3000" s="81"/>
      <c r="KWA3000" s="173"/>
      <c r="KWB3000" s="736"/>
      <c r="KWC3000" s="137"/>
      <c r="KWD3000" s="583"/>
      <c r="KWE3000" s="538"/>
      <c r="KWF3000" s="565"/>
      <c r="KWG3000" s="357"/>
      <c r="KWH3000" s="81"/>
      <c r="KWI3000" s="173"/>
      <c r="KWJ3000" s="736"/>
      <c r="KWK3000" s="137"/>
      <c r="KWL3000" s="583"/>
      <c r="KWM3000" s="538"/>
      <c r="KWN3000" s="565"/>
      <c r="KWO3000" s="357"/>
      <c r="KWP3000" s="81"/>
      <c r="KWQ3000" s="173"/>
      <c r="KWR3000" s="736"/>
      <c r="KWS3000" s="137"/>
      <c r="KWT3000" s="583"/>
      <c r="KWU3000" s="538"/>
      <c r="KWV3000" s="565"/>
      <c r="KWW3000" s="357"/>
      <c r="KWX3000" s="81"/>
      <c r="KWY3000" s="173"/>
      <c r="KWZ3000" s="736"/>
      <c r="KXA3000" s="137"/>
      <c r="KXB3000" s="583"/>
      <c r="KXC3000" s="538"/>
      <c r="KXD3000" s="565"/>
      <c r="KXE3000" s="357"/>
      <c r="KXF3000" s="81"/>
      <c r="KXG3000" s="173"/>
      <c r="KXH3000" s="736"/>
      <c r="KXI3000" s="137"/>
      <c r="KXJ3000" s="583"/>
      <c r="KXK3000" s="538"/>
      <c r="KXL3000" s="565"/>
      <c r="KXM3000" s="357"/>
      <c r="KXN3000" s="81"/>
      <c r="KXO3000" s="173"/>
      <c r="KXP3000" s="736"/>
      <c r="KXQ3000" s="137"/>
      <c r="KXR3000" s="583"/>
      <c r="KXS3000" s="538"/>
      <c r="KXT3000" s="565"/>
      <c r="KXU3000" s="357"/>
      <c r="KXV3000" s="81"/>
      <c r="KXW3000" s="173"/>
      <c r="KXX3000" s="736"/>
      <c r="KXY3000" s="137"/>
      <c r="KXZ3000" s="583"/>
      <c r="KYA3000" s="538"/>
      <c r="KYB3000" s="565"/>
      <c r="KYC3000" s="357"/>
      <c r="KYD3000" s="81"/>
      <c r="KYE3000" s="173"/>
      <c r="KYF3000" s="736"/>
      <c r="KYG3000" s="137"/>
      <c r="KYH3000" s="583"/>
      <c r="KYI3000" s="538"/>
      <c r="KYJ3000" s="565"/>
      <c r="KYK3000" s="357"/>
      <c r="KYL3000" s="81"/>
      <c r="KYM3000" s="173"/>
      <c r="KYN3000" s="736"/>
      <c r="KYO3000" s="137"/>
      <c r="KYP3000" s="583"/>
      <c r="KYQ3000" s="538"/>
      <c r="KYR3000" s="565"/>
      <c r="KYS3000" s="357"/>
      <c r="KYT3000" s="81"/>
      <c r="KYU3000" s="173"/>
      <c r="KYV3000" s="736"/>
      <c r="KYW3000" s="137"/>
      <c r="KYX3000" s="583"/>
      <c r="KYY3000" s="538"/>
      <c r="KYZ3000" s="565"/>
      <c r="KZA3000" s="357"/>
      <c r="KZB3000" s="81"/>
      <c r="KZC3000" s="173"/>
      <c r="KZD3000" s="736"/>
      <c r="KZE3000" s="137"/>
      <c r="KZF3000" s="583"/>
      <c r="KZG3000" s="538"/>
      <c r="KZH3000" s="565"/>
      <c r="KZI3000" s="357"/>
      <c r="KZJ3000" s="81"/>
      <c r="KZK3000" s="173"/>
      <c r="KZL3000" s="736"/>
      <c r="KZM3000" s="137"/>
      <c r="KZN3000" s="583"/>
      <c r="KZO3000" s="538"/>
      <c r="KZP3000" s="565"/>
      <c r="KZQ3000" s="357"/>
      <c r="KZR3000" s="81"/>
      <c r="KZS3000" s="173"/>
      <c r="KZT3000" s="736"/>
      <c r="KZU3000" s="137"/>
      <c r="KZV3000" s="583"/>
      <c r="KZW3000" s="538"/>
      <c r="KZX3000" s="565"/>
      <c r="KZY3000" s="357"/>
      <c r="KZZ3000" s="81"/>
      <c r="LAA3000" s="173"/>
      <c r="LAB3000" s="736"/>
      <c r="LAC3000" s="137"/>
      <c r="LAD3000" s="583"/>
      <c r="LAE3000" s="538"/>
      <c r="LAF3000" s="565"/>
      <c r="LAG3000" s="357"/>
      <c r="LAH3000" s="81"/>
      <c r="LAI3000" s="173"/>
      <c r="LAJ3000" s="736"/>
      <c r="LAK3000" s="137"/>
      <c r="LAL3000" s="583"/>
      <c r="LAM3000" s="538"/>
      <c r="LAN3000" s="565"/>
      <c r="LAO3000" s="357"/>
      <c r="LAP3000" s="81"/>
      <c r="LAQ3000" s="173"/>
      <c r="LAR3000" s="736"/>
      <c r="LAS3000" s="137"/>
      <c r="LAT3000" s="583"/>
      <c r="LAU3000" s="538"/>
      <c r="LAV3000" s="565"/>
      <c r="LAW3000" s="357"/>
      <c r="LAX3000" s="81"/>
      <c r="LAY3000" s="173"/>
      <c r="LAZ3000" s="736"/>
      <c r="LBA3000" s="137"/>
      <c r="LBB3000" s="583"/>
      <c r="LBC3000" s="538"/>
      <c r="LBD3000" s="565"/>
      <c r="LBE3000" s="357"/>
      <c r="LBF3000" s="81"/>
      <c r="LBG3000" s="173"/>
      <c r="LBH3000" s="736"/>
      <c r="LBI3000" s="137"/>
      <c r="LBJ3000" s="583"/>
      <c r="LBK3000" s="538"/>
      <c r="LBL3000" s="565"/>
      <c r="LBM3000" s="357"/>
      <c r="LBN3000" s="81"/>
      <c r="LBO3000" s="173"/>
      <c r="LBP3000" s="736"/>
      <c r="LBQ3000" s="137"/>
      <c r="LBR3000" s="583"/>
      <c r="LBS3000" s="538"/>
      <c r="LBT3000" s="565"/>
      <c r="LBU3000" s="357"/>
      <c r="LBV3000" s="81"/>
      <c r="LBW3000" s="173"/>
      <c r="LBX3000" s="736"/>
      <c r="LBY3000" s="137"/>
      <c r="LBZ3000" s="583"/>
      <c r="LCA3000" s="538"/>
      <c r="LCB3000" s="565"/>
      <c r="LCC3000" s="357"/>
      <c r="LCD3000" s="81"/>
      <c r="LCE3000" s="173"/>
      <c r="LCF3000" s="736"/>
      <c r="LCG3000" s="137"/>
      <c r="LCH3000" s="583"/>
      <c r="LCI3000" s="538"/>
      <c r="LCJ3000" s="565"/>
      <c r="LCK3000" s="357"/>
      <c r="LCL3000" s="81"/>
      <c r="LCM3000" s="173"/>
      <c r="LCN3000" s="736"/>
      <c r="LCO3000" s="137"/>
      <c r="LCP3000" s="583"/>
      <c r="LCQ3000" s="538"/>
      <c r="LCR3000" s="565"/>
      <c r="LCS3000" s="357"/>
      <c r="LCT3000" s="81"/>
      <c r="LCU3000" s="173"/>
      <c r="LCV3000" s="736"/>
      <c r="LCW3000" s="137"/>
      <c r="LCX3000" s="583"/>
      <c r="LCY3000" s="538"/>
      <c r="LCZ3000" s="565"/>
      <c r="LDA3000" s="357"/>
      <c r="LDB3000" s="81"/>
      <c r="LDC3000" s="173"/>
      <c r="LDD3000" s="736"/>
      <c r="LDE3000" s="137"/>
      <c r="LDF3000" s="583"/>
      <c r="LDG3000" s="538"/>
      <c r="LDH3000" s="565"/>
      <c r="LDI3000" s="357"/>
      <c r="LDJ3000" s="81"/>
      <c r="LDK3000" s="173"/>
      <c r="LDL3000" s="736"/>
      <c r="LDM3000" s="137"/>
      <c r="LDN3000" s="583"/>
      <c r="LDO3000" s="538"/>
      <c r="LDP3000" s="565"/>
      <c r="LDQ3000" s="357"/>
      <c r="LDR3000" s="81"/>
      <c r="LDS3000" s="173"/>
      <c r="LDT3000" s="736"/>
      <c r="LDU3000" s="137"/>
      <c r="LDV3000" s="583"/>
      <c r="LDW3000" s="538"/>
      <c r="LDX3000" s="565"/>
      <c r="LDY3000" s="357"/>
      <c r="LDZ3000" s="81"/>
      <c r="LEA3000" s="173"/>
      <c r="LEB3000" s="736"/>
      <c r="LEC3000" s="137"/>
      <c r="LED3000" s="583"/>
      <c r="LEE3000" s="538"/>
      <c r="LEF3000" s="565"/>
      <c r="LEG3000" s="357"/>
      <c r="LEH3000" s="81"/>
      <c r="LEI3000" s="173"/>
      <c r="LEJ3000" s="736"/>
      <c r="LEK3000" s="137"/>
      <c r="LEL3000" s="583"/>
      <c r="LEM3000" s="538"/>
      <c r="LEN3000" s="565"/>
      <c r="LEO3000" s="357"/>
      <c r="LEP3000" s="81"/>
      <c r="LEQ3000" s="173"/>
      <c r="LER3000" s="736"/>
      <c r="LES3000" s="137"/>
      <c r="LET3000" s="583"/>
      <c r="LEU3000" s="538"/>
      <c r="LEV3000" s="565"/>
      <c r="LEW3000" s="357"/>
      <c r="LEX3000" s="81"/>
      <c r="LEY3000" s="173"/>
      <c r="LEZ3000" s="736"/>
      <c r="LFA3000" s="137"/>
      <c r="LFB3000" s="583"/>
      <c r="LFC3000" s="538"/>
      <c r="LFD3000" s="565"/>
      <c r="LFE3000" s="357"/>
      <c r="LFF3000" s="81"/>
      <c r="LFG3000" s="173"/>
      <c r="LFH3000" s="736"/>
      <c r="LFI3000" s="137"/>
      <c r="LFJ3000" s="583"/>
      <c r="LFK3000" s="538"/>
      <c r="LFL3000" s="565"/>
      <c r="LFM3000" s="357"/>
      <c r="LFN3000" s="81"/>
      <c r="LFO3000" s="173"/>
      <c r="LFP3000" s="736"/>
      <c r="LFQ3000" s="137"/>
      <c r="LFR3000" s="583"/>
      <c r="LFS3000" s="538"/>
      <c r="LFT3000" s="565"/>
      <c r="LFU3000" s="357"/>
      <c r="LFV3000" s="81"/>
      <c r="LFW3000" s="173"/>
      <c r="LFX3000" s="736"/>
      <c r="LFY3000" s="137"/>
      <c r="LFZ3000" s="583"/>
      <c r="LGA3000" s="538"/>
      <c r="LGB3000" s="565"/>
      <c r="LGC3000" s="357"/>
      <c r="LGD3000" s="81"/>
      <c r="LGE3000" s="173"/>
      <c r="LGF3000" s="736"/>
      <c r="LGG3000" s="137"/>
      <c r="LGH3000" s="583"/>
      <c r="LGI3000" s="538"/>
      <c r="LGJ3000" s="565"/>
      <c r="LGK3000" s="357"/>
      <c r="LGL3000" s="81"/>
      <c r="LGM3000" s="173"/>
      <c r="LGN3000" s="736"/>
      <c r="LGO3000" s="137"/>
      <c r="LGP3000" s="583"/>
      <c r="LGQ3000" s="538"/>
      <c r="LGR3000" s="565"/>
      <c r="LGS3000" s="357"/>
      <c r="LGT3000" s="81"/>
      <c r="LGU3000" s="173"/>
      <c r="LGV3000" s="736"/>
      <c r="LGW3000" s="137"/>
      <c r="LGX3000" s="583"/>
      <c r="LGY3000" s="538"/>
      <c r="LGZ3000" s="565"/>
      <c r="LHA3000" s="357"/>
      <c r="LHB3000" s="81"/>
      <c r="LHC3000" s="173"/>
      <c r="LHD3000" s="736"/>
      <c r="LHE3000" s="137"/>
      <c r="LHF3000" s="583"/>
      <c r="LHG3000" s="538"/>
      <c r="LHH3000" s="565"/>
      <c r="LHI3000" s="357"/>
      <c r="LHJ3000" s="81"/>
      <c r="LHK3000" s="173"/>
      <c r="LHL3000" s="736"/>
      <c r="LHM3000" s="137"/>
      <c r="LHN3000" s="583"/>
      <c r="LHO3000" s="538"/>
      <c r="LHP3000" s="565"/>
      <c r="LHQ3000" s="357"/>
      <c r="LHR3000" s="81"/>
      <c r="LHS3000" s="173"/>
      <c r="LHT3000" s="736"/>
      <c r="LHU3000" s="137"/>
      <c r="LHV3000" s="583"/>
      <c r="LHW3000" s="538"/>
      <c r="LHX3000" s="565"/>
      <c r="LHY3000" s="357"/>
      <c r="LHZ3000" s="81"/>
      <c r="LIA3000" s="173"/>
      <c r="LIB3000" s="736"/>
      <c r="LIC3000" s="137"/>
      <c r="LID3000" s="583"/>
      <c r="LIE3000" s="538"/>
      <c r="LIF3000" s="565"/>
      <c r="LIG3000" s="357"/>
      <c r="LIH3000" s="81"/>
      <c r="LII3000" s="173"/>
      <c r="LIJ3000" s="736"/>
      <c r="LIK3000" s="137"/>
      <c r="LIL3000" s="583"/>
      <c r="LIM3000" s="538"/>
      <c r="LIN3000" s="565"/>
      <c r="LIO3000" s="357"/>
      <c r="LIP3000" s="81"/>
      <c r="LIQ3000" s="173"/>
      <c r="LIR3000" s="736"/>
      <c r="LIS3000" s="137"/>
      <c r="LIT3000" s="583"/>
      <c r="LIU3000" s="538"/>
      <c r="LIV3000" s="565"/>
      <c r="LIW3000" s="357"/>
      <c r="LIX3000" s="81"/>
      <c r="LIY3000" s="173"/>
      <c r="LIZ3000" s="736"/>
      <c r="LJA3000" s="137"/>
      <c r="LJB3000" s="583"/>
      <c r="LJC3000" s="538"/>
      <c r="LJD3000" s="565"/>
      <c r="LJE3000" s="357"/>
      <c r="LJF3000" s="81"/>
      <c r="LJG3000" s="173"/>
      <c r="LJH3000" s="736"/>
      <c r="LJI3000" s="137"/>
      <c r="LJJ3000" s="583"/>
      <c r="LJK3000" s="538"/>
      <c r="LJL3000" s="565"/>
      <c r="LJM3000" s="357"/>
      <c r="LJN3000" s="81"/>
      <c r="LJO3000" s="173"/>
      <c r="LJP3000" s="736"/>
      <c r="LJQ3000" s="137"/>
      <c r="LJR3000" s="583"/>
      <c r="LJS3000" s="538"/>
      <c r="LJT3000" s="565"/>
      <c r="LJU3000" s="357"/>
      <c r="LJV3000" s="81"/>
      <c r="LJW3000" s="173"/>
      <c r="LJX3000" s="736"/>
      <c r="LJY3000" s="137"/>
      <c r="LJZ3000" s="583"/>
      <c r="LKA3000" s="538"/>
      <c r="LKB3000" s="565"/>
      <c r="LKC3000" s="357"/>
      <c r="LKD3000" s="81"/>
      <c r="LKE3000" s="173"/>
      <c r="LKF3000" s="736"/>
      <c r="LKG3000" s="137"/>
      <c r="LKH3000" s="583"/>
      <c r="LKI3000" s="538"/>
      <c r="LKJ3000" s="565"/>
      <c r="LKK3000" s="357"/>
      <c r="LKL3000" s="81"/>
      <c r="LKM3000" s="173"/>
      <c r="LKN3000" s="736"/>
      <c r="LKO3000" s="137"/>
      <c r="LKP3000" s="583"/>
      <c r="LKQ3000" s="538"/>
      <c r="LKR3000" s="565"/>
      <c r="LKS3000" s="357"/>
      <c r="LKT3000" s="81"/>
      <c r="LKU3000" s="173"/>
      <c r="LKV3000" s="736"/>
      <c r="LKW3000" s="137"/>
      <c r="LKX3000" s="583"/>
      <c r="LKY3000" s="538"/>
      <c r="LKZ3000" s="565"/>
      <c r="LLA3000" s="357"/>
      <c r="LLB3000" s="81"/>
      <c r="LLC3000" s="173"/>
      <c r="LLD3000" s="736"/>
      <c r="LLE3000" s="137"/>
      <c r="LLF3000" s="583"/>
      <c r="LLG3000" s="538"/>
      <c r="LLH3000" s="565"/>
      <c r="LLI3000" s="357"/>
      <c r="LLJ3000" s="81"/>
      <c r="LLK3000" s="173"/>
      <c r="LLL3000" s="736"/>
      <c r="LLM3000" s="137"/>
      <c r="LLN3000" s="583"/>
      <c r="LLO3000" s="538"/>
      <c r="LLP3000" s="565"/>
      <c r="LLQ3000" s="357"/>
      <c r="LLR3000" s="81"/>
      <c r="LLS3000" s="173"/>
      <c r="LLT3000" s="736"/>
      <c r="LLU3000" s="137"/>
      <c r="LLV3000" s="583"/>
      <c r="LLW3000" s="538"/>
      <c r="LLX3000" s="565"/>
      <c r="LLY3000" s="357"/>
      <c r="LLZ3000" s="81"/>
      <c r="LMA3000" s="173"/>
      <c r="LMB3000" s="736"/>
      <c r="LMC3000" s="137"/>
      <c r="LMD3000" s="583"/>
      <c r="LME3000" s="538"/>
      <c r="LMF3000" s="565"/>
      <c r="LMG3000" s="357"/>
      <c r="LMH3000" s="81"/>
      <c r="LMI3000" s="173"/>
      <c r="LMJ3000" s="736"/>
      <c r="LMK3000" s="137"/>
      <c r="LML3000" s="583"/>
      <c r="LMM3000" s="538"/>
      <c r="LMN3000" s="565"/>
      <c r="LMO3000" s="357"/>
      <c r="LMP3000" s="81"/>
      <c r="LMQ3000" s="173"/>
      <c r="LMR3000" s="736"/>
      <c r="LMS3000" s="137"/>
      <c r="LMT3000" s="583"/>
      <c r="LMU3000" s="538"/>
      <c r="LMV3000" s="565"/>
      <c r="LMW3000" s="357"/>
      <c r="LMX3000" s="81"/>
      <c r="LMY3000" s="173"/>
      <c r="LMZ3000" s="736"/>
      <c r="LNA3000" s="137"/>
      <c r="LNB3000" s="583"/>
      <c r="LNC3000" s="538"/>
      <c r="LND3000" s="565"/>
      <c r="LNE3000" s="357"/>
      <c r="LNF3000" s="81"/>
      <c r="LNG3000" s="173"/>
      <c r="LNH3000" s="736"/>
      <c r="LNI3000" s="137"/>
      <c r="LNJ3000" s="583"/>
      <c r="LNK3000" s="538"/>
      <c r="LNL3000" s="565"/>
      <c r="LNM3000" s="357"/>
      <c r="LNN3000" s="81"/>
      <c r="LNO3000" s="173"/>
      <c r="LNP3000" s="736"/>
      <c r="LNQ3000" s="137"/>
      <c r="LNR3000" s="583"/>
      <c r="LNS3000" s="538"/>
      <c r="LNT3000" s="565"/>
      <c r="LNU3000" s="357"/>
      <c r="LNV3000" s="81"/>
      <c r="LNW3000" s="173"/>
      <c r="LNX3000" s="736"/>
      <c r="LNY3000" s="137"/>
      <c r="LNZ3000" s="583"/>
      <c r="LOA3000" s="538"/>
      <c r="LOB3000" s="565"/>
      <c r="LOC3000" s="357"/>
      <c r="LOD3000" s="81"/>
      <c r="LOE3000" s="173"/>
      <c r="LOF3000" s="736"/>
      <c r="LOG3000" s="137"/>
      <c r="LOH3000" s="583"/>
      <c r="LOI3000" s="538"/>
      <c r="LOJ3000" s="565"/>
      <c r="LOK3000" s="357"/>
      <c r="LOL3000" s="81"/>
      <c r="LOM3000" s="173"/>
      <c r="LON3000" s="736"/>
      <c r="LOO3000" s="137"/>
      <c r="LOP3000" s="583"/>
      <c r="LOQ3000" s="538"/>
      <c r="LOR3000" s="565"/>
      <c r="LOS3000" s="357"/>
      <c r="LOT3000" s="81"/>
      <c r="LOU3000" s="173"/>
      <c r="LOV3000" s="736"/>
      <c r="LOW3000" s="137"/>
      <c r="LOX3000" s="583"/>
      <c r="LOY3000" s="538"/>
      <c r="LOZ3000" s="565"/>
      <c r="LPA3000" s="357"/>
      <c r="LPB3000" s="81"/>
      <c r="LPC3000" s="173"/>
      <c r="LPD3000" s="736"/>
      <c r="LPE3000" s="137"/>
      <c r="LPF3000" s="583"/>
      <c r="LPG3000" s="538"/>
      <c r="LPH3000" s="565"/>
      <c r="LPI3000" s="357"/>
      <c r="LPJ3000" s="81"/>
      <c r="LPK3000" s="173"/>
      <c r="LPL3000" s="736"/>
      <c r="LPM3000" s="137"/>
      <c r="LPN3000" s="583"/>
      <c r="LPO3000" s="538"/>
      <c r="LPP3000" s="565"/>
      <c r="LPQ3000" s="357"/>
      <c r="LPR3000" s="81"/>
      <c r="LPS3000" s="173"/>
      <c r="LPT3000" s="736"/>
      <c r="LPU3000" s="137"/>
      <c r="LPV3000" s="583"/>
      <c r="LPW3000" s="538"/>
      <c r="LPX3000" s="565"/>
      <c r="LPY3000" s="357"/>
      <c r="LPZ3000" s="81"/>
      <c r="LQA3000" s="173"/>
      <c r="LQB3000" s="736"/>
      <c r="LQC3000" s="137"/>
      <c r="LQD3000" s="583"/>
      <c r="LQE3000" s="538"/>
      <c r="LQF3000" s="565"/>
      <c r="LQG3000" s="357"/>
      <c r="LQH3000" s="81"/>
      <c r="LQI3000" s="173"/>
      <c r="LQJ3000" s="736"/>
      <c r="LQK3000" s="137"/>
      <c r="LQL3000" s="583"/>
      <c r="LQM3000" s="538"/>
      <c r="LQN3000" s="565"/>
      <c r="LQO3000" s="357"/>
      <c r="LQP3000" s="81"/>
      <c r="LQQ3000" s="173"/>
      <c r="LQR3000" s="736"/>
      <c r="LQS3000" s="137"/>
      <c r="LQT3000" s="583"/>
      <c r="LQU3000" s="538"/>
      <c r="LQV3000" s="565"/>
      <c r="LQW3000" s="357"/>
      <c r="LQX3000" s="81"/>
      <c r="LQY3000" s="173"/>
      <c r="LQZ3000" s="736"/>
      <c r="LRA3000" s="137"/>
      <c r="LRB3000" s="583"/>
      <c r="LRC3000" s="538"/>
      <c r="LRD3000" s="565"/>
      <c r="LRE3000" s="357"/>
      <c r="LRF3000" s="81"/>
      <c r="LRG3000" s="173"/>
      <c r="LRH3000" s="736"/>
      <c r="LRI3000" s="137"/>
      <c r="LRJ3000" s="583"/>
      <c r="LRK3000" s="538"/>
      <c r="LRL3000" s="565"/>
      <c r="LRM3000" s="357"/>
      <c r="LRN3000" s="81"/>
      <c r="LRO3000" s="173"/>
      <c r="LRP3000" s="736"/>
      <c r="LRQ3000" s="137"/>
      <c r="LRR3000" s="583"/>
      <c r="LRS3000" s="538"/>
      <c r="LRT3000" s="565"/>
      <c r="LRU3000" s="357"/>
      <c r="LRV3000" s="81"/>
      <c r="LRW3000" s="173"/>
      <c r="LRX3000" s="736"/>
      <c r="LRY3000" s="137"/>
      <c r="LRZ3000" s="583"/>
      <c r="LSA3000" s="538"/>
      <c r="LSB3000" s="565"/>
      <c r="LSC3000" s="357"/>
      <c r="LSD3000" s="81"/>
      <c r="LSE3000" s="173"/>
      <c r="LSF3000" s="736"/>
      <c r="LSG3000" s="137"/>
      <c r="LSH3000" s="583"/>
      <c r="LSI3000" s="538"/>
      <c r="LSJ3000" s="565"/>
      <c r="LSK3000" s="357"/>
      <c r="LSL3000" s="81"/>
      <c r="LSM3000" s="173"/>
      <c r="LSN3000" s="736"/>
      <c r="LSO3000" s="137"/>
      <c r="LSP3000" s="583"/>
      <c r="LSQ3000" s="538"/>
      <c r="LSR3000" s="565"/>
      <c r="LSS3000" s="357"/>
      <c r="LST3000" s="81"/>
      <c r="LSU3000" s="173"/>
      <c r="LSV3000" s="736"/>
      <c r="LSW3000" s="137"/>
      <c r="LSX3000" s="583"/>
      <c r="LSY3000" s="538"/>
      <c r="LSZ3000" s="565"/>
      <c r="LTA3000" s="357"/>
      <c r="LTB3000" s="81"/>
      <c r="LTC3000" s="173"/>
      <c r="LTD3000" s="736"/>
      <c r="LTE3000" s="137"/>
      <c r="LTF3000" s="583"/>
      <c r="LTG3000" s="538"/>
      <c r="LTH3000" s="565"/>
      <c r="LTI3000" s="357"/>
      <c r="LTJ3000" s="81"/>
      <c r="LTK3000" s="173"/>
      <c r="LTL3000" s="736"/>
      <c r="LTM3000" s="137"/>
      <c r="LTN3000" s="583"/>
      <c r="LTO3000" s="538"/>
      <c r="LTP3000" s="565"/>
      <c r="LTQ3000" s="357"/>
      <c r="LTR3000" s="81"/>
      <c r="LTS3000" s="173"/>
      <c r="LTT3000" s="736"/>
      <c r="LTU3000" s="137"/>
      <c r="LTV3000" s="583"/>
      <c r="LTW3000" s="538"/>
      <c r="LTX3000" s="565"/>
      <c r="LTY3000" s="357"/>
      <c r="LTZ3000" s="81"/>
      <c r="LUA3000" s="173"/>
      <c r="LUB3000" s="736"/>
      <c r="LUC3000" s="137"/>
      <c r="LUD3000" s="583"/>
      <c r="LUE3000" s="538"/>
      <c r="LUF3000" s="565"/>
      <c r="LUG3000" s="357"/>
      <c r="LUH3000" s="81"/>
      <c r="LUI3000" s="173"/>
      <c r="LUJ3000" s="736"/>
      <c r="LUK3000" s="137"/>
      <c r="LUL3000" s="583"/>
      <c r="LUM3000" s="538"/>
      <c r="LUN3000" s="565"/>
      <c r="LUO3000" s="357"/>
      <c r="LUP3000" s="81"/>
      <c r="LUQ3000" s="173"/>
      <c r="LUR3000" s="736"/>
      <c r="LUS3000" s="137"/>
      <c r="LUT3000" s="583"/>
      <c r="LUU3000" s="538"/>
      <c r="LUV3000" s="565"/>
      <c r="LUW3000" s="357"/>
      <c r="LUX3000" s="81"/>
      <c r="LUY3000" s="173"/>
      <c r="LUZ3000" s="736"/>
      <c r="LVA3000" s="137"/>
      <c r="LVB3000" s="583"/>
      <c r="LVC3000" s="538"/>
      <c r="LVD3000" s="565"/>
      <c r="LVE3000" s="357"/>
      <c r="LVF3000" s="81"/>
      <c r="LVG3000" s="173"/>
      <c r="LVH3000" s="736"/>
      <c r="LVI3000" s="137"/>
      <c r="LVJ3000" s="583"/>
      <c r="LVK3000" s="538"/>
      <c r="LVL3000" s="565"/>
      <c r="LVM3000" s="357"/>
      <c r="LVN3000" s="81"/>
      <c r="LVO3000" s="173"/>
      <c r="LVP3000" s="736"/>
      <c r="LVQ3000" s="137"/>
      <c r="LVR3000" s="583"/>
      <c r="LVS3000" s="538"/>
      <c r="LVT3000" s="565"/>
      <c r="LVU3000" s="357"/>
      <c r="LVV3000" s="81"/>
      <c r="LVW3000" s="173"/>
      <c r="LVX3000" s="736"/>
      <c r="LVY3000" s="137"/>
      <c r="LVZ3000" s="583"/>
      <c r="LWA3000" s="538"/>
      <c r="LWB3000" s="565"/>
      <c r="LWC3000" s="357"/>
      <c r="LWD3000" s="81"/>
      <c r="LWE3000" s="173"/>
      <c r="LWF3000" s="736"/>
      <c r="LWG3000" s="137"/>
      <c r="LWH3000" s="583"/>
      <c r="LWI3000" s="538"/>
      <c r="LWJ3000" s="565"/>
      <c r="LWK3000" s="357"/>
      <c r="LWL3000" s="81"/>
      <c r="LWM3000" s="173"/>
      <c r="LWN3000" s="736"/>
      <c r="LWO3000" s="137"/>
      <c r="LWP3000" s="583"/>
      <c r="LWQ3000" s="538"/>
      <c r="LWR3000" s="565"/>
      <c r="LWS3000" s="357"/>
      <c r="LWT3000" s="81"/>
      <c r="LWU3000" s="173"/>
      <c r="LWV3000" s="736"/>
      <c r="LWW3000" s="137"/>
      <c r="LWX3000" s="583"/>
      <c r="LWY3000" s="538"/>
      <c r="LWZ3000" s="565"/>
      <c r="LXA3000" s="357"/>
      <c r="LXB3000" s="81"/>
      <c r="LXC3000" s="173"/>
      <c r="LXD3000" s="736"/>
      <c r="LXE3000" s="137"/>
      <c r="LXF3000" s="583"/>
      <c r="LXG3000" s="538"/>
      <c r="LXH3000" s="565"/>
      <c r="LXI3000" s="357"/>
      <c r="LXJ3000" s="81"/>
      <c r="LXK3000" s="173"/>
      <c r="LXL3000" s="736"/>
      <c r="LXM3000" s="137"/>
      <c r="LXN3000" s="583"/>
      <c r="LXO3000" s="538"/>
      <c r="LXP3000" s="565"/>
      <c r="LXQ3000" s="357"/>
      <c r="LXR3000" s="81"/>
      <c r="LXS3000" s="173"/>
      <c r="LXT3000" s="736"/>
      <c r="LXU3000" s="137"/>
      <c r="LXV3000" s="583"/>
      <c r="LXW3000" s="538"/>
      <c r="LXX3000" s="565"/>
      <c r="LXY3000" s="357"/>
      <c r="LXZ3000" s="81"/>
      <c r="LYA3000" s="173"/>
      <c r="LYB3000" s="736"/>
      <c r="LYC3000" s="137"/>
      <c r="LYD3000" s="583"/>
      <c r="LYE3000" s="538"/>
      <c r="LYF3000" s="565"/>
      <c r="LYG3000" s="357"/>
      <c r="LYH3000" s="81"/>
      <c r="LYI3000" s="173"/>
      <c r="LYJ3000" s="736"/>
      <c r="LYK3000" s="137"/>
      <c r="LYL3000" s="583"/>
      <c r="LYM3000" s="538"/>
      <c r="LYN3000" s="565"/>
      <c r="LYO3000" s="357"/>
      <c r="LYP3000" s="81"/>
      <c r="LYQ3000" s="173"/>
      <c r="LYR3000" s="736"/>
      <c r="LYS3000" s="137"/>
      <c r="LYT3000" s="583"/>
      <c r="LYU3000" s="538"/>
      <c r="LYV3000" s="565"/>
      <c r="LYW3000" s="357"/>
      <c r="LYX3000" s="81"/>
      <c r="LYY3000" s="173"/>
      <c r="LYZ3000" s="736"/>
      <c r="LZA3000" s="137"/>
      <c r="LZB3000" s="583"/>
      <c r="LZC3000" s="538"/>
      <c r="LZD3000" s="565"/>
      <c r="LZE3000" s="357"/>
      <c r="LZF3000" s="81"/>
      <c r="LZG3000" s="173"/>
      <c r="LZH3000" s="736"/>
      <c r="LZI3000" s="137"/>
      <c r="LZJ3000" s="583"/>
      <c r="LZK3000" s="538"/>
      <c r="LZL3000" s="565"/>
      <c r="LZM3000" s="357"/>
      <c r="LZN3000" s="81"/>
      <c r="LZO3000" s="173"/>
      <c r="LZP3000" s="736"/>
      <c r="LZQ3000" s="137"/>
      <c r="LZR3000" s="583"/>
      <c r="LZS3000" s="538"/>
      <c r="LZT3000" s="565"/>
      <c r="LZU3000" s="357"/>
      <c r="LZV3000" s="81"/>
      <c r="LZW3000" s="173"/>
      <c r="LZX3000" s="736"/>
      <c r="LZY3000" s="137"/>
      <c r="LZZ3000" s="583"/>
      <c r="MAA3000" s="538"/>
      <c r="MAB3000" s="565"/>
      <c r="MAC3000" s="357"/>
      <c r="MAD3000" s="81"/>
      <c r="MAE3000" s="173"/>
      <c r="MAF3000" s="736"/>
      <c r="MAG3000" s="137"/>
      <c r="MAH3000" s="583"/>
      <c r="MAI3000" s="538"/>
      <c r="MAJ3000" s="565"/>
      <c r="MAK3000" s="357"/>
      <c r="MAL3000" s="81"/>
      <c r="MAM3000" s="173"/>
      <c r="MAN3000" s="736"/>
      <c r="MAO3000" s="137"/>
      <c r="MAP3000" s="583"/>
      <c r="MAQ3000" s="538"/>
      <c r="MAR3000" s="565"/>
      <c r="MAS3000" s="357"/>
      <c r="MAT3000" s="81"/>
      <c r="MAU3000" s="173"/>
      <c r="MAV3000" s="736"/>
      <c r="MAW3000" s="137"/>
      <c r="MAX3000" s="583"/>
      <c r="MAY3000" s="538"/>
      <c r="MAZ3000" s="565"/>
      <c r="MBA3000" s="357"/>
      <c r="MBB3000" s="81"/>
      <c r="MBC3000" s="173"/>
      <c r="MBD3000" s="736"/>
      <c r="MBE3000" s="137"/>
      <c r="MBF3000" s="583"/>
      <c r="MBG3000" s="538"/>
      <c r="MBH3000" s="565"/>
      <c r="MBI3000" s="357"/>
      <c r="MBJ3000" s="81"/>
      <c r="MBK3000" s="173"/>
      <c r="MBL3000" s="736"/>
      <c r="MBM3000" s="137"/>
      <c r="MBN3000" s="583"/>
      <c r="MBO3000" s="538"/>
      <c r="MBP3000" s="565"/>
      <c r="MBQ3000" s="357"/>
      <c r="MBR3000" s="81"/>
      <c r="MBS3000" s="173"/>
      <c r="MBT3000" s="736"/>
      <c r="MBU3000" s="137"/>
      <c r="MBV3000" s="583"/>
      <c r="MBW3000" s="538"/>
      <c r="MBX3000" s="565"/>
      <c r="MBY3000" s="357"/>
      <c r="MBZ3000" s="81"/>
      <c r="MCA3000" s="173"/>
      <c r="MCB3000" s="736"/>
      <c r="MCC3000" s="137"/>
      <c r="MCD3000" s="583"/>
      <c r="MCE3000" s="538"/>
      <c r="MCF3000" s="565"/>
      <c r="MCG3000" s="357"/>
      <c r="MCH3000" s="81"/>
      <c r="MCI3000" s="173"/>
      <c r="MCJ3000" s="736"/>
      <c r="MCK3000" s="137"/>
      <c r="MCL3000" s="583"/>
      <c r="MCM3000" s="538"/>
      <c r="MCN3000" s="565"/>
      <c r="MCO3000" s="357"/>
      <c r="MCP3000" s="81"/>
      <c r="MCQ3000" s="173"/>
      <c r="MCR3000" s="736"/>
      <c r="MCS3000" s="137"/>
      <c r="MCT3000" s="583"/>
      <c r="MCU3000" s="538"/>
      <c r="MCV3000" s="565"/>
      <c r="MCW3000" s="357"/>
      <c r="MCX3000" s="81"/>
      <c r="MCY3000" s="173"/>
      <c r="MCZ3000" s="736"/>
      <c r="MDA3000" s="137"/>
      <c r="MDB3000" s="583"/>
      <c r="MDC3000" s="538"/>
      <c r="MDD3000" s="565"/>
      <c r="MDE3000" s="357"/>
      <c r="MDF3000" s="81"/>
      <c r="MDG3000" s="173"/>
      <c r="MDH3000" s="736"/>
      <c r="MDI3000" s="137"/>
      <c r="MDJ3000" s="583"/>
      <c r="MDK3000" s="538"/>
      <c r="MDL3000" s="565"/>
      <c r="MDM3000" s="357"/>
      <c r="MDN3000" s="81"/>
      <c r="MDO3000" s="173"/>
      <c r="MDP3000" s="736"/>
      <c r="MDQ3000" s="137"/>
      <c r="MDR3000" s="583"/>
      <c r="MDS3000" s="538"/>
      <c r="MDT3000" s="565"/>
      <c r="MDU3000" s="357"/>
      <c r="MDV3000" s="81"/>
      <c r="MDW3000" s="173"/>
      <c r="MDX3000" s="736"/>
      <c r="MDY3000" s="137"/>
      <c r="MDZ3000" s="583"/>
      <c r="MEA3000" s="538"/>
      <c r="MEB3000" s="565"/>
      <c r="MEC3000" s="357"/>
      <c r="MED3000" s="81"/>
      <c r="MEE3000" s="173"/>
      <c r="MEF3000" s="736"/>
      <c r="MEG3000" s="137"/>
      <c r="MEH3000" s="583"/>
      <c r="MEI3000" s="538"/>
      <c r="MEJ3000" s="565"/>
      <c r="MEK3000" s="357"/>
      <c r="MEL3000" s="81"/>
      <c r="MEM3000" s="173"/>
      <c r="MEN3000" s="736"/>
      <c r="MEO3000" s="137"/>
      <c r="MEP3000" s="583"/>
      <c r="MEQ3000" s="538"/>
      <c r="MER3000" s="565"/>
      <c r="MES3000" s="357"/>
      <c r="MET3000" s="81"/>
      <c r="MEU3000" s="173"/>
      <c r="MEV3000" s="736"/>
      <c r="MEW3000" s="137"/>
      <c r="MEX3000" s="583"/>
      <c r="MEY3000" s="538"/>
      <c r="MEZ3000" s="565"/>
      <c r="MFA3000" s="357"/>
      <c r="MFB3000" s="81"/>
      <c r="MFC3000" s="173"/>
      <c r="MFD3000" s="736"/>
      <c r="MFE3000" s="137"/>
      <c r="MFF3000" s="583"/>
      <c r="MFG3000" s="538"/>
      <c r="MFH3000" s="565"/>
      <c r="MFI3000" s="357"/>
      <c r="MFJ3000" s="81"/>
      <c r="MFK3000" s="173"/>
      <c r="MFL3000" s="736"/>
      <c r="MFM3000" s="137"/>
      <c r="MFN3000" s="583"/>
      <c r="MFO3000" s="538"/>
      <c r="MFP3000" s="565"/>
      <c r="MFQ3000" s="357"/>
      <c r="MFR3000" s="81"/>
      <c r="MFS3000" s="173"/>
      <c r="MFT3000" s="736"/>
      <c r="MFU3000" s="137"/>
      <c r="MFV3000" s="583"/>
      <c r="MFW3000" s="538"/>
      <c r="MFX3000" s="565"/>
      <c r="MFY3000" s="357"/>
      <c r="MFZ3000" s="81"/>
      <c r="MGA3000" s="173"/>
      <c r="MGB3000" s="736"/>
      <c r="MGC3000" s="137"/>
      <c r="MGD3000" s="583"/>
      <c r="MGE3000" s="538"/>
      <c r="MGF3000" s="565"/>
      <c r="MGG3000" s="357"/>
      <c r="MGH3000" s="81"/>
      <c r="MGI3000" s="173"/>
      <c r="MGJ3000" s="736"/>
      <c r="MGK3000" s="137"/>
      <c r="MGL3000" s="583"/>
      <c r="MGM3000" s="538"/>
      <c r="MGN3000" s="565"/>
      <c r="MGO3000" s="357"/>
      <c r="MGP3000" s="81"/>
      <c r="MGQ3000" s="173"/>
      <c r="MGR3000" s="736"/>
      <c r="MGS3000" s="137"/>
      <c r="MGT3000" s="583"/>
      <c r="MGU3000" s="538"/>
      <c r="MGV3000" s="565"/>
      <c r="MGW3000" s="357"/>
      <c r="MGX3000" s="81"/>
      <c r="MGY3000" s="173"/>
      <c r="MGZ3000" s="736"/>
      <c r="MHA3000" s="137"/>
      <c r="MHB3000" s="583"/>
      <c r="MHC3000" s="538"/>
      <c r="MHD3000" s="565"/>
      <c r="MHE3000" s="357"/>
      <c r="MHF3000" s="81"/>
      <c r="MHG3000" s="173"/>
      <c r="MHH3000" s="736"/>
      <c r="MHI3000" s="137"/>
      <c r="MHJ3000" s="583"/>
      <c r="MHK3000" s="538"/>
      <c r="MHL3000" s="565"/>
      <c r="MHM3000" s="357"/>
      <c r="MHN3000" s="81"/>
      <c r="MHO3000" s="173"/>
      <c r="MHP3000" s="736"/>
      <c r="MHQ3000" s="137"/>
      <c r="MHR3000" s="583"/>
      <c r="MHS3000" s="538"/>
      <c r="MHT3000" s="565"/>
      <c r="MHU3000" s="357"/>
      <c r="MHV3000" s="81"/>
      <c r="MHW3000" s="173"/>
      <c r="MHX3000" s="736"/>
      <c r="MHY3000" s="137"/>
      <c r="MHZ3000" s="583"/>
      <c r="MIA3000" s="538"/>
      <c r="MIB3000" s="565"/>
      <c r="MIC3000" s="357"/>
      <c r="MID3000" s="81"/>
      <c r="MIE3000" s="173"/>
      <c r="MIF3000" s="736"/>
      <c r="MIG3000" s="137"/>
      <c r="MIH3000" s="583"/>
      <c r="MII3000" s="538"/>
      <c r="MIJ3000" s="565"/>
      <c r="MIK3000" s="357"/>
      <c r="MIL3000" s="81"/>
      <c r="MIM3000" s="173"/>
      <c r="MIN3000" s="736"/>
      <c r="MIO3000" s="137"/>
      <c r="MIP3000" s="583"/>
      <c r="MIQ3000" s="538"/>
      <c r="MIR3000" s="565"/>
      <c r="MIS3000" s="357"/>
      <c r="MIT3000" s="81"/>
      <c r="MIU3000" s="173"/>
      <c r="MIV3000" s="736"/>
      <c r="MIW3000" s="137"/>
      <c r="MIX3000" s="583"/>
      <c r="MIY3000" s="538"/>
      <c r="MIZ3000" s="565"/>
      <c r="MJA3000" s="357"/>
      <c r="MJB3000" s="81"/>
      <c r="MJC3000" s="173"/>
      <c r="MJD3000" s="736"/>
      <c r="MJE3000" s="137"/>
      <c r="MJF3000" s="583"/>
      <c r="MJG3000" s="538"/>
      <c r="MJH3000" s="565"/>
      <c r="MJI3000" s="357"/>
      <c r="MJJ3000" s="81"/>
      <c r="MJK3000" s="173"/>
      <c r="MJL3000" s="736"/>
      <c r="MJM3000" s="137"/>
      <c r="MJN3000" s="583"/>
      <c r="MJO3000" s="538"/>
      <c r="MJP3000" s="565"/>
      <c r="MJQ3000" s="357"/>
      <c r="MJR3000" s="81"/>
      <c r="MJS3000" s="173"/>
      <c r="MJT3000" s="736"/>
      <c r="MJU3000" s="137"/>
      <c r="MJV3000" s="583"/>
      <c r="MJW3000" s="538"/>
      <c r="MJX3000" s="565"/>
      <c r="MJY3000" s="357"/>
      <c r="MJZ3000" s="81"/>
      <c r="MKA3000" s="173"/>
      <c r="MKB3000" s="736"/>
      <c r="MKC3000" s="137"/>
      <c r="MKD3000" s="583"/>
      <c r="MKE3000" s="538"/>
      <c r="MKF3000" s="565"/>
      <c r="MKG3000" s="357"/>
      <c r="MKH3000" s="81"/>
      <c r="MKI3000" s="173"/>
      <c r="MKJ3000" s="736"/>
      <c r="MKK3000" s="137"/>
      <c r="MKL3000" s="583"/>
      <c r="MKM3000" s="538"/>
      <c r="MKN3000" s="565"/>
      <c r="MKO3000" s="357"/>
      <c r="MKP3000" s="81"/>
      <c r="MKQ3000" s="173"/>
      <c r="MKR3000" s="736"/>
      <c r="MKS3000" s="137"/>
      <c r="MKT3000" s="583"/>
      <c r="MKU3000" s="538"/>
      <c r="MKV3000" s="565"/>
      <c r="MKW3000" s="357"/>
      <c r="MKX3000" s="81"/>
      <c r="MKY3000" s="173"/>
      <c r="MKZ3000" s="736"/>
      <c r="MLA3000" s="137"/>
      <c r="MLB3000" s="583"/>
      <c r="MLC3000" s="538"/>
      <c r="MLD3000" s="565"/>
      <c r="MLE3000" s="357"/>
      <c r="MLF3000" s="81"/>
      <c r="MLG3000" s="173"/>
      <c r="MLH3000" s="736"/>
      <c r="MLI3000" s="137"/>
      <c r="MLJ3000" s="583"/>
      <c r="MLK3000" s="538"/>
      <c r="MLL3000" s="565"/>
      <c r="MLM3000" s="357"/>
      <c r="MLN3000" s="81"/>
      <c r="MLO3000" s="173"/>
      <c r="MLP3000" s="736"/>
      <c r="MLQ3000" s="137"/>
      <c r="MLR3000" s="583"/>
      <c r="MLS3000" s="538"/>
      <c r="MLT3000" s="565"/>
      <c r="MLU3000" s="357"/>
      <c r="MLV3000" s="81"/>
      <c r="MLW3000" s="173"/>
      <c r="MLX3000" s="736"/>
      <c r="MLY3000" s="137"/>
      <c r="MLZ3000" s="583"/>
      <c r="MMA3000" s="538"/>
      <c r="MMB3000" s="565"/>
      <c r="MMC3000" s="357"/>
      <c r="MMD3000" s="81"/>
      <c r="MME3000" s="173"/>
      <c r="MMF3000" s="736"/>
      <c r="MMG3000" s="137"/>
      <c r="MMH3000" s="583"/>
      <c r="MMI3000" s="538"/>
      <c r="MMJ3000" s="565"/>
      <c r="MMK3000" s="357"/>
      <c r="MML3000" s="81"/>
      <c r="MMM3000" s="173"/>
      <c r="MMN3000" s="736"/>
      <c r="MMO3000" s="137"/>
      <c r="MMP3000" s="583"/>
      <c r="MMQ3000" s="538"/>
      <c r="MMR3000" s="565"/>
      <c r="MMS3000" s="357"/>
      <c r="MMT3000" s="81"/>
      <c r="MMU3000" s="173"/>
      <c r="MMV3000" s="736"/>
      <c r="MMW3000" s="137"/>
      <c r="MMX3000" s="583"/>
      <c r="MMY3000" s="538"/>
      <c r="MMZ3000" s="565"/>
      <c r="MNA3000" s="357"/>
      <c r="MNB3000" s="81"/>
      <c r="MNC3000" s="173"/>
      <c r="MND3000" s="736"/>
      <c r="MNE3000" s="137"/>
      <c r="MNF3000" s="583"/>
      <c r="MNG3000" s="538"/>
      <c r="MNH3000" s="565"/>
      <c r="MNI3000" s="357"/>
      <c r="MNJ3000" s="81"/>
      <c r="MNK3000" s="173"/>
      <c r="MNL3000" s="736"/>
      <c r="MNM3000" s="137"/>
      <c r="MNN3000" s="583"/>
      <c r="MNO3000" s="538"/>
      <c r="MNP3000" s="565"/>
      <c r="MNQ3000" s="357"/>
      <c r="MNR3000" s="81"/>
      <c r="MNS3000" s="173"/>
      <c r="MNT3000" s="736"/>
      <c r="MNU3000" s="137"/>
      <c r="MNV3000" s="583"/>
      <c r="MNW3000" s="538"/>
      <c r="MNX3000" s="565"/>
      <c r="MNY3000" s="357"/>
      <c r="MNZ3000" s="81"/>
      <c r="MOA3000" s="173"/>
      <c r="MOB3000" s="736"/>
      <c r="MOC3000" s="137"/>
      <c r="MOD3000" s="583"/>
      <c r="MOE3000" s="538"/>
      <c r="MOF3000" s="565"/>
      <c r="MOG3000" s="357"/>
      <c r="MOH3000" s="81"/>
      <c r="MOI3000" s="173"/>
      <c r="MOJ3000" s="736"/>
      <c r="MOK3000" s="137"/>
      <c r="MOL3000" s="583"/>
      <c r="MOM3000" s="538"/>
      <c r="MON3000" s="565"/>
      <c r="MOO3000" s="357"/>
      <c r="MOP3000" s="81"/>
      <c r="MOQ3000" s="173"/>
      <c r="MOR3000" s="736"/>
      <c r="MOS3000" s="137"/>
      <c r="MOT3000" s="583"/>
      <c r="MOU3000" s="538"/>
      <c r="MOV3000" s="565"/>
      <c r="MOW3000" s="357"/>
      <c r="MOX3000" s="81"/>
      <c r="MOY3000" s="173"/>
      <c r="MOZ3000" s="736"/>
      <c r="MPA3000" s="137"/>
      <c r="MPB3000" s="583"/>
      <c r="MPC3000" s="538"/>
      <c r="MPD3000" s="565"/>
      <c r="MPE3000" s="357"/>
      <c r="MPF3000" s="81"/>
      <c r="MPG3000" s="173"/>
      <c r="MPH3000" s="736"/>
      <c r="MPI3000" s="137"/>
      <c r="MPJ3000" s="583"/>
      <c r="MPK3000" s="538"/>
      <c r="MPL3000" s="565"/>
      <c r="MPM3000" s="357"/>
      <c r="MPN3000" s="81"/>
      <c r="MPO3000" s="173"/>
      <c r="MPP3000" s="736"/>
      <c r="MPQ3000" s="137"/>
      <c r="MPR3000" s="583"/>
      <c r="MPS3000" s="538"/>
      <c r="MPT3000" s="565"/>
      <c r="MPU3000" s="357"/>
      <c r="MPV3000" s="81"/>
      <c r="MPW3000" s="173"/>
      <c r="MPX3000" s="736"/>
      <c r="MPY3000" s="137"/>
      <c r="MPZ3000" s="583"/>
      <c r="MQA3000" s="538"/>
      <c r="MQB3000" s="565"/>
      <c r="MQC3000" s="357"/>
      <c r="MQD3000" s="81"/>
      <c r="MQE3000" s="173"/>
      <c r="MQF3000" s="736"/>
      <c r="MQG3000" s="137"/>
      <c r="MQH3000" s="583"/>
      <c r="MQI3000" s="538"/>
      <c r="MQJ3000" s="565"/>
      <c r="MQK3000" s="357"/>
      <c r="MQL3000" s="81"/>
      <c r="MQM3000" s="173"/>
      <c r="MQN3000" s="736"/>
      <c r="MQO3000" s="137"/>
      <c r="MQP3000" s="583"/>
      <c r="MQQ3000" s="538"/>
      <c r="MQR3000" s="565"/>
      <c r="MQS3000" s="357"/>
      <c r="MQT3000" s="81"/>
      <c r="MQU3000" s="173"/>
      <c r="MQV3000" s="736"/>
      <c r="MQW3000" s="137"/>
      <c r="MQX3000" s="583"/>
      <c r="MQY3000" s="538"/>
      <c r="MQZ3000" s="565"/>
      <c r="MRA3000" s="357"/>
      <c r="MRB3000" s="81"/>
      <c r="MRC3000" s="173"/>
      <c r="MRD3000" s="736"/>
      <c r="MRE3000" s="137"/>
      <c r="MRF3000" s="583"/>
      <c r="MRG3000" s="538"/>
      <c r="MRH3000" s="565"/>
      <c r="MRI3000" s="357"/>
      <c r="MRJ3000" s="81"/>
      <c r="MRK3000" s="173"/>
      <c r="MRL3000" s="736"/>
      <c r="MRM3000" s="137"/>
      <c r="MRN3000" s="583"/>
      <c r="MRO3000" s="538"/>
      <c r="MRP3000" s="565"/>
      <c r="MRQ3000" s="357"/>
      <c r="MRR3000" s="81"/>
      <c r="MRS3000" s="173"/>
      <c r="MRT3000" s="736"/>
      <c r="MRU3000" s="137"/>
      <c r="MRV3000" s="583"/>
      <c r="MRW3000" s="538"/>
      <c r="MRX3000" s="565"/>
      <c r="MRY3000" s="357"/>
      <c r="MRZ3000" s="81"/>
      <c r="MSA3000" s="173"/>
      <c r="MSB3000" s="736"/>
      <c r="MSC3000" s="137"/>
      <c r="MSD3000" s="583"/>
      <c r="MSE3000" s="538"/>
      <c r="MSF3000" s="565"/>
      <c r="MSG3000" s="357"/>
      <c r="MSH3000" s="81"/>
      <c r="MSI3000" s="173"/>
      <c r="MSJ3000" s="736"/>
      <c r="MSK3000" s="137"/>
      <c r="MSL3000" s="583"/>
      <c r="MSM3000" s="538"/>
      <c r="MSN3000" s="565"/>
      <c r="MSO3000" s="357"/>
      <c r="MSP3000" s="81"/>
      <c r="MSQ3000" s="173"/>
      <c r="MSR3000" s="736"/>
      <c r="MSS3000" s="137"/>
      <c r="MST3000" s="583"/>
      <c r="MSU3000" s="538"/>
      <c r="MSV3000" s="565"/>
      <c r="MSW3000" s="357"/>
      <c r="MSX3000" s="81"/>
      <c r="MSY3000" s="173"/>
      <c r="MSZ3000" s="736"/>
      <c r="MTA3000" s="137"/>
      <c r="MTB3000" s="583"/>
      <c r="MTC3000" s="538"/>
      <c r="MTD3000" s="565"/>
      <c r="MTE3000" s="357"/>
      <c r="MTF3000" s="81"/>
      <c r="MTG3000" s="173"/>
      <c r="MTH3000" s="736"/>
      <c r="MTI3000" s="137"/>
      <c r="MTJ3000" s="583"/>
      <c r="MTK3000" s="538"/>
      <c r="MTL3000" s="565"/>
      <c r="MTM3000" s="357"/>
      <c r="MTN3000" s="81"/>
      <c r="MTO3000" s="173"/>
      <c r="MTP3000" s="736"/>
      <c r="MTQ3000" s="137"/>
      <c r="MTR3000" s="583"/>
      <c r="MTS3000" s="538"/>
      <c r="MTT3000" s="565"/>
      <c r="MTU3000" s="357"/>
      <c r="MTV3000" s="81"/>
      <c r="MTW3000" s="173"/>
      <c r="MTX3000" s="736"/>
      <c r="MTY3000" s="137"/>
      <c r="MTZ3000" s="583"/>
      <c r="MUA3000" s="538"/>
      <c r="MUB3000" s="565"/>
      <c r="MUC3000" s="357"/>
      <c r="MUD3000" s="81"/>
      <c r="MUE3000" s="173"/>
      <c r="MUF3000" s="736"/>
      <c r="MUG3000" s="137"/>
      <c r="MUH3000" s="583"/>
      <c r="MUI3000" s="538"/>
      <c r="MUJ3000" s="565"/>
      <c r="MUK3000" s="357"/>
      <c r="MUL3000" s="81"/>
      <c r="MUM3000" s="173"/>
      <c r="MUN3000" s="736"/>
      <c r="MUO3000" s="137"/>
      <c r="MUP3000" s="583"/>
      <c r="MUQ3000" s="538"/>
      <c r="MUR3000" s="565"/>
      <c r="MUS3000" s="357"/>
      <c r="MUT3000" s="81"/>
      <c r="MUU3000" s="173"/>
      <c r="MUV3000" s="736"/>
      <c r="MUW3000" s="137"/>
      <c r="MUX3000" s="583"/>
      <c r="MUY3000" s="538"/>
      <c r="MUZ3000" s="565"/>
      <c r="MVA3000" s="357"/>
      <c r="MVB3000" s="81"/>
      <c r="MVC3000" s="173"/>
      <c r="MVD3000" s="736"/>
      <c r="MVE3000" s="137"/>
      <c r="MVF3000" s="583"/>
      <c r="MVG3000" s="538"/>
      <c r="MVH3000" s="565"/>
      <c r="MVI3000" s="357"/>
      <c r="MVJ3000" s="81"/>
      <c r="MVK3000" s="173"/>
      <c r="MVL3000" s="736"/>
      <c r="MVM3000" s="137"/>
      <c r="MVN3000" s="583"/>
      <c r="MVO3000" s="538"/>
      <c r="MVP3000" s="565"/>
      <c r="MVQ3000" s="357"/>
      <c r="MVR3000" s="81"/>
      <c r="MVS3000" s="173"/>
      <c r="MVT3000" s="736"/>
      <c r="MVU3000" s="137"/>
      <c r="MVV3000" s="583"/>
      <c r="MVW3000" s="538"/>
      <c r="MVX3000" s="565"/>
      <c r="MVY3000" s="357"/>
      <c r="MVZ3000" s="81"/>
      <c r="MWA3000" s="173"/>
      <c r="MWB3000" s="736"/>
      <c r="MWC3000" s="137"/>
      <c r="MWD3000" s="583"/>
      <c r="MWE3000" s="538"/>
      <c r="MWF3000" s="565"/>
      <c r="MWG3000" s="357"/>
      <c r="MWH3000" s="81"/>
      <c r="MWI3000" s="173"/>
      <c r="MWJ3000" s="736"/>
      <c r="MWK3000" s="137"/>
      <c r="MWL3000" s="583"/>
      <c r="MWM3000" s="538"/>
      <c r="MWN3000" s="565"/>
      <c r="MWO3000" s="357"/>
      <c r="MWP3000" s="81"/>
      <c r="MWQ3000" s="173"/>
      <c r="MWR3000" s="736"/>
      <c r="MWS3000" s="137"/>
      <c r="MWT3000" s="583"/>
      <c r="MWU3000" s="538"/>
      <c r="MWV3000" s="565"/>
      <c r="MWW3000" s="357"/>
      <c r="MWX3000" s="81"/>
      <c r="MWY3000" s="173"/>
      <c r="MWZ3000" s="736"/>
      <c r="MXA3000" s="137"/>
      <c r="MXB3000" s="583"/>
      <c r="MXC3000" s="538"/>
      <c r="MXD3000" s="565"/>
      <c r="MXE3000" s="357"/>
      <c r="MXF3000" s="81"/>
      <c r="MXG3000" s="173"/>
      <c r="MXH3000" s="736"/>
      <c r="MXI3000" s="137"/>
      <c r="MXJ3000" s="583"/>
      <c r="MXK3000" s="538"/>
      <c r="MXL3000" s="565"/>
      <c r="MXM3000" s="357"/>
      <c r="MXN3000" s="81"/>
      <c r="MXO3000" s="173"/>
      <c r="MXP3000" s="736"/>
      <c r="MXQ3000" s="137"/>
      <c r="MXR3000" s="583"/>
      <c r="MXS3000" s="538"/>
      <c r="MXT3000" s="565"/>
      <c r="MXU3000" s="357"/>
      <c r="MXV3000" s="81"/>
      <c r="MXW3000" s="173"/>
      <c r="MXX3000" s="736"/>
      <c r="MXY3000" s="137"/>
      <c r="MXZ3000" s="583"/>
      <c r="MYA3000" s="538"/>
      <c r="MYB3000" s="565"/>
      <c r="MYC3000" s="357"/>
      <c r="MYD3000" s="81"/>
      <c r="MYE3000" s="173"/>
      <c r="MYF3000" s="736"/>
      <c r="MYG3000" s="137"/>
      <c r="MYH3000" s="583"/>
      <c r="MYI3000" s="538"/>
      <c r="MYJ3000" s="565"/>
      <c r="MYK3000" s="357"/>
      <c r="MYL3000" s="81"/>
      <c r="MYM3000" s="173"/>
      <c r="MYN3000" s="736"/>
      <c r="MYO3000" s="137"/>
      <c r="MYP3000" s="583"/>
      <c r="MYQ3000" s="538"/>
      <c r="MYR3000" s="565"/>
      <c r="MYS3000" s="357"/>
      <c r="MYT3000" s="81"/>
      <c r="MYU3000" s="173"/>
      <c r="MYV3000" s="736"/>
      <c r="MYW3000" s="137"/>
      <c r="MYX3000" s="583"/>
      <c r="MYY3000" s="538"/>
      <c r="MYZ3000" s="565"/>
      <c r="MZA3000" s="357"/>
      <c r="MZB3000" s="81"/>
      <c r="MZC3000" s="173"/>
      <c r="MZD3000" s="736"/>
      <c r="MZE3000" s="137"/>
      <c r="MZF3000" s="583"/>
      <c r="MZG3000" s="538"/>
      <c r="MZH3000" s="565"/>
      <c r="MZI3000" s="357"/>
      <c r="MZJ3000" s="81"/>
      <c r="MZK3000" s="173"/>
      <c r="MZL3000" s="736"/>
      <c r="MZM3000" s="137"/>
      <c r="MZN3000" s="583"/>
      <c r="MZO3000" s="538"/>
      <c r="MZP3000" s="565"/>
      <c r="MZQ3000" s="357"/>
      <c r="MZR3000" s="81"/>
      <c r="MZS3000" s="173"/>
      <c r="MZT3000" s="736"/>
      <c r="MZU3000" s="137"/>
      <c r="MZV3000" s="583"/>
      <c r="MZW3000" s="538"/>
      <c r="MZX3000" s="565"/>
      <c r="MZY3000" s="357"/>
      <c r="MZZ3000" s="81"/>
      <c r="NAA3000" s="173"/>
      <c r="NAB3000" s="736"/>
      <c r="NAC3000" s="137"/>
      <c r="NAD3000" s="583"/>
      <c r="NAE3000" s="538"/>
      <c r="NAF3000" s="565"/>
      <c r="NAG3000" s="357"/>
      <c r="NAH3000" s="81"/>
      <c r="NAI3000" s="173"/>
      <c r="NAJ3000" s="736"/>
      <c r="NAK3000" s="137"/>
      <c r="NAL3000" s="583"/>
      <c r="NAM3000" s="538"/>
      <c r="NAN3000" s="565"/>
      <c r="NAO3000" s="357"/>
      <c r="NAP3000" s="81"/>
      <c r="NAQ3000" s="173"/>
      <c r="NAR3000" s="736"/>
      <c r="NAS3000" s="137"/>
      <c r="NAT3000" s="583"/>
      <c r="NAU3000" s="538"/>
      <c r="NAV3000" s="565"/>
      <c r="NAW3000" s="357"/>
      <c r="NAX3000" s="81"/>
      <c r="NAY3000" s="173"/>
      <c r="NAZ3000" s="736"/>
      <c r="NBA3000" s="137"/>
      <c r="NBB3000" s="583"/>
      <c r="NBC3000" s="538"/>
      <c r="NBD3000" s="565"/>
      <c r="NBE3000" s="357"/>
      <c r="NBF3000" s="81"/>
      <c r="NBG3000" s="173"/>
      <c r="NBH3000" s="736"/>
      <c r="NBI3000" s="137"/>
      <c r="NBJ3000" s="583"/>
      <c r="NBK3000" s="538"/>
      <c r="NBL3000" s="565"/>
      <c r="NBM3000" s="357"/>
      <c r="NBN3000" s="81"/>
      <c r="NBO3000" s="173"/>
      <c r="NBP3000" s="736"/>
      <c r="NBQ3000" s="137"/>
      <c r="NBR3000" s="583"/>
      <c r="NBS3000" s="538"/>
      <c r="NBT3000" s="565"/>
      <c r="NBU3000" s="357"/>
      <c r="NBV3000" s="81"/>
      <c r="NBW3000" s="173"/>
      <c r="NBX3000" s="736"/>
      <c r="NBY3000" s="137"/>
      <c r="NBZ3000" s="583"/>
      <c r="NCA3000" s="538"/>
      <c r="NCB3000" s="565"/>
      <c r="NCC3000" s="357"/>
      <c r="NCD3000" s="81"/>
      <c r="NCE3000" s="173"/>
      <c r="NCF3000" s="736"/>
      <c r="NCG3000" s="137"/>
      <c r="NCH3000" s="583"/>
      <c r="NCI3000" s="538"/>
      <c r="NCJ3000" s="565"/>
      <c r="NCK3000" s="357"/>
      <c r="NCL3000" s="81"/>
      <c r="NCM3000" s="173"/>
      <c r="NCN3000" s="736"/>
      <c r="NCO3000" s="137"/>
      <c r="NCP3000" s="583"/>
      <c r="NCQ3000" s="538"/>
      <c r="NCR3000" s="565"/>
      <c r="NCS3000" s="357"/>
      <c r="NCT3000" s="81"/>
      <c r="NCU3000" s="173"/>
      <c r="NCV3000" s="736"/>
      <c r="NCW3000" s="137"/>
      <c r="NCX3000" s="583"/>
      <c r="NCY3000" s="538"/>
      <c r="NCZ3000" s="565"/>
      <c r="NDA3000" s="357"/>
      <c r="NDB3000" s="81"/>
      <c r="NDC3000" s="173"/>
      <c r="NDD3000" s="736"/>
      <c r="NDE3000" s="137"/>
      <c r="NDF3000" s="583"/>
      <c r="NDG3000" s="538"/>
      <c r="NDH3000" s="565"/>
      <c r="NDI3000" s="357"/>
      <c r="NDJ3000" s="81"/>
      <c r="NDK3000" s="173"/>
      <c r="NDL3000" s="736"/>
      <c r="NDM3000" s="137"/>
      <c r="NDN3000" s="583"/>
      <c r="NDO3000" s="538"/>
      <c r="NDP3000" s="565"/>
      <c r="NDQ3000" s="357"/>
      <c r="NDR3000" s="81"/>
      <c r="NDS3000" s="173"/>
      <c r="NDT3000" s="736"/>
      <c r="NDU3000" s="137"/>
      <c r="NDV3000" s="583"/>
      <c r="NDW3000" s="538"/>
      <c r="NDX3000" s="565"/>
      <c r="NDY3000" s="357"/>
      <c r="NDZ3000" s="81"/>
      <c r="NEA3000" s="173"/>
      <c r="NEB3000" s="736"/>
      <c r="NEC3000" s="137"/>
      <c r="NED3000" s="583"/>
      <c r="NEE3000" s="538"/>
      <c r="NEF3000" s="565"/>
      <c r="NEG3000" s="357"/>
      <c r="NEH3000" s="81"/>
      <c r="NEI3000" s="173"/>
      <c r="NEJ3000" s="736"/>
      <c r="NEK3000" s="137"/>
      <c r="NEL3000" s="583"/>
      <c r="NEM3000" s="538"/>
      <c r="NEN3000" s="565"/>
      <c r="NEO3000" s="357"/>
      <c r="NEP3000" s="81"/>
      <c r="NEQ3000" s="173"/>
      <c r="NER3000" s="736"/>
      <c r="NES3000" s="137"/>
      <c r="NET3000" s="583"/>
      <c r="NEU3000" s="538"/>
      <c r="NEV3000" s="565"/>
      <c r="NEW3000" s="357"/>
      <c r="NEX3000" s="81"/>
      <c r="NEY3000" s="173"/>
      <c r="NEZ3000" s="736"/>
      <c r="NFA3000" s="137"/>
      <c r="NFB3000" s="583"/>
      <c r="NFC3000" s="538"/>
      <c r="NFD3000" s="565"/>
      <c r="NFE3000" s="357"/>
      <c r="NFF3000" s="81"/>
      <c r="NFG3000" s="173"/>
      <c r="NFH3000" s="736"/>
      <c r="NFI3000" s="137"/>
      <c r="NFJ3000" s="583"/>
      <c r="NFK3000" s="538"/>
      <c r="NFL3000" s="565"/>
      <c r="NFM3000" s="357"/>
      <c r="NFN3000" s="81"/>
      <c r="NFO3000" s="173"/>
      <c r="NFP3000" s="736"/>
      <c r="NFQ3000" s="137"/>
      <c r="NFR3000" s="583"/>
      <c r="NFS3000" s="538"/>
      <c r="NFT3000" s="565"/>
      <c r="NFU3000" s="357"/>
      <c r="NFV3000" s="81"/>
      <c r="NFW3000" s="173"/>
      <c r="NFX3000" s="736"/>
      <c r="NFY3000" s="137"/>
      <c r="NFZ3000" s="583"/>
      <c r="NGA3000" s="538"/>
      <c r="NGB3000" s="565"/>
      <c r="NGC3000" s="357"/>
      <c r="NGD3000" s="81"/>
      <c r="NGE3000" s="173"/>
      <c r="NGF3000" s="736"/>
      <c r="NGG3000" s="137"/>
      <c r="NGH3000" s="583"/>
      <c r="NGI3000" s="538"/>
      <c r="NGJ3000" s="565"/>
      <c r="NGK3000" s="357"/>
      <c r="NGL3000" s="81"/>
      <c r="NGM3000" s="173"/>
      <c r="NGN3000" s="736"/>
      <c r="NGO3000" s="137"/>
      <c r="NGP3000" s="583"/>
      <c r="NGQ3000" s="538"/>
      <c r="NGR3000" s="565"/>
      <c r="NGS3000" s="357"/>
      <c r="NGT3000" s="81"/>
      <c r="NGU3000" s="173"/>
      <c r="NGV3000" s="736"/>
      <c r="NGW3000" s="137"/>
      <c r="NGX3000" s="583"/>
      <c r="NGY3000" s="538"/>
      <c r="NGZ3000" s="565"/>
      <c r="NHA3000" s="357"/>
      <c r="NHB3000" s="81"/>
      <c r="NHC3000" s="173"/>
      <c r="NHD3000" s="736"/>
      <c r="NHE3000" s="137"/>
      <c r="NHF3000" s="583"/>
      <c r="NHG3000" s="538"/>
      <c r="NHH3000" s="565"/>
      <c r="NHI3000" s="357"/>
      <c r="NHJ3000" s="81"/>
      <c r="NHK3000" s="173"/>
      <c r="NHL3000" s="736"/>
      <c r="NHM3000" s="137"/>
      <c r="NHN3000" s="583"/>
      <c r="NHO3000" s="538"/>
      <c r="NHP3000" s="565"/>
      <c r="NHQ3000" s="357"/>
      <c r="NHR3000" s="81"/>
      <c r="NHS3000" s="173"/>
      <c r="NHT3000" s="736"/>
      <c r="NHU3000" s="137"/>
      <c r="NHV3000" s="583"/>
      <c r="NHW3000" s="538"/>
      <c r="NHX3000" s="565"/>
      <c r="NHY3000" s="357"/>
      <c r="NHZ3000" s="81"/>
      <c r="NIA3000" s="173"/>
      <c r="NIB3000" s="736"/>
      <c r="NIC3000" s="137"/>
      <c r="NID3000" s="583"/>
      <c r="NIE3000" s="538"/>
      <c r="NIF3000" s="565"/>
      <c r="NIG3000" s="357"/>
      <c r="NIH3000" s="81"/>
      <c r="NII3000" s="173"/>
      <c r="NIJ3000" s="736"/>
      <c r="NIK3000" s="137"/>
      <c r="NIL3000" s="583"/>
      <c r="NIM3000" s="538"/>
      <c r="NIN3000" s="565"/>
      <c r="NIO3000" s="357"/>
      <c r="NIP3000" s="81"/>
      <c r="NIQ3000" s="173"/>
      <c r="NIR3000" s="736"/>
      <c r="NIS3000" s="137"/>
      <c r="NIT3000" s="583"/>
      <c r="NIU3000" s="538"/>
      <c r="NIV3000" s="565"/>
      <c r="NIW3000" s="357"/>
      <c r="NIX3000" s="81"/>
      <c r="NIY3000" s="173"/>
      <c r="NIZ3000" s="736"/>
      <c r="NJA3000" s="137"/>
      <c r="NJB3000" s="583"/>
      <c r="NJC3000" s="538"/>
      <c r="NJD3000" s="565"/>
      <c r="NJE3000" s="357"/>
      <c r="NJF3000" s="81"/>
      <c r="NJG3000" s="173"/>
      <c r="NJH3000" s="736"/>
      <c r="NJI3000" s="137"/>
      <c r="NJJ3000" s="583"/>
      <c r="NJK3000" s="538"/>
      <c r="NJL3000" s="565"/>
      <c r="NJM3000" s="357"/>
      <c r="NJN3000" s="81"/>
      <c r="NJO3000" s="173"/>
      <c r="NJP3000" s="736"/>
      <c r="NJQ3000" s="137"/>
      <c r="NJR3000" s="583"/>
      <c r="NJS3000" s="538"/>
      <c r="NJT3000" s="565"/>
      <c r="NJU3000" s="357"/>
      <c r="NJV3000" s="81"/>
      <c r="NJW3000" s="173"/>
      <c r="NJX3000" s="736"/>
      <c r="NJY3000" s="137"/>
      <c r="NJZ3000" s="583"/>
      <c r="NKA3000" s="538"/>
      <c r="NKB3000" s="565"/>
      <c r="NKC3000" s="357"/>
      <c r="NKD3000" s="81"/>
      <c r="NKE3000" s="173"/>
      <c r="NKF3000" s="736"/>
      <c r="NKG3000" s="137"/>
      <c r="NKH3000" s="583"/>
      <c r="NKI3000" s="538"/>
      <c r="NKJ3000" s="565"/>
      <c r="NKK3000" s="357"/>
      <c r="NKL3000" s="81"/>
      <c r="NKM3000" s="173"/>
      <c r="NKN3000" s="736"/>
      <c r="NKO3000" s="137"/>
      <c r="NKP3000" s="583"/>
      <c r="NKQ3000" s="538"/>
      <c r="NKR3000" s="565"/>
      <c r="NKS3000" s="357"/>
      <c r="NKT3000" s="81"/>
      <c r="NKU3000" s="173"/>
      <c r="NKV3000" s="736"/>
      <c r="NKW3000" s="137"/>
      <c r="NKX3000" s="583"/>
      <c r="NKY3000" s="538"/>
      <c r="NKZ3000" s="565"/>
      <c r="NLA3000" s="357"/>
      <c r="NLB3000" s="81"/>
      <c r="NLC3000" s="173"/>
      <c r="NLD3000" s="736"/>
      <c r="NLE3000" s="137"/>
      <c r="NLF3000" s="583"/>
      <c r="NLG3000" s="538"/>
      <c r="NLH3000" s="565"/>
      <c r="NLI3000" s="357"/>
      <c r="NLJ3000" s="81"/>
      <c r="NLK3000" s="173"/>
      <c r="NLL3000" s="736"/>
      <c r="NLM3000" s="137"/>
      <c r="NLN3000" s="583"/>
      <c r="NLO3000" s="538"/>
      <c r="NLP3000" s="565"/>
      <c r="NLQ3000" s="357"/>
      <c r="NLR3000" s="81"/>
      <c r="NLS3000" s="173"/>
      <c r="NLT3000" s="736"/>
      <c r="NLU3000" s="137"/>
      <c r="NLV3000" s="583"/>
      <c r="NLW3000" s="538"/>
      <c r="NLX3000" s="565"/>
      <c r="NLY3000" s="357"/>
      <c r="NLZ3000" s="81"/>
      <c r="NMA3000" s="173"/>
      <c r="NMB3000" s="736"/>
      <c r="NMC3000" s="137"/>
      <c r="NMD3000" s="583"/>
      <c r="NME3000" s="538"/>
      <c r="NMF3000" s="565"/>
      <c r="NMG3000" s="357"/>
      <c r="NMH3000" s="81"/>
      <c r="NMI3000" s="173"/>
      <c r="NMJ3000" s="736"/>
      <c r="NMK3000" s="137"/>
      <c r="NML3000" s="583"/>
      <c r="NMM3000" s="538"/>
      <c r="NMN3000" s="565"/>
      <c r="NMO3000" s="357"/>
      <c r="NMP3000" s="81"/>
      <c r="NMQ3000" s="173"/>
      <c r="NMR3000" s="736"/>
      <c r="NMS3000" s="137"/>
      <c r="NMT3000" s="583"/>
      <c r="NMU3000" s="538"/>
      <c r="NMV3000" s="565"/>
      <c r="NMW3000" s="357"/>
      <c r="NMX3000" s="81"/>
      <c r="NMY3000" s="173"/>
      <c r="NMZ3000" s="736"/>
      <c r="NNA3000" s="137"/>
      <c r="NNB3000" s="583"/>
      <c r="NNC3000" s="538"/>
      <c r="NND3000" s="565"/>
      <c r="NNE3000" s="357"/>
      <c r="NNF3000" s="81"/>
      <c r="NNG3000" s="173"/>
      <c r="NNH3000" s="736"/>
      <c r="NNI3000" s="137"/>
      <c r="NNJ3000" s="583"/>
      <c r="NNK3000" s="538"/>
      <c r="NNL3000" s="565"/>
      <c r="NNM3000" s="357"/>
      <c r="NNN3000" s="81"/>
      <c r="NNO3000" s="173"/>
      <c r="NNP3000" s="736"/>
      <c r="NNQ3000" s="137"/>
      <c r="NNR3000" s="583"/>
      <c r="NNS3000" s="538"/>
      <c r="NNT3000" s="565"/>
      <c r="NNU3000" s="357"/>
      <c r="NNV3000" s="81"/>
      <c r="NNW3000" s="173"/>
      <c r="NNX3000" s="736"/>
      <c r="NNY3000" s="137"/>
      <c r="NNZ3000" s="583"/>
      <c r="NOA3000" s="538"/>
      <c r="NOB3000" s="565"/>
      <c r="NOC3000" s="357"/>
      <c r="NOD3000" s="81"/>
      <c r="NOE3000" s="173"/>
      <c r="NOF3000" s="736"/>
      <c r="NOG3000" s="137"/>
      <c r="NOH3000" s="583"/>
      <c r="NOI3000" s="538"/>
      <c r="NOJ3000" s="565"/>
      <c r="NOK3000" s="357"/>
      <c r="NOL3000" s="81"/>
      <c r="NOM3000" s="173"/>
      <c r="NON3000" s="736"/>
      <c r="NOO3000" s="137"/>
      <c r="NOP3000" s="583"/>
      <c r="NOQ3000" s="538"/>
      <c r="NOR3000" s="565"/>
      <c r="NOS3000" s="357"/>
      <c r="NOT3000" s="81"/>
      <c r="NOU3000" s="173"/>
      <c r="NOV3000" s="736"/>
      <c r="NOW3000" s="137"/>
      <c r="NOX3000" s="583"/>
      <c r="NOY3000" s="538"/>
      <c r="NOZ3000" s="565"/>
      <c r="NPA3000" s="357"/>
      <c r="NPB3000" s="81"/>
      <c r="NPC3000" s="173"/>
      <c r="NPD3000" s="736"/>
      <c r="NPE3000" s="137"/>
      <c r="NPF3000" s="583"/>
      <c r="NPG3000" s="538"/>
      <c r="NPH3000" s="565"/>
      <c r="NPI3000" s="357"/>
      <c r="NPJ3000" s="81"/>
      <c r="NPK3000" s="173"/>
      <c r="NPL3000" s="736"/>
      <c r="NPM3000" s="137"/>
      <c r="NPN3000" s="583"/>
      <c r="NPO3000" s="538"/>
      <c r="NPP3000" s="565"/>
      <c r="NPQ3000" s="357"/>
      <c r="NPR3000" s="81"/>
      <c r="NPS3000" s="173"/>
      <c r="NPT3000" s="736"/>
      <c r="NPU3000" s="137"/>
      <c r="NPV3000" s="583"/>
      <c r="NPW3000" s="538"/>
      <c r="NPX3000" s="565"/>
      <c r="NPY3000" s="357"/>
      <c r="NPZ3000" s="81"/>
      <c r="NQA3000" s="173"/>
      <c r="NQB3000" s="736"/>
      <c r="NQC3000" s="137"/>
      <c r="NQD3000" s="583"/>
      <c r="NQE3000" s="538"/>
      <c r="NQF3000" s="565"/>
      <c r="NQG3000" s="357"/>
      <c r="NQH3000" s="81"/>
      <c r="NQI3000" s="173"/>
      <c r="NQJ3000" s="736"/>
      <c r="NQK3000" s="137"/>
      <c r="NQL3000" s="583"/>
      <c r="NQM3000" s="538"/>
      <c r="NQN3000" s="565"/>
      <c r="NQO3000" s="357"/>
      <c r="NQP3000" s="81"/>
      <c r="NQQ3000" s="173"/>
      <c r="NQR3000" s="736"/>
      <c r="NQS3000" s="137"/>
      <c r="NQT3000" s="583"/>
      <c r="NQU3000" s="538"/>
      <c r="NQV3000" s="565"/>
      <c r="NQW3000" s="357"/>
      <c r="NQX3000" s="81"/>
      <c r="NQY3000" s="173"/>
      <c r="NQZ3000" s="736"/>
      <c r="NRA3000" s="137"/>
      <c r="NRB3000" s="583"/>
      <c r="NRC3000" s="538"/>
      <c r="NRD3000" s="565"/>
      <c r="NRE3000" s="357"/>
      <c r="NRF3000" s="81"/>
      <c r="NRG3000" s="173"/>
      <c r="NRH3000" s="736"/>
      <c r="NRI3000" s="137"/>
      <c r="NRJ3000" s="583"/>
      <c r="NRK3000" s="538"/>
      <c r="NRL3000" s="565"/>
      <c r="NRM3000" s="357"/>
      <c r="NRN3000" s="81"/>
      <c r="NRO3000" s="173"/>
      <c r="NRP3000" s="736"/>
      <c r="NRQ3000" s="137"/>
      <c r="NRR3000" s="583"/>
      <c r="NRS3000" s="538"/>
      <c r="NRT3000" s="565"/>
      <c r="NRU3000" s="357"/>
      <c r="NRV3000" s="81"/>
      <c r="NRW3000" s="173"/>
      <c r="NRX3000" s="736"/>
      <c r="NRY3000" s="137"/>
      <c r="NRZ3000" s="583"/>
      <c r="NSA3000" s="538"/>
      <c r="NSB3000" s="565"/>
      <c r="NSC3000" s="357"/>
      <c r="NSD3000" s="81"/>
      <c r="NSE3000" s="173"/>
      <c r="NSF3000" s="736"/>
      <c r="NSG3000" s="137"/>
      <c r="NSH3000" s="583"/>
      <c r="NSI3000" s="538"/>
      <c r="NSJ3000" s="565"/>
      <c r="NSK3000" s="357"/>
      <c r="NSL3000" s="81"/>
      <c r="NSM3000" s="173"/>
      <c r="NSN3000" s="736"/>
      <c r="NSO3000" s="137"/>
      <c r="NSP3000" s="583"/>
      <c r="NSQ3000" s="538"/>
      <c r="NSR3000" s="565"/>
      <c r="NSS3000" s="357"/>
      <c r="NST3000" s="81"/>
      <c r="NSU3000" s="173"/>
      <c r="NSV3000" s="736"/>
      <c r="NSW3000" s="137"/>
      <c r="NSX3000" s="583"/>
      <c r="NSY3000" s="538"/>
      <c r="NSZ3000" s="565"/>
      <c r="NTA3000" s="357"/>
      <c r="NTB3000" s="81"/>
      <c r="NTC3000" s="173"/>
      <c r="NTD3000" s="736"/>
      <c r="NTE3000" s="137"/>
      <c r="NTF3000" s="583"/>
      <c r="NTG3000" s="538"/>
      <c r="NTH3000" s="565"/>
      <c r="NTI3000" s="357"/>
      <c r="NTJ3000" s="81"/>
      <c r="NTK3000" s="173"/>
      <c r="NTL3000" s="736"/>
      <c r="NTM3000" s="137"/>
      <c r="NTN3000" s="583"/>
      <c r="NTO3000" s="538"/>
      <c r="NTP3000" s="565"/>
      <c r="NTQ3000" s="357"/>
      <c r="NTR3000" s="81"/>
      <c r="NTS3000" s="173"/>
      <c r="NTT3000" s="736"/>
      <c r="NTU3000" s="137"/>
      <c r="NTV3000" s="583"/>
      <c r="NTW3000" s="538"/>
      <c r="NTX3000" s="565"/>
      <c r="NTY3000" s="357"/>
      <c r="NTZ3000" s="81"/>
      <c r="NUA3000" s="173"/>
      <c r="NUB3000" s="736"/>
      <c r="NUC3000" s="137"/>
      <c r="NUD3000" s="583"/>
      <c r="NUE3000" s="538"/>
      <c r="NUF3000" s="565"/>
      <c r="NUG3000" s="357"/>
      <c r="NUH3000" s="81"/>
      <c r="NUI3000" s="173"/>
      <c r="NUJ3000" s="736"/>
      <c r="NUK3000" s="137"/>
      <c r="NUL3000" s="583"/>
      <c r="NUM3000" s="538"/>
      <c r="NUN3000" s="565"/>
      <c r="NUO3000" s="357"/>
      <c r="NUP3000" s="81"/>
      <c r="NUQ3000" s="173"/>
      <c r="NUR3000" s="736"/>
      <c r="NUS3000" s="137"/>
      <c r="NUT3000" s="583"/>
      <c r="NUU3000" s="538"/>
      <c r="NUV3000" s="565"/>
      <c r="NUW3000" s="357"/>
      <c r="NUX3000" s="81"/>
      <c r="NUY3000" s="173"/>
      <c r="NUZ3000" s="736"/>
      <c r="NVA3000" s="137"/>
      <c r="NVB3000" s="583"/>
      <c r="NVC3000" s="538"/>
      <c r="NVD3000" s="565"/>
      <c r="NVE3000" s="357"/>
      <c r="NVF3000" s="81"/>
      <c r="NVG3000" s="173"/>
      <c r="NVH3000" s="736"/>
      <c r="NVI3000" s="137"/>
      <c r="NVJ3000" s="583"/>
      <c r="NVK3000" s="538"/>
      <c r="NVL3000" s="565"/>
      <c r="NVM3000" s="357"/>
      <c r="NVN3000" s="81"/>
      <c r="NVO3000" s="173"/>
      <c r="NVP3000" s="736"/>
      <c r="NVQ3000" s="137"/>
      <c r="NVR3000" s="583"/>
      <c r="NVS3000" s="538"/>
      <c r="NVT3000" s="565"/>
      <c r="NVU3000" s="357"/>
      <c r="NVV3000" s="81"/>
      <c r="NVW3000" s="173"/>
      <c r="NVX3000" s="736"/>
      <c r="NVY3000" s="137"/>
      <c r="NVZ3000" s="583"/>
      <c r="NWA3000" s="538"/>
      <c r="NWB3000" s="565"/>
      <c r="NWC3000" s="357"/>
      <c r="NWD3000" s="81"/>
      <c r="NWE3000" s="173"/>
      <c r="NWF3000" s="736"/>
      <c r="NWG3000" s="137"/>
      <c r="NWH3000" s="583"/>
      <c r="NWI3000" s="538"/>
      <c r="NWJ3000" s="565"/>
      <c r="NWK3000" s="357"/>
      <c r="NWL3000" s="81"/>
      <c r="NWM3000" s="173"/>
      <c r="NWN3000" s="736"/>
      <c r="NWO3000" s="137"/>
      <c r="NWP3000" s="583"/>
      <c r="NWQ3000" s="538"/>
      <c r="NWR3000" s="565"/>
      <c r="NWS3000" s="357"/>
      <c r="NWT3000" s="81"/>
      <c r="NWU3000" s="173"/>
      <c r="NWV3000" s="736"/>
      <c r="NWW3000" s="137"/>
      <c r="NWX3000" s="583"/>
      <c r="NWY3000" s="538"/>
      <c r="NWZ3000" s="565"/>
      <c r="NXA3000" s="357"/>
      <c r="NXB3000" s="81"/>
      <c r="NXC3000" s="173"/>
      <c r="NXD3000" s="736"/>
      <c r="NXE3000" s="137"/>
      <c r="NXF3000" s="583"/>
      <c r="NXG3000" s="538"/>
      <c r="NXH3000" s="565"/>
      <c r="NXI3000" s="357"/>
      <c r="NXJ3000" s="81"/>
      <c r="NXK3000" s="173"/>
      <c r="NXL3000" s="736"/>
      <c r="NXM3000" s="137"/>
      <c r="NXN3000" s="583"/>
      <c r="NXO3000" s="538"/>
      <c r="NXP3000" s="565"/>
      <c r="NXQ3000" s="357"/>
      <c r="NXR3000" s="81"/>
      <c r="NXS3000" s="173"/>
      <c r="NXT3000" s="736"/>
      <c r="NXU3000" s="137"/>
      <c r="NXV3000" s="583"/>
      <c r="NXW3000" s="538"/>
      <c r="NXX3000" s="565"/>
      <c r="NXY3000" s="357"/>
      <c r="NXZ3000" s="81"/>
      <c r="NYA3000" s="173"/>
      <c r="NYB3000" s="736"/>
      <c r="NYC3000" s="137"/>
      <c r="NYD3000" s="583"/>
      <c r="NYE3000" s="538"/>
      <c r="NYF3000" s="565"/>
      <c r="NYG3000" s="357"/>
      <c r="NYH3000" s="81"/>
      <c r="NYI3000" s="173"/>
      <c r="NYJ3000" s="736"/>
      <c r="NYK3000" s="137"/>
      <c r="NYL3000" s="583"/>
      <c r="NYM3000" s="538"/>
      <c r="NYN3000" s="565"/>
      <c r="NYO3000" s="357"/>
      <c r="NYP3000" s="81"/>
      <c r="NYQ3000" s="173"/>
      <c r="NYR3000" s="736"/>
      <c r="NYS3000" s="137"/>
      <c r="NYT3000" s="583"/>
      <c r="NYU3000" s="538"/>
      <c r="NYV3000" s="565"/>
      <c r="NYW3000" s="357"/>
      <c r="NYX3000" s="81"/>
      <c r="NYY3000" s="173"/>
      <c r="NYZ3000" s="736"/>
      <c r="NZA3000" s="137"/>
      <c r="NZB3000" s="583"/>
      <c r="NZC3000" s="538"/>
      <c r="NZD3000" s="565"/>
      <c r="NZE3000" s="357"/>
      <c r="NZF3000" s="81"/>
      <c r="NZG3000" s="173"/>
      <c r="NZH3000" s="736"/>
      <c r="NZI3000" s="137"/>
      <c r="NZJ3000" s="583"/>
      <c r="NZK3000" s="538"/>
      <c r="NZL3000" s="565"/>
      <c r="NZM3000" s="357"/>
      <c r="NZN3000" s="81"/>
      <c r="NZO3000" s="173"/>
      <c r="NZP3000" s="736"/>
      <c r="NZQ3000" s="137"/>
      <c r="NZR3000" s="583"/>
      <c r="NZS3000" s="538"/>
      <c r="NZT3000" s="565"/>
      <c r="NZU3000" s="357"/>
      <c r="NZV3000" s="81"/>
      <c r="NZW3000" s="173"/>
      <c r="NZX3000" s="736"/>
      <c r="NZY3000" s="137"/>
      <c r="NZZ3000" s="583"/>
      <c r="OAA3000" s="538"/>
      <c r="OAB3000" s="565"/>
      <c r="OAC3000" s="357"/>
      <c r="OAD3000" s="81"/>
      <c r="OAE3000" s="173"/>
      <c r="OAF3000" s="736"/>
      <c r="OAG3000" s="137"/>
      <c r="OAH3000" s="583"/>
      <c r="OAI3000" s="538"/>
      <c r="OAJ3000" s="565"/>
      <c r="OAK3000" s="357"/>
      <c r="OAL3000" s="81"/>
      <c r="OAM3000" s="173"/>
      <c r="OAN3000" s="736"/>
      <c r="OAO3000" s="137"/>
      <c r="OAP3000" s="583"/>
      <c r="OAQ3000" s="538"/>
      <c r="OAR3000" s="565"/>
      <c r="OAS3000" s="357"/>
      <c r="OAT3000" s="81"/>
      <c r="OAU3000" s="173"/>
      <c r="OAV3000" s="736"/>
      <c r="OAW3000" s="137"/>
      <c r="OAX3000" s="583"/>
      <c r="OAY3000" s="538"/>
      <c r="OAZ3000" s="565"/>
      <c r="OBA3000" s="357"/>
      <c r="OBB3000" s="81"/>
      <c r="OBC3000" s="173"/>
      <c r="OBD3000" s="736"/>
      <c r="OBE3000" s="137"/>
      <c r="OBF3000" s="583"/>
      <c r="OBG3000" s="538"/>
      <c r="OBH3000" s="565"/>
      <c r="OBI3000" s="357"/>
      <c r="OBJ3000" s="81"/>
      <c r="OBK3000" s="173"/>
      <c r="OBL3000" s="736"/>
      <c r="OBM3000" s="137"/>
      <c r="OBN3000" s="583"/>
      <c r="OBO3000" s="538"/>
      <c r="OBP3000" s="565"/>
      <c r="OBQ3000" s="357"/>
      <c r="OBR3000" s="81"/>
      <c r="OBS3000" s="173"/>
      <c r="OBT3000" s="736"/>
      <c r="OBU3000" s="137"/>
      <c r="OBV3000" s="583"/>
      <c r="OBW3000" s="538"/>
      <c r="OBX3000" s="565"/>
      <c r="OBY3000" s="357"/>
      <c r="OBZ3000" s="81"/>
      <c r="OCA3000" s="173"/>
      <c r="OCB3000" s="736"/>
      <c r="OCC3000" s="137"/>
      <c r="OCD3000" s="583"/>
      <c r="OCE3000" s="538"/>
      <c r="OCF3000" s="565"/>
      <c r="OCG3000" s="357"/>
      <c r="OCH3000" s="81"/>
      <c r="OCI3000" s="173"/>
      <c r="OCJ3000" s="736"/>
      <c r="OCK3000" s="137"/>
      <c r="OCL3000" s="583"/>
      <c r="OCM3000" s="538"/>
      <c r="OCN3000" s="565"/>
      <c r="OCO3000" s="357"/>
      <c r="OCP3000" s="81"/>
      <c r="OCQ3000" s="173"/>
      <c r="OCR3000" s="736"/>
      <c r="OCS3000" s="137"/>
      <c r="OCT3000" s="583"/>
      <c r="OCU3000" s="538"/>
      <c r="OCV3000" s="565"/>
      <c r="OCW3000" s="357"/>
      <c r="OCX3000" s="81"/>
      <c r="OCY3000" s="173"/>
      <c r="OCZ3000" s="736"/>
      <c r="ODA3000" s="137"/>
      <c r="ODB3000" s="583"/>
      <c r="ODC3000" s="538"/>
      <c r="ODD3000" s="565"/>
      <c r="ODE3000" s="357"/>
      <c r="ODF3000" s="81"/>
      <c r="ODG3000" s="173"/>
      <c r="ODH3000" s="736"/>
      <c r="ODI3000" s="137"/>
      <c r="ODJ3000" s="583"/>
      <c r="ODK3000" s="538"/>
      <c r="ODL3000" s="565"/>
      <c r="ODM3000" s="357"/>
      <c r="ODN3000" s="81"/>
      <c r="ODO3000" s="173"/>
      <c r="ODP3000" s="736"/>
      <c r="ODQ3000" s="137"/>
      <c r="ODR3000" s="583"/>
      <c r="ODS3000" s="538"/>
      <c r="ODT3000" s="565"/>
      <c r="ODU3000" s="357"/>
      <c r="ODV3000" s="81"/>
      <c r="ODW3000" s="173"/>
      <c r="ODX3000" s="736"/>
      <c r="ODY3000" s="137"/>
      <c r="ODZ3000" s="583"/>
      <c r="OEA3000" s="538"/>
      <c r="OEB3000" s="565"/>
      <c r="OEC3000" s="357"/>
      <c r="OED3000" s="81"/>
      <c r="OEE3000" s="173"/>
      <c r="OEF3000" s="736"/>
      <c r="OEG3000" s="137"/>
      <c r="OEH3000" s="583"/>
      <c r="OEI3000" s="538"/>
      <c r="OEJ3000" s="565"/>
      <c r="OEK3000" s="357"/>
      <c r="OEL3000" s="81"/>
      <c r="OEM3000" s="173"/>
      <c r="OEN3000" s="736"/>
      <c r="OEO3000" s="137"/>
      <c r="OEP3000" s="583"/>
      <c r="OEQ3000" s="538"/>
      <c r="OER3000" s="565"/>
      <c r="OES3000" s="357"/>
      <c r="OET3000" s="81"/>
      <c r="OEU3000" s="173"/>
      <c r="OEV3000" s="736"/>
      <c r="OEW3000" s="137"/>
      <c r="OEX3000" s="583"/>
      <c r="OEY3000" s="538"/>
      <c r="OEZ3000" s="565"/>
      <c r="OFA3000" s="357"/>
      <c r="OFB3000" s="81"/>
      <c r="OFC3000" s="173"/>
      <c r="OFD3000" s="736"/>
      <c r="OFE3000" s="137"/>
      <c r="OFF3000" s="583"/>
      <c r="OFG3000" s="538"/>
      <c r="OFH3000" s="565"/>
      <c r="OFI3000" s="357"/>
      <c r="OFJ3000" s="81"/>
      <c r="OFK3000" s="173"/>
      <c r="OFL3000" s="736"/>
      <c r="OFM3000" s="137"/>
      <c r="OFN3000" s="583"/>
      <c r="OFO3000" s="538"/>
      <c r="OFP3000" s="565"/>
      <c r="OFQ3000" s="357"/>
      <c r="OFR3000" s="81"/>
      <c r="OFS3000" s="173"/>
      <c r="OFT3000" s="736"/>
      <c r="OFU3000" s="137"/>
      <c r="OFV3000" s="583"/>
      <c r="OFW3000" s="538"/>
      <c r="OFX3000" s="565"/>
      <c r="OFY3000" s="357"/>
      <c r="OFZ3000" s="81"/>
      <c r="OGA3000" s="173"/>
      <c r="OGB3000" s="736"/>
      <c r="OGC3000" s="137"/>
      <c r="OGD3000" s="583"/>
      <c r="OGE3000" s="538"/>
      <c r="OGF3000" s="565"/>
      <c r="OGG3000" s="357"/>
      <c r="OGH3000" s="81"/>
      <c r="OGI3000" s="173"/>
      <c r="OGJ3000" s="736"/>
      <c r="OGK3000" s="137"/>
      <c r="OGL3000" s="583"/>
      <c r="OGM3000" s="538"/>
      <c r="OGN3000" s="565"/>
      <c r="OGO3000" s="357"/>
      <c r="OGP3000" s="81"/>
      <c r="OGQ3000" s="173"/>
      <c r="OGR3000" s="736"/>
      <c r="OGS3000" s="137"/>
      <c r="OGT3000" s="583"/>
      <c r="OGU3000" s="538"/>
      <c r="OGV3000" s="565"/>
      <c r="OGW3000" s="357"/>
      <c r="OGX3000" s="81"/>
      <c r="OGY3000" s="173"/>
      <c r="OGZ3000" s="736"/>
      <c r="OHA3000" s="137"/>
      <c r="OHB3000" s="583"/>
      <c r="OHC3000" s="538"/>
      <c r="OHD3000" s="565"/>
      <c r="OHE3000" s="357"/>
      <c r="OHF3000" s="81"/>
      <c r="OHG3000" s="173"/>
      <c r="OHH3000" s="736"/>
      <c r="OHI3000" s="137"/>
      <c r="OHJ3000" s="583"/>
      <c r="OHK3000" s="538"/>
      <c r="OHL3000" s="565"/>
      <c r="OHM3000" s="357"/>
      <c r="OHN3000" s="81"/>
      <c r="OHO3000" s="173"/>
      <c r="OHP3000" s="736"/>
      <c r="OHQ3000" s="137"/>
      <c r="OHR3000" s="583"/>
      <c r="OHS3000" s="538"/>
      <c r="OHT3000" s="565"/>
      <c r="OHU3000" s="357"/>
      <c r="OHV3000" s="81"/>
      <c r="OHW3000" s="173"/>
      <c r="OHX3000" s="736"/>
      <c r="OHY3000" s="137"/>
      <c r="OHZ3000" s="583"/>
      <c r="OIA3000" s="538"/>
      <c r="OIB3000" s="565"/>
      <c r="OIC3000" s="357"/>
      <c r="OID3000" s="81"/>
      <c r="OIE3000" s="173"/>
      <c r="OIF3000" s="736"/>
      <c r="OIG3000" s="137"/>
      <c r="OIH3000" s="583"/>
      <c r="OII3000" s="538"/>
      <c r="OIJ3000" s="565"/>
      <c r="OIK3000" s="357"/>
      <c r="OIL3000" s="81"/>
      <c r="OIM3000" s="173"/>
      <c r="OIN3000" s="736"/>
      <c r="OIO3000" s="137"/>
      <c r="OIP3000" s="583"/>
      <c r="OIQ3000" s="538"/>
      <c r="OIR3000" s="565"/>
      <c r="OIS3000" s="357"/>
      <c r="OIT3000" s="81"/>
      <c r="OIU3000" s="173"/>
      <c r="OIV3000" s="736"/>
      <c r="OIW3000" s="137"/>
      <c r="OIX3000" s="583"/>
      <c r="OIY3000" s="538"/>
      <c r="OIZ3000" s="565"/>
      <c r="OJA3000" s="357"/>
      <c r="OJB3000" s="81"/>
      <c r="OJC3000" s="173"/>
      <c r="OJD3000" s="736"/>
      <c r="OJE3000" s="137"/>
      <c r="OJF3000" s="583"/>
      <c r="OJG3000" s="538"/>
      <c r="OJH3000" s="565"/>
      <c r="OJI3000" s="357"/>
      <c r="OJJ3000" s="81"/>
      <c r="OJK3000" s="173"/>
      <c r="OJL3000" s="736"/>
      <c r="OJM3000" s="137"/>
      <c r="OJN3000" s="583"/>
      <c r="OJO3000" s="538"/>
      <c r="OJP3000" s="565"/>
      <c r="OJQ3000" s="357"/>
      <c r="OJR3000" s="81"/>
      <c r="OJS3000" s="173"/>
      <c r="OJT3000" s="736"/>
      <c r="OJU3000" s="137"/>
      <c r="OJV3000" s="583"/>
      <c r="OJW3000" s="538"/>
      <c r="OJX3000" s="565"/>
      <c r="OJY3000" s="357"/>
      <c r="OJZ3000" s="81"/>
      <c r="OKA3000" s="173"/>
      <c r="OKB3000" s="736"/>
      <c r="OKC3000" s="137"/>
      <c r="OKD3000" s="583"/>
      <c r="OKE3000" s="538"/>
      <c r="OKF3000" s="565"/>
      <c r="OKG3000" s="357"/>
      <c r="OKH3000" s="81"/>
      <c r="OKI3000" s="173"/>
      <c r="OKJ3000" s="736"/>
      <c r="OKK3000" s="137"/>
      <c r="OKL3000" s="583"/>
      <c r="OKM3000" s="538"/>
      <c r="OKN3000" s="565"/>
      <c r="OKO3000" s="357"/>
      <c r="OKP3000" s="81"/>
      <c r="OKQ3000" s="173"/>
      <c r="OKR3000" s="736"/>
      <c r="OKS3000" s="137"/>
      <c r="OKT3000" s="583"/>
      <c r="OKU3000" s="538"/>
      <c r="OKV3000" s="565"/>
      <c r="OKW3000" s="357"/>
      <c r="OKX3000" s="81"/>
      <c r="OKY3000" s="173"/>
      <c r="OKZ3000" s="736"/>
      <c r="OLA3000" s="137"/>
      <c r="OLB3000" s="583"/>
      <c r="OLC3000" s="538"/>
      <c r="OLD3000" s="565"/>
      <c r="OLE3000" s="357"/>
      <c r="OLF3000" s="81"/>
      <c r="OLG3000" s="173"/>
      <c r="OLH3000" s="736"/>
      <c r="OLI3000" s="137"/>
      <c r="OLJ3000" s="583"/>
      <c r="OLK3000" s="538"/>
      <c r="OLL3000" s="565"/>
      <c r="OLM3000" s="357"/>
      <c r="OLN3000" s="81"/>
      <c r="OLO3000" s="173"/>
      <c r="OLP3000" s="736"/>
      <c r="OLQ3000" s="137"/>
      <c r="OLR3000" s="583"/>
      <c r="OLS3000" s="538"/>
      <c r="OLT3000" s="565"/>
      <c r="OLU3000" s="357"/>
      <c r="OLV3000" s="81"/>
      <c r="OLW3000" s="173"/>
      <c r="OLX3000" s="736"/>
      <c r="OLY3000" s="137"/>
      <c r="OLZ3000" s="583"/>
      <c r="OMA3000" s="538"/>
      <c r="OMB3000" s="565"/>
      <c r="OMC3000" s="357"/>
      <c r="OMD3000" s="81"/>
      <c r="OME3000" s="173"/>
      <c r="OMF3000" s="736"/>
      <c r="OMG3000" s="137"/>
      <c r="OMH3000" s="583"/>
      <c r="OMI3000" s="538"/>
      <c r="OMJ3000" s="565"/>
      <c r="OMK3000" s="357"/>
      <c r="OML3000" s="81"/>
      <c r="OMM3000" s="173"/>
      <c r="OMN3000" s="736"/>
      <c r="OMO3000" s="137"/>
      <c r="OMP3000" s="583"/>
      <c r="OMQ3000" s="538"/>
      <c r="OMR3000" s="565"/>
      <c r="OMS3000" s="357"/>
      <c r="OMT3000" s="81"/>
      <c r="OMU3000" s="173"/>
      <c r="OMV3000" s="736"/>
      <c r="OMW3000" s="137"/>
      <c r="OMX3000" s="583"/>
      <c r="OMY3000" s="538"/>
      <c r="OMZ3000" s="565"/>
      <c r="ONA3000" s="357"/>
      <c r="ONB3000" s="81"/>
      <c r="ONC3000" s="173"/>
      <c r="OND3000" s="736"/>
      <c r="ONE3000" s="137"/>
      <c r="ONF3000" s="583"/>
      <c r="ONG3000" s="538"/>
      <c r="ONH3000" s="565"/>
      <c r="ONI3000" s="357"/>
      <c r="ONJ3000" s="81"/>
      <c r="ONK3000" s="173"/>
      <c r="ONL3000" s="736"/>
      <c r="ONM3000" s="137"/>
      <c r="ONN3000" s="583"/>
      <c r="ONO3000" s="538"/>
      <c r="ONP3000" s="565"/>
      <c r="ONQ3000" s="357"/>
      <c r="ONR3000" s="81"/>
      <c r="ONS3000" s="173"/>
      <c r="ONT3000" s="736"/>
      <c r="ONU3000" s="137"/>
      <c r="ONV3000" s="583"/>
      <c r="ONW3000" s="538"/>
      <c r="ONX3000" s="565"/>
      <c r="ONY3000" s="357"/>
      <c r="ONZ3000" s="81"/>
      <c r="OOA3000" s="173"/>
      <c r="OOB3000" s="736"/>
      <c r="OOC3000" s="137"/>
      <c r="OOD3000" s="583"/>
      <c r="OOE3000" s="538"/>
      <c r="OOF3000" s="565"/>
      <c r="OOG3000" s="357"/>
      <c r="OOH3000" s="81"/>
      <c r="OOI3000" s="173"/>
      <c r="OOJ3000" s="736"/>
      <c r="OOK3000" s="137"/>
      <c r="OOL3000" s="583"/>
      <c r="OOM3000" s="538"/>
      <c r="OON3000" s="565"/>
      <c r="OOO3000" s="357"/>
      <c r="OOP3000" s="81"/>
      <c r="OOQ3000" s="173"/>
      <c r="OOR3000" s="736"/>
      <c r="OOS3000" s="137"/>
      <c r="OOT3000" s="583"/>
      <c r="OOU3000" s="538"/>
      <c r="OOV3000" s="565"/>
      <c r="OOW3000" s="357"/>
      <c r="OOX3000" s="81"/>
      <c r="OOY3000" s="173"/>
      <c r="OOZ3000" s="736"/>
      <c r="OPA3000" s="137"/>
      <c r="OPB3000" s="583"/>
      <c r="OPC3000" s="538"/>
      <c r="OPD3000" s="565"/>
      <c r="OPE3000" s="357"/>
      <c r="OPF3000" s="81"/>
      <c r="OPG3000" s="173"/>
      <c r="OPH3000" s="736"/>
      <c r="OPI3000" s="137"/>
      <c r="OPJ3000" s="583"/>
      <c r="OPK3000" s="538"/>
      <c r="OPL3000" s="565"/>
      <c r="OPM3000" s="357"/>
      <c r="OPN3000" s="81"/>
      <c r="OPO3000" s="173"/>
      <c r="OPP3000" s="736"/>
      <c r="OPQ3000" s="137"/>
      <c r="OPR3000" s="583"/>
      <c r="OPS3000" s="538"/>
      <c r="OPT3000" s="565"/>
      <c r="OPU3000" s="357"/>
      <c r="OPV3000" s="81"/>
      <c r="OPW3000" s="173"/>
      <c r="OPX3000" s="736"/>
      <c r="OPY3000" s="137"/>
      <c r="OPZ3000" s="583"/>
      <c r="OQA3000" s="538"/>
      <c r="OQB3000" s="565"/>
      <c r="OQC3000" s="357"/>
      <c r="OQD3000" s="81"/>
      <c r="OQE3000" s="173"/>
      <c r="OQF3000" s="736"/>
      <c r="OQG3000" s="137"/>
      <c r="OQH3000" s="583"/>
      <c r="OQI3000" s="538"/>
      <c r="OQJ3000" s="565"/>
      <c r="OQK3000" s="357"/>
      <c r="OQL3000" s="81"/>
      <c r="OQM3000" s="173"/>
      <c r="OQN3000" s="736"/>
      <c r="OQO3000" s="137"/>
      <c r="OQP3000" s="583"/>
      <c r="OQQ3000" s="538"/>
      <c r="OQR3000" s="565"/>
      <c r="OQS3000" s="357"/>
      <c r="OQT3000" s="81"/>
      <c r="OQU3000" s="173"/>
      <c r="OQV3000" s="736"/>
      <c r="OQW3000" s="137"/>
      <c r="OQX3000" s="583"/>
      <c r="OQY3000" s="538"/>
      <c r="OQZ3000" s="565"/>
      <c r="ORA3000" s="357"/>
      <c r="ORB3000" s="81"/>
      <c r="ORC3000" s="173"/>
      <c r="ORD3000" s="736"/>
      <c r="ORE3000" s="137"/>
      <c r="ORF3000" s="583"/>
      <c r="ORG3000" s="538"/>
      <c r="ORH3000" s="565"/>
      <c r="ORI3000" s="357"/>
      <c r="ORJ3000" s="81"/>
      <c r="ORK3000" s="173"/>
      <c r="ORL3000" s="736"/>
      <c r="ORM3000" s="137"/>
      <c r="ORN3000" s="583"/>
      <c r="ORO3000" s="538"/>
      <c r="ORP3000" s="565"/>
      <c r="ORQ3000" s="357"/>
      <c r="ORR3000" s="81"/>
      <c r="ORS3000" s="173"/>
      <c r="ORT3000" s="736"/>
      <c r="ORU3000" s="137"/>
      <c r="ORV3000" s="583"/>
      <c r="ORW3000" s="538"/>
      <c r="ORX3000" s="565"/>
      <c r="ORY3000" s="357"/>
      <c r="ORZ3000" s="81"/>
      <c r="OSA3000" s="173"/>
      <c r="OSB3000" s="736"/>
      <c r="OSC3000" s="137"/>
      <c r="OSD3000" s="583"/>
      <c r="OSE3000" s="538"/>
      <c r="OSF3000" s="565"/>
      <c r="OSG3000" s="357"/>
      <c r="OSH3000" s="81"/>
      <c r="OSI3000" s="173"/>
      <c r="OSJ3000" s="736"/>
      <c r="OSK3000" s="137"/>
      <c r="OSL3000" s="583"/>
      <c r="OSM3000" s="538"/>
      <c r="OSN3000" s="565"/>
      <c r="OSO3000" s="357"/>
      <c r="OSP3000" s="81"/>
      <c r="OSQ3000" s="173"/>
      <c r="OSR3000" s="736"/>
      <c r="OSS3000" s="137"/>
      <c r="OST3000" s="583"/>
      <c r="OSU3000" s="538"/>
      <c r="OSV3000" s="565"/>
      <c r="OSW3000" s="357"/>
      <c r="OSX3000" s="81"/>
      <c r="OSY3000" s="173"/>
      <c r="OSZ3000" s="736"/>
      <c r="OTA3000" s="137"/>
      <c r="OTB3000" s="583"/>
      <c r="OTC3000" s="538"/>
      <c r="OTD3000" s="565"/>
      <c r="OTE3000" s="357"/>
      <c r="OTF3000" s="81"/>
      <c r="OTG3000" s="173"/>
      <c r="OTH3000" s="736"/>
      <c r="OTI3000" s="137"/>
      <c r="OTJ3000" s="583"/>
      <c r="OTK3000" s="538"/>
      <c r="OTL3000" s="565"/>
      <c r="OTM3000" s="357"/>
      <c r="OTN3000" s="81"/>
      <c r="OTO3000" s="173"/>
      <c r="OTP3000" s="736"/>
      <c r="OTQ3000" s="137"/>
      <c r="OTR3000" s="583"/>
      <c r="OTS3000" s="538"/>
      <c r="OTT3000" s="565"/>
      <c r="OTU3000" s="357"/>
      <c r="OTV3000" s="81"/>
      <c r="OTW3000" s="173"/>
      <c r="OTX3000" s="736"/>
      <c r="OTY3000" s="137"/>
      <c r="OTZ3000" s="583"/>
      <c r="OUA3000" s="538"/>
      <c r="OUB3000" s="565"/>
      <c r="OUC3000" s="357"/>
      <c r="OUD3000" s="81"/>
      <c r="OUE3000" s="173"/>
      <c r="OUF3000" s="736"/>
      <c r="OUG3000" s="137"/>
      <c r="OUH3000" s="583"/>
      <c r="OUI3000" s="538"/>
      <c r="OUJ3000" s="565"/>
      <c r="OUK3000" s="357"/>
      <c r="OUL3000" s="81"/>
      <c r="OUM3000" s="173"/>
      <c r="OUN3000" s="736"/>
      <c r="OUO3000" s="137"/>
      <c r="OUP3000" s="583"/>
      <c r="OUQ3000" s="538"/>
      <c r="OUR3000" s="565"/>
      <c r="OUS3000" s="357"/>
      <c r="OUT3000" s="81"/>
      <c r="OUU3000" s="173"/>
      <c r="OUV3000" s="736"/>
      <c r="OUW3000" s="137"/>
      <c r="OUX3000" s="583"/>
      <c r="OUY3000" s="538"/>
      <c r="OUZ3000" s="565"/>
      <c r="OVA3000" s="357"/>
      <c r="OVB3000" s="81"/>
      <c r="OVC3000" s="173"/>
      <c r="OVD3000" s="736"/>
      <c r="OVE3000" s="137"/>
      <c r="OVF3000" s="583"/>
      <c r="OVG3000" s="538"/>
      <c r="OVH3000" s="565"/>
      <c r="OVI3000" s="357"/>
      <c r="OVJ3000" s="81"/>
      <c r="OVK3000" s="173"/>
      <c r="OVL3000" s="736"/>
      <c r="OVM3000" s="137"/>
      <c r="OVN3000" s="583"/>
      <c r="OVO3000" s="538"/>
      <c r="OVP3000" s="565"/>
      <c r="OVQ3000" s="357"/>
      <c r="OVR3000" s="81"/>
      <c r="OVS3000" s="173"/>
      <c r="OVT3000" s="736"/>
      <c r="OVU3000" s="137"/>
      <c r="OVV3000" s="583"/>
      <c r="OVW3000" s="538"/>
      <c r="OVX3000" s="565"/>
      <c r="OVY3000" s="357"/>
      <c r="OVZ3000" s="81"/>
      <c r="OWA3000" s="173"/>
      <c r="OWB3000" s="736"/>
      <c r="OWC3000" s="137"/>
      <c r="OWD3000" s="583"/>
      <c r="OWE3000" s="538"/>
      <c r="OWF3000" s="565"/>
      <c r="OWG3000" s="357"/>
      <c r="OWH3000" s="81"/>
      <c r="OWI3000" s="173"/>
      <c r="OWJ3000" s="736"/>
      <c r="OWK3000" s="137"/>
      <c r="OWL3000" s="583"/>
      <c r="OWM3000" s="538"/>
      <c r="OWN3000" s="565"/>
      <c r="OWO3000" s="357"/>
      <c r="OWP3000" s="81"/>
      <c r="OWQ3000" s="173"/>
      <c r="OWR3000" s="736"/>
      <c r="OWS3000" s="137"/>
      <c r="OWT3000" s="583"/>
      <c r="OWU3000" s="538"/>
      <c r="OWV3000" s="565"/>
      <c r="OWW3000" s="357"/>
      <c r="OWX3000" s="81"/>
      <c r="OWY3000" s="173"/>
      <c r="OWZ3000" s="736"/>
      <c r="OXA3000" s="137"/>
      <c r="OXB3000" s="583"/>
      <c r="OXC3000" s="538"/>
      <c r="OXD3000" s="565"/>
      <c r="OXE3000" s="357"/>
      <c r="OXF3000" s="81"/>
      <c r="OXG3000" s="173"/>
      <c r="OXH3000" s="736"/>
      <c r="OXI3000" s="137"/>
      <c r="OXJ3000" s="583"/>
      <c r="OXK3000" s="538"/>
      <c r="OXL3000" s="565"/>
      <c r="OXM3000" s="357"/>
      <c r="OXN3000" s="81"/>
      <c r="OXO3000" s="173"/>
      <c r="OXP3000" s="736"/>
      <c r="OXQ3000" s="137"/>
      <c r="OXR3000" s="583"/>
      <c r="OXS3000" s="538"/>
      <c r="OXT3000" s="565"/>
      <c r="OXU3000" s="357"/>
      <c r="OXV3000" s="81"/>
      <c r="OXW3000" s="173"/>
      <c r="OXX3000" s="736"/>
      <c r="OXY3000" s="137"/>
      <c r="OXZ3000" s="583"/>
      <c r="OYA3000" s="538"/>
      <c r="OYB3000" s="565"/>
      <c r="OYC3000" s="357"/>
      <c r="OYD3000" s="81"/>
      <c r="OYE3000" s="173"/>
      <c r="OYF3000" s="736"/>
      <c r="OYG3000" s="137"/>
      <c r="OYH3000" s="583"/>
      <c r="OYI3000" s="538"/>
      <c r="OYJ3000" s="565"/>
      <c r="OYK3000" s="357"/>
      <c r="OYL3000" s="81"/>
      <c r="OYM3000" s="173"/>
      <c r="OYN3000" s="736"/>
      <c r="OYO3000" s="137"/>
      <c r="OYP3000" s="583"/>
      <c r="OYQ3000" s="538"/>
      <c r="OYR3000" s="565"/>
      <c r="OYS3000" s="357"/>
      <c r="OYT3000" s="81"/>
      <c r="OYU3000" s="173"/>
      <c r="OYV3000" s="736"/>
      <c r="OYW3000" s="137"/>
      <c r="OYX3000" s="583"/>
      <c r="OYY3000" s="538"/>
      <c r="OYZ3000" s="565"/>
      <c r="OZA3000" s="357"/>
      <c r="OZB3000" s="81"/>
      <c r="OZC3000" s="173"/>
      <c r="OZD3000" s="736"/>
      <c r="OZE3000" s="137"/>
      <c r="OZF3000" s="583"/>
      <c r="OZG3000" s="538"/>
      <c r="OZH3000" s="565"/>
      <c r="OZI3000" s="357"/>
      <c r="OZJ3000" s="81"/>
      <c r="OZK3000" s="173"/>
      <c r="OZL3000" s="736"/>
      <c r="OZM3000" s="137"/>
      <c r="OZN3000" s="583"/>
      <c r="OZO3000" s="538"/>
      <c r="OZP3000" s="565"/>
      <c r="OZQ3000" s="357"/>
      <c r="OZR3000" s="81"/>
      <c r="OZS3000" s="173"/>
      <c r="OZT3000" s="736"/>
      <c r="OZU3000" s="137"/>
      <c r="OZV3000" s="583"/>
      <c r="OZW3000" s="538"/>
      <c r="OZX3000" s="565"/>
      <c r="OZY3000" s="357"/>
      <c r="OZZ3000" s="81"/>
      <c r="PAA3000" s="173"/>
      <c r="PAB3000" s="736"/>
      <c r="PAC3000" s="137"/>
      <c r="PAD3000" s="583"/>
      <c r="PAE3000" s="538"/>
      <c r="PAF3000" s="565"/>
      <c r="PAG3000" s="357"/>
      <c r="PAH3000" s="81"/>
      <c r="PAI3000" s="173"/>
      <c r="PAJ3000" s="736"/>
      <c r="PAK3000" s="137"/>
      <c r="PAL3000" s="583"/>
      <c r="PAM3000" s="538"/>
      <c r="PAN3000" s="565"/>
      <c r="PAO3000" s="357"/>
      <c r="PAP3000" s="81"/>
      <c r="PAQ3000" s="173"/>
      <c r="PAR3000" s="736"/>
      <c r="PAS3000" s="137"/>
      <c r="PAT3000" s="583"/>
      <c r="PAU3000" s="538"/>
      <c r="PAV3000" s="565"/>
      <c r="PAW3000" s="357"/>
      <c r="PAX3000" s="81"/>
      <c r="PAY3000" s="173"/>
      <c r="PAZ3000" s="736"/>
      <c r="PBA3000" s="137"/>
      <c r="PBB3000" s="583"/>
      <c r="PBC3000" s="538"/>
      <c r="PBD3000" s="565"/>
      <c r="PBE3000" s="357"/>
      <c r="PBF3000" s="81"/>
      <c r="PBG3000" s="173"/>
      <c r="PBH3000" s="736"/>
      <c r="PBI3000" s="137"/>
      <c r="PBJ3000" s="583"/>
      <c r="PBK3000" s="538"/>
      <c r="PBL3000" s="565"/>
      <c r="PBM3000" s="357"/>
      <c r="PBN3000" s="81"/>
      <c r="PBO3000" s="173"/>
      <c r="PBP3000" s="736"/>
      <c r="PBQ3000" s="137"/>
      <c r="PBR3000" s="583"/>
      <c r="PBS3000" s="538"/>
      <c r="PBT3000" s="565"/>
      <c r="PBU3000" s="357"/>
      <c r="PBV3000" s="81"/>
      <c r="PBW3000" s="173"/>
      <c r="PBX3000" s="736"/>
      <c r="PBY3000" s="137"/>
      <c r="PBZ3000" s="583"/>
      <c r="PCA3000" s="538"/>
      <c r="PCB3000" s="565"/>
      <c r="PCC3000" s="357"/>
      <c r="PCD3000" s="81"/>
      <c r="PCE3000" s="173"/>
      <c r="PCF3000" s="736"/>
      <c r="PCG3000" s="137"/>
      <c r="PCH3000" s="583"/>
      <c r="PCI3000" s="538"/>
      <c r="PCJ3000" s="565"/>
      <c r="PCK3000" s="357"/>
      <c r="PCL3000" s="81"/>
      <c r="PCM3000" s="173"/>
      <c r="PCN3000" s="736"/>
      <c r="PCO3000" s="137"/>
      <c r="PCP3000" s="583"/>
      <c r="PCQ3000" s="538"/>
      <c r="PCR3000" s="565"/>
      <c r="PCS3000" s="357"/>
      <c r="PCT3000" s="81"/>
      <c r="PCU3000" s="173"/>
      <c r="PCV3000" s="736"/>
      <c r="PCW3000" s="137"/>
      <c r="PCX3000" s="583"/>
      <c r="PCY3000" s="538"/>
      <c r="PCZ3000" s="565"/>
      <c r="PDA3000" s="357"/>
      <c r="PDB3000" s="81"/>
      <c r="PDC3000" s="173"/>
      <c r="PDD3000" s="736"/>
      <c r="PDE3000" s="137"/>
      <c r="PDF3000" s="583"/>
      <c r="PDG3000" s="538"/>
      <c r="PDH3000" s="565"/>
      <c r="PDI3000" s="357"/>
      <c r="PDJ3000" s="81"/>
      <c r="PDK3000" s="173"/>
      <c r="PDL3000" s="736"/>
      <c r="PDM3000" s="137"/>
      <c r="PDN3000" s="583"/>
      <c r="PDO3000" s="538"/>
      <c r="PDP3000" s="565"/>
      <c r="PDQ3000" s="357"/>
      <c r="PDR3000" s="81"/>
      <c r="PDS3000" s="173"/>
      <c r="PDT3000" s="736"/>
      <c r="PDU3000" s="137"/>
      <c r="PDV3000" s="583"/>
      <c r="PDW3000" s="538"/>
      <c r="PDX3000" s="565"/>
      <c r="PDY3000" s="357"/>
      <c r="PDZ3000" s="81"/>
      <c r="PEA3000" s="173"/>
      <c r="PEB3000" s="736"/>
      <c r="PEC3000" s="137"/>
      <c r="PED3000" s="583"/>
      <c r="PEE3000" s="538"/>
      <c r="PEF3000" s="565"/>
      <c r="PEG3000" s="357"/>
      <c r="PEH3000" s="81"/>
      <c r="PEI3000" s="173"/>
      <c r="PEJ3000" s="736"/>
      <c r="PEK3000" s="137"/>
      <c r="PEL3000" s="583"/>
      <c r="PEM3000" s="538"/>
      <c r="PEN3000" s="565"/>
      <c r="PEO3000" s="357"/>
      <c r="PEP3000" s="81"/>
      <c r="PEQ3000" s="173"/>
      <c r="PER3000" s="736"/>
      <c r="PES3000" s="137"/>
      <c r="PET3000" s="583"/>
      <c r="PEU3000" s="538"/>
      <c r="PEV3000" s="565"/>
      <c r="PEW3000" s="357"/>
      <c r="PEX3000" s="81"/>
      <c r="PEY3000" s="173"/>
      <c r="PEZ3000" s="736"/>
      <c r="PFA3000" s="137"/>
      <c r="PFB3000" s="583"/>
      <c r="PFC3000" s="538"/>
      <c r="PFD3000" s="565"/>
      <c r="PFE3000" s="357"/>
      <c r="PFF3000" s="81"/>
      <c r="PFG3000" s="173"/>
      <c r="PFH3000" s="736"/>
      <c r="PFI3000" s="137"/>
      <c r="PFJ3000" s="583"/>
      <c r="PFK3000" s="538"/>
      <c r="PFL3000" s="565"/>
      <c r="PFM3000" s="357"/>
      <c r="PFN3000" s="81"/>
      <c r="PFO3000" s="173"/>
      <c r="PFP3000" s="736"/>
      <c r="PFQ3000" s="137"/>
      <c r="PFR3000" s="583"/>
      <c r="PFS3000" s="538"/>
      <c r="PFT3000" s="565"/>
      <c r="PFU3000" s="357"/>
      <c r="PFV3000" s="81"/>
      <c r="PFW3000" s="173"/>
      <c r="PFX3000" s="736"/>
      <c r="PFY3000" s="137"/>
      <c r="PFZ3000" s="583"/>
      <c r="PGA3000" s="538"/>
      <c r="PGB3000" s="565"/>
      <c r="PGC3000" s="357"/>
      <c r="PGD3000" s="81"/>
      <c r="PGE3000" s="173"/>
      <c r="PGF3000" s="736"/>
      <c r="PGG3000" s="137"/>
      <c r="PGH3000" s="583"/>
      <c r="PGI3000" s="538"/>
      <c r="PGJ3000" s="565"/>
      <c r="PGK3000" s="357"/>
      <c r="PGL3000" s="81"/>
      <c r="PGM3000" s="173"/>
      <c r="PGN3000" s="736"/>
      <c r="PGO3000" s="137"/>
      <c r="PGP3000" s="583"/>
      <c r="PGQ3000" s="538"/>
      <c r="PGR3000" s="565"/>
      <c r="PGS3000" s="357"/>
      <c r="PGT3000" s="81"/>
      <c r="PGU3000" s="173"/>
      <c r="PGV3000" s="736"/>
      <c r="PGW3000" s="137"/>
      <c r="PGX3000" s="583"/>
      <c r="PGY3000" s="538"/>
      <c r="PGZ3000" s="565"/>
      <c r="PHA3000" s="357"/>
      <c r="PHB3000" s="81"/>
      <c r="PHC3000" s="173"/>
      <c r="PHD3000" s="736"/>
      <c r="PHE3000" s="137"/>
      <c r="PHF3000" s="583"/>
      <c r="PHG3000" s="538"/>
      <c r="PHH3000" s="565"/>
      <c r="PHI3000" s="357"/>
      <c r="PHJ3000" s="81"/>
      <c r="PHK3000" s="173"/>
      <c r="PHL3000" s="736"/>
      <c r="PHM3000" s="137"/>
      <c r="PHN3000" s="583"/>
      <c r="PHO3000" s="538"/>
      <c r="PHP3000" s="565"/>
      <c r="PHQ3000" s="357"/>
      <c r="PHR3000" s="81"/>
      <c r="PHS3000" s="173"/>
      <c r="PHT3000" s="736"/>
      <c r="PHU3000" s="137"/>
      <c r="PHV3000" s="583"/>
      <c r="PHW3000" s="538"/>
      <c r="PHX3000" s="565"/>
      <c r="PHY3000" s="357"/>
      <c r="PHZ3000" s="81"/>
      <c r="PIA3000" s="173"/>
      <c r="PIB3000" s="736"/>
      <c r="PIC3000" s="137"/>
      <c r="PID3000" s="583"/>
      <c r="PIE3000" s="538"/>
      <c r="PIF3000" s="565"/>
      <c r="PIG3000" s="357"/>
      <c r="PIH3000" s="81"/>
      <c r="PII3000" s="173"/>
      <c r="PIJ3000" s="736"/>
      <c r="PIK3000" s="137"/>
      <c r="PIL3000" s="583"/>
      <c r="PIM3000" s="538"/>
      <c r="PIN3000" s="565"/>
      <c r="PIO3000" s="357"/>
      <c r="PIP3000" s="81"/>
      <c r="PIQ3000" s="173"/>
      <c r="PIR3000" s="736"/>
      <c r="PIS3000" s="137"/>
      <c r="PIT3000" s="583"/>
      <c r="PIU3000" s="538"/>
      <c r="PIV3000" s="565"/>
      <c r="PIW3000" s="357"/>
      <c r="PIX3000" s="81"/>
      <c r="PIY3000" s="173"/>
      <c r="PIZ3000" s="736"/>
      <c r="PJA3000" s="137"/>
      <c r="PJB3000" s="583"/>
      <c r="PJC3000" s="538"/>
      <c r="PJD3000" s="565"/>
      <c r="PJE3000" s="357"/>
      <c r="PJF3000" s="81"/>
      <c r="PJG3000" s="173"/>
      <c r="PJH3000" s="736"/>
      <c r="PJI3000" s="137"/>
      <c r="PJJ3000" s="583"/>
      <c r="PJK3000" s="538"/>
      <c r="PJL3000" s="565"/>
      <c r="PJM3000" s="357"/>
      <c r="PJN3000" s="81"/>
      <c r="PJO3000" s="173"/>
      <c r="PJP3000" s="736"/>
      <c r="PJQ3000" s="137"/>
      <c r="PJR3000" s="583"/>
      <c r="PJS3000" s="538"/>
      <c r="PJT3000" s="565"/>
      <c r="PJU3000" s="357"/>
      <c r="PJV3000" s="81"/>
      <c r="PJW3000" s="173"/>
      <c r="PJX3000" s="736"/>
      <c r="PJY3000" s="137"/>
      <c r="PJZ3000" s="583"/>
      <c r="PKA3000" s="538"/>
      <c r="PKB3000" s="565"/>
      <c r="PKC3000" s="357"/>
      <c r="PKD3000" s="81"/>
      <c r="PKE3000" s="173"/>
      <c r="PKF3000" s="736"/>
      <c r="PKG3000" s="137"/>
      <c r="PKH3000" s="583"/>
      <c r="PKI3000" s="538"/>
      <c r="PKJ3000" s="565"/>
      <c r="PKK3000" s="357"/>
      <c r="PKL3000" s="81"/>
      <c r="PKM3000" s="173"/>
      <c r="PKN3000" s="736"/>
      <c r="PKO3000" s="137"/>
      <c r="PKP3000" s="583"/>
      <c r="PKQ3000" s="538"/>
      <c r="PKR3000" s="565"/>
      <c r="PKS3000" s="357"/>
      <c r="PKT3000" s="81"/>
      <c r="PKU3000" s="173"/>
      <c r="PKV3000" s="736"/>
      <c r="PKW3000" s="137"/>
      <c r="PKX3000" s="583"/>
      <c r="PKY3000" s="538"/>
      <c r="PKZ3000" s="565"/>
      <c r="PLA3000" s="357"/>
      <c r="PLB3000" s="81"/>
      <c r="PLC3000" s="173"/>
      <c r="PLD3000" s="736"/>
      <c r="PLE3000" s="137"/>
      <c r="PLF3000" s="583"/>
      <c r="PLG3000" s="538"/>
      <c r="PLH3000" s="565"/>
      <c r="PLI3000" s="357"/>
      <c r="PLJ3000" s="81"/>
      <c r="PLK3000" s="173"/>
      <c r="PLL3000" s="736"/>
      <c r="PLM3000" s="137"/>
      <c r="PLN3000" s="583"/>
      <c r="PLO3000" s="538"/>
      <c r="PLP3000" s="565"/>
      <c r="PLQ3000" s="357"/>
      <c r="PLR3000" s="81"/>
      <c r="PLS3000" s="173"/>
      <c r="PLT3000" s="736"/>
      <c r="PLU3000" s="137"/>
      <c r="PLV3000" s="583"/>
      <c r="PLW3000" s="538"/>
      <c r="PLX3000" s="565"/>
      <c r="PLY3000" s="357"/>
      <c r="PLZ3000" s="81"/>
      <c r="PMA3000" s="173"/>
      <c r="PMB3000" s="736"/>
      <c r="PMC3000" s="137"/>
      <c r="PMD3000" s="583"/>
      <c r="PME3000" s="538"/>
      <c r="PMF3000" s="565"/>
      <c r="PMG3000" s="357"/>
      <c r="PMH3000" s="81"/>
      <c r="PMI3000" s="173"/>
      <c r="PMJ3000" s="736"/>
      <c r="PMK3000" s="137"/>
      <c r="PML3000" s="583"/>
      <c r="PMM3000" s="538"/>
      <c r="PMN3000" s="565"/>
      <c r="PMO3000" s="357"/>
      <c r="PMP3000" s="81"/>
      <c r="PMQ3000" s="173"/>
      <c r="PMR3000" s="736"/>
      <c r="PMS3000" s="137"/>
      <c r="PMT3000" s="583"/>
      <c r="PMU3000" s="538"/>
      <c r="PMV3000" s="565"/>
      <c r="PMW3000" s="357"/>
      <c r="PMX3000" s="81"/>
      <c r="PMY3000" s="173"/>
      <c r="PMZ3000" s="736"/>
      <c r="PNA3000" s="137"/>
      <c r="PNB3000" s="583"/>
      <c r="PNC3000" s="538"/>
      <c r="PND3000" s="565"/>
      <c r="PNE3000" s="357"/>
      <c r="PNF3000" s="81"/>
      <c r="PNG3000" s="173"/>
      <c r="PNH3000" s="736"/>
      <c r="PNI3000" s="137"/>
      <c r="PNJ3000" s="583"/>
      <c r="PNK3000" s="538"/>
      <c r="PNL3000" s="565"/>
      <c r="PNM3000" s="357"/>
      <c r="PNN3000" s="81"/>
      <c r="PNO3000" s="173"/>
      <c r="PNP3000" s="736"/>
      <c r="PNQ3000" s="137"/>
      <c r="PNR3000" s="583"/>
      <c r="PNS3000" s="538"/>
      <c r="PNT3000" s="565"/>
      <c r="PNU3000" s="357"/>
      <c r="PNV3000" s="81"/>
      <c r="PNW3000" s="173"/>
      <c r="PNX3000" s="736"/>
      <c r="PNY3000" s="137"/>
      <c r="PNZ3000" s="583"/>
      <c r="POA3000" s="538"/>
      <c r="POB3000" s="565"/>
      <c r="POC3000" s="357"/>
      <c r="POD3000" s="81"/>
      <c r="POE3000" s="173"/>
      <c r="POF3000" s="736"/>
      <c r="POG3000" s="137"/>
      <c r="POH3000" s="583"/>
      <c r="POI3000" s="538"/>
      <c r="POJ3000" s="565"/>
      <c r="POK3000" s="357"/>
      <c r="POL3000" s="81"/>
      <c r="POM3000" s="173"/>
      <c r="PON3000" s="736"/>
      <c r="POO3000" s="137"/>
      <c r="POP3000" s="583"/>
      <c r="POQ3000" s="538"/>
      <c r="POR3000" s="565"/>
      <c r="POS3000" s="357"/>
      <c r="POT3000" s="81"/>
      <c r="POU3000" s="173"/>
      <c r="POV3000" s="736"/>
      <c r="POW3000" s="137"/>
      <c r="POX3000" s="583"/>
      <c r="POY3000" s="538"/>
      <c r="POZ3000" s="565"/>
      <c r="PPA3000" s="357"/>
      <c r="PPB3000" s="81"/>
      <c r="PPC3000" s="173"/>
      <c r="PPD3000" s="736"/>
      <c r="PPE3000" s="137"/>
      <c r="PPF3000" s="583"/>
      <c r="PPG3000" s="538"/>
      <c r="PPH3000" s="565"/>
      <c r="PPI3000" s="357"/>
      <c r="PPJ3000" s="81"/>
      <c r="PPK3000" s="173"/>
      <c r="PPL3000" s="736"/>
      <c r="PPM3000" s="137"/>
      <c r="PPN3000" s="583"/>
      <c r="PPO3000" s="538"/>
      <c r="PPP3000" s="565"/>
      <c r="PPQ3000" s="357"/>
      <c r="PPR3000" s="81"/>
      <c r="PPS3000" s="173"/>
      <c r="PPT3000" s="736"/>
      <c r="PPU3000" s="137"/>
      <c r="PPV3000" s="583"/>
      <c r="PPW3000" s="538"/>
      <c r="PPX3000" s="565"/>
      <c r="PPY3000" s="357"/>
      <c r="PPZ3000" s="81"/>
      <c r="PQA3000" s="173"/>
      <c r="PQB3000" s="736"/>
      <c r="PQC3000" s="137"/>
      <c r="PQD3000" s="583"/>
      <c r="PQE3000" s="538"/>
      <c r="PQF3000" s="565"/>
      <c r="PQG3000" s="357"/>
      <c r="PQH3000" s="81"/>
      <c r="PQI3000" s="173"/>
      <c r="PQJ3000" s="736"/>
      <c r="PQK3000" s="137"/>
      <c r="PQL3000" s="583"/>
      <c r="PQM3000" s="538"/>
      <c r="PQN3000" s="565"/>
      <c r="PQO3000" s="357"/>
      <c r="PQP3000" s="81"/>
      <c r="PQQ3000" s="173"/>
      <c r="PQR3000" s="736"/>
      <c r="PQS3000" s="137"/>
      <c r="PQT3000" s="583"/>
      <c r="PQU3000" s="538"/>
      <c r="PQV3000" s="565"/>
      <c r="PQW3000" s="357"/>
      <c r="PQX3000" s="81"/>
      <c r="PQY3000" s="173"/>
      <c r="PQZ3000" s="736"/>
      <c r="PRA3000" s="137"/>
      <c r="PRB3000" s="583"/>
      <c r="PRC3000" s="538"/>
      <c r="PRD3000" s="565"/>
      <c r="PRE3000" s="357"/>
      <c r="PRF3000" s="81"/>
      <c r="PRG3000" s="173"/>
      <c r="PRH3000" s="736"/>
      <c r="PRI3000" s="137"/>
      <c r="PRJ3000" s="583"/>
      <c r="PRK3000" s="538"/>
      <c r="PRL3000" s="565"/>
      <c r="PRM3000" s="357"/>
      <c r="PRN3000" s="81"/>
      <c r="PRO3000" s="173"/>
      <c r="PRP3000" s="736"/>
      <c r="PRQ3000" s="137"/>
      <c r="PRR3000" s="583"/>
      <c r="PRS3000" s="538"/>
      <c r="PRT3000" s="565"/>
      <c r="PRU3000" s="357"/>
      <c r="PRV3000" s="81"/>
      <c r="PRW3000" s="173"/>
      <c r="PRX3000" s="736"/>
      <c r="PRY3000" s="137"/>
      <c r="PRZ3000" s="583"/>
      <c r="PSA3000" s="538"/>
      <c r="PSB3000" s="565"/>
      <c r="PSC3000" s="357"/>
      <c r="PSD3000" s="81"/>
      <c r="PSE3000" s="173"/>
      <c r="PSF3000" s="736"/>
      <c r="PSG3000" s="137"/>
      <c r="PSH3000" s="583"/>
      <c r="PSI3000" s="538"/>
      <c r="PSJ3000" s="565"/>
      <c r="PSK3000" s="357"/>
      <c r="PSL3000" s="81"/>
      <c r="PSM3000" s="173"/>
      <c r="PSN3000" s="736"/>
      <c r="PSO3000" s="137"/>
      <c r="PSP3000" s="583"/>
      <c r="PSQ3000" s="538"/>
      <c r="PSR3000" s="565"/>
      <c r="PSS3000" s="357"/>
      <c r="PST3000" s="81"/>
      <c r="PSU3000" s="173"/>
      <c r="PSV3000" s="736"/>
      <c r="PSW3000" s="137"/>
      <c r="PSX3000" s="583"/>
      <c r="PSY3000" s="538"/>
      <c r="PSZ3000" s="565"/>
      <c r="PTA3000" s="357"/>
      <c r="PTB3000" s="81"/>
      <c r="PTC3000" s="173"/>
      <c r="PTD3000" s="736"/>
      <c r="PTE3000" s="137"/>
      <c r="PTF3000" s="583"/>
      <c r="PTG3000" s="538"/>
      <c r="PTH3000" s="565"/>
      <c r="PTI3000" s="357"/>
      <c r="PTJ3000" s="81"/>
      <c r="PTK3000" s="173"/>
      <c r="PTL3000" s="736"/>
      <c r="PTM3000" s="137"/>
      <c r="PTN3000" s="583"/>
      <c r="PTO3000" s="538"/>
      <c r="PTP3000" s="565"/>
      <c r="PTQ3000" s="357"/>
      <c r="PTR3000" s="81"/>
      <c r="PTS3000" s="173"/>
      <c r="PTT3000" s="736"/>
      <c r="PTU3000" s="137"/>
      <c r="PTV3000" s="583"/>
      <c r="PTW3000" s="538"/>
      <c r="PTX3000" s="565"/>
      <c r="PTY3000" s="357"/>
      <c r="PTZ3000" s="81"/>
      <c r="PUA3000" s="173"/>
      <c r="PUB3000" s="736"/>
      <c r="PUC3000" s="137"/>
      <c r="PUD3000" s="583"/>
      <c r="PUE3000" s="538"/>
      <c r="PUF3000" s="565"/>
      <c r="PUG3000" s="357"/>
      <c r="PUH3000" s="81"/>
      <c r="PUI3000" s="173"/>
      <c r="PUJ3000" s="736"/>
      <c r="PUK3000" s="137"/>
      <c r="PUL3000" s="583"/>
      <c r="PUM3000" s="538"/>
      <c r="PUN3000" s="565"/>
      <c r="PUO3000" s="357"/>
      <c r="PUP3000" s="81"/>
      <c r="PUQ3000" s="173"/>
      <c r="PUR3000" s="736"/>
      <c r="PUS3000" s="137"/>
      <c r="PUT3000" s="583"/>
      <c r="PUU3000" s="538"/>
      <c r="PUV3000" s="565"/>
      <c r="PUW3000" s="357"/>
      <c r="PUX3000" s="81"/>
      <c r="PUY3000" s="173"/>
      <c r="PUZ3000" s="736"/>
      <c r="PVA3000" s="137"/>
      <c r="PVB3000" s="583"/>
      <c r="PVC3000" s="538"/>
      <c r="PVD3000" s="565"/>
      <c r="PVE3000" s="357"/>
      <c r="PVF3000" s="81"/>
      <c r="PVG3000" s="173"/>
      <c r="PVH3000" s="736"/>
      <c r="PVI3000" s="137"/>
      <c r="PVJ3000" s="583"/>
      <c r="PVK3000" s="538"/>
      <c r="PVL3000" s="565"/>
      <c r="PVM3000" s="357"/>
      <c r="PVN3000" s="81"/>
      <c r="PVO3000" s="173"/>
      <c r="PVP3000" s="736"/>
      <c r="PVQ3000" s="137"/>
      <c r="PVR3000" s="583"/>
      <c r="PVS3000" s="538"/>
      <c r="PVT3000" s="565"/>
      <c r="PVU3000" s="357"/>
      <c r="PVV3000" s="81"/>
      <c r="PVW3000" s="173"/>
      <c r="PVX3000" s="736"/>
      <c r="PVY3000" s="137"/>
      <c r="PVZ3000" s="583"/>
      <c r="PWA3000" s="538"/>
      <c r="PWB3000" s="565"/>
      <c r="PWC3000" s="357"/>
      <c r="PWD3000" s="81"/>
      <c r="PWE3000" s="173"/>
      <c r="PWF3000" s="736"/>
      <c r="PWG3000" s="137"/>
      <c r="PWH3000" s="583"/>
      <c r="PWI3000" s="538"/>
      <c r="PWJ3000" s="565"/>
      <c r="PWK3000" s="357"/>
      <c r="PWL3000" s="81"/>
      <c r="PWM3000" s="173"/>
      <c r="PWN3000" s="736"/>
      <c r="PWO3000" s="137"/>
      <c r="PWP3000" s="583"/>
      <c r="PWQ3000" s="538"/>
      <c r="PWR3000" s="565"/>
      <c r="PWS3000" s="357"/>
      <c r="PWT3000" s="81"/>
      <c r="PWU3000" s="173"/>
      <c r="PWV3000" s="736"/>
      <c r="PWW3000" s="137"/>
      <c r="PWX3000" s="583"/>
      <c r="PWY3000" s="538"/>
      <c r="PWZ3000" s="565"/>
      <c r="PXA3000" s="357"/>
      <c r="PXB3000" s="81"/>
      <c r="PXC3000" s="173"/>
      <c r="PXD3000" s="736"/>
      <c r="PXE3000" s="137"/>
      <c r="PXF3000" s="583"/>
      <c r="PXG3000" s="538"/>
      <c r="PXH3000" s="565"/>
      <c r="PXI3000" s="357"/>
      <c r="PXJ3000" s="81"/>
      <c r="PXK3000" s="173"/>
      <c r="PXL3000" s="736"/>
      <c r="PXM3000" s="137"/>
      <c r="PXN3000" s="583"/>
      <c r="PXO3000" s="538"/>
      <c r="PXP3000" s="565"/>
      <c r="PXQ3000" s="357"/>
      <c r="PXR3000" s="81"/>
      <c r="PXS3000" s="173"/>
      <c r="PXT3000" s="736"/>
      <c r="PXU3000" s="137"/>
      <c r="PXV3000" s="583"/>
      <c r="PXW3000" s="538"/>
      <c r="PXX3000" s="565"/>
      <c r="PXY3000" s="357"/>
      <c r="PXZ3000" s="81"/>
      <c r="PYA3000" s="173"/>
      <c r="PYB3000" s="736"/>
      <c r="PYC3000" s="137"/>
      <c r="PYD3000" s="583"/>
      <c r="PYE3000" s="538"/>
      <c r="PYF3000" s="565"/>
      <c r="PYG3000" s="357"/>
      <c r="PYH3000" s="81"/>
      <c r="PYI3000" s="173"/>
      <c r="PYJ3000" s="736"/>
      <c r="PYK3000" s="137"/>
      <c r="PYL3000" s="583"/>
      <c r="PYM3000" s="538"/>
      <c r="PYN3000" s="565"/>
      <c r="PYO3000" s="357"/>
      <c r="PYP3000" s="81"/>
      <c r="PYQ3000" s="173"/>
      <c r="PYR3000" s="736"/>
      <c r="PYS3000" s="137"/>
      <c r="PYT3000" s="583"/>
      <c r="PYU3000" s="538"/>
      <c r="PYV3000" s="565"/>
      <c r="PYW3000" s="357"/>
      <c r="PYX3000" s="81"/>
      <c r="PYY3000" s="173"/>
      <c r="PYZ3000" s="736"/>
      <c r="PZA3000" s="137"/>
      <c r="PZB3000" s="583"/>
      <c r="PZC3000" s="538"/>
      <c r="PZD3000" s="565"/>
      <c r="PZE3000" s="357"/>
      <c r="PZF3000" s="81"/>
      <c r="PZG3000" s="173"/>
      <c r="PZH3000" s="736"/>
      <c r="PZI3000" s="137"/>
      <c r="PZJ3000" s="583"/>
      <c r="PZK3000" s="538"/>
      <c r="PZL3000" s="565"/>
      <c r="PZM3000" s="357"/>
      <c r="PZN3000" s="81"/>
      <c r="PZO3000" s="173"/>
      <c r="PZP3000" s="736"/>
      <c r="PZQ3000" s="137"/>
      <c r="PZR3000" s="583"/>
      <c r="PZS3000" s="538"/>
      <c r="PZT3000" s="565"/>
      <c r="PZU3000" s="357"/>
      <c r="PZV3000" s="81"/>
      <c r="PZW3000" s="173"/>
      <c r="PZX3000" s="736"/>
      <c r="PZY3000" s="137"/>
      <c r="PZZ3000" s="583"/>
      <c r="QAA3000" s="538"/>
      <c r="QAB3000" s="565"/>
      <c r="QAC3000" s="357"/>
      <c r="QAD3000" s="81"/>
      <c r="QAE3000" s="173"/>
      <c r="QAF3000" s="736"/>
      <c r="QAG3000" s="137"/>
      <c r="QAH3000" s="583"/>
      <c r="QAI3000" s="538"/>
      <c r="QAJ3000" s="565"/>
      <c r="QAK3000" s="357"/>
      <c r="QAL3000" s="81"/>
      <c r="QAM3000" s="173"/>
      <c r="QAN3000" s="736"/>
      <c r="QAO3000" s="137"/>
      <c r="QAP3000" s="583"/>
      <c r="QAQ3000" s="538"/>
      <c r="QAR3000" s="565"/>
      <c r="QAS3000" s="357"/>
      <c r="QAT3000" s="81"/>
      <c r="QAU3000" s="173"/>
      <c r="QAV3000" s="736"/>
      <c r="QAW3000" s="137"/>
      <c r="QAX3000" s="583"/>
      <c r="QAY3000" s="538"/>
      <c r="QAZ3000" s="565"/>
      <c r="QBA3000" s="357"/>
      <c r="QBB3000" s="81"/>
      <c r="QBC3000" s="173"/>
      <c r="QBD3000" s="736"/>
      <c r="QBE3000" s="137"/>
      <c r="QBF3000" s="583"/>
      <c r="QBG3000" s="538"/>
      <c r="QBH3000" s="565"/>
      <c r="QBI3000" s="357"/>
      <c r="QBJ3000" s="81"/>
      <c r="QBK3000" s="173"/>
      <c r="QBL3000" s="736"/>
      <c r="QBM3000" s="137"/>
      <c r="QBN3000" s="583"/>
      <c r="QBO3000" s="538"/>
      <c r="QBP3000" s="565"/>
      <c r="QBQ3000" s="357"/>
      <c r="QBR3000" s="81"/>
      <c r="QBS3000" s="173"/>
      <c r="QBT3000" s="736"/>
      <c r="QBU3000" s="137"/>
      <c r="QBV3000" s="583"/>
      <c r="QBW3000" s="538"/>
      <c r="QBX3000" s="565"/>
      <c r="QBY3000" s="357"/>
      <c r="QBZ3000" s="81"/>
      <c r="QCA3000" s="173"/>
      <c r="QCB3000" s="736"/>
      <c r="QCC3000" s="137"/>
      <c r="QCD3000" s="583"/>
      <c r="QCE3000" s="538"/>
      <c r="QCF3000" s="565"/>
      <c r="QCG3000" s="357"/>
      <c r="QCH3000" s="81"/>
      <c r="QCI3000" s="173"/>
      <c r="QCJ3000" s="736"/>
      <c r="QCK3000" s="137"/>
      <c r="QCL3000" s="583"/>
      <c r="QCM3000" s="538"/>
      <c r="QCN3000" s="565"/>
      <c r="QCO3000" s="357"/>
      <c r="QCP3000" s="81"/>
      <c r="QCQ3000" s="173"/>
      <c r="QCR3000" s="736"/>
      <c r="QCS3000" s="137"/>
      <c r="QCT3000" s="583"/>
      <c r="QCU3000" s="538"/>
      <c r="QCV3000" s="565"/>
      <c r="QCW3000" s="357"/>
      <c r="QCX3000" s="81"/>
      <c r="QCY3000" s="173"/>
      <c r="QCZ3000" s="736"/>
      <c r="QDA3000" s="137"/>
      <c r="QDB3000" s="583"/>
      <c r="QDC3000" s="538"/>
      <c r="QDD3000" s="565"/>
      <c r="QDE3000" s="357"/>
      <c r="QDF3000" s="81"/>
      <c r="QDG3000" s="173"/>
      <c r="QDH3000" s="736"/>
      <c r="QDI3000" s="137"/>
      <c r="QDJ3000" s="583"/>
      <c r="QDK3000" s="538"/>
      <c r="QDL3000" s="565"/>
      <c r="QDM3000" s="357"/>
      <c r="QDN3000" s="81"/>
      <c r="QDO3000" s="173"/>
      <c r="QDP3000" s="736"/>
      <c r="QDQ3000" s="137"/>
      <c r="QDR3000" s="583"/>
      <c r="QDS3000" s="538"/>
      <c r="QDT3000" s="565"/>
      <c r="QDU3000" s="357"/>
      <c r="QDV3000" s="81"/>
      <c r="QDW3000" s="173"/>
      <c r="QDX3000" s="736"/>
      <c r="QDY3000" s="137"/>
      <c r="QDZ3000" s="583"/>
      <c r="QEA3000" s="538"/>
      <c r="QEB3000" s="565"/>
      <c r="QEC3000" s="357"/>
      <c r="QED3000" s="81"/>
      <c r="QEE3000" s="173"/>
      <c r="QEF3000" s="736"/>
      <c r="QEG3000" s="137"/>
      <c r="QEH3000" s="583"/>
      <c r="QEI3000" s="538"/>
      <c r="QEJ3000" s="565"/>
      <c r="QEK3000" s="357"/>
      <c r="QEL3000" s="81"/>
      <c r="QEM3000" s="173"/>
      <c r="QEN3000" s="736"/>
      <c r="QEO3000" s="137"/>
      <c r="QEP3000" s="583"/>
      <c r="QEQ3000" s="538"/>
      <c r="QER3000" s="565"/>
      <c r="QES3000" s="357"/>
      <c r="QET3000" s="81"/>
      <c r="QEU3000" s="173"/>
      <c r="QEV3000" s="736"/>
      <c r="QEW3000" s="137"/>
      <c r="QEX3000" s="583"/>
      <c r="QEY3000" s="538"/>
      <c r="QEZ3000" s="565"/>
      <c r="QFA3000" s="357"/>
      <c r="QFB3000" s="81"/>
      <c r="QFC3000" s="173"/>
      <c r="QFD3000" s="736"/>
      <c r="QFE3000" s="137"/>
      <c r="QFF3000" s="583"/>
      <c r="QFG3000" s="538"/>
      <c r="QFH3000" s="565"/>
      <c r="QFI3000" s="357"/>
      <c r="QFJ3000" s="81"/>
      <c r="QFK3000" s="173"/>
      <c r="QFL3000" s="736"/>
      <c r="QFM3000" s="137"/>
      <c r="QFN3000" s="583"/>
      <c r="QFO3000" s="538"/>
      <c r="QFP3000" s="565"/>
      <c r="QFQ3000" s="357"/>
      <c r="QFR3000" s="81"/>
      <c r="QFS3000" s="173"/>
      <c r="QFT3000" s="736"/>
      <c r="QFU3000" s="137"/>
      <c r="QFV3000" s="583"/>
      <c r="QFW3000" s="538"/>
      <c r="QFX3000" s="565"/>
      <c r="QFY3000" s="357"/>
      <c r="QFZ3000" s="81"/>
      <c r="QGA3000" s="173"/>
      <c r="QGB3000" s="736"/>
      <c r="QGC3000" s="137"/>
      <c r="QGD3000" s="583"/>
      <c r="QGE3000" s="538"/>
      <c r="QGF3000" s="565"/>
      <c r="QGG3000" s="357"/>
      <c r="QGH3000" s="81"/>
      <c r="QGI3000" s="173"/>
      <c r="QGJ3000" s="736"/>
      <c r="QGK3000" s="137"/>
      <c r="QGL3000" s="583"/>
      <c r="QGM3000" s="538"/>
      <c r="QGN3000" s="565"/>
      <c r="QGO3000" s="357"/>
      <c r="QGP3000" s="81"/>
      <c r="QGQ3000" s="173"/>
      <c r="QGR3000" s="736"/>
      <c r="QGS3000" s="137"/>
      <c r="QGT3000" s="583"/>
      <c r="QGU3000" s="538"/>
      <c r="QGV3000" s="565"/>
      <c r="QGW3000" s="357"/>
      <c r="QGX3000" s="81"/>
      <c r="QGY3000" s="173"/>
      <c r="QGZ3000" s="736"/>
      <c r="QHA3000" s="137"/>
      <c r="QHB3000" s="583"/>
      <c r="QHC3000" s="538"/>
      <c r="QHD3000" s="565"/>
      <c r="QHE3000" s="357"/>
      <c r="QHF3000" s="81"/>
      <c r="QHG3000" s="173"/>
      <c r="QHH3000" s="736"/>
      <c r="QHI3000" s="137"/>
      <c r="QHJ3000" s="583"/>
      <c r="QHK3000" s="538"/>
      <c r="QHL3000" s="565"/>
      <c r="QHM3000" s="357"/>
      <c r="QHN3000" s="81"/>
      <c r="QHO3000" s="173"/>
      <c r="QHP3000" s="736"/>
      <c r="QHQ3000" s="137"/>
      <c r="QHR3000" s="583"/>
      <c r="QHS3000" s="538"/>
      <c r="QHT3000" s="565"/>
      <c r="QHU3000" s="357"/>
      <c r="QHV3000" s="81"/>
      <c r="QHW3000" s="173"/>
      <c r="QHX3000" s="736"/>
      <c r="QHY3000" s="137"/>
      <c r="QHZ3000" s="583"/>
      <c r="QIA3000" s="538"/>
      <c r="QIB3000" s="565"/>
      <c r="QIC3000" s="357"/>
      <c r="QID3000" s="81"/>
      <c r="QIE3000" s="173"/>
      <c r="QIF3000" s="736"/>
      <c r="QIG3000" s="137"/>
      <c r="QIH3000" s="583"/>
      <c r="QII3000" s="538"/>
      <c r="QIJ3000" s="565"/>
      <c r="QIK3000" s="357"/>
      <c r="QIL3000" s="81"/>
      <c r="QIM3000" s="173"/>
      <c r="QIN3000" s="736"/>
      <c r="QIO3000" s="137"/>
      <c r="QIP3000" s="583"/>
      <c r="QIQ3000" s="538"/>
      <c r="QIR3000" s="565"/>
      <c r="QIS3000" s="357"/>
      <c r="QIT3000" s="81"/>
      <c r="QIU3000" s="173"/>
      <c r="QIV3000" s="736"/>
      <c r="QIW3000" s="137"/>
      <c r="QIX3000" s="583"/>
      <c r="QIY3000" s="538"/>
      <c r="QIZ3000" s="565"/>
      <c r="QJA3000" s="357"/>
      <c r="QJB3000" s="81"/>
      <c r="QJC3000" s="173"/>
      <c r="QJD3000" s="736"/>
      <c r="QJE3000" s="137"/>
      <c r="QJF3000" s="583"/>
      <c r="QJG3000" s="538"/>
      <c r="QJH3000" s="565"/>
      <c r="QJI3000" s="357"/>
      <c r="QJJ3000" s="81"/>
      <c r="QJK3000" s="173"/>
      <c r="QJL3000" s="736"/>
      <c r="QJM3000" s="137"/>
      <c r="QJN3000" s="583"/>
      <c r="QJO3000" s="538"/>
      <c r="QJP3000" s="565"/>
      <c r="QJQ3000" s="357"/>
      <c r="QJR3000" s="81"/>
      <c r="QJS3000" s="173"/>
      <c r="QJT3000" s="736"/>
      <c r="QJU3000" s="137"/>
      <c r="QJV3000" s="583"/>
      <c r="QJW3000" s="538"/>
      <c r="QJX3000" s="565"/>
      <c r="QJY3000" s="357"/>
      <c r="QJZ3000" s="81"/>
      <c r="QKA3000" s="173"/>
      <c r="QKB3000" s="736"/>
      <c r="QKC3000" s="137"/>
      <c r="QKD3000" s="583"/>
      <c r="QKE3000" s="538"/>
      <c r="QKF3000" s="565"/>
      <c r="QKG3000" s="357"/>
      <c r="QKH3000" s="81"/>
      <c r="QKI3000" s="173"/>
      <c r="QKJ3000" s="736"/>
      <c r="QKK3000" s="137"/>
      <c r="QKL3000" s="583"/>
      <c r="QKM3000" s="538"/>
      <c r="QKN3000" s="565"/>
      <c r="QKO3000" s="357"/>
      <c r="QKP3000" s="81"/>
      <c r="QKQ3000" s="173"/>
      <c r="QKR3000" s="736"/>
      <c r="QKS3000" s="137"/>
      <c r="QKT3000" s="583"/>
      <c r="QKU3000" s="538"/>
      <c r="QKV3000" s="565"/>
      <c r="QKW3000" s="357"/>
      <c r="QKX3000" s="81"/>
      <c r="QKY3000" s="173"/>
      <c r="QKZ3000" s="736"/>
      <c r="QLA3000" s="137"/>
      <c r="QLB3000" s="583"/>
      <c r="QLC3000" s="538"/>
      <c r="QLD3000" s="565"/>
      <c r="QLE3000" s="357"/>
      <c r="QLF3000" s="81"/>
      <c r="QLG3000" s="173"/>
      <c r="QLH3000" s="736"/>
      <c r="QLI3000" s="137"/>
      <c r="QLJ3000" s="583"/>
      <c r="QLK3000" s="538"/>
      <c r="QLL3000" s="565"/>
      <c r="QLM3000" s="357"/>
      <c r="QLN3000" s="81"/>
      <c r="QLO3000" s="173"/>
      <c r="QLP3000" s="736"/>
      <c r="QLQ3000" s="137"/>
      <c r="QLR3000" s="583"/>
      <c r="QLS3000" s="538"/>
      <c r="QLT3000" s="565"/>
      <c r="QLU3000" s="357"/>
      <c r="QLV3000" s="81"/>
      <c r="QLW3000" s="173"/>
      <c r="QLX3000" s="736"/>
      <c r="QLY3000" s="137"/>
      <c r="QLZ3000" s="583"/>
      <c r="QMA3000" s="538"/>
      <c r="QMB3000" s="565"/>
      <c r="QMC3000" s="357"/>
      <c r="QMD3000" s="81"/>
      <c r="QME3000" s="173"/>
      <c r="QMF3000" s="736"/>
      <c r="QMG3000" s="137"/>
      <c r="QMH3000" s="583"/>
      <c r="QMI3000" s="538"/>
      <c r="QMJ3000" s="565"/>
      <c r="QMK3000" s="357"/>
      <c r="QML3000" s="81"/>
      <c r="QMM3000" s="173"/>
      <c r="QMN3000" s="736"/>
      <c r="QMO3000" s="137"/>
      <c r="QMP3000" s="583"/>
      <c r="QMQ3000" s="538"/>
      <c r="QMR3000" s="565"/>
      <c r="QMS3000" s="357"/>
      <c r="QMT3000" s="81"/>
      <c r="QMU3000" s="173"/>
      <c r="QMV3000" s="736"/>
      <c r="QMW3000" s="137"/>
      <c r="QMX3000" s="583"/>
      <c r="QMY3000" s="538"/>
      <c r="QMZ3000" s="565"/>
      <c r="QNA3000" s="357"/>
      <c r="QNB3000" s="81"/>
      <c r="QNC3000" s="173"/>
      <c r="QND3000" s="736"/>
      <c r="QNE3000" s="137"/>
      <c r="QNF3000" s="583"/>
      <c r="QNG3000" s="538"/>
      <c r="QNH3000" s="565"/>
      <c r="QNI3000" s="357"/>
      <c r="QNJ3000" s="81"/>
      <c r="QNK3000" s="173"/>
      <c r="QNL3000" s="736"/>
      <c r="QNM3000" s="137"/>
      <c r="QNN3000" s="583"/>
      <c r="QNO3000" s="538"/>
      <c r="QNP3000" s="565"/>
      <c r="QNQ3000" s="357"/>
      <c r="QNR3000" s="81"/>
      <c r="QNS3000" s="173"/>
      <c r="QNT3000" s="736"/>
      <c r="QNU3000" s="137"/>
      <c r="QNV3000" s="583"/>
      <c r="QNW3000" s="538"/>
      <c r="QNX3000" s="565"/>
      <c r="QNY3000" s="357"/>
      <c r="QNZ3000" s="81"/>
      <c r="QOA3000" s="173"/>
      <c r="QOB3000" s="736"/>
      <c r="QOC3000" s="137"/>
      <c r="QOD3000" s="583"/>
      <c r="QOE3000" s="538"/>
      <c r="QOF3000" s="565"/>
      <c r="QOG3000" s="357"/>
      <c r="QOH3000" s="81"/>
      <c r="QOI3000" s="173"/>
      <c r="QOJ3000" s="736"/>
      <c r="QOK3000" s="137"/>
      <c r="QOL3000" s="583"/>
      <c r="QOM3000" s="538"/>
      <c r="QON3000" s="565"/>
      <c r="QOO3000" s="357"/>
      <c r="QOP3000" s="81"/>
      <c r="QOQ3000" s="173"/>
      <c r="QOR3000" s="736"/>
      <c r="QOS3000" s="137"/>
      <c r="QOT3000" s="583"/>
      <c r="QOU3000" s="538"/>
      <c r="QOV3000" s="565"/>
      <c r="QOW3000" s="357"/>
      <c r="QOX3000" s="81"/>
      <c r="QOY3000" s="173"/>
      <c r="QOZ3000" s="736"/>
      <c r="QPA3000" s="137"/>
      <c r="QPB3000" s="583"/>
      <c r="QPC3000" s="538"/>
      <c r="QPD3000" s="565"/>
      <c r="QPE3000" s="357"/>
      <c r="QPF3000" s="81"/>
      <c r="QPG3000" s="173"/>
      <c r="QPH3000" s="736"/>
      <c r="QPI3000" s="137"/>
      <c r="QPJ3000" s="583"/>
      <c r="QPK3000" s="538"/>
      <c r="QPL3000" s="565"/>
      <c r="QPM3000" s="357"/>
      <c r="QPN3000" s="81"/>
      <c r="QPO3000" s="173"/>
      <c r="QPP3000" s="736"/>
      <c r="QPQ3000" s="137"/>
      <c r="QPR3000" s="583"/>
      <c r="QPS3000" s="538"/>
      <c r="QPT3000" s="565"/>
      <c r="QPU3000" s="357"/>
      <c r="QPV3000" s="81"/>
      <c r="QPW3000" s="173"/>
      <c r="QPX3000" s="736"/>
      <c r="QPY3000" s="137"/>
      <c r="QPZ3000" s="583"/>
      <c r="QQA3000" s="538"/>
      <c r="QQB3000" s="565"/>
      <c r="QQC3000" s="357"/>
      <c r="QQD3000" s="81"/>
      <c r="QQE3000" s="173"/>
      <c r="QQF3000" s="736"/>
      <c r="QQG3000" s="137"/>
      <c r="QQH3000" s="583"/>
      <c r="QQI3000" s="538"/>
      <c r="QQJ3000" s="565"/>
      <c r="QQK3000" s="357"/>
      <c r="QQL3000" s="81"/>
      <c r="QQM3000" s="173"/>
      <c r="QQN3000" s="736"/>
      <c r="QQO3000" s="137"/>
      <c r="QQP3000" s="583"/>
      <c r="QQQ3000" s="538"/>
      <c r="QQR3000" s="565"/>
      <c r="QQS3000" s="357"/>
      <c r="QQT3000" s="81"/>
      <c r="QQU3000" s="173"/>
      <c r="QQV3000" s="736"/>
      <c r="QQW3000" s="137"/>
      <c r="QQX3000" s="583"/>
      <c r="QQY3000" s="538"/>
      <c r="QQZ3000" s="565"/>
      <c r="QRA3000" s="357"/>
      <c r="QRB3000" s="81"/>
      <c r="QRC3000" s="173"/>
      <c r="QRD3000" s="736"/>
      <c r="QRE3000" s="137"/>
      <c r="QRF3000" s="583"/>
      <c r="QRG3000" s="538"/>
      <c r="QRH3000" s="565"/>
      <c r="QRI3000" s="357"/>
      <c r="QRJ3000" s="81"/>
      <c r="QRK3000" s="173"/>
      <c r="QRL3000" s="736"/>
      <c r="QRM3000" s="137"/>
      <c r="QRN3000" s="583"/>
      <c r="QRO3000" s="538"/>
      <c r="QRP3000" s="565"/>
      <c r="QRQ3000" s="357"/>
      <c r="QRR3000" s="81"/>
      <c r="QRS3000" s="173"/>
      <c r="QRT3000" s="736"/>
      <c r="QRU3000" s="137"/>
      <c r="QRV3000" s="583"/>
      <c r="QRW3000" s="538"/>
      <c r="QRX3000" s="565"/>
      <c r="QRY3000" s="357"/>
      <c r="QRZ3000" s="81"/>
      <c r="QSA3000" s="173"/>
      <c r="QSB3000" s="736"/>
      <c r="QSC3000" s="137"/>
      <c r="QSD3000" s="583"/>
      <c r="QSE3000" s="538"/>
      <c r="QSF3000" s="565"/>
      <c r="QSG3000" s="357"/>
      <c r="QSH3000" s="81"/>
      <c r="QSI3000" s="173"/>
      <c r="QSJ3000" s="736"/>
      <c r="QSK3000" s="137"/>
      <c r="QSL3000" s="583"/>
      <c r="QSM3000" s="538"/>
      <c r="QSN3000" s="565"/>
      <c r="QSO3000" s="357"/>
      <c r="QSP3000" s="81"/>
      <c r="QSQ3000" s="173"/>
      <c r="QSR3000" s="736"/>
      <c r="QSS3000" s="137"/>
      <c r="QST3000" s="583"/>
      <c r="QSU3000" s="538"/>
      <c r="QSV3000" s="565"/>
      <c r="QSW3000" s="357"/>
      <c r="QSX3000" s="81"/>
      <c r="QSY3000" s="173"/>
      <c r="QSZ3000" s="736"/>
      <c r="QTA3000" s="137"/>
      <c r="QTB3000" s="583"/>
      <c r="QTC3000" s="538"/>
      <c r="QTD3000" s="565"/>
      <c r="QTE3000" s="357"/>
      <c r="QTF3000" s="81"/>
      <c r="QTG3000" s="173"/>
      <c r="QTH3000" s="736"/>
      <c r="QTI3000" s="137"/>
      <c r="QTJ3000" s="583"/>
      <c r="QTK3000" s="538"/>
      <c r="QTL3000" s="565"/>
      <c r="QTM3000" s="357"/>
      <c r="QTN3000" s="81"/>
      <c r="QTO3000" s="173"/>
      <c r="QTP3000" s="736"/>
      <c r="QTQ3000" s="137"/>
      <c r="QTR3000" s="583"/>
      <c r="QTS3000" s="538"/>
      <c r="QTT3000" s="565"/>
      <c r="QTU3000" s="357"/>
      <c r="QTV3000" s="81"/>
      <c r="QTW3000" s="173"/>
      <c r="QTX3000" s="736"/>
      <c r="QTY3000" s="137"/>
      <c r="QTZ3000" s="583"/>
      <c r="QUA3000" s="538"/>
      <c r="QUB3000" s="565"/>
      <c r="QUC3000" s="357"/>
      <c r="QUD3000" s="81"/>
      <c r="QUE3000" s="173"/>
      <c r="QUF3000" s="736"/>
      <c r="QUG3000" s="137"/>
      <c r="QUH3000" s="583"/>
      <c r="QUI3000" s="538"/>
      <c r="QUJ3000" s="565"/>
      <c r="QUK3000" s="357"/>
      <c r="QUL3000" s="81"/>
      <c r="QUM3000" s="173"/>
      <c r="QUN3000" s="736"/>
      <c r="QUO3000" s="137"/>
      <c r="QUP3000" s="583"/>
      <c r="QUQ3000" s="538"/>
      <c r="QUR3000" s="565"/>
      <c r="QUS3000" s="357"/>
      <c r="QUT3000" s="81"/>
      <c r="QUU3000" s="173"/>
      <c r="QUV3000" s="736"/>
      <c r="QUW3000" s="137"/>
      <c r="QUX3000" s="583"/>
      <c r="QUY3000" s="538"/>
      <c r="QUZ3000" s="565"/>
      <c r="QVA3000" s="357"/>
      <c r="QVB3000" s="81"/>
      <c r="QVC3000" s="173"/>
      <c r="QVD3000" s="736"/>
      <c r="QVE3000" s="137"/>
      <c r="QVF3000" s="583"/>
      <c r="QVG3000" s="538"/>
      <c r="QVH3000" s="565"/>
      <c r="QVI3000" s="357"/>
      <c r="QVJ3000" s="81"/>
      <c r="QVK3000" s="173"/>
      <c r="QVL3000" s="736"/>
      <c r="QVM3000" s="137"/>
      <c r="QVN3000" s="583"/>
      <c r="QVO3000" s="538"/>
      <c r="QVP3000" s="565"/>
      <c r="QVQ3000" s="357"/>
      <c r="QVR3000" s="81"/>
      <c r="QVS3000" s="173"/>
      <c r="QVT3000" s="736"/>
      <c r="QVU3000" s="137"/>
      <c r="QVV3000" s="583"/>
      <c r="QVW3000" s="538"/>
      <c r="QVX3000" s="565"/>
      <c r="QVY3000" s="357"/>
      <c r="QVZ3000" s="81"/>
      <c r="QWA3000" s="173"/>
      <c r="QWB3000" s="736"/>
      <c r="QWC3000" s="137"/>
      <c r="QWD3000" s="583"/>
      <c r="QWE3000" s="538"/>
      <c r="QWF3000" s="565"/>
      <c r="QWG3000" s="357"/>
      <c r="QWH3000" s="81"/>
      <c r="QWI3000" s="173"/>
      <c r="QWJ3000" s="736"/>
      <c r="QWK3000" s="137"/>
      <c r="QWL3000" s="583"/>
      <c r="QWM3000" s="538"/>
      <c r="QWN3000" s="565"/>
      <c r="QWO3000" s="357"/>
      <c r="QWP3000" s="81"/>
      <c r="QWQ3000" s="173"/>
      <c r="QWR3000" s="736"/>
      <c r="QWS3000" s="137"/>
      <c r="QWT3000" s="583"/>
      <c r="QWU3000" s="538"/>
      <c r="QWV3000" s="565"/>
      <c r="QWW3000" s="357"/>
      <c r="QWX3000" s="81"/>
      <c r="QWY3000" s="173"/>
      <c r="QWZ3000" s="736"/>
      <c r="QXA3000" s="137"/>
      <c r="QXB3000" s="583"/>
      <c r="QXC3000" s="538"/>
      <c r="QXD3000" s="565"/>
      <c r="QXE3000" s="357"/>
      <c r="QXF3000" s="81"/>
      <c r="QXG3000" s="173"/>
      <c r="QXH3000" s="736"/>
      <c r="QXI3000" s="137"/>
      <c r="QXJ3000" s="583"/>
      <c r="QXK3000" s="538"/>
      <c r="QXL3000" s="565"/>
      <c r="QXM3000" s="357"/>
      <c r="QXN3000" s="81"/>
      <c r="QXO3000" s="173"/>
      <c r="QXP3000" s="736"/>
      <c r="QXQ3000" s="137"/>
      <c r="QXR3000" s="583"/>
      <c r="QXS3000" s="538"/>
      <c r="QXT3000" s="565"/>
      <c r="QXU3000" s="357"/>
      <c r="QXV3000" s="81"/>
      <c r="QXW3000" s="173"/>
      <c r="QXX3000" s="736"/>
      <c r="QXY3000" s="137"/>
      <c r="QXZ3000" s="583"/>
      <c r="QYA3000" s="538"/>
      <c r="QYB3000" s="565"/>
      <c r="QYC3000" s="357"/>
      <c r="QYD3000" s="81"/>
      <c r="QYE3000" s="173"/>
      <c r="QYF3000" s="736"/>
      <c r="QYG3000" s="137"/>
      <c r="QYH3000" s="583"/>
      <c r="QYI3000" s="538"/>
      <c r="QYJ3000" s="565"/>
      <c r="QYK3000" s="357"/>
      <c r="QYL3000" s="81"/>
      <c r="QYM3000" s="173"/>
      <c r="QYN3000" s="736"/>
      <c r="QYO3000" s="137"/>
      <c r="QYP3000" s="583"/>
      <c r="QYQ3000" s="538"/>
      <c r="QYR3000" s="565"/>
      <c r="QYS3000" s="357"/>
      <c r="QYT3000" s="81"/>
      <c r="QYU3000" s="173"/>
      <c r="QYV3000" s="736"/>
      <c r="QYW3000" s="137"/>
      <c r="QYX3000" s="583"/>
      <c r="QYY3000" s="538"/>
      <c r="QYZ3000" s="565"/>
      <c r="QZA3000" s="357"/>
      <c r="QZB3000" s="81"/>
      <c r="QZC3000" s="173"/>
      <c r="QZD3000" s="736"/>
      <c r="QZE3000" s="137"/>
      <c r="QZF3000" s="583"/>
      <c r="QZG3000" s="538"/>
      <c r="QZH3000" s="565"/>
      <c r="QZI3000" s="357"/>
      <c r="QZJ3000" s="81"/>
      <c r="QZK3000" s="173"/>
      <c r="QZL3000" s="736"/>
      <c r="QZM3000" s="137"/>
      <c r="QZN3000" s="583"/>
      <c r="QZO3000" s="538"/>
      <c r="QZP3000" s="565"/>
      <c r="QZQ3000" s="357"/>
      <c r="QZR3000" s="81"/>
      <c r="QZS3000" s="173"/>
      <c r="QZT3000" s="736"/>
      <c r="QZU3000" s="137"/>
      <c r="QZV3000" s="583"/>
      <c r="QZW3000" s="538"/>
      <c r="QZX3000" s="565"/>
      <c r="QZY3000" s="357"/>
      <c r="QZZ3000" s="81"/>
      <c r="RAA3000" s="173"/>
      <c r="RAB3000" s="736"/>
      <c r="RAC3000" s="137"/>
      <c r="RAD3000" s="583"/>
      <c r="RAE3000" s="538"/>
      <c r="RAF3000" s="565"/>
      <c r="RAG3000" s="357"/>
      <c r="RAH3000" s="81"/>
      <c r="RAI3000" s="173"/>
      <c r="RAJ3000" s="736"/>
      <c r="RAK3000" s="137"/>
      <c r="RAL3000" s="583"/>
      <c r="RAM3000" s="538"/>
      <c r="RAN3000" s="565"/>
      <c r="RAO3000" s="357"/>
      <c r="RAP3000" s="81"/>
      <c r="RAQ3000" s="173"/>
      <c r="RAR3000" s="736"/>
      <c r="RAS3000" s="137"/>
      <c r="RAT3000" s="583"/>
      <c r="RAU3000" s="538"/>
      <c r="RAV3000" s="565"/>
      <c r="RAW3000" s="357"/>
      <c r="RAX3000" s="81"/>
      <c r="RAY3000" s="173"/>
      <c r="RAZ3000" s="736"/>
      <c r="RBA3000" s="137"/>
      <c r="RBB3000" s="583"/>
      <c r="RBC3000" s="538"/>
      <c r="RBD3000" s="565"/>
      <c r="RBE3000" s="357"/>
      <c r="RBF3000" s="81"/>
      <c r="RBG3000" s="173"/>
      <c r="RBH3000" s="736"/>
      <c r="RBI3000" s="137"/>
      <c r="RBJ3000" s="583"/>
      <c r="RBK3000" s="538"/>
      <c r="RBL3000" s="565"/>
      <c r="RBM3000" s="357"/>
      <c r="RBN3000" s="81"/>
      <c r="RBO3000" s="173"/>
      <c r="RBP3000" s="736"/>
      <c r="RBQ3000" s="137"/>
      <c r="RBR3000" s="583"/>
      <c r="RBS3000" s="538"/>
      <c r="RBT3000" s="565"/>
      <c r="RBU3000" s="357"/>
      <c r="RBV3000" s="81"/>
      <c r="RBW3000" s="173"/>
      <c r="RBX3000" s="736"/>
      <c r="RBY3000" s="137"/>
      <c r="RBZ3000" s="583"/>
      <c r="RCA3000" s="538"/>
      <c r="RCB3000" s="565"/>
      <c r="RCC3000" s="357"/>
      <c r="RCD3000" s="81"/>
      <c r="RCE3000" s="173"/>
      <c r="RCF3000" s="736"/>
      <c r="RCG3000" s="137"/>
      <c r="RCH3000" s="583"/>
      <c r="RCI3000" s="538"/>
      <c r="RCJ3000" s="565"/>
      <c r="RCK3000" s="357"/>
      <c r="RCL3000" s="81"/>
      <c r="RCM3000" s="173"/>
      <c r="RCN3000" s="736"/>
      <c r="RCO3000" s="137"/>
      <c r="RCP3000" s="583"/>
      <c r="RCQ3000" s="538"/>
      <c r="RCR3000" s="565"/>
      <c r="RCS3000" s="357"/>
      <c r="RCT3000" s="81"/>
      <c r="RCU3000" s="173"/>
      <c r="RCV3000" s="736"/>
      <c r="RCW3000" s="137"/>
      <c r="RCX3000" s="583"/>
      <c r="RCY3000" s="538"/>
      <c r="RCZ3000" s="565"/>
      <c r="RDA3000" s="357"/>
      <c r="RDB3000" s="81"/>
      <c r="RDC3000" s="173"/>
      <c r="RDD3000" s="736"/>
      <c r="RDE3000" s="137"/>
      <c r="RDF3000" s="583"/>
      <c r="RDG3000" s="538"/>
      <c r="RDH3000" s="565"/>
      <c r="RDI3000" s="357"/>
      <c r="RDJ3000" s="81"/>
      <c r="RDK3000" s="173"/>
      <c r="RDL3000" s="736"/>
      <c r="RDM3000" s="137"/>
      <c r="RDN3000" s="583"/>
      <c r="RDO3000" s="538"/>
      <c r="RDP3000" s="565"/>
      <c r="RDQ3000" s="357"/>
      <c r="RDR3000" s="81"/>
      <c r="RDS3000" s="173"/>
      <c r="RDT3000" s="736"/>
      <c r="RDU3000" s="137"/>
      <c r="RDV3000" s="583"/>
      <c r="RDW3000" s="538"/>
      <c r="RDX3000" s="565"/>
      <c r="RDY3000" s="357"/>
      <c r="RDZ3000" s="81"/>
      <c r="REA3000" s="173"/>
      <c r="REB3000" s="736"/>
      <c r="REC3000" s="137"/>
      <c r="RED3000" s="583"/>
      <c r="REE3000" s="538"/>
      <c r="REF3000" s="565"/>
      <c r="REG3000" s="357"/>
      <c r="REH3000" s="81"/>
      <c r="REI3000" s="173"/>
      <c r="REJ3000" s="736"/>
      <c r="REK3000" s="137"/>
      <c r="REL3000" s="583"/>
      <c r="REM3000" s="538"/>
      <c r="REN3000" s="565"/>
      <c r="REO3000" s="357"/>
      <c r="REP3000" s="81"/>
      <c r="REQ3000" s="173"/>
      <c r="RER3000" s="736"/>
      <c r="RES3000" s="137"/>
      <c r="RET3000" s="583"/>
      <c r="REU3000" s="538"/>
      <c r="REV3000" s="565"/>
      <c r="REW3000" s="357"/>
      <c r="REX3000" s="81"/>
      <c r="REY3000" s="173"/>
      <c r="REZ3000" s="736"/>
      <c r="RFA3000" s="137"/>
      <c r="RFB3000" s="583"/>
      <c r="RFC3000" s="538"/>
      <c r="RFD3000" s="565"/>
      <c r="RFE3000" s="357"/>
      <c r="RFF3000" s="81"/>
      <c r="RFG3000" s="173"/>
      <c r="RFH3000" s="736"/>
      <c r="RFI3000" s="137"/>
      <c r="RFJ3000" s="583"/>
      <c r="RFK3000" s="538"/>
      <c r="RFL3000" s="565"/>
      <c r="RFM3000" s="357"/>
      <c r="RFN3000" s="81"/>
      <c r="RFO3000" s="173"/>
      <c r="RFP3000" s="736"/>
      <c r="RFQ3000" s="137"/>
      <c r="RFR3000" s="583"/>
      <c r="RFS3000" s="538"/>
      <c r="RFT3000" s="565"/>
      <c r="RFU3000" s="357"/>
      <c r="RFV3000" s="81"/>
      <c r="RFW3000" s="173"/>
      <c r="RFX3000" s="736"/>
      <c r="RFY3000" s="137"/>
      <c r="RFZ3000" s="583"/>
      <c r="RGA3000" s="538"/>
      <c r="RGB3000" s="565"/>
      <c r="RGC3000" s="357"/>
      <c r="RGD3000" s="81"/>
      <c r="RGE3000" s="173"/>
      <c r="RGF3000" s="736"/>
      <c r="RGG3000" s="137"/>
      <c r="RGH3000" s="583"/>
      <c r="RGI3000" s="538"/>
      <c r="RGJ3000" s="565"/>
      <c r="RGK3000" s="357"/>
      <c r="RGL3000" s="81"/>
      <c r="RGM3000" s="173"/>
      <c r="RGN3000" s="736"/>
      <c r="RGO3000" s="137"/>
      <c r="RGP3000" s="583"/>
      <c r="RGQ3000" s="538"/>
      <c r="RGR3000" s="565"/>
      <c r="RGS3000" s="357"/>
      <c r="RGT3000" s="81"/>
      <c r="RGU3000" s="173"/>
      <c r="RGV3000" s="736"/>
      <c r="RGW3000" s="137"/>
      <c r="RGX3000" s="583"/>
      <c r="RGY3000" s="538"/>
      <c r="RGZ3000" s="565"/>
      <c r="RHA3000" s="357"/>
      <c r="RHB3000" s="81"/>
      <c r="RHC3000" s="173"/>
      <c r="RHD3000" s="736"/>
      <c r="RHE3000" s="137"/>
      <c r="RHF3000" s="583"/>
      <c r="RHG3000" s="538"/>
      <c r="RHH3000" s="565"/>
      <c r="RHI3000" s="357"/>
      <c r="RHJ3000" s="81"/>
      <c r="RHK3000" s="173"/>
      <c r="RHL3000" s="736"/>
      <c r="RHM3000" s="137"/>
      <c r="RHN3000" s="583"/>
      <c r="RHO3000" s="538"/>
      <c r="RHP3000" s="565"/>
      <c r="RHQ3000" s="357"/>
      <c r="RHR3000" s="81"/>
      <c r="RHS3000" s="173"/>
      <c r="RHT3000" s="736"/>
      <c r="RHU3000" s="137"/>
      <c r="RHV3000" s="583"/>
      <c r="RHW3000" s="538"/>
      <c r="RHX3000" s="565"/>
      <c r="RHY3000" s="357"/>
      <c r="RHZ3000" s="81"/>
      <c r="RIA3000" s="173"/>
      <c r="RIB3000" s="736"/>
      <c r="RIC3000" s="137"/>
      <c r="RID3000" s="583"/>
      <c r="RIE3000" s="538"/>
      <c r="RIF3000" s="565"/>
      <c r="RIG3000" s="357"/>
      <c r="RIH3000" s="81"/>
      <c r="RII3000" s="173"/>
      <c r="RIJ3000" s="736"/>
      <c r="RIK3000" s="137"/>
      <c r="RIL3000" s="583"/>
      <c r="RIM3000" s="538"/>
      <c r="RIN3000" s="565"/>
      <c r="RIO3000" s="357"/>
      <c r="RIP3000" s="81"/>
      <c r="RIQ3000" s="173"/>
      <c r="RIR3000" s="736"/>
      <c r="RIS3000" s="137"/>
      <c r="RIT3000" s="583"/>
      <c r="RIU3000" s="538"/>
      <c r="RIV3000" s="565"/>
      <c r="RIW3000" s="357"/>
      <c r="RIX3000" s="81"/>
      <c r="RIY3000" s="173"/>
      <c r="RIZ3000" s="736"/>
      <c r="RJA3000" s="137"/>
      <c r="RJB3000" s="583"/>
      <c r="RJC3000" s="538"/>
      <c r="RJD3000" s="565"/>
      <c r="RJE3000" s="357"/>
      <c r="RJF3000" s="81"/>
      <c r="RJG3000" s="173"/>
      <c r="RJH3000" s="736"/>
      <c r="RJI3000" s="137"/>
      <c r="RJJ3000" s="583"/>
      <c r="RJK3000" s="538"/>
      <c r="RJL3000" s="565"/>
      <c r="RJM3000" s="357"/>
      <c r="RJN3000" s="81"/>
      <c r="RJO3000" s="173"/>
      <c r="RJP3000" s="736"/>
      <c r="RJQ3000" s="137"/>
      <c r="RJR3000" s="583"/>
      <c r="RJS3000" s="538"/>
      <c r="RJT3000" s="565"/>
      <c r="RJU3000" s="357"/>
      <c r="RJV3000" s="81"/>
      <c r="RJW3000" s="173"/>
      <c r="RJX3000" s="736"/>
      <c r="RJY3000" s="137"/>
      <c r="RJZ3000" s="583"/>
      <c r="RKA3000" s="538"/>
      <c r="RKB3000" s="565"/>
      <c r="RKC3000" s="357"/>
      <c r="RKD3000" s="81"/>
      <c r="RKE3000" s="173"/>
      <c r="RKF3000" s="736"/>
      <c r="RKG3000" s="137"/>
      <c r="RKH3000" s="583"/>
      <c r="RKI3000" s="538"/>
      <c r="RKJ3000" s="565"/>
      <c r="RKK3000" s="357"/>
      <c r="RKL3000" s="81"/>
      <c r="RKM3000" s="173"/>
      <c r="RKN3000" s="736"/>
      <c r="RKO3000" s="137"/>
      <c r="RKP3000" s="583"/>
      <c r="RKQ3000" s="538"/>
      <c r="RKR3000" s="565"/>
      <c r="RKS3000" s="357"/>
      <c r="RKT3000" s="81"/>
      <c r="RKU3000" s="173"/>
      <c r="RKV3000" s="736"/>
      <c r="RKW3000" s="137"/>
      <c r="RKX3000" s="583"/>
      <c r="RKY3000" s="538"/>
      <c r="RKZ3000" s="565"/>
      <c r="RLA3000" s="357"/>
      <c r="RLB3000" s="81"/>
      <c r="RLC3000" s="173"/>
      <c r="RLD3000" s="736"/>
      <c r="RLE3000" s="137"/>
      <c r="RLF3000" s="583"/>
      <c r="RLG3000" s="538"/>
      <c r="RLH3000" s="565"/>
      <c r="RLI3000" s="357"/>
      <c r="RLJ3000" s="81"/>
      <c r="RLK3000" s="173"/>
      <c r="RLL3000" s="736"/>
      <c r="RLM3000" s="137"/>
      <c r="RLN3000" s="583"/>
      <c r="RLO3000" s="538"/>
      <c r="RLP3000" s="565"/>
      <c r="RLQ3000" s="357"/>
      <c r="RLR3000" s="81"/>
      <c r="RLS3000" s="173"/>
      <c r="RLT3000" s="736"/>
      <c r="RLU3000" s="137"/>
      <c r="RLV3000" s="583"/>
      <c r="RLW3000" s="538"/>
      <c r="RLX3000" s="565"/>
      <c r="RLY3000" s="357"/>
      <c r="RLZ3000" s="81"/>
      <c r="RMA3000" s="173"/>
      <c r="RMB3000" s="736"/>
      <c r="RMC3000" s="137"/>
      <c r="RMD3000" s="583"/>
      <c r="RME3000" s="538"/>
      <c r="RMF3000" s="565"/>
      <c r="RMG3000" s="357"/>
      <c r="RMH3000" s="81"/>
      <c r="RMI3000" s="173"/>
      <c r="RMJ3000" s="736"/>
      <c r="RMK3000" s="137"/>
      <c r="RML3000" s="583"/>
      <c r="RMM3000" s="538"/>
      <c r="RMN3000" s="565"/>
      <c r="RMO3000" s="357"/>
      <c r="RMP3000" s="81"/>
      <c r="RMQ3000" s="173"/>
      <c r="RMR3000" s="736"/>
      <c r="RMS3000" s="137"/>
      <c r="RMT3000" s="583"/>
      <c r="RMU3000" s="538"/>
      <c r="RMV3000" s="565"/>
      <c r="RMW3000" s="357"/>
      <c r="RMX3000" s="81"/>
      <c r="RMY3000" s="173"/>
      <c r="RMZ3000" s="736"/>
      <c r="RNA3000" s="137"/>
      <c r="RNB3000" s="583"/>
      <c r="RNC3000" s="538"/>
      <c r="RND3000" s="565"/>
      <c r="RNE3000" s="357"/>
      <c r="RNF3000" s="81"/>
      <c r="RNG3000" s="173"/>
      <c r="RNH3000" s="736"/>
      <c r="RNI3000" s="137"/>
      <c r="RNJ3000" s="583"/>
      <c r="RNK3000" s="538"/>
      <c r="RNL3000" s="565"/>
      <c r="RNM3000" s="357"/>
      <c r="RNN3000" s="81"/>
      <c r="RNO3000" s="173"/>
      <c r="RNP3000" s="736"/>
      <c r="RNQ3000" s="137"/>
      <c r="RNR3000" s="583"/>
      <c r="RNS3000" s="538"/>
      <c r="RNT3000" s="565"/>
      <c r="RNU3000" s="357"/>
      <c r="RNV3000" s="81"/>
      <c r="RNW3000" s="173"/>
      <c r="RNX3000" s="736"/>
      <c r="RNY3000" s="137"/>
      <c r="RNZ3000" s="583"/>
      <c r="ROA3000" s="538"/>
      <c r="ROB3000" s="565"/>
      <c r="ROC3000" s="357"/>
      <c r="ROD3000" s="81"/>
      <c r="ROE3000" s="173"/>
      <c r="ROF3000" s="736"/>
      <c r="ROG3000" s="137"/>
      <c r="ROH3000" s="583"/>
      <c r="ROI3000" s="538"/>
      <c r="ROJ3000" s="565"/>
      <c r="ROK3000" s="357"/>
      <c r="ROL3000" s="81"/>
      <c r="ROM3000" s="173"/>
      <c r="RON3000" s="736"/>
      <c r="ROO3000" s="137"/>
      <c r="ROP3000" s="583"/>
      <c r="ROQ3000" s="538"/>
      <c r="ROR3000" s="565"/>
      <c r="ROS3000" s="357"/>
      <c r="ROT3000" s="81"/>
      <c r="ROU3000" s="173"/>
      <c r="ROV3000" s="736"/>
      <c r="ROW3000" s="137"/>
      <c r="ROX3000" s="583"/>
      <c r="ROY3000" s="538"/>
      <c r="ROZ3000" s="565"/>
      <c r="RPA3000" s="357"/>
      <c r="RPB3000" s="81"/>
      <c r="RPC3000" s="173"/>
      <c r="RPD3000" s="736"/>
      <c r="RPE3000" s="137"/>
      <c r="RPF3000" s="583"/>
      <c r="RPG3000" s="538"/>
      <c r="RPH3000" s="565"/>
      <c r="RPI3000" s="357"/>
      <c r="RPJ3000" s="81"/>
      <c r="RPK3000" s="173"/>
      <c r="RPL3000" s="736"/>
      <c r="RPM3000" s="137"/>
      <c r="RPN3000" s="583"/>
      <c r="RPO3000" s="538"/>
      <c r="RPP3000" s="565"/>
      <c r="RPQ3000" s="357"/>
      <c r="RPR3000" s="81"/>
      <c r="RPS3000" s="173"/>
      <c r="RPT3000" s="736"/>
      <c r="RPU3000" s="137"/>
      <c r="RPV3000" s="583"/>
      <c r="RPW3000" s="538"/>
      <c r="RPX3000" s="565"/>
      <c r="RPY3000" s="357"/>
      <c r="RPZ3000" s="81"/>
      <c r="RQA3000" s="173"/>
      <c r="RQB3000" s="736"/>
      <c r="RQC3000" s="137"/>
      <c r="RQD3000" s="583"/>
      <c r="RQE3000" s="538"/>
      <c r="RQF3000" s="565"/>
      <c r="RQG3000" s="357"/>
      <c r="RQH3000" s="81"/>
      <c r="RQI3000" s="173"/>
      <c r="RQJ3000" s="736"/>
      <c r="RQK3000" s="137"/>
      <c r="RQL3000" s="583"/>
      <c r="RQM3000" s="538"/>
      <c r="RQN3000" s="565"/>
      <c r="RQO3000" s="357"/>
      <c r="RQP3000" s="81"/>
      <c r="RQQ3000" s="173"/>
      <c r="RQR3000" s="736"/>
      <c r="RQS3000" s="137"/>
      <c r="RQT3000" s="583"/>
      <c r="RQU3000" s="538"/>
      <c r="RQV3000" s="565"/>
      <c r="RQW3000" s="357"/>
      <c r="RQX3000" s="81"/>
      <c r="RQY3000" s="173"/>
      <c r="RQZ3000" s="736"/>
      <c r="RRA3000" s="137"/>
      <c r="RRB3000" s="583"/>
      <c r="RRC3000" s="538"/>
      <c r="RRD3000" s="565"/>
      <c r="RRE3000" s="357"/>
      <c r="RRF3000" s="81"/>
      <c r="RRG3000" s="173"/>
      <c r="RRH3000" s="736"/>
      <c r="RRI3000" s="137"/>
      <c r="RRJ3000" s="583"/>
      <c r="RRK3000" s="538"/>
      <c r="RRL3000" s="565"/>
      <c r="RRM3000" s="357"/>
      <c r="RRN3000" s="81"/>
      <c r="RRO3000" s="173"/>
      <c r="RRP3000" s="736"/>
      <c r="RRQ3000" s="137"/>
      <c r="RRR3000" s="583"/>
      <c r="RRS3000" s="538"/>
      <c r="RRT3000" s="565"/>
      <c r="RRU3000" s="357"/>
      <c r="RRV3000" s="81"/>
      <c r="RRW3000" s="173"/>
      <c r="RRX3000" s="736"/>
      <c r="RRY3000" s="137"/>
      <c r="RRZ3000" s="583"/>
      <c r="RSA3000" s="538"/>
      <c r="RSB3000" s="565"/>
      <c r="RSC3000" s="357"/>
      <c r="RSD3000" s="81"/>
      <c r="RSE3000" s="173"/>
      <c r="RSF3000" s="736"/>
      <c r="RSG3000" s="137"/>
      <c r="RSH3000" s="583"/>
      <c r="RSI3000" s="538"/>
      <c r="RSJ3000" s="565"/>
      <c r="RSK3000" s="357"/>
      <c r="RSL3000" s="81"/>
      <c r="RSM3000" s="173"/>
      <c r="RSN3000" s="736"/>
      <c r="RSO3000" s="137"/>
      <c r="RSP3000" s="583"/>
      <c r="RSQ3000" s="538"/>
      <c r="RSR3000" s="565"/>
      <c r="RSS3000" s="357"/>
      <c r="RST3000" s="81"/>
      <c r="RSU3000" s="173"/>
      <c r="RSV3000" s="736"/>
      <c r="RSW3000" s="137"/>
      <c r="RSX3000" s="583"/>
      <c r="RSY3000" s="538"/>
      <c r="RSZ3000" s="565"/>
      <c r="RTA3000" s="357"/>
      <c r="RTB3000" s="81"/>
      <c r="RTC3000" s="173"/>
      <c r="RTD3000" s="736"/>
      <c r="RTE3000" s="137"/>
      <c r="RTF3000" s="583"/>
      <c r="RTG3000" s="538"/>
      <c r="RTH3000" s="565"/>
      <c r="RTI3000" s="357"/>
      <c r="RTJ3000" s="81"/>
      <c r="RTK3000" s="173"/>
      <c r="RTL3000" s="736"/>
      <c r="RTM3000" s="137"/>
      <c r="RTN3000" s="583"/>
      <c r="RTO3000" s="538"/>
      <c r="RTP3000" s="565"/>
      <c r="RTQ3000" s="357"/>
      <c r="RTR3000" s="81"/>
      <c r="RTS3000" s="173"/>
      <c r="RTT3000" s="736"/>
      <c r="RTU3000" s="137"/>
      <c r="RTV3000" s="583"/>
      <c r="RTW3000" s="538"/>
      <c r="RTX3000" s="565"/>
      <c r="RTY3000" s="357"/>
      <c r="RTZ3000" s="81"/>
      <c r="RUA3000" s="173"/>
      <c r="RUB3000" s="736"/>
      <c r="RUC3000" s="137"/>
      <c r="RUD3000" s="583"/>
      <c r="RUE3000" s="538"/>
      <c r="RUF3000" s="565"/>
      <c r="RUG3000" s="357"/>
      <c r="RUH3000" s="81"/>
      <c r="RUI3000" s="173"/>
      <c r="RUJ3000" s="736"/>
      <c r="RUK3000" s="137"/>
      <c r="RUL3000" s="583"/>
      <c r="RUM3000" s="538"/>
      <c r="RUN3000" s="565"/>
      <c r="RUO3000" s="357"/>
      <c r="RUP3000" s="81"/>
      <c r="RUQ3000" s="173"/>
      <c r="RUR3000" s="736"/>
      <c r="RUS3000" s="137"/>
      <c r="RUT3000" s="583"/>
      <c r="RUU3000" s="538"/>
      <c r="RUV3000" s="565"/>
      <c r="RUW3000" s="357"/>
      <c r="RUX3000" s="81"/>
      <c r="RUY3000" s="173"/>
      <c r="RUZ3000" s="736"/>
      <c r="RVA3000" s="137"/>
      <c r="RVB3000" s="583"/>
      <c r="RVC3000" s="538"/>
      <c r="RVD3000" s="565"/>
      <c r="RVE3000" s="357"/>
      <c r="RVF3000" s="81"/>
      <c r="RVG3000" s="173"/>
      <c r="RVH3000" s="736"/>
      <c r="RVI3000" s="137"/>
      <c r="RVJ3000" s="583"/>
      <c r="RVK3000" s="538"/>
      <c r="RVL3000" s="565"/>
      <c r="RVM3000" s="357"/>
      <c r="RVN3000" s="81"/>
      <c r="RVO3000" s="173"/>
      <c r="RVP3000" s="736"/>
      <c r="RVQ3000" s="137"/>
      <c r="RVR3000" s="583"/>
      <c r="RVS3000" s="538"/>
      <c r="RVT3000" s="565"/>
      <c r="RVU3000" s="357"/>
      <c r="RVV3000" s="81"/>
      <c r="RVW3000" s="173"/>
      <c r="RVX3000" s="736"/>
      <c r="RVY3000" s="137"/>
      <c r="RVZ3000" s="583"/>
      <c r="RWA3000" s="538"/>
      <c r="RWB3000" s="565"/>
      <c r="RWC3000" s="357"/>
      <c r="RWD3000" s="81"/>
      <c r="RWE3000" s="173"/>
      <c r="RWF3000" s="736"/>
      <c r="RWG3000" s="137"/>
      <c r="RWH3000" s="583"/>
      <c r="RWI3000" s="538"/>
      <c r="RWJ3000" s="565"/>
      <c r="RWK3000" s="357"/>
      <c r="RWL3000" s="81"/>
      <c r="RWM3000" s="173"/>
      <c r="RWN3000" s="736"/>
      <c r="RWO3000" s="137"/>
      <c r="RWP3000" s="583"/>
      <c r="RWQ3000" s="538"/>
      <c r="RWR3000" s="565"/>
      <c r="RWS3000" s="357"/>
      <c r="RWT3000" s="81"/>
      <c r="RWU3000" s="173"/>
      <c r="RWV3000" s="736"/>
      <c r="RWW3000" s="137"/>
      <c r="RWX3000" s="583"/>
      <c r="RWY3000" s="538"/>
      <c r="RWZ3000" s="565"/>
      <c r="RXA3000" s="357"/>
      <c r="RXB3000" s="81"/>
      <c r="RXC3000" s="173"/>
      <c r="RXD3000" s="736"/>
      <c r="RXE3000" s="137"/>
      <c r="RXF3000" s="583"/>
      <c r="RXG3000" s="538"/>
      <c r="RXH3000" s="565"/>
      <c r="RXI3000" s="357"/>
      <c r="RXJ3000" s="81"/>
      <c r="RXK3000" s="173"/>
      <c r="RXL3000" s="736"/>
      <c r="RXM3000" s="137"/>
      <c r="RXN3000" s="583"/>
      <c r="RXO3000" s="538"/>
      <c r="RXP3000" s="565"/>
      <c r="RXQ3000" s="357"/>
      <c r="RXR3000" s="81"/>
      <c r="RXS3000" s="173"/>
      <c r="RXT3000" s="736"/>
      <c r="RXU3000" s="137"/>
      <c r="RXV3000" s="583"/>
      <c r="RXW3000" s="538"/>
      <c r="RXX3000" s="565"/>
      <c r="RXY3000" s="357"/>
      <c r="RXZ3000" s="81"/>
      <c r="RYA3000" s="173"/>
      <c r="RYB3000" s="736"/>
      <c r="RYC3000" s="137"/>
      <c r="RYD3000" s="583"/>
      <c r="RYE3000" s="538"/>
      <c r="RYF3000" s="565"/>
      <c r="RYG3000" s="357"/>
      <c r="RYH3000" s="81"/>
      <c r="RYI3000" s="173"/>
      <c r="RYJ3000" s="736"/>
      <c r="RYK3000" s="137"/>
      <c r="RYL3000" s="583"/>
      <c r="RYM3000" s="538"/>
      <c r="RYN3000" s="565"/>
      <c r="RYO3000" s="357"/>
      <c r="RYP3000" s="81"/>
      <c r="RYQ3000" s="173"/>
      <c r="RYR3000" s="736"/>
      <c r="RYS3000" s="137"/>
      <c r="RYT3000" s="583"/>
      <c r="RYU3000" s="538"/>
      <c r="RYV3000" s="565"/>
      <c r="RYW3000" s="357"/>
      <c r="RYX3000" s="81"/>
      <c r="RYY3000" s="173"/>
      <c r="RYZ3000" s="736"/>
      <c r="RZA3000" s="137"/>
      <c r="RZB3000" s="583"/>
      <c r="RZC3000" s="538"/>
      <c r="RZD3000" s="565"/>
      <c r="RZE3000" s="357"/>
      <c r="RZF3000" s="81"/>
      <c r="RZG3000" s="173"/>
      <c r="RZH3000" s="736"/>
      <c r="RZI3000" s="137"/>
      <c r="RZJ3000" s="583"/>
      <c r="RZK3000" s="538"/>
      <c r="RZL3000" s="565"/>
      <c r="RZM3000" s="357"/>
      <c r="RZN3000" s="81"/>
      <c r="RZO3000" s="173"/>
      <c r="RZP3000" s="736"/>
      <c r="RZQ3000" s="137"/>
      <c r="RZR3000" s="583"/>
      <c r="RZS3000" s="538"/>
      <c r="RZT3000" s="565"/>
      <c r="RZU3000" s="357"/>
      <c r="RZV3000" s="81"/>
      <c r="RZW3000" s="173"/>
      <c r="RZX3000" s="736"/>
      <c r="RZY3000" s="137"/>
      <c r="RZZ3000" s="583"/>
      <c r="SAA3000" s="538"/>
      <c r="SAB3000" s="565"/>
      <c r="SAC3000" s="357"/>
      <c r="SAD3000" s="81"/>
      <c r="SAE3000" s="173"/>
      <c r="SAF3000" s="736"/>
      <c r="SAG3000" s="137"/>
      <c r="SAH3000" s="583"/>
      <c r="SAI3000" s="538"/>
      <c r="SAJ3000" s="565"/>
      <c r="SAK3000" s="357"/>
      <c r="SAL3000" s="81"/>
      <c r="SAM3000" s="173"/>
      <c r="SAN3000" s="736"/>
      <c r="SAO3000" s="137"/>
      <c r="SAP3000" s="583"/>
      <c r="SAQ3000" s="538"/>
      <c r="SAR3000" s="565"/>
      <c r="SAS3000" s="357"/>
      <c r="SAT3000" s="81"/>
      <c r="SAU3000" s="173"/>
      <c r="SAV3000" s="736"/>
      <c r="SAW3000" s="137"/>
      <c r="SAX3000" s="583"/>
      <c r="SAY3000" s="538"/>
      <c r="SAZ3000" s="565"/>
      <c r="SBA3000" s="357"/>
      <c r="SBB3000" s="81"/>
      <c r="SBC3000" s="173"/>
      <c r="SBD3000" s="736"/>
      <c r="SBE3000" s="137"/>
      <c r="SBF3000" s="583"/>
      <c r="SBG3000" s="538"/>
      <c r="SBH3000" s="565"/>
      <c r="SBI3000" s="357"/>
      <c r="SBJ3000" s="81"/>
      <c r="SBK3000" s="173"/>
      <c r="SBL3000" s="736"/>
      <c r="SBM3000" s="137"/>
      <c r="SBN3000" s="583"/>
      <c r="SBO3000" s="538"/>
      <c r="SBP3000" s="565"/>
      <c r="SBQ3000" s="357"/>
      <c r="SBR3000" s="81"/>
      <c r="SBS3000" s="173"/>
      <c r="SBT3000" s="736"/>
      <c r="SBU3000" s="137"/>
      <c r="SBV3000" s="583"/>
      <c r="SBW3000" s="538"/>
      <c r="SBX3000" s="565"/>
      <c r="SBY3000" s="357"/>
      <c r="SBZ3000" s="81"/>
      <c r="SCA3000" s="173"/>
      <c r="SCB3000" s="736"/>
      <c r="SCC3000" s="137"/>
      <c r="SCD3000" s="583"/>
      <c r="SCE3000" s="538"/>
      <c r="SCF3000" s="565"/>
      <c r="SCG3000" s="357"/>
      <c r="SCH3000" s="81"/>
      <c r="SCI3000" s="173"/>
      <c r="SCJ3000" s="736"/>
      <c r="SCK3000" s="137"/>
      <c r="SCL3000" s="583"/>
      <c r="SCM3000" s="538"/>
      <c r="SCN3000" s="565"/>
      <c r="SCO3000" s="357"/>
      <c r="SCP3000" s="81"/>
      <c r="SCQ3000" s="173"/>
      <c r="SCR3000" s="736"/>
      <c r="SCS3000" s="137"/>
      <c r="SCT3000" s="583"/>
      <c r="SCU3000" s="538"/>
      <c r="SCV3000" s="565"/>
      <c r="SCW3000" s="357"/>
      <c r="SCX3000" s="81"/>
      <c r="SCY3000" s="173"/>
      <c r="SCZ3000" s="736"/>
      <c r="SDA3000" s="137"/>
      <c r="SDB3000" s="583"/>
      <c r="SDC3000" s="538"/>
      <c r="SDD3000" s="565"/>
      <c r="SDE3000" s="357"/>
      <c r="SDF3000" s="81"/>
      <c r="SDG3000" s="173"/>
      <c r="SDH3000" s="736"/>
      <c r="SDI3000" s="137"/>
      <c r="SDJ3000" s="583"/>
      <c r="SDK3000" s="538"/>
      <c r="SDL3000" s="565"/>
      <c r="SDM3000" s="357"/>
      <c r="SDN3000" s="81"/>
      <c r="SDO3000" s="173"/>
      <c r="SDP3000" s="736"/>
      <c r="SDQ3000" s="137"/>
      <c r="SDR3000" s="583"/>
      <c r="SDS3000" s="538"/>
      <c r="SDT3000" s="565"/>
      <c r="SDU3000" s="357"/>
      <c r="SDV3000" s="81"/>
      <c r="SDW3000" s="173"/>
      <c r="SDX3000" s="736"/>
      <c r="SDY3000" s="137"/>
      <c r="SDZ3000" s="583"/>
      <c r="SEA3000" s="538"/>
      <c r="SEB3000" s="565"/>
      <c r="SEC3000" s="357"/>
      <c r="SED3000" s="81"/>
      <c r="SEE3000" s="173"/>
      <c r="SEF3000" s="736"/>
      <c r="SEG3000" s="137"/>
      <c r="SEH3000" s="583"/>
      <c r="SEI3000" s="538"/>
      <c r="SEJ3000" s="565"/>
      <c r="SEK3000" s="357"/>
      <c r="SEL3000" s="81"/>
      <c r="SEM3000" s="173"/>
      <c r="SEN3000" s="736"/>
      <c r="SEO3000" s="137"/>
      <c r="SEP3000" s="583"/>
      <c r="SEQ3000" s="538"/>
      <c r="SER3000" s="565"/>
      <c r="SES3000" s="357"/>
      <c r="SET3000" s="81"/>
      <c r="SEU3000" s="173"/>
      <c r="SEV3000" s="736"/>
      <c r="SEW3000" s="137"/>
      <c r="SEX3000" s="583"/>
      <c r="SEY3000" s="538"/>
      <c r="SEZ3000" s="565"/>
      <c r="SFA3000" s="357"/>
      <c r="SFB3000" s="81"/>
      <c r="SFC3000" s="173"/>
      <c r="SFD3000" s="736"/>
      <c r="SFE3000" s="137"/>
      <c r="SFF3000" s="583"/>
      <c r="SFG3000" s="538"/>
      <c r="SFH3000" s="565"/>
      <c r="SFI3000" s="357"/>
      <c r="SFJ3000" s="81"/>
      <c r="SFK3000" s="173"/>
      <c r="SFL3000" s="736"/>
      <c r="SFM3000" s="137"/>
      <c r="SFN3000" s="583"/>
      <c r="SFO3000" s="538"/>
      <c r="SFP3000" s="565"/>
      <c r="SFQ3000" s="357"/>
      <c r="SFR3000" s="81"/>
      <c r="SFS3000" s="173"/>
      <c r="SFT3000" s="736"/>
      <c r="SFU3000" s="137"/>
      <c r="SFV3000" s="583"/>
      <c r="SFW3000" s="538"/>
      <c r="SFX3000" s="565"/>
      <c r="SFY3000" s="357"/>
      <c r="SFZ3000" s="81"/>
      <c r="SGA3000" s="173"/>
      <c r="SGB3000" s="736"/>
      <c r="SGC3000" s="137"/>
      <c r="SGD3000" s="583"/>
      <c r="SGE3000" s="538"/>
      <c r="SGF3000" s="565"/>
      <c r="SGG3000" s="357"/>
      <c r="SGH3000" s="81"/>
      <c r="SGI3000" s="173"/>
      <c r="SGJ3000" s="736"/>
      <c r="SGK3000" s="137"/>
      <c r="SGL3000" s="583"/>
      <c r="SGM3000" s="538"/>
      <c r="SGN3000" s="565"/>
      <c r="SGO3000" s="357"/>
      <c r="SGP3000" s="81"/>
      <c r="SGQ3000" s="173"/>
      <c r="SGR3000" s="736"/>
      <c r="SGS3000" s="137"/>
      <c r="SGT3000" s="583"/>
      <c r="SGU3000" s="538"/>
      <c r="SGV3000" s="565"/>
      <c r="SGW3000" s="357"/>
      <c r="SGX3000" s="81"/>
      <c r="SGY3000" s="173"/>
      <c r="SGZ3000" s="736"/>
      <c r="SHA3000" s="137"/>
      <c r="SHB3000" s="583"/>
      <c r="SHC3000" s="538"/>
      <c r="SHD3000" s="565"/>
      <c r="SHE3000" s="357"/>
      <c r="SHF3000" s="81"/>
      <c r="SHG3000" s="173"/>
      <c r="SHH3000" s="736"/>
      <c r="SHI3000" s="137"/>
      <c r="SHJ3000" s="583"/>
      <c r="SHK3000" s="538"/>
      <c r="SHL3000" s="565"/>
      <c r="SHM3000" s="357"/>
      <c r="SHN3000" s="81"/>
      <c r="SHO3000" s="173"/>
      <c r="SHP3000" s="736"/>
      <c r="SHQ3000" s="137"/>
      <c r="SHR3000" s="583"/>
      <c r="SHS3000" s="538"/>
      <c r="SHT3000" s="565"/>
      <c r="SHU3000" s="357"/>
      <c r="SHV3000" s="81"/>
      <c r="SHW3000" s="173"/>
      <c r="SHX3000" s="736"/>
      <c r="SHY3000" s="137"/>
      <c r="SHZ3000" s="583"/>
      <c r="SIA3000" s="538"/>
      <c r="SIB3000" s="565"/>
      <c r="SIC3000" s="357"/>
      <c r="SID3000" s="81"/>
      <c r="SIE3000" s="173"/>
      <c r="SIF3000" s="736"/>
      <c r="SIG3000" s="137"/>
      <c r="SIH3000" s="583"/>
      <c r="SII3000" s="538"/>
      <c r="SIJ3000" s="565"/>
      <c r="SIK3000" s="357"/>
      <c r="SIL3000" s="81"/>
      <c r="SIM3000" s="173"/>
      <c r="SIN3000" s="736"/>
      <c r="SIO3000" s="137"/>
      <c r="SIP3000" s="583"/>
      <c r="SIQ3000" s="538"/>
      <c r="SIR3000" s="565"/>
      <c r="SIS3000" s="357"/>
      <c r="SIT3000" s="81"/>
      <c r="SIU3000" s="173"/>
      <c r="SIV3000" s="736"/>
      <c r="SIW3000" s="137"/>
      <c r="SIX3000" s="583"/>
      <c r="SIY3000" s="538"/>
      <c r="SIZ3000" s="565"/>
      <c r="SJA3000" s="357"/>
      <c r="SJB3000" s="81"/>
      <c r="SJC3000" s="173"/>
      <c r="SJD3000" s="736"/>
      <c r="SJE3000" s="137"/>
      <c r="SJF3000" s="583"/>
      <c r="SJG3000" s="538"/>
      <c r="SJH3000" s="565"/>
      <c r="SJI3000" s="357"/>
      <c r="SJJ3000" s="81"/>
      <c r="SJK3000" s="173"/>
      <c r="SJL3000" s="736"/>
      <c r="SJM3000" s="137"/>
      <c r="SJN3000" s="583"/>
      <c r="SJO3000" s="538"/>
      <c r="SJP3000" s="565"/>
      <c r="SJQ3000" s="357"/>
      <c r="SJR3000" s="81"/>
      <c r="SJS3000" s="173"/>
      <c r="SJT3000" s="736"/>
      <c r="SJU3000" s="137"/>
      <c r="SJV3000" s="583"/>
      <c r="SJW3000" s="538"/>
      <c r="SJX3000" s="565"/>
      <c r="SJY3000" s="357"/>
      <c r="SJZ3000" s="81"/>
      <c r="SKA3000" s="173"/>
      <c r="SKB3000" s="736"/>
      <c r="SKC3000" s="137"/>
      <c r="SKD3000" s="583"/>
      <c r="SKE3000" s="538"/>
      <c r="SKF3000" s="565"/>
      <c r="SKG3000" s="357"/>
      <c r="SKH3000" s="81"/>
      <c r="SKI3000" s="173"/>
      <c r="SKJ3000" s="736"/>
      <c r="SKK3000" s="137"/>
      <c r="SKL3000" s="583"/>
      <c r="SKM3000" s="538"/>
      <c r="SKN3000" s="565"/>
      <c r="SKO3000" s="357"/>
      <c r="SKP3000" s="81"/>
      <c r="SKQ3000" s="173"/>
      <c r="SKR3000" s="736"/>
      <c r="SKS3000" s="137"/>
      <c r="SKT3000" s="583"/>
      <c r="SKU3000" s="538"/>
      <c r="SKV3000" s="565"/>
      <c r="SKW3000" s="357"/>
      <c r="SKX3000" s="81"/>
      <c r="SKY3000" s="173"/>
      <c r="SKZ3000" s="736"/>
      <c r="SLA3000" s="137"/>
      <c r="SLB3000" s="583"/>
      <c r="SLC3000" s="538"/>
      <c r="SLD3000" s="565"/>
      <c r="SLE3000" s="357"/>
      <c r="SLF3000" s="81"/>
      <c r="SLG3000" s="173"/>
      <c r="SLH3000" s="736"/>
      <c r="SLI3000" s="137"/>
      <c r="SLJ3000" s="583"/>
      <c r="SLK3000" s="538"/>
      <c r="SLL3000" s="565"/>
      <c r="SLM3000" s="357"/>
      <c r="SLN3000" s="81"/>
      <c r="SLO3000" s="173"/>
      <c r="SLP3000" s="736"/>
      <c r="SLQ3000" s="137"/>
      <c r="SLR3000" s="583"/>
      <c r="SLS3000" s="538"/>
      <c r="SLT3000" s="565"/>
      <c r="SLU3000" s="357"/>
      <c r="SLV3000" s="81"/>
      <c r="SLW3000" s="173"/>
      <c r="SLX3000" s="736"/>
      <c r="SLY3000" s="137"/>
      <c r="SLZ3000" s="583"/>
      <c r="SMA3000" s="538"/>
      <c r="SMB3000" s="565"/>
      <c r="SMC3000" s="357"/>
      <c r="SMD3000" s="81"/>
      <c r="SME3000" s="173"/>
      <c r="SMF3000" s="736"/>
      <c r="SMG3000" s="137"/>
      <c r="SMH3000" s="583"/>
      <c r="SMI3000" s="538"/>
      <c r="SMJ3000" s="565"/>
      <c r="SMK3000" s="357"/>
      <c r="SML3000" s="81"/>
      <c r="SMM3000" s="173"/>
      <c r="SMN3000" s="736"/>
      <c r="SMO3000" s="137"/>
      <c r="SMP3000" s="583"/>
      <c r="SMQ3000" s="538"/>
      <c r="SMR3000" s="565"/>
      <c r="SMS3000" s="357"/>
      <c r="SMT3000" s="81"/>
      <c r="SMU3000" s="173"/>
      <c r="SMV3000" s="736"/>
      <c r="SMW3000" s="137"/>
      <c r="SMX3000" s="583"/>
      <c r="SMY3000" s="538"/>
      <c r="SMZ3000" s="565"/>
      <c r="SNA3000" s="357"/>
      <c r="SNB3000" s="81"/>
      <c r="SNC3000" s="173"/>
      <c r="SND3000" s="736"/>
      <c r="SNE3000" s="137"/>
      <c r="SNF3000" s="583"/>
      <c r="SNG3000" s="538"/>
      <c r="SNH3000" s="565"/>
      <c r="SNI3000" s="357"/>
      <c r="SNJ3000" s="81"/>
      <c r="SNK3000" s="173"/>
      <c r="SNL3000" s="736"/>
      <c r="SNM3000" s="137"/>
      <c r="SNN3000" s="583"/>
      <c r="SNO3000" s="538"/>
      <c r="SNP3000" s="565"/>
      <c r="SNQ3000" s="357"/>
      <c r="SNR3000" s="81"/>
      <c r="SNS3000" s="173"/>
      <c r="SNT3000" s="736"/>
      <c r="SNU3000" s="137"/>
      <c r="SNV3000" s="583"/>
      <c r="SNW3000" s="538"/>
      <c r="SNX3000" s="565"/>
      <c r="SNY3000" s="357"/>
      <c r="SNZ3000" s="81"/>
      <c r="SOA3000" s="173"/>
      <c r="SOB3000" s="736"/>
      <c r="SOC3000" s="137"/>
      <c r="SOD3000" s="583"/>
      <c r="SOE3000" s="538"/>
      <c r="SOF3000" s="565"/>
      <c r="SOG3000" s="357"/>
      <c r="SOH3000" s="81"/>
      <c r="SOI3000" s="173"/>
      <c r="SOJ3000" s="736"/>
      <c r="SOK3000" s="137"/>
      <c r="SOL3000" s="583"/>
      <c r="SOM3000" s="538"/>
      <c r="SON3000" s="565"/>
      <c r="SOO3000" s="357"/>
      <c r="SOP3000" s="81"/>
      <c r="SOQ3000" s="173"/>
      <c r="SOR3000" s="736"/>
      <c r="SOS3000" s="137"/>
      <c r="SOT3000" s="583"/>
      <c r="SOU3000" s="538"/>
      <c r="SOV3000" s="565"/>
      <c r="SOW3000" s="357"/>
      <c r="SOX3000" s="81"/>
      <c r="SOY3000" s="173"/>
      <c r="SOZ3000" s="736"/>
      <c r="SPA3000" s="137"/>
      <c r="SPB3000" s="583"/>
      <c r="SPC3000" s="538"/>
      <c r="SPD3000" s="565"/>
      <c r="SPE3000" s="357"/>
      <c r="SPF3000" s="81"/>
      <c r="SPG3000" s="173"/>
      <c r="SPH3000" s="736"/>
      <c r="SPI3000" s="137"/>
      <c r="SPJ3000" s="583"/>
      <c r="SPK3000" s="538"/>
      <c r="SPL3000" s="565"/>
      <c r="SPM3000" s="357"/>
      <c r="SPN3000" s="81"/>
      <c r="SPO3000" s="173"/>
      <c r="SPP3000" s="736"/>
      <c r="SPQ3000" s="137"/>
      <c r="SPR3000" s="583"/>
      <c r="SPS3000" s="538"/>
      <c r="SPT3000" s="565"/>
      <c r="SPU3000" s="357"/>
      <c r="SPV3000" s="81"/>
      <c r="SPW3000" s="173"/>
      <c r="SPX3000" s="736"/>
      <c r="SPY3000" s="137"/>
      <c r="SPZ3000" s="583"/>
      <c r="SQA3000" s="538"/>
      <c r="SQB3000" s="565"/>
      <c r="SQC3000" s="357"/>
      <c r="SQD3000" s="81"/>
      <c r="SQE3000" s="173"/>
      <c r="SQF3000" s="736"/>
      <c r="SQG3000" s="137"/>
      <c r="SQH3000" s="583"/>
      <c r="SQI3000" s="538"/>
      <c r="SQJ3000" s="565"/>
      <c r="SQK3000" s="357"/>
      <c r="SQL3000" s="81"/>
      <c r="SQM3000" s="173"/>
      <c r="SQN3000" s="736"/>
      <c r="SQO3000" s="137"/>
      <c r="SQP3000" s="583"/>
      <c r="SQQ3000" s="538"/>
      <c r="SQR3000" s="565"/>
      <c r="SQS3000" s="357"/>
      <c r="SQT3000" s="81"/>
      <c r="SQU3000" s="173"/>
      <c r="SQV3000" s="736"/>
      <c r="SQW3000" s="137"/>
      <c r="SQX3000" s="583"/>
      <c r="SQY3000" s="538"/>
      <c r="SQZ3000" s="565"/>
      <c r="SRA3000" s="357"/>
      <c r="SRB3000" s="81"/>
      <c r="SRC3000" s="173"/>
      <c r="SRD3000" s="736"/>
      <c r="SRE3000" s="137"/>
      <c r="SRF3000" s="583"/>
      <c r="SRG3000" s="538"/>
      <c r="SRH3000" s="565"/>
      <c r="SRI3000" s="357"/>
      <c r="SRJ3000" s="81"/>
      <c r="SRK3000" s="173"/>
      <c r="SRL3000" s="736"/>
      <c r="SRM3000" s="137"/>
      <c r="SRN3000" s="583"/>
      <c r="SRO3000" s="538"/>
      <c r="SRP3000" s="565"/>
      <c r="SRQ3000" s="357"/>
      <c r="SRR3000" s="81"/>
      <c r="SRS3000" s="173"/>
      <c r="SRT3000" s="736"/>
      <c r="SRU3000" s="137"/>
      <c r="SRV3000" s="583"/>
      <c r="SRW3000" s="538"/>
      <c r="SRX3000" s="565"/>
      <c r="SRY3000" s="357"/>
      <c r="SRZ3000" s="81"/>
      <c r="SSA3000" s="173"/>
      <c r="SSB3000" s="736"/>
      <c r="SSC3000" s="137"/>
      <c r="SSD3000" s="583"/>
      <c r="SSE3000" s="538"/>
      <c r="SSF3000" s="565"/>
      <c r="SSG3000" s="357"/>
      <c r="SSH3000" s="81"/>
      <c r="SSI3000" s="173"/>
      <c r="SSJ3000" s="736"/>
      <c r="SSK3000" s="137"/>
      <c r="SSL3000" s="583"/>
      <c r="SSM3000" s="538"/>
      <c r="SSN3000" s="565"/>
      <c r="SSO3000" s="357"/>
      <c r="SSP3000" s="81"/>
      <c r="SSQ3000" s="173"/>
      <c r="SSR3000" s="736"/>
      <c r="SSS3000" s="137"/>
      <c r="SST3000" s="583"/>
      <c r="SSU3000" s="538"/>
      <c r="SSV3000" s="565"/>
      <c r="SSW3000" s="357"/>
      <c r="SSX3000" s="81"/>
      <c r="SSY3000" s="173"/>
      <c r="SSZ3000" s="736"/>
      <c r="STA3000" s="137"/>
      <c r="STB3000" s="583"/>
      <c r="STC3000" s="538"/>
      <c r="STD3000" s="565"/>
      <c r="STE3000" s="357"/>
      <c r="STF3000" s="81"/>
      <c r="STG3000" s="173"/>
      <c r="STH3000" s="736"/>
      <c r="STI3000" s="137"/>
      <c r="STJ3000" s="583"/>
      <c r="STK3000" s="538"/>
      <c r="STL3000" s="565"/>
      <c r="STM3000" s="357"/>
      <c r="STN3000" s="81"/>
      <c r="STO3000" s="173"/>
      <c r="STP3000" s="736"/>
      <c r="STQ3000" s="137"/>
      <c r="STR3000" s="583"/>
      <c r="STS3000" s="538"/>
      <c r="STT3000" s="565"/>
      <c r="STU3000" s="357"/>
      <c r="STV3000" s="81"/>
      <c r="STW3000" s="173"/>
      <c r="STX3000" s="736"/>
      <c r="STY3000" s="137"/>
      <c r="STZ3000" s="583"/>
      <c r="SUA3000" s="538"/>
      <c r="SUB3000" s="565"/>
      <c r="SUC3000" s="357"/>
      <c r="SUD3000" s="81"/>
      <c r="SUE3000" s="173"/>
      <c r="SUF3000" s="736"/>
      <c r="SUG3000" s="137"/>
      <c r="SUH3000" s="583"/>
      <c r="SUI3000" s="538"/>
      <c r="SUJ3000" s="565"/>
      <c r="SUK3000" s="357"/>
      <c r="SUL3000" s="81"/>
      <c r="SUM3000" s="173"/>
      <c r="SUN3000" s="736"/>
      <c r="SUO3000" s="137"/>
      <c r="SUP3000" s="583"/>
      <c r="SUQ3000" s="538"/>
      <c r="SUR3000" s="565"/>
      <c r="SUS3000" s="357"/>
      <c r="SUT3000" s="81"/>
      <c r="SUU3000" s="173"/>
      <c r="SUV3000" s="736"/>
      <c r="SUW3000" s="137"/>
      <c r="SUX3000" s="583"/>
      <c r="SUY3000" s="538"/>
      <c r="SUZ3000" s="565"/>
      <c r="SVA3000" s="357"/>
      <c r="SVB3000" s="81"/>
      <c r="SVC3000" s="173"/>
      <c r="SVD3000" s="736"/>
      <c r="SVE3000" s="137"/>
      <c r="SVF3000" s="583"/>
      <c r="SVG3000" s="538"/>
      <c r="SVH3000" s="565"/>
      <c r="SVI3000" s="357"/>
      <c r="SVJ3000" s="81"/>
      <c r="SVK3000" s="173"/>
      <c r="SVL3000" s="736"/>
      <c r="SVM3000" s="137"/>
      <c r="SVN3000" s="583"/>
      <c r="SVO3000" s="538"/>
      <c r="SVP3000" s="565"/>
      <c r="SVQ3000" s="357"/>
      <c r="SVR3000" s="81"/>
      <c r="SVS3000" s="173"/>
      <c r="SVT3000" s="736"/>
      <c r="SVU3000" s="137"/>
      <c r="SVV3000" s="583"/>
      <c r="SVW3000" s="538"/>
      <c r="SVX3000" s="565"/>
      <c r="SVY3000" s="357"/>
      <c r="SVZ3000" s="81"/>
      <c r="SWA3000" s="173"/>
      <c r="SWB3000" s="736"/>
      <c r="SWC3000" s="137"/>
      <c r="SWD3000" s="583"/>
      <c r="SWE3000" s="538"/>
      <c r="SWF3000" s="565"/>
      <c r="SWG3000" s="357"/>
      <c r="SWH3000" s="81"/>
      <c r="SWI3000" s="173"/>
      <c r="SWJ3000" s="736"/>
      <c r="SWK3000" s="137"/>
      <c r="SWL3000" s="583"/>
      <c r="SWM3000" s="538"/>
      <c r="SWN3000" s="565"/>
      <c r="SWO3000" s="357"/>
      <c r="SWP3000" s="81"/>
      <c r="SWQ3000" s="173"/>
      <c r="SWR3000" s="736"/>
      <c r="SWS3000" s="137"/>
      <c r="SWT3000" s="583"/>
      <c r="SWU3000" s="538"/>
      <c r="SWV3000" s="565"/>
      <c r="SWW3000" s="357"/>
      <c r="SWX3000" s="81"/>
      <c r="SWY3000" s="173"/>
      <c r="SWZ3000" s="736"/>
      <c r="SXA3000" s="137"/>
      <c r="SXB3000" s="583"/>
      <c r="SXC3000" s="538"/>
      <c r="SXD3000" s="565"/>
      <c r="SXE3000" s="357"/>
      <c r="SXF3000" s="81"/>
      <c r="SXG3000" s="173"/>
      <c r="SXH3000" s="736"/>
      <c r="SXI3000" s="137"/>
      <c r="SXJ3000" s="583"/>
      <c r="SXK3000" s="538"/>
      <c r="SXL3000" s="565"/>
      <c r="SXM3000" s="357"/>
      <c r="SXN3000" s="81"/>
      <c r="SXO3000" s="173"/>
      <c r="SXP3000" s="736"/>
      <c r="SXQ3000" s="137"/>
      <c r="SXR3000" s="583"/>
      <c r="SXS3000" s="538"/>
      <c r="SXT3000" s="565"/>
      <c r="SXU3000" s="357"/>
      <c r="SXV3000" s="81"/>
      <c r="SXW3000" s="173"/>
      <c r="SXX3000" s="736"/>
      <c r="SXY3000" s="137"/>
      <c r="SXZ3000" s="583"/>
      <c r="SYA3000" s="538"/>
      <c r="SYB3000" s="565"/>
      <c r="SYC3000" s="357"/>
      <c r="SYD3000" s="81"/>
      <c r="SYE3000" s="173"/>
      <c r="SYF3000" s="736"/>
      <c r="SYG3000" s="137"/>
      <c r="SYH3000" s="583"/>
      <c r="SYI3000" s="538"/>
      <c r="SYJ3000" s="565"/>
      <c r="SYK3000" s="357"/>
      <c r="SYL3000" s="81"/>
      <c r="SYM3000" s="173"/>
      <c r="SYN3000" s="736"/>
      <c r="SYO3000" s="137"/>
      <c r="SYP3000" s="583"/>
      <c r="SYQ3000" s="538"/>
      <c r="SYR3000" s="565"/>
      <c r="SYS3000" s="357"/>
      <c r="SYT3000" s="81"/>
      <c r="SYU3000" s="173"/>
      <c r="SYV3000" s="736"/>
      <c r="SYW3000" s="137"/>
      <c r="SYX3000" s="583"/>
      <c r="SYY3000" s="538"/>
      <c r="SYZ3000" s="565"/>
      <c r="SZA3000" s="357"/>
      <c r="SZB3000" s="81"/>
      <c r="SZC3000" s="173"/>
      <c r="SZD3000" s="736"/>
      <c r="SZE3000" s="137"/>
      <c r="SZF3000" s="583"/>
      <c r="SZG3000" s="538"/>
      <c r="SZH3000" s="565"/>
      <c r="SZI3000" s="357"/>
      <c r="SZJ3000" s="81"/>
      <c r="SZK3000" s="173"/>
      <c r="SZL3000" s="736"/>
      <c r="SZM3000" s="137"/>
      <c r="SZN3000" s="583"/>
      <c r="SZO3000" s="538"/>
      <c r="SZP3000" s="565"/>
      <c r="SZQ3000" s="357"/>
      <c r="SZR3000" s="81"/>
      <c r="SZS3000" s="173"/>
      <c r="SZT3000" s="736"/>
      <c r="SZU3000" s="137"/>
      <c r="SZV3000" s="583"/>
      <c r="SZW3000" s="538"/>
      <c r="SZX3000" s="565"/>
      <c r="SZY3000" s="357"/>
      <c r="SZZ3000" s="81"/>
      <c r="TAA3000" s="173"/>
      <c r="TAB3000" s="736"/>
      <c r="TAC3000" s="137"/>
      <c r="TAD3000" s="583"/>
      <c r="TAE3000" s="538"/>
      <c r="TAF3000" s="565"/>
      <c r="TAG3000" s="357"/>
      <c r="TAH3000" s="81"/>
      <c r="TAI3000" s="173"/>
      <c r="TAJ3000" s="736"/>
      <c r="TAK3000" s="137"/>
      <c r="TAL3000" s="583"/>
      <c r="TAM3000" s="538"/>
      <c r="TAN3000" s="565"/>
      <c r="TAO3000" s="357"/>
      <c r="TAP3000" s="81"/>
      <c r="TAQ3000" s="173"/>
      <c r="TAR3000" s="736"/>
      <c r="TAS3000" s="137"/>
      <c r="TAT3000" s="583"/>
      <c r="TAU3000" s="538"/>
      <c r="TAV3000" s="565"/>
      <c r="TAW3000" s="357"/>
      <c r="TAX3000" s="81"/>
      <c r="TAY3000" s="173"/>
      <c r="TAZ3000" s="736"/>
      <c r="TBA3000" s="137"/>
      <c r="TBB3000" s="583"/>
      <c r="TBC3000" s="538"/>
      <c r="TBD3000" s="565"/>
      <c r="TBE3000" s="357"/>
      <c r="TBF3000" s="81"/>
      <c r="TBG3000" s="173"/>
      <c r="TBH3000" s="736"/>
      <c r="TBI3000" s="137"/>
      <c r="TBJ3000" s="583"/>
      <c r="TBK3000" s="538"/>
      <c r="TBL3000" s="565"/>
      <c r="TBM3000" s="357"/>
      <c r="TBN3000" s="81"/>
      <c r="TBO3000" s="173"/>
      <c r="TBP3000" s="736"/>
      <c r="TBQ3000" s="137"/>
      <c r="TBR3000" s="583"/>
      <c r="TBS3000" s="538"/>
      <c r="TBT3000" s="565"/>
      <c r="TBU3000" s="357"/>
      <c r="TBV3000" s="81"/>
      <c r="TBW3000" s="173"/>
      <c r="TBX3000" s="736"/>
      <c r="TBY3000" s="137"/>
      <c r="TBZ3000" s="583"/>
      <c r="TCA3000" s="538"/>
      <c r="TCB3000" s="565"/>
      <c r="TCC3000" s="357"/>
      <c r="TCD3000" s="81"/>
      <c r="TCE3000" s="173"/>
      <c r="TCF3000" s="736"/>
      <c r="TCG3000" s="137"/>
      <c r="TCH3000" s="583"/>
      <c r="TCI3000" s="538"/>
      <c r="TCJ3000" s="565"/>
      <c r="TCK3000" s="357"/>
      <c r="TCL3000" s="81"/>
      <c r="TCM3000" s="173"/>
      <c r="TCN3000" s="736"/>
      <c r="TCO3000" s="137"/>
      <c r="TCP3000" s="583"/>
      <c r="TCQ3000" s="538"/>
      <c r="TCR3000" s="565"/>
      <c r="TCS3000" s="357"/>
      <c r="TCT3000" s="81"/>
      <c r="TCU3000" s="173"/>
      <c r="TCV3000" s="736"/>
      <c r="TCW3000" s="137"/>
      <c r="TCX3000" s="583"/>
      <c r="TCY3000" s="538"/>
      <c r="TCZ3000" s="565"/>
      <c r="TDA3000" s="357"/>
      <c r="TDB3000" s="81"/>
      <c r="TDC3000" s="173"/>
      <c r="TDD3000" s="736"/>
      <c r="TDE3000" s="137"/>
      <c r="TDF3000" s="583"/>
      <c r="TDG3000" s="538"/>
      <c r="TDH3000" s="565"/>
      <c r="TDI3000" s="357"/>
      <c r="TDJ3000" s="81"/>
      <c r="TDK3000" s="173"/>
      <c r="TDL3000" s="736"/>
      <c r="TDM3000" s="137"/>
      <c r="TDN3000" s="583"/>
      <c r="TDO3000" s="538"/>
      <c r="TDP3000" s="565"/>
      <c r="TDQ3000" s="357"/>
      <c r="TDR3000" s="81"/>
      <c r="TDS3000" s="173"/>
      <c r="TDT3000" s="736"/>
      <c r="TDU3000" s="137"/>
      <c r="TDV3000" s="583"/>
      <c r="TDW3000" s="538"/>
      <c r="TDX3000" s="565"/>
      <c r="TDY3000" s="357"/>
      <c r="TDZ3000" s="81"/>
      <c r="TEA3000" s="173"/>
      <c r="TEB3000" s="736"/>
      <c r="TEC3000" s="137"/>
      <c r="TED3000" s="583"/>
      <c r="TEE3000" s="538"/>
      <c r="TEF3000" s="565"/>
      <c r="TEG3000" s="357"/>
      <c r="TEH3000" s="81"/>
      <c r="TEI3000" s="173"/>
      <c r="TEJ3000" s="736"/>
      <c r="TEK3000" s="137"/>
      <c r="TEL3000" s="583"/>
      <c r="TEM3000" s="538"/>
      <c r="TEN3000" s="565"/>
      <c r="TEO3000" s="357"/>
      <c r="TEP3000" s="81"/>
      <c r="TEQ3000" s="173"/>
      <c r="TER3000" s="736"/>
      <c r="TES3000" s="137"/>
      <c r="TET3000" s="583"/>
      <c r="TEU3000" s="538"/>
      <c r="TEV3000" s="565"/>
      <c r="TEW3000" s="357"/>
      <c r="TEX3000" s="81"/>
      <c r="TEY3000" s="173"/>
      <c r="TEZ3000" s="736"/>
      <c r="TFA3000" s="137"/>
      <c r="TFB3000" s="583"/>
      <c r="TFC3000" s="538"/>
      <c r="TFD3000" s="565"/>
      <c r="TFE3000" s="357"/>
      <c r="TFF3000" s="81"/>
      <c r="TFG3000" s="173"/>
      <c r="TFH3000" s="736"/>
      <c r="TFI3000" s="137"/>
      <c r="TFJ3000" s="583"/>
      <c r="TFK3000" s="538"/>
      <c r="TFL3000" s="565"/>
      <c r="TFM3000" s="357"/>
      <c r="TFN3000" s="81"/>
      <c r="TFO3000" s="173"/>
      <c r="TFP3000" s="736"/>
      <c r="TFQ3000" s="137"/>
      <c r="TFR3000" s="583"/>
      <c r="TFS3000" s="538"/>
      <c r="TFT3000" s="565"/>
      <c r="TFU3000" s="357"/>
      <c r="TFV3000" s="81"/>
      <c r="TFW3000" s="173"/>
      <c r="TFX3000" s="736"/>
      <c r="TFY3000" s="137"/>
      <c r="TFZ3000" s="583"/>
      <c r="TGA3000" s="538"/>
      <c r="TGB3000" s="565"/>
      <c r="TGC3000" s="357"/>
      <c r="TGD3000" s="81"/>
      <c r="TGE3000" s="173"/>
      <c r="TGF3000" s="736"/>
      <c r="TGG3000" s="137"/>
      <c r="TGH3000" s="583"/>
      <c r="TGI3000" s="538"/>
      <c r="TGJ3000" s="565"/>
      <c r="TGK3000" s="357"/>
      <c r="TGL3000" s="81"/>
      <c r="TGM3000" s="173"/>
      <c r="TGN3000" s="736"/>
      <c r="TGO3000" s="137"/>
      <c r="TGP3000" s="583"/>
      <c r="TGQ3000" s="538"/>
      <c r="TGR3000" s="565"/>
      <c r="TGS3000" s="357"/>
      <c r="TGT3000" s="81"/>
      <c r="TGU3000" s="173"/>
      <c r="TGV3000" s="736"/>
      <c r="TGW3000" s="137"/>
      <c r="TGX3000" s="583"/>
      <c r="TGY3000" s="538"/>
      <c r="TGZ3000" s="565"/>
      <c r="THA3000" s="357"/>
      <c r="THB3000" s="81"/>
      <c r="THC3000" s="173"/>
      <c r="THD3000" s="736"/>
      <c r="THE3000" s="137"/>
      <c r="THF3000" s="583"/>
      <c r="THG3000" s="538"/>
      <c r="THH3000" s="565"/>
      <c r="THI3000" s="357"/>
      <c r="THJ3000" s="81"/>
      <c r="THK3000" s="173"/>
      <c r="THL3000" s="736"/>
      <c r="THM3000" s="137"/>
      <c r="THN3000" s="583"/>
      <c r="THO3000" s="538"/>
      <c r="THP3000" s="565"/>
      <c r="THQ3000" s="357"/>
      <c r="THR3000" s="81"/>
      <c r="THS3000" s="173"/>
      <c r="THT3000" s="736"/>
      <c r="THU3000" s="137"/>
      <c r="THV3000" s="583"/>
      <c r="THW3000" s="538"/>
      <c r="THX3000" s="565"/>
      <c r="THY3000" s="357"/>
      <c r="THZ3000" s="81"/>
      <c r="TIA3000" s="173"/>
      <c r="TIB3000" s="736"/>
      <c r="TIC3000" s="137"/>
      <c r="TID3000" s="583"/>
      <c r="TIE3000" s="538"/>
      <c r="TIF3000" s="565"/>
      <c r="TIG3000" s="357"/>
      <c r="TIH3000" s="81"/>
      <c r="TII3000" s="173"/>
      <c r="TIJ3000" s="736"/>
      <c r="TIK3000" s="137"/>
      <c r="TIL3000" s="583"/>
      <c r="TIM3000" s="538"/>
      <c r="TIN3000" s="565"/>
      <c r="TIO3000" s="357"/>
      <c r="TIP3000" s="81"/>
      <c r="TIQ3000" s="173"/>
      <c r="TIR3000" s="736"/>
      <c r="TIS3000" s="137"/>
      <c r="TIT3000" s="583"/>
      <c r="TIU3000" s="538"/>
      <c r="TIV3000" s="565"/>
      <c r="TIW3000" s="357"/>
      <c r="TIX3000" s="81"/>
      <c r="TIY3000" s="173"/>
      <c r="TIZ3000" s="736"/>
      <c r="TJA3000" s="137"/>
      <c r="TJB3000" s="583"/>
      <c r="TJC3000" s="538"/>
      <c r="TJD3000" s="565"/>
      <c r="TJE3000" s="357"/>
      <c r="TJF3000" s="81"/>
      <c r="TJG3000" s="173"/>
      <c r="TJH3000" s="736"/>
      <c r="TJI3000" s="137"/>
      <c r="TJJ3000" s="583"/>
      <c r="TJK3000" s="538"/>
      <c r="TJL3000" s="565"/>
      <c r="TJM3000" s="357"/>
      <c r="TJN3000" s="81"/>
      <c r="TJO3000" s="173"/>
      <c r="TJP3000" s="736"/>
      <c r="TJQ3000" s="137"/>
      <c r="TJR3000" s="583"/>
      <c r="TJS3000" s="538"/>
      <c r="TJT3000" s="565"/>
      <c r="TJU3000" s="357"/>
      <c r="TJV3000" s="81"/>
      <c r="TJW3000" s="173"/>
      <c r="TJX3000" s="736"/>
      <c r="TJY3000" s="137"/>
      <c r="TJZ3000" s="583"/>
      <c r="TKA3000" s="538"/>
      <c r="TKB3000" s="565"/>
      <c r="TKC3000" s="357"/>
      <c r="TKD3000" s="81"/>
      <c r="TKE3000" s="173"/>
      <c r="TKF3000" s="736"/>
      <c r="TKG3000" s="137"/>
      <c r="TKH3000" s="583"/>
      <c r="TKI3000" s="538"/>
      <c r="TKJ3000" s="565"/>
      <c r="TKK3000" s="357"/>
      <c r="TKL3000" s="81"/>
      <c r="TKM3000" s="173"/>
      <c r="TKN3000" s="736"/>
      <c r="TKO3000" s="137"/>
      <c r="TKP3000" s="583"/>
      <c r="TKQ3000" s="538"/>
      <c r="TKR3000" s="565"/>
      <c r="TKS3000" s="357"/>
      <c r="TKT3000" s="81"/>
      <c r="TKU3000" s="173"/>
      <c r="TKV3000" s="736"/>
      <c r="TKW3000" s="137"/>
      <c r="TKX3000" s="583"/>
      <c r="TKY3000" s="538"/>
      <c r="TKZ3000" s="565"/>
      <c r="TLA3000" s="357"/>
      <c r="TLB3000" s="81"/>
      <c r="TLC3000" s="173"/>
      <c r="TLD3000" s="736"/>
      <c r="TLE3000" s="137"/>
      <c r="TLF3000" s="583"/>
      <c r="TLG3000" s="538"/>
      <c r="TLH3000" s="565"/>
      <c r="TLI3000" s="357"/>
      <c r="TLJ3000" s="81"/>
      <c r="TLK3000" s="173"/>
      <c r="TLL3000" s="736"/>
      <c r="TLM3000" s="137"/>
      <c r="TLN3000" s="583"/>
      <c r="TLO3000" s="538"/>
      <c r="TLP3000" s="565"/>
      <c r="TLQ3000" s="357"/>
      <c r="TLR3000" s="81"/>
      <c r="TLS3000" s="173"/>
      <c r="TLT3000" s="736"/>
      <c r="TLU3000" s="137"/>
      <c r="TLV3000" s="583"/>
      <c r="TLW3000" s="538"/>
      <c r="TLX3000" s="565"/>
      <c r="TLY3000" s="357"/>
      <c r="TLZ3000" s="81"/>
      <c r="TMA3000" s="173"/>
      <c r="TMB3000" s="736"/>
      <c r="TMC3000" s="137"/>
      <c r="TMD3000" s="583"/>
      <c r="TME3000" s="538"/>
      <c r="TMF3000" s="565"/>
      <c r="TMG3000" s="357"/>
      <c r="TMH3000" s="81"/>
      <c r="TMI3000" s="173"/>
      <c r="TMJ3000" s="736"/>
      <c r="TMK3000" s="137"/>
      <c r="TML3000" s="583"/>
      <c r="TMM3000" s="538"/>
      <c r="TMN3000" s="565"/>
      <c r="TMO3000" s="357"/>
      <c r="TMP3000" s="81"/>
      <c r="TMQ3000" s="173"/>
      <c r="TMR3000" s="736"/>
      <c r="TMS3000" s="137"/>
      <c r="TMT3000" s="583"/>
      <c r="TMU3000" s="538"/>
      <c r="TMV3000" s="565"/>
      <c r="TMW3000" s="357"/>
      <c r="TMX3000" s="81"/>
      <c r="TMY3000" s="173"/>
      <c r="TMZ3000" s="736"/>
      <c r="TNA3000" s="137"/>
      <c r="TNB3000" s="583"/>
      <c r="TNC3000" s="538"/>
      <c r="TND3000" s="565"/>
      <c r="TNE3000" s="357"/>
      <c r="TNF3000" s="81"/>
      <c r="TNG3000" s="173"/>
      <c r="TNH3000" s="736"/>
      <c r="TNI3000" s="137"/>
      <c r="TNJ3000" s="583"/>
      <c r="TNK3000" s="538"/>
      <c r="TNL3000" s="565"/>
      <c r="TNM3000" s="357"/>
      <c r="TNN3000" s="81"/>
      <c r="TNO3000" s="173"/>
      <c r="TNP3000" s="736"/>
      <c r="TNQ3000" s="137"/>
      <c r="TNR3000" s="583"/>
      <c r="TNS3000" s="538"/>
      <c r="TNT3000" s="565"/>
      <c r="TNU3000" s="357"/>
      <c r="TNV3000" s="81"/>
      <c r="TNW3000" s="173"/>
      <c r="TNX3000" s="736"/>
      <c r="TNY3000" s="137"/>
      <c r="TNZ3000" s="583"/>
      <c r="TOA3000" s="538"/>
      <c r="TOB3000" s="565"/>
      <c r="TOC3000" s="357"/>
      <c r="TOD3000" s="81"/>
      <c r="TOE3000" s="173"/>
      <c r="TOF3000" s="736"/>
      <c r="TOG3000" s="137"/>
      <c r="TOH3000" s="583"/>
      <c r="TOI3000" s="538"/>
      <c r="TOJ3000" s="565"/>
      <c r="TOK3000" s="357"/>
      <c r="TOL3000" s="81"/>
      <c r="TOM3000" s="173"/>
      <c r="TON3000" s="736"/>
      <c r="TOO3000" s="137"/>
      <c r="TOP3000" s="583"/>
      <c r="TOQ3000" s="538"/>
      <c r="TOR3000" s="565"/>
      <c r="TOS3000" s="357"/>
      <c r="TOT3000" s="81"/>
      <c r="TOU3000" s="173"/>
      <c r="TOV3000" s="736"/>
      <c r="TOW3000" s="137"/>
      <c r="TOX3000" s="583"/>
      <c r="TOY3000" s="538"/>
      <c r="TOZ3000" s="565"/>
      <c r="TPA3000" s="357"/>
      <c r="TPB3000" s="81"/>
      <c r="TPC3000" s="173"/>
      <c r="TPD3000" s="736"/>
      <c r="TPE3000" s="137"/>
      <c r="TPF3000" s="583"/>
      <c r="TPG3000" s="538"/>
      <c r="TPH3000" s="565"/>
      <c r="TPI3000" s="357"/>
      <c r="TPJ3000" s="81"/>
      <c r="TPK3000" s="173"/>
      <c r="TPL3000" s="736"/>
      <c r="TPM3000" s="137"/>
      <c r="TPN3000" s="583"/>
      <c r="TPO3000" s="538"/>
      <c r="TPP3000" s="565"/>
      <c r="TPQ3000" s="357"/>
      <c r="TPR3000" s="81"/>
      <c r="TPS3000" s="173"/>
      <c r="TPT3000" s="736"/>
      <c r="TPU3000" s="137"/>
      <c r="TPV3000" s="583"/>
      <c r="TPW3000" s="538"/>
      <c r="TPX3000" s="565"/>
      <c r="TPY3000" s="357"/>
      <c r="TPZ3000" s="81"/>
      <c r="TQA3000" s="173"/>
      <c r="TQB3000" s="736"/>
      <c r="TQC3000" s="137"/>
      <c r="TQD3000" s="583"/>
      <c r="TQE3000" s="538"/>
      <c r="TQF3000" s="565"/>
      <c r="TQG3000" s="357"/>
      <c r="TQH3000" s="81"/>
      <c r="TQI3000" s="173"/>
      <c r="TQJ3000" s="736"/>
      <c r="TQK3000" s="137"/>
      <c r="TQL3000" s="583"/>
      <c r="TQM3000" s="538"/>
      <c r="TQN3000" s="565"/>
      <c r="TQO3000" s="357"/>
      <c r="TQP3000" s="81"/>
      <c r="TQQ3000" s="173"/>
      <c r="TQR3000" s="736"/>
      <c r="TQS3000" s="137"/>
      <c r="TQT3000" s="583"/>
      <c r="TQU3000" s="538"/>
      <c r="TQV3000" s="565"/>
      <c r="TQW3000" s="357"/>
      <c r="TQX3000" s="81"/>
      <c r="TQY3000" s="173"/>
      <c r="TQZ3000" s="736"/>
      <c r="TRA3000" s="137"/>
      <c r="TRB3000" s="583"/>
      <c r="TRC3000" s="538"/>
      <c r="TRD3000" s="565"/>
      <c r="TRE3000" s="357"/>
      <c r="TRF3000" s="81"/>
      <c r="TRG3000" s="173"/>
      <c r="TRH3000" s="736"/>
      <c r="TRI3000" s="137"/>
      <c r="TRJ3000" s="583"/>
      <c r="TRK3000" s="538"/>
      <c r="TRL3000" s="565"/>
      <c r="TRM3000" s="357"/>
      <c r="TRN3000" s="81"/>
      <c r="TRO3000" s="173"/>
      <c r="TRP3000" s="736"/>
      <c r="TRQ3000" s="137"/>
      <c r="TRR3000" s="583"/>
      <c r="TRS3000" s="538"/>
      <c r="TRT3000" s="565"/>
      <c r="TRU3000" s="357"/>
      <c r="TRV3000" s="81"/>
      <c r="TRW3000" s="173"/>
      <c r="TRX3000" s="736"/>
      <c r="TRY3000" s="137"/>
      <c r="TRZ3000" s="583"/>
      <c r="TSA3000" s="538"/>
      <c r="TSB3000" s="565"/>
      <c r="TSC3000" s="357"/>
      <c r="TSD3000" s="81"/>
      <c r="TSE3000" s="173"/>
      <c r="TSF3000" s="736"/>
      <c r="TSG3000" s="137"/>
      <c r="TSH3000" s="583"/>
      <c r="TSI3000" s="538"/>
      <c r="TSJ3000" s="565"/>
      <c r="TSK3000" s="357"/>
      <c r="TSL3000" s="81"/>
      <c r="TSM3000" s="173"/>
      <c r="TSN3000" s="736"/>
      <c r="TSO3000" s="137"/>
      <c r="TSP3000" s="583"/>
      <c r="TSQ3000" s="538"/>
      <c r="TSR3000" s="565"/>
      <c r="TSS3000" s="357"/>
      <c r="TST3000" s="81"/>
      <c r="TSU3000" s="173"/>
      <c r="TSV3000" s="736"/>
      <c r="TSW3000" s="137"/>
      <c r="TSX3000" s="583"/>
      <c r="TSY3000" s="538"/>
      <c r="TSZ3000" s="565"/>
      <c r="TTA3000" s="357"/>
      <c r="TTB3000" s="81"/>
      <c r="TTC3000" s="173"/>
      <c r="TTD3000" s="736"/>
      <c r="TTE3000" s="137"/>
      <c r="TTF3000" s="583"/>
      <c r="TTG3000" s="538"/>
      <c r="TTH3000" s="565"/>
      <c r="TTI3000" s="357"/>
      <c r="TTJ3000" s="81"/>
      <c r="TTK3000" s="173"/>
      <c r="TTL3000" s="736"/>
      <c r="TTM3000" s="137"/>
      <c r="TTN3000" s="583"/>
      <c r="TTO3000" s="538"/>
      <c r="TTP3000" s="565"/>
      <c r="TTQ3000" s="357"/>
      <c r="TTR3000" s="81"/>
      <c r="TTS3000" s="173"/>
      <c r="TTT3000" s="736"/>
      <c r="TTU3000" s="137"/>
      <c r="TTV3000" s="583"/>
      <c r="TTW3000" s="538"/>
      <c r="TTX3000" s="565"/>
      <c r="TTY3000" s="357"/>
      <c r="TTZ3000" s="81"/>
      <c r="TUA3000" s="173"/>
      <c r="TUB3000" s="736"/>
      <c r="TUC3000" s="137"/>
      <c r="TUD3000" s="583"/>
      <c r="TUE3000" s="538"/>
      <c r="TUF3000" s="565"/>
      <c r="TUG3000" s="357"/>
      <c r="TUH3000" s="81"/>
      <c r="TUI3000" s="173"/>
      <c r="TUJ3000" s="736"/>
      <c r="TUK3000" s="137"/>
      <c r="TUL3000" s="583"/>
      <c r="TUM3000" s="538"/>
      <c r="TUN3000" s="565"/>
      <c r="TUO3000" s="357"/>
      <c r="TUP3000" s="81"/>
      <c r="TUQ3000" s="173"/>
      <c r="TUR3000" s="736"/>
      <c r="TUS3000" s="137"/>
      <c r="TUT3000" s="583"/>
      <c r="TUU3000" s="538"/>
      <c r="TUV3000" s="565"/>
      <c r="TUW3000" s="357"/>
      <c r="TUX3000" s="81"/>
      <c r="TUY3000" s="173"/>
      <c r="TUZ3000" s="736"/>
      <c r="TVA3000" s="137"/>
      <c r="TVB3000" s="583"/>
      <c r="TVC3000" s="538"/>
      <c r="TVD3000" s="565"/>
      <c r="TVE3000" s="357"/>
      <c r="TVF3000" s="81"/>
      <c r="TVG3000" s="173"/>
      <c r="TVH3000" s="736"/>
      <c r="TVI3000" s="137"/>
      <c r="TVJ3000" s="583"/>
      <c r="TVK3000" s="538"/>
      <c r="TVL3000" s="565"/>
      <c r="TVM3000" s="357"/>
      <c r="TVN3000" s="81"/>
      <c r="TVO3000" s="173"/>
      <c r="TVP3000" s="736"/>
      <c r="TVQ3000" s="137"/>
      <c r="TVR3000" s="583"/>
      <c r="TVS3000" s="538"/>
      <c r="TVT3000" s="565"/>
      <c r="TVU3000" s="357"/>
      <c r="TVV3000" s="81"/>
      <c r="TVW3000" s="173"/>
      <c r="TVX3000" s="736"/>
      <c r="TVY3000" s="137"/>
      <c r="TVZ3000" s="583"/>
      <c r="TWA3000" s="538"/>
      <c r="TWB3000" s="565"/>
      <c r="TWC3000" s="357"/>
      <c r="TWD3000" s="81"/>
      <c r="TWE3000" s="173"/>
      <c r="TWF3000" s="736"/>
      <c r="TWG3000" s="137"/>
      <c r="TWH3000" s="583"/>
      <c r="TWI3000" s="538"/>
      <c r="TWJ3000" s="565"/>
      <c r="TWK3000" s="357"/>
      <c r="TWL3000" s="81"/>
      <c r="TWM3000" s="173"/>
      <c r="TWN3000" s="736"/>
      <c r="TWO3000" s="137"/>
      <c r="TWP3000" s="583"/>
      <c r="TWQ3000" s="538"/>
      <c r="TWR3000" s="565"/>
      <c r="TWS3000" s="357"/>
      <c r="TWT3000" s="81"/>
      <c r="TWU3000" s="173"/>
      <c r="TWV3000" s="736"/>
      <c r="TWW3000" s="137"/>
      <c r="TWX3000" s="583"/>
      <c r="TWY3000" s="538"/>
      <c r="TWZ3000" s="565"/>
      <c r="TXA3000" s="357"/>
      <c r="TXB3000" s="81"/>
      <c r="TXC3000" s="173"/>
      <c r="TXD3000" s="736"/>
      <c r="TXE3000" s="137"/>
      <c r="TXF3000" s="583"/>
      <c r="TXG3000" s="538"/>
      <c r="TXH3000" s="565"/>
      <c r="TXI3000" s="357"/>
      <c r="TXJ3000" s="81"/>
      <c r="TXK3000" s="173"/>
      <c r="TXL3000" s="736"/>
      <c r="TXM3000" s="137"/>
      <c r="TXN3000" s="583"/>
      <c r="TXO3000" s="538"/>
      <c r="TXP3000" s="565"/>
      <c r="TXQ3000" s="357"/>
      <c r="TXR3000" s="81"/>
      <c r="TXS3000" s="173"/>
      <c r="TXT3000" s="736"/>
      <c r="TXU3000" s="137"/>
      <c r="TXV3000" s="583"/>
      <c r="TXW3000" s="538"/>
      <c r="TXX3000" s="565"/>
      <c r="TXY3000" s="357"/>
      <c r="TXZ3000" s="81"/>
      <c r="TYA3000" s="173"/>
      <c r="TYB3000" s="736"/>
      <c r="TYC3000" s="137"/>
      <c r="TYD3000" s="583"/>
      <c r="TYE3000" s="538"/>
      <c r="TYF3000" s="565"/>
      <c r="TYG3000" s="357"/>
      <c r="TYH3000" s="81"/>
      <c r="TYI3000" s="173"/>
      <c r="TYJ3000" s="736"/>
      <c r="TYK3000" s="137"/>
      <c r="TYL3000" s="583"/>
      <c r="TYM3000" s="538"/>
      <c r="TYN3000" s="565"/>
      <c r="TYO3000" s="357"/>
      <c r="TYP3000" s="81"/>
      <c r="TYQ3000" s="173"/>
      <c r="TYR3000" s="736"/>
      <c r="TYS3000" s="137"/>
      <c r="TYT3000" s="583"/>
      <c r="TYU3000" s="538"/>
      <c r="TYV3000" s="565"/>
      <c r="TYW3000" s="357"/>
      <c r="TYX3000" s="81"/>
      <c r="TYY3000" s="173"/>
      <c r="TYZ3000" s="736"/>
      <c r="TZA3000" s="137"/>
      <c r="TZB3000" s="583"/>
      <c r="TZC3000" s="538"/>
      <c r="TZD3000" s="565"/>
      <c r="TZE3000" s="357"/>
      <c r="TZF3000" s="81"/>
      <c r="TZG3000" s="173"/>
      <c r="TZH3000" s="736"/>
      <c r="TZI3000" s="137"/>
      <c r="TZJ3000" s="583"/>
      <c r="TZK3000" s="538"/>
      <c r="TZL3000" s="565"/>
      <c r="TZM3000" s="357"/>
      <c r="TZN3000" s="81"/>
      <c r="TZO3000" s="173"/>
      <c r="TZP3000" s="736"/>
      <c r="TZQ3000" s="137"/>
      <c r="TZR3000" s="583"/>
      <c r="TZS3000" s="538"/>
      <c r="TZT3000" s="565"/>
      <c r="TZU3000" s="357"/>
      <c r="TZV3000" s="81"/>
      <c r="TZW3000" s="173"/>
      <c r="TZX3000" s="736"/>
      <c r="TZY3000" s="137"/>
      <c r="TZZ3000" s="583"/>
      <c r="UAA3000" s="538"/>
      <c r="UAB3000" s="565"/>
      <c r="UAC3000" s="357"/>
      <c r="UAD3000" s="81"/>
      <c r="UAE3000" s="173"/>
      <c r="UAF3000" s="736"/>
      <c r="UAG3000" s="137"/>
      <c r="UAH3000" s="583"/>
      <c r="UAI3000" s="538"/>
      <c r="UAJ3000" s="565"/>
      <c r="UAK3000" s="357"/>
      <c r="UAL3000" s="81"/>
      <c r="UAM3000" s="173"/>
      <c r="UAN3000" s="736"/>
      <c r="UAO3000" s="137"/>
      <c r="UAP3000" s="583"/>
      <c r="UAQ3000" s="538"/>
      <c r="UAR3000" s="565"/>
      <c r="UAS3000" s="357"/>
      <c r="UAT3000" s="81"/>
      <c r="UAU3000" s="173"/>
      <c r="UAV3000" s="736"/>
      <c r="UAW3000" s="137"/>
      <c r="UAX3000" s="583"/>
      <c r="UAY3000" s="538"/>
      <c r="UAZ3000" s="565"/>
      <c r="UBA3000" s="357"/>
      <c r="UBB3000" s="81"/>
      <c r="UBC3000" s="173"/>
      <c r="UBD3000" s="736"/>
      <c r="UBE3000" s="137"/>
      <c r="UBF3000" s="583"/>
      <c r="UBG3000" s="538"/>
      <c r="UBH3000" s="565"/>
      <c r="UBI3000" s="357"/>
      <c r="UBJ3000" s="81"/>
      <c r="UBK3000" s="173"/>
      <c r="UBL3000" s="736"/>
      <c r="UBM3000" s="137"/>
      <c r="UBN3000" s="583"/>
      <c r="UBO3000" s="538"/>
      <c r="UBP3000" s="565"/>
      <c r="UBQ3000" s="357"/>
      <c r="UBR3000" s="81"/>
      <c r="UBS3000" s="173"/>
      <c r="UBT3000" s="736"/>
      <c r="UBU3000" s="137"/>
      <c r="UBV3000" s="583"/>
      <c r="UBW3000" s="538"/>
      <c r="UBX3000" s="565"/>
      <c r="UBY3000" s="357"/>
      <c r="UBZ3000" s="81"/>
      <c r="UCA3000" s="173"/>
      <c r="UCB3000" s="736"/>
      <c r="UCC3000" s="137"/>
      <c r="UCD3000" s="583"/>
      <c r="UCE3000" s="538"/>
      <c r="UCF3000" s="565"/>
      <c r="UCG3000" s="357"/>
      <c r="UCH3000" s="81"/>
      <c r="UCI3000" s="173"/>
      <c r="UCJ3000" s="736"/>
      <c r="UCK3000" s="137"/>
      <c r="UCL3000" s="583"/>
      <c r="UCM3000" s="538"/>
      <c r="UCN3000" s="565"/>
      <c r="UCO3000" s="357"/>
      <c r="UCP3000" s="81"/>
      <c r="UCQ3000" s="173"/>
      <c r="UCR3000" s="736"/>
      <c r="UCS3000" s="137"/>
      <c r="UCT3000" s="583"/>
      <c r="UCU3000" s="538"/>
      <c r="UCV3000" s="565"/>
      <c r="UCW3000" s="357"/>
      <c r="UCX3000" s="81"/>
      <c r="UCY3000" s="173"/>
      <c r="UCZ3000" s="736"/>
      <c r="UDA3000" s="137"/>
      <c r="UDB3000" s="583"/>
      <c r="UDC3000" s="538"/>
      <c r="UDD3000" s="565"/>
      <c r="UDE3000" s="357"/>
      <c r="UDF3000" s="81"/>
      <c r="UDG3000" s="173"/>
      <c r="UDH3000" s="736"/>
      <c r="UDI3000" s="137"/>
      <c r="UDJ3000" s="583"/>
      <c r="UDK3000" s="538"/>
      <c r="UDL3000" s="565"/>
      <c r="UDM3000" s="357"/>
      <c r="UDN3000" s="81"/>
      <c r="UDO3000" s="173"/>
      <c r="UDP3000" s="736"/>
      <c r="UDQ3000" s="137"/>
      <c r="UDR3000" s="583"/>
      <c r="UDS3000" s="538"/>
      <c r="UDT3000" s="565"/>
      <c r="UDU3000" s="357"/>
      <c r="UDV3000" s="81"/>
      <c r="UDW3000" s="173"/>
      <c r="UDX3000" s="736"/>
      <c r="UDY3000" s="137"/>
      <c r="UDZ3000" s="583"/>
      <c r="UEA3000" s="538"/>
      <c r="UEB3000" s="565"/>
      <c r="UEC3000" s="357"/>
      <c r="UED3000" s="81"/>
      <c r="UEE3000" s="173"/>
      <c r="UEF3000" s="736"/>
      <c r="UEG3000" s="137"/>
      <c r="UEH3000" s="583"/>
      <c r="UEI3000" s="538"/>
      <c r="UEJ3000" s="565"/>
      <c r="UEK3000" s="357"/>
      <c r="UEL3000" s="81"/>
      <c r="UEM3000" s="173"/>
      <c r="UEN3000" s="736"/>
      <c r="UEO3000" s="137"/>
      <c r="UEP3000" s="583"/>
      <c r="UEQ3000" s="538"/>
      <c r="UER3000" s="565"/>
      <c r="UES3000" s="357"/>
      <c r="UET3000" s="81"/>
      <c r="UEU3000" s="173"/>
      <c r="UEV3000" s="736"/>
      <c r="UEW3000" s="137"/>
      <c r="UEX3000" s="583"/>
      <c r="UEY3000" s="538"/>
      <c r="UEZ3000" s="565"/>
      <c r="UFA3000" s="357"/>
      <c r="UFB3000" s="81"/>
      <c r="UFC3000" s="173"/>
      <c r="UFD3000" s="736"/>
      <c r="UFE3000" s="137"/>
      <c r="UFF3000" s="583"/>
      <c r="UFG3000" s="538"/>
      <c r="UFH3000" s="565"/>
      <c r="UFI3000" s="357"/>
      <c r="UFJ3000" s="81"/>
      <c r="UFK3000" s="173"/>
      <c r="UFL3000" s="736"/>
      <c r="UFM3000" s="137"/>
      <c r="UFN3000" s="583"/>
      <c r="UFO3000" s="538"/>
      <c r="UFP3000" s="565"/>
      <c r="UFQ3000" s="357"/>
      <c r="UFR3000" s="81"/>
      <c r="UFS3000" s="173"/>
      <c r="UFT3000" s="736"/>
      <c r="UFU3000" s="137"/>
      <c r="UFV3000" s="583"/>
      <c r="UFW3000" s="538"/>
      <c r="UFX3000" s="565"/>
      <c r="UFY3000" s="357"/>
      <c r="UFZ3000" s="81"/>
      <c r="UGA3000" s="173"/>
      <c r="UGB3000" s="736"/>
      <c r="UGC3000" s="137"/>
      <c r="UGD3000" s="583"/>
      <c r="UGE3000" s="538"/>
      <c r="UGF3000" s="565"/>
      <c r="UGG3000" s="357"/>
      <c r="UGH3000" s="81"/>
      <c r="UGI3000" s="173"/>
      <c r="UGJ3000" s="736"/>
      <c r="UGK3000" s="137"/>
      <c r="UGL3000" s="583"/>
      <c r="UGM3000" s="538"/>
      <c r="UGN3000" s="565"/>
      <c r="UGO3000" s="357"/>
      <c r="UGP3000" s="81"/>
      <c r="UGQ3000" s="173"/>
      <c r="UGR3000" s="736"/>
      <c r="UGS3000" s="137"/>
      <c r="UGT3000" s="583"/>
      <c r="UGU3000" s="538"/>
      <c r="UGV3000" s="565"/>
      <c r="UGW3000" s="357"/>
      <c r="UGX3000" s="81"/>
      <c r="UGY3000" s="173"/>
      <c r="UGZ3000" s="736"/>
      <c r="UHA3000" s="137"/>
      <c r="UHB3000" s="583"/>
      <c r="UHC3000" s="538"/>
      <c r="UHD3000" s="565"/>
      <c r="UHE3000" s="357"/>
      <c r="UHF3000" s="81"/>
      <c r="UHG3000" s="173"/>
      <c r="UHH3000" s="736"/>
      <c r="UHI3000" s="137"/>
      <c r="UHJ3000" s="583"/>
      <c r="UHK3000" s="538"/>
      <c r="UHL3000" s="565"/>
      <c r="UHM3000" s="357"/>
      <c r="UHN3000" s="81"/>
      <c r="UHO3000" s="173"/>
      <c r="UHP3000" s="736"/>
      <c r="UHQ3000" s="137"/>
      <c r="UHR3000" s="583"/>
      <c r="UHS3000" s="538"/>
      <c r="UHT3000" s="565"/>
      <c r="UHU3000" s="357"/>
      <c r="UHV3000" s="81"/>
      <c r="UHW3000" s="173"/>
      <c r="UHX3000" s="736"/>
      <c r="UHY3000" s="137"/>
      <c r="UHZ3000" s="583"/>
      <c r="UIA3000" s="538"/>
      <c r="UIB3000" s="565"/>
      <c r="UIC3000" s="357"/>
      <c r="UID3000" s="81"/>
      <c r="UIE3000" s="173"/>
      <c r="UIF3000" s="736"/>
      <c r="UIG3000" s="137"/>
      <c r="UIH3000" s="583"/>
      <c r="UII3000" s="538"/>
      <c r="UIJ3000" s="565"/>
      <c r="UIK3000" s="357"/>
      <c r="UIL3000" s="81"/>
      <c r="UIM3000" s="173"/>
      <c r="UIN3000" s="736"/>
      <c r="UIO3000" s="137"/>
      <c r="UIP3000" s="583"/>
      <c r="UIQ3000" s="538"/>
      <c r="UIR3000" s="565"/>
      <c r="UIS3000" s="357"/>
      <c r="UIT3000" s="81"/>
      <c r="UIU3000" s="173"/>
      <c r="UIV3000" s="736"/>
      <c r="UIW3000" s="137"/>
      <c r="UIX3000" s="583"/>
      <c r="UIY3000" s="538"/>
      <c r="UIZ3000" s="565"/>
      <c r="UJA3000" s="357"/>
      <c r="UJB3000" s="81"/>
      <c r="UJC3000" s="173"/>
      <c r="UJD3000" s="736"/>
      <c r="UJE3000" s="137"/>
      <c r="UJF3000" s="583"/>
      <c r="UJG3000" s="538"/>
      <c r="UJH3000" s="565"/>
      <c r="UJI3000" s="357"/>
      <c r="UJJ3000" s="81"/>
      <c r="UJK3000" s="173"/>
      <c r="UJL3000" s="736"/>
      <c r="UJM3000" s="137"/>
      <c r="UJN3000" s="583"/>
      <c r="UJO3000" s="538"/>
      <c r="UJP3000" s="565"/>
      <c r="UJQ3000" s="357"/>
      <c r="UJR3000" s="81"/>
      <c r="UJS3000" s="173"/>
      <c r="UJT3000" s="736"/>
      <c r="UJU3000" s="137"/>
      <c r="UJV3000" s="583"/>
      <c r="UJW3000" s="538"/>
      <c r="UJX3000" s="565"/>
      <c r="UJY3000" s="357"/>
      <c r="UJZ3000" s="81"/>
      <c r="UKA3000" s="173"/>
      <c r="UKB3000" s="736"/>
      <c r="UKC3000" s="137"/>
      <c r="UKD3000" s="583"/>
      <c r="UKE3000" s="538"/>
      <c r="UKF3000" s="565"/>
      <c r="UKG3000" s="357"/>
      <c r="UKH3000" s="81"/>
      <c r="UKI3000" s="173"/>
      <c r="UKJ3000" s="736"/>
      <c r="UKK3000" s="137"/>
      <c r="UKL3000" s="583"/>
      <c r="UKM3000" s="538"/>
      <c r="UKN3000" s="565"/>
      <c r="UKO3000" s="357"/>
      <c r="UKP3000" s="81"/>
      <c r="UKQ3000" s="173"/>
      <c r="UKR3000" s="736"/>
      <c r="UKS3000" s="137"/>
      <c r="UKT3000" s="583"/>
      <c r="UKU3000" s="538"/>
      <c r="UKV3000" s="565"/>
      <c r="UKW3000" s="357"/>
      <c r="UKX3000" s="81"/>
      <c r="UKY3000" s="173"/>
      <c r="UKZ3000" s="736"/>
      <c r="ULA3000" s="137"/>
      <c r="ULB3000" s="583"/>
      <c r="ULC3000" s="538"/>
      <c r="ULD3000" s="565"/>
      <c r="ULE3000" s="357"/>
      <c r="ULF3000" s="81"/>
      <c r="ULG3000" s="173"/>
      <c r="ULH3000" s="736"/>
      <c r="ULI3000" s="137"/>
      <c r="ULJ3000" s="583"/>
      <c r="ULK3000" s="538"/>
      <c r="ULL3000" s="565"/>
      <c r="ULM3000" s="357"/>
      <c r="ULN3000" s="81"/>
      <c r="ULO3000" s="173"/>
      <c r="ULP3000" s="736"/>
      <c r="ULQ3000" s="137"/>
      <c r="ULR3000" s="583"/>
      <c r="ULS3000" s="538"/>
      <c r="ULT3000" s="565"/>
      <c r="ULU3000" s="357"/>
      <c r="ULV3000" s="81"/>
      <c r="ULW3000" s="173"/>
      <c r="ULX3000" s="736"/>
      <c r="ULY3000" s="137"/>
      <c r="ULZ3000" s="583"/>
      <c r="UMA3000" s="538"/>
      <c r="UMB3000" s="565"/>
      <c r="UMC3000" s="357"/>
      <c r="UMD3000" s="81"/>
      <c r="UME3000" s="173"/>
      <c r="UMF3000" s="736"/>
      <c r="UMG3000" s="137"/>
      <c r="UMH3000" s="583"/>
      <c r="UMI3000" s="538"/>
      <c r="UMJ3000" s="565"/>
      <c r="UMK3000" s="357"/>
      <c r="UML3000" s="81"/>
      <c r="UMM3000" s="173"/>
      <c r="UMN3000" s="736"/>
      <c r="UMO3000" s="137"/>
      <c r="UMP3000" s="583"/>
      <c r="UMQ3000" s="538"/>
      <c r="UMR3000" s="565"/>
      <c r="UMS3000" s="357"/>
      <c r="UMT3000" s="81"/>
      <c r="UMU3000" s="173"/>
      <c r="UMV3000" s="736"/>
      <c r="UMW3000" s="137"/>
      <c r="UMX3000" s="583"/>
      <c r="UMY3000" s="538"/>
      <c r="UMZ3000" s="565"/>
      <c r="UNA3000" s="357"/>
      <c r="UNB3000" s="81"/>
      <c r="UNC3000" s="173"/>
      <c r="UND3000" s="736"/>
      <c r="UNE3000" s="137"/>
      <c r="UNF3000" s="583"/>
      <c r="UNG3000" s="538"/>
      <c r="UNH3000" s="565"/>
      <c r="UNI3000" s="357"/>
      <c r="UNJ3000" s="81"/>
      <c r="UNK3000" s="173"/>
      <c r="UNL3000" s="736"/>
      <c r="UNM3000" s="137"/>
      <c r="UNN3000" s="583"/>
      <c r="UNO3000" s="538"/>
      <c r="UNP3000" s="565"/>
      <c r="UNQ3000" s="357"/>
      <c r="UNR3000" s="81"/>
      <c r="UNS3000" s="173"/>
      <c r="UNT3000" s="736"/>
      <c r="UNU3000" s="137"/>
      <c r="UNV3000" s="583"/>
      <c r="UNW3000" s="538"/>
      <c r="UNX3000" s="565"/>
      <c r="UNY3000" s="357"/>
      <c r="UNZ3000" s="81"/>
      <c r="UOA3000" s="173"/>
      <c r="UOB3000" s="736"/>
      <c r="UOC3000" s="137"/>
      <c r="UOD3000" s="583"/>
      <c r="UOE3000" s="538"/>
      <c r="UOF3000" s="565"/>
      <c r="UOG3000" s="357"/>
      <c r="UOH3000" s="81"/>
      <c r="UOI3000" s="173"/>
      <c r="UOJ3000" s="736"/>
      <c r="UOK3000" s="137"/>
      <c r="UOL3000" s="583"/>
      <c r="UOM3000" s="538"/>
      <c r="UON3000" s="565"/>
      <c r="UOO3000" s="357"/>
      <c r="UOP3000" s="81"/>
      <c r="UOQ3000" s="173"/>
      <c r="UOR3000" s="736"/>
      <c r="UOS3000" s="137"/>
      <c r="UOT3000" s="583"/>
      <c r="UOU3000" s="538"/>
      <c r="UOV3000" s="565"/>
      <c r="UOW3000" s="357"/>
      <c r="UOX3000" s="81"/>
      <c r="UOY3000" s="173"/>
      <c r="UOZ3000" s="736"/>
      <c r="UPA3000" s="137"/>
      <c r="UPB3000" s="583"/>
      <c r="UPC3000" s="538"/>
      <c r="UPD3000" s="565"/>
      <c r="UPE3000" s="357"/>
      <c r="UPF3000" s="81"/>
      <c r="UPG3000" s="173"/>
      <c r="UPH3000" s="736"/>
      <c r="UPI3000" s="137"/>
      <c r="UPJ3000" s="583"/>
      <c r="UPK3000" s="538"/>
      <c r="UPL3000" s="565"/>
      <c r="UPM3000" s="357"/>
      <c r="UPN3000" s="81"/>
      <c r="UPO3000" s="173"/>
      <c r="UPP3000" s="736"/>
      <c r="UPQ3000" s="137"/>
      <c r="UPR3000" s="583"/>
      <c r="UPS3000" s="538"/>
      <c r="UPT3000" s="565"/>
      <c r="UPU3000" s="357"/>
      <c r="UPV3000" s="81"/>
      <c r="UPW3000" s="173"/>
      <c r="UPX3000" s="736"/>
      <c r="UPY3000" s="137"/>
      <c r="UPZ3000" s="583"/>
      <c r="UQA3000" s="538"/>
      <c r="UQB3000" s="565"/>
      <c r="UQC3000" s="357"/>
      <c r="UQD3000" s="81"/>
      <c r="UQE3000" s="173"/>
      <c r="UQF3000" s="736"/>
      <c r="UQG3000" s="137"/>
      <c r="UQH3000" s="583"/>
      <c r="UQI3000" s="538"/>
      <c r="UQJ3000" s="565"/>
      <c r="UQK3000" s="357"/>
      <c r="UQL3000" s="81"/>
      <c r="UQM3000" s="173"/>
      <c r="UQN3000" s="736"/>
      <c r="UQO3000" s="137"/>
      <c r="UQP3000" s="583"/>
      <c r="UQQ3000" s="538"/>
      <c r="UQR3000" s="565"/>
      <c r="UQS3000" s="357"/>
      <c r="UQT3000" s="81"/>
      <c r="UQU3000" s="173"/>
      <c r="UQV3000" s="736"/>
      <c r="UQW3000" s="137"/>
      <c r="UQX3000" s="583"/>
      <c r="UQY3000" s="538"/>
      <c r="UQZ3000" s="565"/>
      <c r="URA3000" s="357"/>
      <c r="URB3000" s="81"/>
      <c r="URC3000" s="173"/>
      <c r="URD3000" s="736"/>
      <c r="URE3000" s="137"/>
      <c r="URF3000" s="583"/>
      <c r="URG3000" s="538"/>
      <c r="URH3000" s="565"/>
      <c r="URI3000" s="357"/>
      <c r="URJ3000" s="81"/>
      <c r="URK3000" s="173"/>
      <c r="URL3000" s="736"/>
      <c r="URM3000" s="137"/>
      <c r="URN3000" s="583"/>
      <c r="URO3000" s="538"/>
      <c r="URP3000" s="565"/>
      <c r="URQ3000" s="357"/>
      <c r="URR3000" s="81"/>
      <c r="URS3000" s="173"/>
      <c r="URT3000" s="736"/>
      <c r="URU3000" s="137"/>
      <c r="URV3000" s="583"/>
      <c r="URW3000" s="538"/>
      <c r="URX3000" s="565"/>
      <c r="URY3000" s="357"/>
      <c r="URZ3000" s="81"/>
      <c r="USA3000" s="173"/>
      <c r="USB3000" s="736"/>
      <c r="USC3000" s="137"/>
      <c r="USD3000" s="583"/>
      <c r="USE3000" s="538"/>
      <c r="USF3000" s="565"/>
      <c r="USG3000" s="357"/>
      <c r="USH3000" s="81"/>
      <c r="USI3000" s="173"/>
      <c r="USJ3000" s="736"/>
      <c r="USK3000" s="137"/>
      <c r="USL3000" s="583"/>
      <c r="USM3000" s="538"/>
      <c r="USN3000" s="565"/>
      <c r="USO3000" s="357"/>
      <c r="USP3000" s="81"/>
      <c r="USQ3000" s="173"/>
      <c r="USR3000" s="736"/>
      <c r="USS3000" s="137"/>
      <c r="UST3000" s="583"/>
      <c r="USU3000" s="538"/>
      <c r="USV3000" s="565"/>
      <c r="USW3000" s="357"/>
      <c r="USX3000" s="81"/>
      <c r="USY3000" s="173"/>
      <c r="USZ3000" s="736"/>
      <c r="UTA3000" s="137"/>
      <c r="UTB3000" s="583"/>
      <c r="UTC3000" s="538"/>
      <c r="UTD3000" s="565"/>
      <c r="UTE3000" s="357"/>
      <c r="UTF3000" s="81"/>
      <c r="UTG3000" s="173"/>
      <c r="UTH3000" s="736"/>
      <c r="UTI3000" s="137"/>
      <c r="UTJ3000" s="583"/>
      <c r="UTK3000" s="538"/>
      <c r="UTL3000" s="565"/>
      <c r="UTM3000" s="357"/>
      <c r="UTN3000" s="81"/>
      <c r="UTO3000" s="173"/>
      <c r="UTP3000" s="736"/>
      <c r="UTQ3000" s="137"/>
      <c r="UTR3000" s="583"/>
      <c r="UTS3000" s="538"/>
      <c r="UTT3000" s="565"/>
      <c r="UTU3000" s="357"/>
      <c r="UTV3000" s="81"/>
      <c r="UTW3000" s="173"/>
      <c r="UTX3000" s="736"/>
      <c r="UTY3000" s="137"/>
      <c r="UTZ3000" s="583"/>
      <c r="UUA3000" s="538"/>
      <c r="UUB3000" s="565"/>
      <c r="UUC3000" s="357"/>
      <c r="UUD3000" s="81"/>
      <c r="UUE3000" s="173"/>
      <c r="UUF3000" s="736"/>
      <c r="UUG3000" s="137"/>
      <c r="UUH3000" s="583"/>
      <c r="UUI3000" s="538"/>
      <c r="UUJ3000" s="565"/>
      <c r="UUK3000" s="357"/>
      <c r="UUL3000" s="81"/>
      <c r="UUM3000" s="173"/>
      <c r="UUN3000" s="736"/>
      <c r="UUO3000" s="137"/>
      <c r="UUP3000" s="583"/>
      <c r="UUQ3000" s="538"/>
      <c r="UUR3000" s="565"/>
      <c r="UUS3000" s="357"/>
      <c r="UUT3000" s="81"/>
      <c r="UUU3000" s="173"/>
      <c r="UUV3000" s="736"/>
      <c r="UUW3000" s="137"/>
      <c r="UUX3000" s="583"/>
      <c r="UUY3000" s="538"/>
      <c r="UUZ3000" s="565"/>
      <c r="UVA3000" s="357"/>
      <c r="UVB3000" s="81"/>
      <c r="UVC3000" s="173"/>
      <c r="UVD3000" s="736"/>
      <c r="UVE3000" s="137"/>
      <c r="UVF3000" s="583"/>
      <c r="UVG3000" s="538"/>
      <c r="UVH3000" s="565"/>
      <c r="UVI3000" s="357"/>
      <c r="UVJ3000" s="81"/>
      <c r="UVK3000" s="173"/>
      <c r="UVL3000" s="736"/>
      <c r="UVM3000" s="137"/>
      <c r="UVN3000" s="583"/>
      <c r="UVO3000" s="538"/>
      <c r="UVP3000" s="565"/>
      <c r="UVQ3000" s="357"/>
      <c r="UVR3000" s="81"/>
      <c r="UVS3000" s="173"/>
      <c r="UVT3000" s="736"/>
      <c r="UVU3000" s="137"/>
      <c r="UVV3000" s="583"/>
      <c r="UVW3000" s="538"/>
      <c r="UVX3000" s="565"/>
      <c r="UVY3000" s="357"/>
      <c r="UVZ3000" s="81"/>
      <c r="UWA3000" s="173"/>
      <c r="UWB3000" s="736"/>
      <c r="UWC3000" s="137"/>
      <c r="UWD3000" s="583"/>
      <c r="UWE3000" s="538"/>
      <c r="UWF3000" s="565"/>
      <c r="UWG3000" s="357"/>
      <c r="UWH3000" s="81"/>
      <c r="UWI3000" s="173"/>
      <c r="UWJ3000" s="736"/>
      <c r="UWK3000" s="137"/>
      <c r="UWL3000" s="583"/>
      <c r="UWM3000" s="538"/>
      <c r="UWN3000" s="565"/>
      <c r="UWO3000" s="357"/>
      <c r="UWP3000" s="81"/>
      <c r="UWQ3000" s="173"/>
      <c r="UWR3000" s="736"/>
      <c r="UWS3000" s="137"/>
      <c r="UWT3000" s="583"/>
      <c r="UWU3000" s="538"/>
      <c r="UWV3000" s="565"/>
      <c r="UWW3000" s="357"/>
      <c r="UWX3000" s="81"/>
      <c r="UWY3000" s="173"/>
      <c r="UWZ3000" s="736"/>
      <c r="UXA3000" s="137"/>
      <c r="UXB3000" s="583"/>
      <c r="UXC3000" s="538"/>
      <c r="UXD3000" s="565"/>
      <c r="UXE3000" s="357"/>
      <c r="UXF3000" s="81"/>
      <c r="UXG3000" s="173"/>
      <c r="UXH3000" s="736"/>
      <c r="UXI3000" s="137"/>
      <c r="UXJ3000" s="583"/>
      <c r="UXK3000" s="538"/>
      <c r="UXL3000" s="565"/>
      <c r="UXM3000" s="357"/>
      <c r="UXN3000" s="81"/>
      <c r="UXO3000" s="173"/>
      <c r="UXP3000" s="736"/>
      <c r="UXQ3000" s="137"/>
      <c r="UXR3000" s="583"/>
      <c r="UXS3000" s="538"/>
      <c r="UXT3000" s="565"/>
      <c r="UXU3000" s="357"/>
      <c r="UXV3000" s="81"/>
      <c r="UXW3000" s="173"/>
      <c r="UXX3000" s="736"/>
      <c r="UXY3000" s="137"/>
      <c r="UXZ3000" s="583"/>
      <c r="UYA3000" s="538"/>
      <c r="UYB3000" s="565"/>
      <c r="UYC3000" s="357"/>
      <c r="UYD3000" s="81"/>
      <c r="UYE3000" s="173"/>
      <c r="UYF3000" s="736"/>
      <c r="UYG3000" s="137"/>
      <c r="UYH3000" s="583"/>
      <c r="UYI3000" s="538"/>
      <c r="UYJ3000" s="565"/>
      <c r="UYK3000" s="357"/>
      <c r="UYL3000" s="81"/>
      <c r="UYM3000" s="173"/>
      <c r="UYN3000" s="736"/>
      <c r="UYO3000" s="137"/>
      <c r="UYP3000" s="583"/>
      <c r="UYQ3000" s="538"/>
      <c r="UYR3000" s="565"/>
      <c r="UYS3000" s="357"/>
      <c r="UYT3000" s="81"/>
      <c r="UYU3000" s="173"/>
      <c r="UYV3000" s="736"/>
      <c r="UYW3000" s="137"/>
      <c r="UYX3000" s="583"/>
      <c r="UYY3000" s="538"/>
      <c r="UYZ3000" s="565"/>
      <c r="UZA3000" s="357"/>
      <c r="UZB3000" s="81"/>
      <c r="UZC3000" s="173"/>
      <c r="UZD3000" s="736"/>
      <c r="UZE3000" s="137"/>
      <c r="UZF3000" s="583"/>
      <c r="UZG3000" s="538"/>
      <c r="UZH3000" s="565"/>
      <c r="UZI3000" s="357"/>
      <c r="UZJ3000" s="81"/>
      <c r="UZK3000" s="173"/>
      <c r="UZL3000" s="736"/>
      <c r="UZM3000" s="137"/>
      <c r="UZN3000" s="583"/>
      <c r="UZO3000" s="538"/>
      <c r="UZP3000" s="565"/>
      <c r="UZQ3000" s="357"/>
      <c r="UZR3000" s="81"/>
      <c r="UZS3000" s="173"/>
      <c r="UZT3000" s="736"/>
      <c r="UZU3000" s="137"/>
      <c r="UZV3000" s="583"/>
      <c r="UZW3000" s="538"/>
      <c r="UZX3000" s="565"/>
      <c r="UZY3000" s="357"/>
      <c r="UZZ3000" s="81"/>
      <c r="VAA3000" s="173"/>
      <c r="VAB3000" s="736"/>
      <c r="VAC3000" s="137"/>
      <c r="VAD3000" s="583"/>
      <c r="VAE3000" s="538"/>
      <c r="VAF3000" s="565"/>
      <c r="VAG3000" s="357"/>
      <c r="VAH3000" s="81"/>
      <c r="VAI3000" s="173"/>
      <c r="VAJ3000" s="736"/>
      <c r="VAK3000" s="137"/>
      <c r="VAL3000" s="583"/>
      <c r="VAM3000" s="538"/>
      <c r="VAN3000" s="565"/>
      <c r="VAO3000" s="357"/>
      <c r="VAP3000" s="81"/>
      <c r="VAQ3000" s="173"/>
      <c r="VAR3000" s="736"/>
      <c r="VAS3000" s="137"/>
      <c r="VAT3000" s="583"/>
      <c r="VAU3000" s="538"/>
      <c r="VAV3000" s="565"/>
      <c r="VAW3000" s="357"/>
      <c r="VAX3000" s="81"/>
      <c r="VAY3000" s="173"/>
      <c r="VAZ3000" s="736"/>
      <c r="VBA3000" s="137"/>
      <c r="VBB3000" s="583"/>
      <c r="VBC3000" s="538"/>
      <c r="VBD3000" s="565"/>
      <c r="VBE3000" s="357"/>
      <c r="VBF3000" s="81"/>
      <c r="VBG3000" s="173"/>
      <c r="VBH3000" s="736"/>
      <c r="VBI3000" s="137"/>
      <c r="VBJ3000" s="583"/>
      <c r="VBK3000" s="538"/>
      <c r="VBL3000" s="565"/>
      <c r="VBM3000" s="357"/>
      <c r="VBN3000" s="81"/>
      <c r="VBO3000" s="173"/>
      <c r="VBP3000" s="736"/>
      <c r="VBQ3000" s="137"/>
      <c r="VBR3000" s="583"/>
      <c r="VBS3000" s="538"/>
      <c r="VBT3000" s="565"/>
      <c r="VBU3000" s="357"/>
      <c r="VBV3000" s="81"/>
      <c r="VBW3000" s="173"/>
      <c r="VBX3000" s="736"/>
      <c r="VBY3000" s="137"/>
      <c r="VBZ3000" s="583"/>
      <c r="VCA3000" s="538"/>
      <c r="VCB3000" s="565"/>
      <c r="VCC3000" s="357"/>
      <c r="VCD3000" s="81"/>
      <c r="VCE3000" s="173"/>
      <c r="VCF3000" s="736"/>
      <c r="VCG3000" s="137"/>
      <c r="VCH3000" s="583"/>
      <c r="VCI3000" s="538"/>
      <c r="VCJ3000" s="565"/>
      <c r="VCK3000" s="357"/>
      <c r="VCL3000" s="81"/>
      <c r="VCM3000" s="173"/>
      <c r="VCN3000" s="736"/>
      <c r="VCO3000" s="137"/>
      <c r="VCP3000" s="583"/>
      <c r="VCQ3000" s="538"/>
      <c r="VCR3000" s="565"/>
      <c r="VCS3000" s="357"/>
      <c r="VCT3000" s="81"/>
      <c r="VCU3000" s="173"/>
      <c r="VCV3000" s="736"/>
      <c r="VCW3000" s="137"/>
      <c r="VCX3000" s="583"/>
      <c r="VCY3000" s="538"/>
      <c r="VCZ3000" s="565"/>
      <c r="VDA3000" s="357"/>
      <c r="VDB3000" s="81"/>
      <c r="VDC3000" s="173"/>
      <c r="VDD3000" s="736"/>
      <c r="VDE3000" s="137"/>
      <c r="VDF3000" s="583"/>
      <c r="VDG3000" s="538"/>
      <c r="VDH3000" s="565"/>
      <c r="VDI3000" s="357"/>
      <c r="VDJ3000" s="81"/>
      <c r="VDK3000" s="173"/>
      <c r="VDL3000" s="736"/>
      <c r="VDM3000" s="137"/>
      <c r="VDN3000" s="583"/>
      <c r="VDO3000" s="538"/>
      <c r="VDP3000" s="565"/>
      <c r="VDQ3000" s="357"/>
      <c r="VDR3000" s="81"/>
      <c r="VDS3000" s="173"/>
      <c r="VDT3000" s="736"/>
      <c r="VDU3000" s="137"/>
      <c r="VDV3000" s="583"/>
      <c r="VDW3000" s="538"/>
      <c r="VDX3000" s="565"/>
      <c r="VDY3000" s="357"/>
      <c r="VDZ3000" s="81"/>
      <c r="VEA3000" s="173"/>
      <c r="VEB3000" s="736"/>
      <c r="VEC3000" s="137"/>
      <c r="VED3000" s="583"/>
      <c r="VEE3000" s="538"/>
      <c r="VEF3000" s="565"/>
      <c r="VEG3000" s="357"/>
      <c r="VEH3000" s="81"/>
      <c r="VEI3000" s="173"/>
      <c r="VEJ3000" s="736"/>
      <c r="VEK3000" s="137"/>
      <c r="VEL3000" s="583"/>
      <c r="VEM3000" s="538"/>
      <c r="VEN3000" s="565"/>
      <c r="VEO3000" s="357"/>
      <c r="VEP3000" s="81"/>
      <c r="VEQ3000" s="173"/>
      <c r="VER3000" s="736"/>
      <c r="VES3000" s="137"/>
      <c r="VET3000" s="583"/>
      <c r="VEU3000" s="538"/>
      <c r="VEV3000" s="565"/>
      <c r="VEW3000" s="357"/>
      <c r="VEX3000" s="81"/>
      <c r="VEY3000" s="173"/>
      <c r="VEZ3000" s="736"/>
      <c r="VFA3000" s="137"/>
      <c r="VFB3000" s="583"/>
      <c r="VFC3000" s="538"/>
      <c r="VFD3000" s="565"/>
      <c r="VFE3000" s="357"/>
      <c r="VFF3000" s="81"/>
      <c r="VFG3000" s="173"/>
      <c r="VFH3000" s="736"/>
      <c r="VFI3000" s="137"/>
      <c r="VFJ3000" s="583"/>
      <c r="VFK3000" s="538"/>
      <c r="VFL3000" s="565"/>
      <c r="VFM3000" s="357"/>
      <c r="VFN3000" s="81"/>
      <c r="VFO3000" s="173"/>
      <c r="VFP3000" s="736"/>
      <c r="VFQ3000" s="137"/>
      <c r="VFR3000" s="583"/>
      <c r="VFS3000" s="538"/>
      <c r="VFT3000" s="565"/>
      <c r="VFU3000" s="357"/>
      <c r="VFV3000" s="81"/>
      <c r="VFW3000" s="173"/>
      <c r="VFX3000" s="736"/>
      <c r="VFY3000" s="137"/>
      <c r="VFZ3000" s="583"/>
      <c r="VGA3000" s="538"/>
      <c r="VGB3000" s="565"/>
      <c r="VGC3000" s="357"/>
      <c r="VGD3000" s="81"/>
      <c r="VGE3000" s="173"/>
      <c r="VGF3000" s="736"/>
      <c r="VGG3000" s="137"/>
      <c r="VGH3000" s="583"/>
      <c r="VGI3000" s="538"/>
      <c r="VGJ3000" s="565"/>
      <c r="VGK3000" s="357"/>
      <c r="VGL3000" s="81"/>
      <c r="VGM3000" s="173"/>
      <c r="VGN3000" s="736"/>
      <c r="VGO3000" s="137"/>
      <c r="VGP3000" s="583"/>
      <c r="VGQ3000" s="538"/>
      <c r="VGR3000" s="565"/>
      <c r="VGS3000" s="357"/>
      <c r="VGT3000" s="81"/>
      <c r="VGU3000" s="173"/>
      <c r="VGV3000" s="736"/>
      <c r="VGW3000" s="137"/>
      <c r="VGX3000" s="583"/>
      <c r="VGY3000" s="538"/>
      <c r="VGZ3000" s="565"/>
      <c r="VHA3000" s="357"/>
      <c r="VHB3000" s="81"/>
      <c r="VHC3000" s="173"/>
      <c r="VHD3000" s="736"/>
      <c r="VHE3000" s="137"/>
      <c r="VHF3000" s="583"/>
      <c r="VHG3000" s="538"/>
      <c r="VHH3000" s="565"/>
      <c r="VHI3000" s="357"/>
      <c r="VHJ3000" s="81"/>
      <c r="VHK3000" s="173"/>
      <c r="VHL3000" s="736"/>
      <c r="VHM3000" s="137"/>
      <c r="VHN3000" s="583"/>
      <c r="VHO3000" s="538"/>
      <c r="VHP3000" s="565"/>
      <c r="VHQ3000" s="357"/>
      <c r="VHR3000" s="81"/>
      <c r="VHS3000" s="173"/>
      <c r="VHT3000" s="736"/>
      <c r="VHU3000" s="137"/>
      <c r="VHV3000" s="583"/>
      <c r="VHW3000" s="538"/>
      <c r="VHX3000" s="565"/>
      <c r="VHY3000" s="357"/>
      <c r="VHZ3000" s="81"/>
      <c r="VIA3000" s="173"/>
      <c r="VIB3000" s="736"/>
      <c r="VIC3000" s="137"/>
      <c r="VID3000" s="583"/>
      <c r="VIE3000" s="538"/>
      <c r="VIF3000" s="565"/>
      <c r="VIG3000" s="357"/>
      <c r="VIH3000" s="81"/>
      <c r="VII3000" s="173"/>
      <c r="VIJ3000" s="736"/>
      <c r="VIK3000" s="137"/>
      <c r="VIL3000" s="583"/>
      <c r="VIM3000" s="538"/>
      <c r="VIN3000" s="565"/>
      <c r="VIO3000" s="357"/>
      <c r="VIP3000" s="81"/>
      <c r="VIQ3000" s="173"/>
      <c r="VIR3000" s="736"/>
      <c r="VIS3000" s="137"/>
      <c r="VIT3000" s="583"/>
      <c r="VIU3000" s="538"/>
      <c r="VIV3000" s="565"/>
      <c r="VIW3000" s="357"/>
      <c r="VIX3000" s="81"/>
      <c r="VIY3000" s="173"/>
      <c r="VIZ3000" s="736"/>
      <c r="VJA3000" s="137"/>
      <c r="VJB3000" s="583"/>
      <c r="VJC3000" s="538"/>
      <c r="VJD3000" s="565"/>
      <c r="VJE3000" s="357"/>
      <c r="VJF3000" s="81"/>
      <c r="VJG3000" s="173"/>
      <c r="VJH3000" s="736"/>
      <c r="VJI3000" s="137"/>
      <c r="VJJ3000" s="583"/>
      <c r="VJK3000" s="538"/>
      <c r="VJL3000" s="565"/>
      <c r="VJM3000" s="357"/>
      <c r="VJN3000" s="81"/>
      <c r="VJO3000" s="173"/>
      <c r="VJP3000" s="736"/>
      <c r="VJQ3000" s="137"/>
      <c r="VJR3000" s="583"/>
      <c r="VJS3000" s="538"/>
      <c r="VJT3000" s="565"/>
      <c r="VJU3000" s="357"/>
      <c r="VJV3000" s="81"/>
      <c r="VJW3000" s="173"/>
      <c r="VJX3000" s="736"/>
      <c r="VJY3000" s="137"/>
      <c r="VJZ3000" s="583"/>
      <c r="VKA3000" s="538"/>
      <c r="VKB3000" s="565"/>
      <c r="VKC3000" s="357"/>
      <c r="VKD3000" s="81"/>
      <c r="VKE3000" s="173"/>
      <c r="VKF3000" s="736"/>
      <c r="VKG3000" s="137"/>
      <c r="VKH3000" s="583"/>
      <c r="VKI3000" s="538"/>
      <c r="VKJ3000" s="565"/>
      <c r="VKK3000" s="357"/>
      <c r="VKL3000" s="81"/>
      <c r="VKM3000" s="173"/>
      <c r="VKN3000" s="736"/>
      <c r="VKO3000" s="137"/>
      <c r="VKP3000" s="583"/>
      <c r="VKQ3000" s="538"/>
      <c r="VKR3000" s="565"/>
      <c r="VKS3000" s="357"/>
      <c r="VKT3000" s="81"/>
      <c r="VKU3000" s="173"/>
      <c r="VKV3000" s="736"/>
      <c r="VKW3000" s="137"/>
      <c r="VKX3000" s="583"/>
      <c r="VKY3000" s="538"/>
      <c r="VKZ3000" s="565"/>
      <c r="VLA3000" s="357"/>
      <c r="VLB3000" s="81"/>
      <c r="VLC3000" s="173"/>
      <c r="VLD3000" s="736"/>
      <c r="VLE3000" s="137"/>
      <c r="VLF3000" s="583"/>
      <c r="VLG3000" s="538"/>
      <c r="VLH3000" s="565"/>
      <c r="VLI3000" s="357"/>
      <c r="VLJ3000" s="81"/>
      <c r="VLK3000" s="173"/>
      <c r="VLL3000" s="736"/>
      <c r="VLM3000" s="137"/>
      <c r="VLN3000" s="583"/>
      <c r="VLO3000" s="538"/>
      <c r="VLP3000" s="565"/>
      <c r="VLQ3000" s="357"/>
      <c r="VLR3000" s="81"/>
      <c r="VLS3000" s="173"/>
      <c r="VLT3000" s="736"/>
      <c r="VLU3000" s="137"/>
      <c r="VLV3000" s="583"/>
      <c r="VLW3000" s="538"/>
      <c r="VLX3000" s="565"/>
      <c r="VLY3000" s="357"/>
      <c r="VLZ3000" s="81"/>
      <c r="VMA3000" s="173"/>
      <c r="VMB3000" s="736"/>
      <c r="VMC3000" s="137"/>
      <c r="VMD3000" s="583"/>
      <c r="VME3000" s="538"/>
      <c r="VMF3000" s="565"/>
      <c r="VMG3000" s="357"/>
      <c r="VMH3000" s="81"/>
      <c r="VMI3000" s="173"/>
      <c r="VMJ3000" s="736"/>
      <c r="VMK3000" s="137"/>
      <c r="VML3000" s="583"/>
      <c r="VMM3000" s="538"/>
      <c r="VMN3000" s="565"/>
      <c r="VMO3000" s="357"/>
      <c r="VMP3000" s="81"/>
      <c r="VMQ3000" s="173"/>
      <c r="VMR3000" s="736"/>
      <c r="VMS3000" s="137"/>
      <c r="VMT3000" s="583"/>
      <c r="VMU3000" s="538"/>
      <c r="VMV3000" s="565"/>
      <c r="VMW3000" s="357"/>
      <c r="VMX3000" s="81"/>
      <c r="VMY3000" s="173"/>
      <c r="VMZ3000" s="736"/>
      <c r="VNA3000" s="137"/>
      <c r="VNB3000" s="583"/>
      <c r="VNC3000" s="538"/>
      <c r="VND3000" s="565"/>
      <c r="VNE3000" s="357"/>
      <c r="VNF3000" s="81"/>
      <c r="VNG3000" s="173"/>
      <c r="VNH3000" s="736"/>
      <c r="VNI3000" s="137"/>
      <c r="VNJ3000" s="583"/>
      <c r="VNK3000" s="538"/>
      <c r="VNL3000" s="565"/>
      <c r="VNM3000" s="357"/>
      <c r="VNN3000" s="81"/>
      <c r="VNO3000" s="173"/>
      <c r="VNP3000" s="736"/>
      <c r="VNQ3000" s="137"/>
      <c r="VNR3000" s="583"/>
      <c r="VNS3000" s="538"/>
      <c r="VNT3000" s="565"/>
      <c r="VNU3000" s="357"/>
      <c r="VNV3000" s="81"/>
      <c r="VNW3000" s="173"/>
      <c r="VNX3000" s="736"/>
      <c r="VNY3000" s="137"/>
      <c r="VNZ3000" s="583"/>
      <c r="VOA3000" s="538"/>
      <c r="VOB3000" s="565"/>
      <c r="VOC3000" s="357"/>
      <c r="VOD3000" s="81"/>
      <c r="VOE3000" s="173"/>
      <c r="VOF3000" s="736"/>
      <c r="VOG3000" s="137"/>
      <c r="VOH3000" s="583"/>
      <c r="VOI3000" s="538"/>
      <c r="VOJ3000" s="565"/>
      <c r="VOK3000" s="357"/>
      <c r="VOL3000" s="81"/>
      <c r="VOM3000" s="173"/>
      <c r="VON3000" s="736"/>
      <c r="VOO3000" s="137"/>
      <c r="VOP3000" s="583"/>
      <c r="VOQ3000" s="538"/>
      <c r="VOR3000" s="565"/>
      <c r="VOS3000" s="357"/>
      <c r="VOT3000" s="81"/>
      <c r="VOU3000" s="173"/>
      <c r="VOV3000" s="736"/>
      <c r="VOW3000" s="137"/>
      <c r="VOX3000" s="583"/>
      <c r="VOY3000" s="538"/>
      <c r="VOZ3000" s="565"/>
      <c r="VPA3000" s="357"/>
      <c r="VPB3000" s="81"/>
      <c r="VPC3000" s="173"/>
      <c r="VPD3000" s="736"/>
      <c r="VPE3000" s="137"/>
      <c r="VPF3000" s="583"/>
      <c r="VPG3000" s="538"/>
      <c r="VPH3000" s="565"/>
      <c r="VPI3000" s="357"/>
      <c r="VPJ3000" s="81"/>
      <c r="VPK3000" s="173"/>
      <c r="VPL3000" s="736"/>
      <c r="VPM3000" s="137"/>
      <c r="VPN3000" s="583"/>
      <c r="VPO3000" s="538"/>
      <c r="VPP3000" s="565"/>
      <c r="VPQ3000" s="357"/>
      <c r="VPR3000" s="81"/>
      <c r="VPS3000" s="173"/>
      <c r="VPT3000" s="736"/>
      <c r="VPU3000" s="137"/>
      <c r="VPV3000" s="583"/>
      <c r="VPW3000" s="538"/>
      <c r="VPX3000" s="565"/>
      <c r="VPY3000" s="357"/>
      <c r="VPZ3000" s="81"/>
      <c r="VQA3000" s="173"/>
      <c r="VQB3000" s="736"/>
      <c r="VQC3000" s="137"/>
      <c r="VQD3000" s="583"/>
      <c r="VQE3000" s="538"/>
      <c r="VQF3000" s="565"/>
      <c r="VQG3000" s="357"/>
      <c r="VQH3000" s="81"/>
      <c r="VQI3000" s="173"/>
      <c r="VQJ3000" s="736"/>
      <c r="VQK3000" s="137"/>
      <c r="VQL3000" s="583"/>
      <c r="VQM3000" s="538"/>
      <c r="VQN3000" s="565"/>
      <c r="VQO3000" s="357"/>
      <c r="VQP3000" s="81"/>
      <c r="VQQ3000" s="173"/>
      <c r="VQR3000" s="736"/>
      <c r="VQS3000" s="137"/>
      <c r="VQT3000" s="583"/>
      <c r="VQU3000" s="538"/>
      <c r="VQV3000" s="565"/>
      <c r="VQW3000" s="357"/>
      <c r="VQX3000" s="81"/>
      <c r="VQY3000" s="173"/>
      <c r="VQZ3000" s="736"/>
      <c r="VRA3000" s="137"/>
      <c r="VRB3000" s="583"/>
      <c r="VRC3000" s="538"/>
      <c r="VRD3000" s="565"/>
      <c r="VRE3000" s="357"/>
      <c r="VRF3000" s="81"/>
      <c r="VRG3000" s="173"/>
      <c r="VRH3000" s="736"/>
      <c r="VRI3000" s="137"/>
      <c r="VRJ3000" s="583"/>
      <c r="VRK3000" s="538"/>
      <c r="VRL3000" s="565"/>
      <c r="VRM3000" s="357"/>
      <c r="VRN3000" s="81"/>
      <c r="VRO3000" s="173"/>
      <c r="VRP3000" s="736"/>
      <c r="VRQ3000" s="137"/>
      <c r="VRR3000" s="583"/>
      <c r="VRS3000" s="538"/>
      <c r="VRT3000" s="565"/>
      <c r="VRU3000" s="357"/>
      <c r="VRV3000" s="81"/>
      <c r="VRW3000" s="173"/>
      <c r="VRX3000" s="736"/>
      <c r="VRY3000" s="137"/>
      <c r="VRZ3000" s="583"/>
      <c r="VSA3000" s="538"/>
      <c r="VSB3000" s="565"/>
      <c r="VSC3000" s="357"/>
      <c r="VSD3000" s="81"/>
      <c r="VSE3000" s="173"/>
      <c r="VSF3000" s="736"/>
      <c r="VSG3000" s="137"/>
      <c r="VSH3000" s="583"/>
      <c r="VSI3000" s="538"/>
      <c r="VSJ3000" s="565"/>
      <c r="VSK3000" s="357"/>
      <c r="VSL3000" s="81"/>
      <c r="VSM3000" s="173"/>
      <c r="VSN3000" s="736"/>
      <c r="VSO3000" s="137"/>
      <c r="VSP3000" s="583"/>
      <c r="VSQ3000" s="538"/>
      <c r="VSR3000" s="565"/>
      <c r="VSS3000" s="357"/>
      <c r="VST3000" s="81"/>
      <c r="VSU3000" s="173"/>
      <c r="VSV3000" s="736"/>
      <c r="VSW3000" s="137"/>
      <c r="VSX3000" s="583"/>
      <c r="VSY3000" s="538"/>
      <c r="VSZ3000" s="565"/>
      <c r="VTA3000" s="357"/>
      <c r="VTB3000" s="81"/>
      <c r="VTC3000" s="173"/>
      <c r="VTD3000" s="736"/>
      <c r="VTE3000" s="137"/>
      <c r="VTF3000" s="583"/>
      <c r="VTG3000" s="538"/>
      <c r="VTH3000" s="565"/>
      <c r="VTI3000" s="357"/>
      <c r="VTJ3000" s="81"/>
      <c r="VTK3000" s="173"/>
      <c r="VTL3000" s="736"/>
      <c r="VTM3000" s="137"/>
      <c r="VTN3000" s="583"/>
      <c r="VTO3000" s="538"/>
      <c r="VTP3000" s="565"/>
      <c r="VTQ3000" s="357"/>
      <c r="VTR3000" s="81"/>
      <c r="VTS3000" s="173"/>
      <c r="VTT3000" s="736"/>
      <c r="VTU3000" s="137"/>
      <c r="VTV3000" s="583"/>
      <c r="VTW3000" s="538"/>
      <c r="VTX3000" s="565"/>
      <c r="VTY3000" s="357"/>
      <c r="VTZ3000" s="81"/>
      <c r="VUA3000" s="173"/>
      <c r="VUB3000" s="736"/>
      <c r="VUC3000" s="137"/>
      <c r="VUD3000" s="583"/>
      <c r="VUE3000" s="538"/>
      <c r="VUF3000" s="565"/>
      <c r="VUG3000" s="357"/>
      <c r="VUH3000" s="81"/>
      <c r="VUI3000" s="173"/>
      <c r="VUJ3000" s="736"/>
      <c r="VUK3000" s="137"/>
      <c r="VUL3000" s="583"/>
      <c r="VUM3000" s="538"/>
      <c r="VUN3000" s="565"/>
      <c r="VUO3000" s="357"/>
      <c r="VUP3000" s="81"/>
      <c r="VUQ3000" s="173"/>
      <c r="VUR3000" s="736"/>
      <c r="VUS3000" s="137"/>
      <c r="VUT3000" s="583"/>
      <c r="VUU3000" s="538"/>
      <c r="VUV3000" s="565"/>
      <c r="VUW3000" s="357"/>
      <c r="VUX3000" s="81"/>
      <c r="VUY3000" s="173"/>
      <c r="VUZ3000" s="736"/>
      <c r="VVA3000" s="137"/>
      <c r="VVB3000" s="583"/>
      <c r="VVC3000" s="538"/>
      <c r="VVD3000" s="565"/>
      <c r="VVE3000" s="357"/>
      <c r="VVF3000" s="81"/>
      <c r="VVG3000" s="173"/>
      <c r="VVH3000" s="736"/>
      <c r="VVI3000" s="137"/>
      <c r="VVJ3000" s="583"/>
      <c r="VVK3000" s="538"/>
      <c r="VVL3000" s="565"/>
      <c r="VVM3000" s="357"/>
      <c r="VVN3000" s="81"/>
      <c r="VVO3000" s="173"/>
      <c r="VVP3000" s="736"/>
      <c r="VVQ3000" s="137"/>
      <c r="VVR3000" s="583"/>
      <c r="VVS3000" s="538"/>
      <c r="VVT3000" s="565"/>
      <c r="VVU3000" s="357"/>
      <c r="VVV3000" s="81"/>
      <c r="VVW3000" s="173"/>
      <c r="VVX3000" s="736"/>
      <c r="VVY3000" s="137"/>
      <c r="VVZ3000" s="583"/>
      <c r="VWA3000" s="538"/>
      <c r="VWB3000" s="565"/>
      <c r="VWC3000" s="357"/>
      <c r="VWD3000" s="81"/>
      <c r="VWE3000" s="173"/>
      <c r="VWF3000" s="736"/>
      <c r="VWG3000" s="137"/>
      <c r="VWH3000" s="583"/>
      <c r="VWI3000" s="538"/>
      <c r="VWJ3000" s="565"/>
      <c r="VWK3000" s="357"/>
      <c r="VWL3000" s="81"/>
      <c r="VWM3000" s="173"/>
      <c r="VWN3000" s="736"/>
      <c r="VWO3000" s="137"/>
      <c r="VWP3000" s="583"/>
      <c r="VWQ3000" s="538"/>
      <c r="VWR3000" s="565"/>
      <c r="VWS3000" s="357"/>
      <c r="VWT3000" s="81"/>
      <c r="VWU3000" s="173"/>
      <c r="VWV3000" s="736"/>
      <c r="VWW3000" s="137"/>
      <c r="VWX3000" s="583"/>
      <c r="VWY3000" s="538"/>
      <c r="VWZ3000" s="565"/>
      <c r="VXA3000" s="357"/>
      <c r="VXB3000" s="81"/>
      <c r="VXC3000" s="173"/>
      <c r="VXD3000" s="736"/>
      <c r="VXE3000" s="137"/>
      <c r="VXF3000" s="583"/>
      <c r="VXG3000" s="538"/>
      <c r="VXH3000" s="565"/>
      <c r="VXI3000" s="357"/>
      <c r="VXJ3000" s="81"/>
      <c r="VXK3000" s="173"/>
      <c r="VXL3000" s="736"/>
      <c r="VXM3000" s="137"/>
      <c r="VXN3000" s="583"/>
      <c r="VXO3000" s="538"/>
      <c r="VXP3000" s="565"/>
      <c r="VXQ3000" s="357"/>
      <c r="VXR3000" s="81"/>
      <c r="VXS3000" s="173"/>
      <c r="VXT3000" s="736"/>
      <c r="VXU3000" s="137"/>
      <c r="VXV3000" s="583"/>
      <c r="VXW3000" s="538"/>
      <c r="VXX3000" s="565"/>
      <c r="VXY3000" s="357"/>
      <c r="VXZ3000" s="81"/>
      <c r="VYA3000" s="173"/>
      <c r="VYB3000" s="736"/>
      <c r="VYC3000" s="137"/>
      <c r="VYD3000" s="583"/>
      <c r="VYE3000" s="538"/>
      <c r="VYF3000" s="565"/>
      <c r="VYG3000" s="357"/>
      <c r="VYH3000" s="81"/>
      <c r="VYI3000" s="173"/>
      <c r="VYJ3000" s="736"/>
      <c r="VYK3000" s="137"/>
      <c r="VYL3000" s="583"/>
      <c r="VYM3000" s="538"/>
      <c r="VYN3000" s="565"/>
      <c r="VYO3000" s="357"/>
      <c r="VYP3000" s="81"/>
      <c r="VYQ3000" s="173"/>
      <c r="VYR3000" s="736"/>
      <c r="VYS3000" s="137"/>
      <c r="VYT3000" s="583"/>
      <c r="VYU3000" s="538"/>
      <c r="VYV3000" s="565"/>
      <c r="VYW3000" s="357"/>
      <c r="VYX3000" s="81"/>
      <c r="VYY3000" s="173"/>
      <c r="VYZ3000" s="736"/>
      <c r="VZA3000" s="137"/>
      <c r="VZB3000" s="583"/>
      <c r="VZC3000" s="538"/>
      <c r="VZD3000" s="565"/>
      <c r="VZE3000" s="357"/>
      <c r="VZF3000" s="81"/>
      <c r="VZG3000" s="173"/>
      <c r="VZH3000" s="736"/>
      <c r="VZI3000" s="137"/>
      <c r="VZJ3000" s="583"/>
      <c r="VZK3000" s="538"/>
      <c r="VZL3000" s="565"/>
      <c r="VZM3000" s="357"/>
      <c r="VZN3000" s="81"/>
      <c r="VZO3000" s="173"/>
      <c r="VZP3000" s="736"/>
      <c r="VZQ3000" s="137"/>
      <c r="VZR3000" s="583"/>
      <c r="VZS3000" s="538"/>
      <c r="VZT3000" s="565"/>
      <c r="VZU3000" s="357"/>
      <c r="VZV3000" s="81"/>
      <c r="VZW3000" s="173"/>
      <c r="VZX3000" s="736"/>
      <c r="VZY3000" s="137"/>
      <c r="VZZ3000" s="583"/>
      <c r="WAA3000" s="538"/>
      <c r="WAB3000" s="565"/>
      <c r="WAC3000" s="357"/>
      <c r="WAD3000" s="81"/>
      <c r="WAE3000" s="173"/>
      <c r="WAF3000" s="736"/>
      <c r="WAG3000" s="137"/>
      <c r="WAH3000" s="583"/>
      <c r="WAI3000" s="538"/>
      <c r="WAJ3000" s="565"/>
      <c r="WAK3000" s="357"/>
      <c r="WAL3000" s="81"/>
      <c r="WAM3000" s="173"/>
      <c r="WAN3000" s="736"/>
      <c r="WAO3000" s="137"/>
      <c r="WAP3000" s="583"/>
      <c r="WAQ3000" s="538"/>
      <c r="WAR3000" s="565"/>
      <c r="WAS3000" s="357"/>
      <c r="WAT3000" s="81"/>
      <c r="WAU3000" s="173"/>
      <c r="WAV3000" s="736"/>
      <c r="WAW3000" s="137"/>
      <c r="WAX3000" s="583"/>
      <c r="WAY3000" s="538"/>
      <c r="WAZ3000" s="565"/>
      <c r="WBA3000" s="357"/>
      <c r="WBB3000" s="81"/>
      <c r="WBC3000" s="173"/>
      <c r="WBD3000" s="736"/>
      <c r="WBE3000" s="137"/>
      <c r="WBF3000" s="583"/>
      <c r="WBG3000" s="538"/>
      <c r="WBH3000" s="565"/>
      <c r="WBI3000" s="357"/>
      <c r="WBJ3000" s="81"/>
      <c r="WBK3000" s="173"/>
      <c r="WBL3000" s="736"/>
      <c r="WBM3000" s="137"/>
      <c r="WBN3000" s="583"/>
      <c r="WBO3000" s="538"/>
      <c r="WBP3000" s="565"/>
      <c r="WBQ3000" s="357"/>
      <c r="WBR3000" s="81"/>
      <c r="WBS3000" s="173"/>
      <c r="WBT3000" s="736"/>
      <c r="WBU3000" s="137"/>
      <c r="WBV3000" s="583"/>
      <c r="WBW3000" s="538"/>
      <c r="WBX3000" s="565"/>
      <c r="WBY3000" s="357"/>
      <c r="WBZ3000" s="81"/>
      <c r="WCA3000" s="173"/>
      <c r="WCB3000" s="736"/>
      <c r="WCC3000" s="137"/>
      <c r="WCD3000" s="583"/>
      <c r="WCE3000" s="538"/>
      <c r="WCF3000" s="565"/>
      <c r="WCG3000" s="357"/>
      <c r="WCH3000" s="81"/>
      <c r="WCI3000" s="173"/>
      <c r="WCJ3000" s="736"/>
      <c r="WCK3000" s="137"/>
      <c r="WCL3000" s="583"/>
      <c r="WCM3000" s="538"/>
      <c r="WCN3000" s="565"/>
      <c r="WCO3000" s="357"/>
      <c r="WCP3000" s="81"/>
      <c r="WCQ3000" s="173"/>
      <c r="WCR3000" s="736"/>
      <c r="WCS3000" s="137"/>
      <c r="WCT3000" s="583"/>
      <c r="WCU3000" s="538"/>
      <c r="WCV3000" s="565"/>
      <c r="WCW3000" s="357"/>
      <c r="WCX3000" s="81"/>
      <c r="WCY3000" s="173"/>
      <c r="WCZ3000" s="736"/>
      <c r="WDA3000" s="137"/>
      <c r="WDB3000" s="583"/>
      <c r="WDC3000" s="538"/>
      <c r="WDD3000" s="565"/>
      <c r="WDE3000" s="357"/>
      <c r="WDF3000" s="81"/>
      <c r="WDG3000" s="173"/>
      <c r="WDH3000" s="736"/>
      <c r="WDI3000" s="137"/>
      <c r="WDJ3000" s="583"/>
      <c r="WDK3000" s="538"/>
      <c r="WDL3000" s="565"/>
      <c r="WDM3000" s="357"/>
      <c r="WDN3000" s="81"/>
      <c r="WDO3000" s="173"/>
      <c r="WDP3000" s="736"/>
      <c r="WDQ3000" s="137"/>
      <c r="WDR3000" s="583"/>
      <c r="WDS3000" s="538"/>
      <c r="WDT3000" s="565"/>
      <c r="WDU3000" s="357"/>
      <c r="WDV3000" s="81"/>
      <c r="WDW3000" s="173"/>
      <c r="WDX3000" s="736"/>
      <c r="WDY3000" s="137"/>
      <c r="WDZ3000" s="583"/>
      <c r="WEA3000" s="538"/>
      <c r="WEB3000" s="565"/>
      <c r="WEC3000" s="357"/>
      <c r="WED3000" s="81"/>
      <c r="WEE3000" s="173"/>
      <c r="WEF3000" s="736"/>
      <c r="WEG3000" s="137"/>
      <c r="WEH3000" s="583"/>
      <c r="WEI3000" s="538"/>
      <c r="WEJ3000" s="565"/>
      <c r="WEK3000" s="357"/>
      <c r="WEL3000" s="81"/>
      <c r="WEM3000" s="173"/>
      <c r="WEN3000" s="736"/>
      <c r="WEO3000" s="137"/>
      <c r="WEP3000" s="583"/>
      <c r="WEQ3000" s="538"/>
      <c r="WER3000" s="565"/>
      <c r="WES3000" s="357"/>
      <c r="WET3000" s="81"/>
      <c r="WEU3000" s="173"/>
      <c r="WEV3000" s="736"/>
      <c r="WEW3000" s="137"/>
      <c r="WEX3000" s="583"/>
      <c r="WEY3000" s="538"/>
      <c r="WEZ3000" s="565"/>
      <c r="WFA3000" s="357"/>
      <c r="WFB3000" s="81"/>
      <c r="WFC3000" s="173"/>
      <c r="WFD3000" s="736"/>
      <c r="WFE3000" s="137"/>
      <c r="WFF3000" s="583"/>
      <c r="WFG3000" s="538"/>
      <c r="WFH3000" s="565"/>
      <c r="WFI3000" s="357"/>
      <c r="WFJ3000" s="81"/>
      <c r="WFK3000" s="173"/>
      <c r="WFL3000" s="736"/>
      <c r="WFM3000" s="137"/>
      <c r="WFN3000" s="583"/>
      <c r="WFO3000" s="538"/>
      <c r="WFP3000" s="565"/>
      <c r="WFQ3000" s="357"/>
      <c r="WFR3000" s="81"/>
      <c r="WFS3000" s="173"/>
      <c r="WFT3000" s="736"/>
      <c r="WFU3000" s="137"/>
      <c r="WFV3000" s="583"/>
      <c r="WFW3000" s="538"/>
      <c r="WFX3000" s="565"/>
      <c r="WFY3000" s="357"/>
      <c r="WFZ3000" s="81"/>
      <c r="WGA3000" s="173"/>
      <c r="WGB3000" s="736"/>
      <c r="WGC3000" s="137"/>
      <c r="WGD3000" s="583"/>
      <c r="WGE3000" s="538"/>
      <c r="WGF3000" s="565"/>
      <c r="WGG3000" s="357"/>
      <c r="WGH3000" s="81"/>
      <c r="WGI3000" s="173"/>
      <c r="WGJ3000" s="736"/>
      <c r="WGK3000" s="137"/>
      <c r="WGL3000" s="583"/>
      <c r="WGM3000" s="538"/>
      <c r="WGN3000" s="565"/>
      <c r="WGO3000" s="357"/>
      <c r="WGP3000" s="81"/>
      <c r="WGQ3000" s="173"/>
      <c r="WGR3000" s="736"/>
      <c r="WGS3000" s="137"/>
      <c r="WGT3000" s="583"/>
      <c r="WGU3000" s="538"/>
      <c r="WGV3000" s="565"/>
      <c r="WGW3000" s="357"/>
      <c r="WGX3000" s="81"/>
      <c r="WGY3000" s="173"/>
      <c r="WGZ3000" s="736"/>
      <c r="WHA3000" s="137"/>
      <c r="WHB3000" s="583"/>
      <c r="WHC3000" s="538"/>
      <c r="WHD3000" s="565"/>
      <c r="WHE3000" s="357"/>
      <c r="WHF3000" s="81"/>
      <c r="WHG3000" s="173"/>
      <c r="WHH3000" s="736"/>
      <c r="WHI3000" s="137"/>
      <c r="WHJ3000" s="583"/>
      <c r="WHK3000" s="538"/>
      <c r="WHL3000" s="565"/>
      <c r="WHM3000" s="357"/>
      <c r="WHN3000" s="81"/>
      <c r="WHO3000" s="173"/>
      <c r="WHP3000" s="736"/>
      <c r="WHQ3000" s="137"/>
      <c r="WHR3000" s="583"/>
      <c r="WHS3000" s="538"/>
      <c r="WHT3000" s="565"/>
      <c r="WHU3000" s="357"/>
      <c r="WHV3000" s="81"/>
      <c r="WHW3000" s="173"/>
      <c r="WHX3000" s="736"/>
      <c r="WHY3000" s="137"/>
      <c r="WHZ3000" s="583"/>
      <c r="WIA3000" s="538"/>
      <c r="WIB3000" s="565"/>
      <c r="WIC3000" s="357"/>
      <c r="WID3000" s="81"/>
      <c r="WIE3000" s="173"/>
      <c r="WIF3000" s="736"/>
      <c r="WIG3000" s="137"/>
      <c r="WIH3000" s="583"/>
      <c r="WII3000" s="538"/>
      <c r="WIJ3000" s="565"/>
      <c r="WIK3000" s="357"/>
      <c r="WIL3000" s="81"/>
      <c r="WIM3000" s="173"/>
      <c r="WIN3000" s="736"/>
      <c r="WIO3000" s="137"/>
      <c r="WIP3000" s="583"/>
      <c r="WIQ3000" s="538"/>
      <c r="WIR3000" s="565"/>
      <c r="WIS3000" s="357"/>
      <c r="WIT3000" s="81"/>
      <c r="WIU3000" s="173"/>
      <c r="WIV3000" s="736"/>
      <c r="WIW3000" s="137"/>
      <c r="WIX3000" s="583"/>
      <c r="WIY3000" s="538"/>
      <c r="WIZ3000" s="565"/>
      <c r="WJA3000" s="357"/>
      <c r="WJB3000" s="81"/>
      <c r="WJC3000" s="173"/>
      <c r="WJD3000" s="736"/>
      <c r="WJE3000" s="137"/>
      <c r="WJF3000" s="583"/>
      <c r="WJG3000" s="538"/>
      <c r="WJH3000" s="565"/>
      <c r="WJI3000" s="357"/>
      <c r="WJJ3000" s="81"/>
      <c r="WJK3000" s="173"/>
      <c r="WJL3000" s="736"/>
      <c r="WJM3000" s="137"/>
      <c r="WJN3000" s="583"/>
      <c r="WJO3000" s="538"/>
      <c r="WJP3000" s="565"/>
      <c r="WJQ3000" s="357"/>
      <c r="WJR3000" s="81"/>
      <c r="WJS3000" s="173"/>
      <c r="WJT3000" s="736"/>
      <c r="WJU3000" s="137"/>
      <c r="WJV3000" s="583"/>
      <c r="WJW3000" s="538"/>
      <c r="WJX3000" s="565"/>
      <c r="WJY3000" s="357"/>
      <c r="WJZ3000" s="81"/>
      <c r="WKA3000" s="173"/>
      <c r="WKB3000" s="736"/>
      <c r="WKC3000" s="137"/>
      <c r="WKD3000" s="583"/>
      <c r="WKE3000" s="538"/>
      <c r="WKF3000" s="565"/>
      <c r="WKG3000" s="357"/>
      <c r="WKH3000" s="81"/>
      <c r="WKI3000" s="173"/>
      <c r="WKJ3000" s="736"/>
      <c r="WKK3000" s="137"/>
      <c r="WKL3000" s="583"/>
      <c r="WKM3000" s="538"/>
      <c r="WKN3000" s="565"/>
      <c r="WKO3000" s="357"/>
      <c r="WKP3000" s="81"/>
      <c r="WKQ3000" s="173"/>
      <c r="WKR3000" s="736"/>
      <c r="WKS3000" s="137"/>
      <c r="WKT3000" s="583"/>
      <c r="WKU3000" s="538"/>
      <c r="WKV3000" s="565"/>
      <c r="WKW3000" s="357"/>
      <c r="WKX3000" s="81"/>
      <c r="WKY3000" s="173"/>
      <c r="WKZ3000" s="736"/>
      <c r="WLA3000" s="137"/>
      <c r="WLB3000" s="583"/>
      <c r="WLC3000" s="538"/>
      <c r="WLD3000" s="565"/>
      <c r="WLE3000" s="357"/>
      <c r="WLF3000" s="81"/>
      <c r="WLG3000" s="173"/>
      <c r="WLH3000" s="736"/>
      <c r="WLI3000" s="137"/>
      <c r="WLJ3000" s="583"/>
      <c r="WLK3000" s="538"/>
      <c r="WLL3000" s="565"/>
      <c r="WLM3000" s="357"/>
      <c r="WLN3000" s="81"/>
      <c r="WLO3000" s="173"/>
      <c r="WLP3000" s="736"/>
      <c r="WLQ3000" s="137"/>
      <c r="WLR3000" s="583"/>
      <c r="WLS3000" s="538"/>
      <c r="WLT3000" s="565"/>
      <c r="WLU3000" s="357"/>
      <c r="WLV3000" s="81"/>
      <c r="WLW3000" s="173"/>
      <c r="WLX3000" s="736"/>
      <c r="WLY3000" s="137"/>
      <c r="WLZ3000" s="583"/>
      <c r="WMA3000" s="538"/>
      <c r="WMB3000" s="565"/>
      <c r="WMC3000" s="357"/>
      <c r="WMD3000" s="81"/>
      <c r="WME3000" s="173"/>
      <c r="WMF3000" s="736"/>
      <c r="WMG3000" s="137"/>
      <c r="WMH3000" s="583"/>
      <c r="WMI3000" s="538"/>
      <c r="WMJ3000" s="565"/>
      <c r="WMK3000" s="357"/>
      <c r="WML3000" s="81"/>
      <c r="WMM3000" s="173"/>
      <c r="WMN3000" s="736"/>
      <c r="WMO3000" s="137"/>
      <c r="WMP3000" s="583"/>
      <c r="WMQ3000" s="538"/>
      <c r="WMR3000" s="565"/>
      <c r="WMS3000" s="357"/>
      <c r="WMT3000" s="81"/>
      <c r="WMU3000" s="173"/>
      <c r="WMV3000" s="736"/>
      <c r="WMW3000" s="137"/>
      <c r="WMX3000" s="583"/>
      <c r="WMY3000" s="538"/>
      <c r="WMZ3000" s="565"/>
      <c r="WNA3000" s="357"/>
      <c r="WNB3000" s="81"/>
      <c r="WNC3000" s="173"/>
      <c r="WND3000" s="736"/>
      <c r="WNE3000" s="137"/>
      <c r="WNF3000" s="583"/>
      <c r="WNG3000" s="538"/>
      <c r="WNH3000" s="565"/>
      <c r="WNI3000" s="357"/>
      <c r="WNJ3000" s="81"/>
      <c r="WNK3000" s="173"/>
      <c r="WNL3000" s="736"/>
      <c r="WNM3000" s="137"/>
      <c r="WNN3000" s="583"/>
      <c r="WNO3000" s="538"/>
      <c r="WNP3000" s="565"/>
      <c r="WNQ3000" s="357"/>
      <c r="WNR3000" s="81"/>
      <c r="WNS3000" s="173"/>
      <c r="WNT3000" s="736"/>
      <c r="WNU3000" s="137"/>
      <c r="WNV3000" s="583"/>
      <c r="WNW3000" s="538"/>
      <c r="WNX3000" s="565"/>
      <c r="WNY3000" s="357"/>
      <c r="WNZ3000" s="81"/>
      <c r="WOA3000" s="173"/>
      <c r="WOB3000" s="736"/>
      <c r="WOC3000" s="137"/>
      <c r="WOD3000" s="583"/>
      <c r="WOE3000" s="538"/>
      <c r="WOF3000" s="565"/>
      <c r="WOG3000" s="357"/>
      <c r="WOH3000" s="81"/>
      <c r="WOI3000" s="173"/>
      <c r="WOJ3000" s="736"/>
      <c r="WOK3000" s="137"/>
      <c r="WOL3000" s="583"/>
      <c r="WOM3000" s="538"/>
      <c r="WON3000" s="565"/>
      <c r="WOO3000" s="357"/>
      <c r="WOP3000" s="81"/>
      <c r="WOQ3000" s="173"/>
      <c r="WOR3000" s="736"/>
      <c r="WOS3000" s="137"/>
      <c r="WOT3000" s="583"/>
      <c r="WOU3000" s="538"/>
      <c r="WOV3000" s="565"/>
      <c r="WOW3000" s="357"/>
      <c r="WOX3000" s="81"/>
      <c r="WOY3000" s="173"/>
      <c r="WOZ3000" s="736"/>
      <c r="WPA3000" s="137"/>
      <c r="WPB3000" s="583"/>
      <c r="WPC3000" s="538"/>
      <c r="WPD3000" s="565"/>
      <c r="WPE3000" s="357"/>
      <c r="WPF3000" s="81"/>
      <c r="WPG3000" s="173"/>
      <c r="WPH3000" s="736"/>
      <c r="WPI3000" s="137"/>
      <c r="WPJ3000" s="583"/>
      <c r="WPK3000" s="538"/>
      <c r="WPL3000" s="565"/>
      <c r="WPM3000" s="357"/>
      <c r="WPN3000" s="81"/>
      <c r="WPO3000" s="173"/>
      <c r="WPP3000" s="736"/>
      <c r="WPQ3000" s="137"/>
      <c r="WPR3000" s="583"/>
      <c r="WPS3000" s="538"/>
      <c r="WPT3000" s="565"/>
      <c r="WPU3000" s="357"/>
      <c r="WPV3000" s="81"/>
      <c r="WPW3000" s="173"/>
      <c r="WPX3000" s="736"/>
      <c r="WPY3000" s="137"/>
      <c r="WPZ3000" s="583"/>
      <c r="WQA3000" s="538"/>
      <c r="WQB3000" s="565"/>
      <c r="WQC3000" s="357"/>
      <c r="WQD3000" s="81"/>
      <c r="WQE3000" s="173"/>
      <c r="WQF3000" s="736"/>
      <c r="WQG3000" s="137"/>
      <c r="WQH3000" s="583"/>
      <c r="WQI3000" s="538"/>
      <c r="WQJ3000" s="565"/>
      <c r="WQK3000" s="357"/>
      <c r="WQL3000" s="81"/>
      <c r="WQM3000" s="173"/>
      <c r="WQN3000" s="736"/>
      <c r="WQO3000" s="137"/>
      <c r="WQP3000" s="583"/>
      <c r="WQQ3000" s="538"/>
      <c r="WQR3000" s="565"/>
      <c r="WQS3000" s="357"/>
      <c r="WQT3000" s="81"/>
      <c r="WQU3000" s="173"/>
      <c r="WQV3000" s="736"/>
      <c r="WQW3000" s="137"/>
      <c r="WQX3000" s="583"/>
      <c r="WQY3000" s="538"/>
      <c r="WQZ3000" s="565"/>
      <c r="WRA3000" s="357"/>
      <c r="WRB3000" s="81"/>
      <c r="WRC3000" s="173"/>
      <c r="WRD3000" s="736"/>
      <c r="WRE3000" s="137"/>
      <c r="WRF3000" s="583"/>
      <c r="WRG3000" s="538"/>
      <c r="WRH3000" s="565"/>
      <c r="WRI3000" s="357"/>
      <c r="WRJ3000" s="81"/>
      <c r="WRK3000" s="173"/>
      <c r="WRL3000" s="736"/>
      <c r="WRM3000" s="137"/>
      <c r="WRN3000" s="583"/>
      <c r="WRO3000" s="538"/>
      <c r="WRP3000" s="565"/>
      <c r="WRQ3000" s="357"/>
      <c r="WRR3000" s="81"/>
      <c r="WRS3000" s="173"/>
      <c r="WRT3000" s="736"/>
      <c r="WRU3000" s="137"/>
      <c r="WRV3000" s="583"/>
      <c r="WRW3000" s="538"/>
      <c r="WRX3000" s="565"/>
      <c r="WRY3000" s="357"/>
      <c r="WRZ3000" s="81"/>
      <c r="WSA3000" s="173"/>
      <c r="WSB3000" s="736"/>
      <c r="WSC3000" s="137"/>
      <c r="WSD3000" s="583"/>
      <c r="WSE3000" s="538"/>
      <c r="WSF3000" s="565"/>
      <c r="WSG3000" s="357"/>
      <c r="WSH3000" s="81"/>
      <c r="WSI3000" s="173"/>
      <c r="WSJ3000" s="736"/>
      <c r="WSK3000" s="137"/>
      <c r="WSL3000" s="583"/>
      <c r="WSM3000" s="538"/>
      <c r="WSN3000" s="565"/>
      <c r="WSO3000" s="357"/>
      <c r="WSP3000" s="81"/>
      <c r="WSQ3000" s="173"/>
      <c r="WSR3000" s="736"/>
      <c r="WSS3000" s="137"/>
      <c r="WST3000" s="583"/>
      <c r="WSU3000" s="538"/>
      <c r="WSV3000" s="565"/>
      <c r="WSW3000" s="357"/>
      <c r="WSX3000" s="81"/>
      <c r="WSY3000" s="173"/>
      <c r="WSZ3000" s="736"/>
      <c r="WTA3000" s="137"/>
      <c r="WTB3000" s="583"/>
      <c r="WTC3000" s="538"/>
      <c r="WTD3000" s="565"/>
      <c r="WTE3000" s="357"/>
      <c r="WTF3000" s="81"/>
      <c r="WTG3000" s="173"/>
      <c r="WTH3000" s="736"/>
      <c r="WTI3000" s="137"/>
      <c r="WTJ3000" s="583"/>
      <c r="WTK3000" s="538"/>
      <c r="WTL3000" s="565"/>
      <c r="WTM3000" s="357"/>
      <c r="WTN3000" s="81"/>
      <c r="WTO3000" s="173"/>
      <c r="WTP3000" s="736"/>
      <c r="WTQ3000" s="137"/>
      <c r="WTR3000" s="583"/>
      <c r="WTS3000" s="538"/>
      <c r="WTT3000" s="565"/>
      <c r="WTU3000" s="357"/>
      <c r="WTV3000" s="81"/>
      <c r="WTW3000" s="173"/>
      <c r="WTX3000" s="736"/>
      <c r="WTY3000" s="137"/>
      <c r="WTZ3000" s="583"/>
      <c r="WUA3000" s="538"/>
      <c r="WUB3000" s="565"/>
      <c r="WUC3000" s="357"/>
      <c r="WUD3000" s="81"/>
      <c r="WUE3000" s="173"/>
      <c r="WUF3000" s="736"/>
      <c r="WUG3000" s="137"/>
      <c r="WUH3000" s="583"/>
      <c r="WUI3000" s="538"/>
      <c r="WUJ3000" s="565"/>
      <c r="WUK3000" s="357"/>
      <c r="WUL3000" s="81"/>
      <c r="WUM3000" s="173"/>
      <c r="WUN3000" s="736"/>
      <c r="WUO3000" s="137"/>
      <c r="WUP3000" s="583"/>
      <c r="WUQ3000" s="538"/>
      <c r="WUR3000" s="565"/>
      <c r="WUS3000" s="357"/>
      <c r="WUT3000" s="81"/>
      <c r="WUU3000" s="173"/>
      <c r="WUV3000" s="736"/>
      <c r="WUW3000" s="137"/>
      <c r="WUX3000" s="583"/>
      <c r="WUY3000" s="538"/>
      <c r="WUZ3000" s="565"/>
      <c r="WVA3000" s="357"/>
      <c r="WVB3000" s="81"/>
      <c r="WVC3000" s="173"/>
      <c r="WVD3000" s="736"/>
      <c r="WVE3000" s="137"/>
      <c r="WVF3000" s="583"/>
      <c r="WVG3000" s="538"/>
      <c r="WVH3000" s="565"/>
      <c r="WVI3000" s="357"/>
      <c r="WVJ3000" s="81"/>
      <c r="WVK3000" s="173"/>
      <c r="WVL3000" s="736"/>
      <c r="WVM3000" s="137"/>
      <c r="WVN3000" s="583"/>
      <c r="WVO3000" s="538"/>
      <c r="WVP3000" s="565"/>
      <c r="WVQ3000" s="357"/>
      <c r="WVR3000" s="81"/>
      <c r="WVS3000" s="173"/>
      <c r="WVT3000" s="736"/>
      <c r="WVU3000" s="137"/>
      <c r="WVV3000" s="583"/>
      <c r="WVW3000" s="538"/>
      <c r="WVX3000" s="565"/>
      <c r="WVY3000" s="357"/>
      <c r="WVZ3000" s="81"/>
      <c r="WWA3000" s="173"/>
      <c r="WWB3000" s="736"/>
      <c r="WWC3000" s="137"/>
      <c r="WWD3000" s="583"/>
      <c r="WWE3000" s="538"/>
      <c r="WWF3000" s="565"/>
      <c r="WWG3000" s="357"/>
      <c r="WWH3000" s="81"/>
      <c r="WWI3000" s="173"/>
      <c r="WWJ3000" s="736"/>
      <c r="WWK3000" s="137"/>
      <c r="WWL3000" s="583"/>
      <c r="WWM3000" s="538"/>
      <c r="WWN3000" s="565"/>
      <c r="WWO3000" s="357"/>
      <c r="WWP3000" s="81"/>
      <c r="WWQ3000" s="173"/>
      <c r="WWR3000" s="736"/>
      <c r="WWS3000" s="137"/>
      <c r="WWT3000" s="583"/>
      <c r="WWU3000" s="538"/>
      <c r="WWV3000" s="565"/>
      <c r="WWW3000" s="357"/>
      <c r="WWX3000" s="81"/>
      <c r="WWY3000" s="173"/>
      <c r="WWZ3000" s="736"/>
      <c r="WXA3000" s="137"/>
      <c r="WXB3000" s="583"/>
      <c r="WXC3000" s="538"/>
      <c r="WXD3000" s="565"/>
      <c r="WXE3000" s="357"/>
      <c r="WXF3000" s="81"/>
      <c r="WXG3000" s="173"/>
      <c r="WXH3000" s="736"/>
      <c r="WXI3000" s="137"/>
      <c r="WXJ3000" s="583"/>
      <c r="WXK3000" s="538"/>
      <c r="WXL3000" s="565"/>
      <c r="WXM3000" s="357"/>
      <c r="WXN3000" s="81"/>
      <c r="WXO3000" s="173"/>
      <c r="WXP3000" s="736"/>
      <c r="WXQ3000" s="137"/>
      <c r="WXR3000" s="583"/>
      <c r="WXS3000" s="538"/>
      <c r="WXT3000" s="565"/>
      <c r="WXU3000" s="357"/>
      <c r="WXV3000" s="81"/>
      <c r="WXW3000" s="173"/>
      <c r="WXX3000" s="736"/>
      <c r="WXY3000" s="137"/>
      <c r="WXZ3000" s="583"/>
      <c r="WYA3000" s="538"/>
      <c r="WYB3000" s="565"/>
      <c r="WYC3000" s="357"/>
      <c r="WYD3000" s="81"/>
      <c r="WYE3000" s="173"/>
      <c r="WYF3000" s="736"/>
      <c r="WYG3000" s="137"/>
      <c r="WYH3000" s="583"/>
      <c r="WYI3000" s="538"/>
      <c r="WYJ3000" s="565"/>
      <c r="WYK3000" s="357"/>
      <c r="WYL3000" s="81"/>
      <c r="WYM3000" s="173"/>
      <c r="WYN3000" s="736"/>
      <c r="WYO3000" s="137"/>
      <c r="WYP3000" s="583"/>
      <c r="WYQ3000" s="538"/>
      <c r="WYR3000" s="565"/>
      <c r="WYS3000" s="357"/>
      <c r="WYT3000" s="81"/>
      <c r="WYU3000" s="173"/>
      <c r="WYV3000" s="736"/>
      <c r="WYW3000" s="137"/>
      <c r="WYX3000" s="583"/>
      <c r="WYY3000" s="538"/>
      <c r="WYZ3000" s="565"/>
      <c r="WZA3000" s="357"/>
      <c r="WZB3000" s="81"/>
      <c r="WZC3000" s="173"/>
      <c r="WZD3000" s="736"/>
      <c r="WZE3000" s="137"/>
      <c r="WZF3000" s="583"/>
      <c r="WZG3000" s="538"/>
      <c r="WZH3000" s="565"/>
      <c r="WZI3000" s="357"/>
      <c r="WZJ3000" s="81"/>
      <c r="WZK3000" s="173"/>
      <c r="WZL3000" s="736"/>
      <c r="WZM3000" s="137"/>
      <c r="WZN3000" s="583"/>
      <c r="WZO3000" s="538"/>
      <c r="WZP3000" s="565"/>
      <c r="WZQ3000" s="357"/>
      <c r="WZR3000" s="81"/>
      <c r="WZS3000" s="173"/>
      <c r="WZT3000" s="736"/>
      <c r="WZU3000" s="137"/>
      <c r="WZV3000" s="583"/>
      <c r="WZW3000" s="538"/>
      <c r="WZX3000" s="565"/>
      <c r="WZY3000" s="357"/>
      <c r="WZZ3000" s="81"/>
      <c r="XAA3000" s="173"/>
      <c r="XAB3000" s="736"/>
      <c r="XAC3000" s="137"/>
      <c r="XAD3000" s="583"/>
      <c r="XAE3000" s="538"/>
      <c r="XAF3000" s="565"/>
      <c r="XAG3000" s="357"/>
      <c r="XAH3000" s="81"/>
      <c r="XAI3000" s="173"/>
      <c r="XAJ3000" s="736"/>
      <c r="XAK3000" s="137"/>
      <c r="XAL3000" s="583"/>
      <c r="XAM3000" s="538"/>
      <c r="XAN3000" s="565"/>
      <c r="XAO3000" s="357"/>
      <c r="XAP3000" s="81"/>
      <c r="XAQ3000" s="173"/>
      <c r="XAR3000" s="736"/>
      <c r="XAS3000" s="137"/>
      <c r="XAT3000" s="583"/>
      <c r="XAU3000" s="538"/>
      <c r="XAV3000" s="565"/>
      <c r="XAW3000" s="357"/>
      <c r="XAX3000" s="81"/>
      <c r="XAY3000" s="173"/>
      <c r="XAZ3000" s="736"/>
      <c r="XBA3000" s="137"/>
      <c r="XBB3000" s="583"/>
      <c r="XBC3000" s="538"/>
      <c r="XBD3000" s="565"/>
      <c r="XBE3000" s="357"/>
      <c r="XBF3000" s="81"/>
      <c r="XBG3000" s="173"/>
      <c r="XBH3000" s="736"/>
      <c r="XBI3000" s="137"/>
      <c r="XBJ3000" s="583"/>
      <c r="XBK3000" s="538"/>
      <c r="XBL3000" s="565"/>
      <c r="XBM3000" s="357"/>
      <c r="XBN3000" s="81"/>
      <c r="XBO3000" s="173"/>
      <c r="XBP3000" s="736"/>
      <c r="XBQ3000" s="137"/>
      <c r="XBR3000" s="583"/>
      <c r="XBS3000" s="538"/>
      <c r="XBT3000" s="565"/>
      <c r="XBU3000" s="357"/>
      <c r="XBV3000" s="81"/>
      <c r="XBW3000" s="173"/>
      <c r="XBX3000" s="736"/>
      <c r="XBY3000" s="137"/>
      <c r="XBZ3000" s="583"/>
      <c r="XCA3000" s="538"/>
      <c r="XCB3000" s="565"/>
      <c r="XCC3000" s="357"/>
      <c r="XCD3000" s="81"/>
      <c r="XCE3000" s="173"/>
      <c r="XCF3000" s="736"/>
      <c r="XCG3000" s="137"/>
      <c r="XCH3000" s="583"/>
      <c r="XCI3000" s="538"/>
      <c r="XCJ3000" s="565"/>
      <c r="XCK3000" s="357"/>
      <c r="XCL3000" s="81"/>
      <c r="XCM3000" s="173"/>
      <c r="XCN3000" s="736"/>
      <c r="XCO3000" s="137"/>
      <c r="XCP3000" s="583"/>
      <c r="XCQ3000" s="538"/>
      <c r="XCR3000" s="565"/>
      <c r="XCS3000" s="357"/>
      <c r="XCT3000" s="81"/>
      <c r="XCU3000" s="173"/>
      <c r="XCV3000" s="736"/>
      <c r="XCW3000" s="137"/>
      <c r="XCX3000" s="583"/>
      <c r="XCY3000" s="538"/>
      <c r="XCZ3000" s="565"/>
      <c r="XDA3000" s="357"/>
      <c r="XDB3000" s="81"/>
      <c r="XDC3000" s="173"/>
      <c r="XDD3000" s="736"/>
      <c r="XDE3000" s="137"/>
      <c r="XDF3000" s="583"/>
      <c r="XDG3000" s="538"/>
      <c r="XDH3000" s="565"/>
      <c r="XDI3000" s="357"/>
      <c r="XDJ3000" s="81"/>
      <c r="XDK3000" s="173"/>
      <c r="XDL3000" s="736"/>
      <c r="XDM3000" s="137"/>
      <c r="XDN3000" s="583"/>
      <c r="XDO3000" s="538"/>
      <c r="XDP3000" s="565"/>
      <c r="XDQ3000" s="357"/>
      <c r="XDR3000" s="81"/>
      <c r="XDS3000" s="173"/>
      <c r="XDT3000" s="736"/>
      <c r="XDU3000" s="137"/>
      <c r="XDV3000" s="583"/>
      <c r="XDW3000" s="538"/>
      <c r="XDX3000" s="565"/>
      <c r="XDY3000" s="357"/>
      <c r="XDZ3000" s="81"/>
      <c r="XEA3000" s="173"/>
      <c r="XEB3000" s="736"/>
      <c r="XEC3000" s="137"/>
      <c r="XED3000" s="583"/>
      <c r="XEE3000" s="538"/>
      <c r="XEF3000" s="565"/>
      <c r="XEG3000" s="357"/>
      <c r="XEH3000" s="81"/>
      <c r="XEI3000" s="173"/>
      <c r="XEJ3000" s="736"/>
      <c r="XEK3000" s="137"/>
      <c r="XEL3000" s="583"/>
      <c r="XEM3000" s="538"/>
      <c r="XEN3000" s="565"/>
      <c r="XEO3000" s="357"/>
      <c r="XEP3000" s="81"/>
      <c r="XEQ3000" s="173"/>
      <c r="XER3000" s="736"/>
      <c r="XES3000" s="137"/>
      <c r="XET3000" s="583"/>
      <c r="XEU3000" s="538"/>
      <c r="XEV3000" s="565"/>
      <c r="XEW3000" s="357"/>
      <c r="XEX3000" s="81"/>
      <c r="XEY3000" s="173"/>
      <c r="XEZ3000" s="736"/>
      <c r="XFA3000" s="137"/>
      <c r="XFB3000" s="583"/>
      <c r="XFC3000" s="538"/>
      <c r="XFD3000" s="565"/>
    </row>
    <row r="3001" spans="1:16384" ht="15" customHeight="1">
      <c r="B3001" s="81"/>
      <c r="C3001" s="173"/>
      <c r="D3001" s="248"/>
      <c r="E3001" s="137"/>
      <c r="F3001" s="172"/>
      <c r="I3001" s="316"/>
    </row>
    <row r="3002" spans="1:16384" ht="15" customHeight="1">
      <c r="B3002" s="81"/>
      <c r="C3002" s="173"/>
      <c r="D3002" s="248"/>
      <c r="E3002" s="137"/>
      <c r="F3002" s="172"/>
      <c r="I3002" s="316"/>
    </row>
    <row r="3003" spans="1:16384" ht="15" customHeight="1">
      <c r="B3003" s="81"/>
      <c r="C3003" s="173"/>
      <c r="D3003" s="248"/>
      <c r="E3003" s="137"/>
      <c r="F3003" s="172"/>
      <c r="I3003" s="316"/>
    </row>
    <row r="3004" spans="1:16384" ht="15" customHeight="1">
      <c r="B3004" s="81"/>
      <c r="C3004" s="173"/>
      <c r="D3004" s="248"/>
      <c r="E3004" s="137"/>
      <c r="F3004" s="172"/>
      <c r="I3004" s="316"/>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61" priority="874" operator="lessThan">
      <formula>0</formula>
    </cfRule>
  </conditionalFormatting>
  <conditionalFormatting sqref="F2430:F2448">
    <cfRule type="cellIs" dxfId="60" priority="854" operator="lessThan">
      <formula>0</formula>
    </cfRule>
  </conditionalFormatting>
  <conditionalFormatting sqref="F2450:F2688">
    <cfRule type="cellIs" dxfId="59" priority="810" operator="lessThan">
      <formula>0</formula>
    </cfRule>
  </conditionalFormatting>
  <conditionalFormatting sqref="F2690:F2711">
    <cfRule type="cellIs" dxfId="58" priority="755" operator="lessThan">
      <formula>0</formula>
    </cfRule>
  </conditionalFormatting>
  <conditionalFormatting sqref="F2714:F2773">
    <cfRule type="cellIs" dxfId="57" priority="575" operator="lessThan">
      <formula>0</formula>
    </cfRule>
  </conditionalFormatting>
  <conditionalFormatting sqref="F2775:F2858">
    <cfRule type="cellIs" dxfId="56" priority="332" operator="lessThan">
      <formula>0</formula>
    </cfRule>
  </conditionalFormatting>
  <conditionalFormatting sqref="F2861:F2863">
    <cfRule type="cellIs" dxfId="55" priority="320" operator="lessThan">
      <formula>0</formula>
    </cfRule>
  </conditionalFormatting>
  <conditionalFormatting sqref="F2865:F2932">
    <cfRule type="cellIs" dxfId="54" priority="92" operator="lessThan">
      <formula>0</formula>
    </cfRule>
  </conditionalFormatting>
  <conditionalFormatting sqref="F2935:F2944 F3001:F1048576">
    <cfRule type="cellIs" dxfId="53" priority="59" operator="lessThan">
      <formula>0</formula>
    </cfRule>
  </conditionalFormatting>
  <conditionalFormatting sqref="F2945">
    <cfRule type="cellIs" dxfId="52" priority="58" operator="lessThan">
      <formula>0</formula>
    </cfRule>
  </conditionalFormatting>
  <conditionalFormatting sqref="F2946">
    <cfRule type="cellIs" dxfId="51" priority="57" operator="lessThan">
      <formula>0</formula>
    </cfRule>
  </conditionalFormatting>
  <conditionalFormatting sqref="F2947">
    <cfRule type="cellIs" dxfId="50" priority="56" operator="lessThan">
      <formula>0</formula>
    </cfRule>
  </conditionalFormatting>
  <conditionalFormatting sqref="F2948">
    <cfRule type="cellIs" dxfId="49" priority="54" operator="lessThan">
      <formula>0</formula>
    </cfRule>
  </conditionalFormatting>
  <conditionalFormatting sqref="F2950">
    <cfRule type="cellIs" dxfId="48" priority="53" operator="lessThan">
      <formula>0</formula>
    </cfRule>
  </conditionalFormatting>
  <conditionalFormatting sqref="F2951">
    <cfRule type="cellIs" dxfId="47" priority="52" operator="lessThan">
      <formula>0</formula>
    </cfRule>
  </conditionalFormatting>
  <conditionalFormatting sqref="F2952">
    <cfRule type="cellIs" dxfId="46" priority="51" operator="lessThan">
      <formula>0</formula>
    </cfRule>
  </conditionalFormatting>
  <conditionalFormatting sqref="F2953">
    <cfRule type="cellIs" dxfId="45" priority="50" operator="lessThan">
      <formula>0</formula>
    </cfRule>
  </conditionalFormatting>
  <conditionalFormatting sqref="F2955">
    <cfRule type="cellIs" dxfId="44" priority="48" operator="lessThan">
      <formula>0</formula>
    </cfRule>
  </conditionalFormatting>
  <conditionalFormatting sqref="F2956">
    <cfRule type="cellIs" dxfId="43" priority="47" operator="lessThan">
      <formula>0</formula>
    </cfRule>
  </conditionalFormatting>
  <conditionalFormatting sqref="F2957">
    <cfRule type="cellIs" dxfId="42" priority="46" operator="lessThan">
      <formula>0</formula>
    </cfRule>
  </conditionalFormatting>
  <conditionalFormatting sqref="F2958">
    <cfRule type="cellIs" dxfId="41" priority="45" operator="lessThan">
      <formula>0</formula>
    </cfRule>
  </conditionalFormatting>
  <conditionalFormatting sqref="F2959">
    <cfRule type="cellIs" dxfId="40" priority="44" operator="lessThan">
      <formula>0</formula>
    </cfRule>
  </conditionalFormatting>
  <conditionalFormatting sqref="F2960">
    <cfRule type="cellIs" dxfId="39" priority="42" operator="lessThan">
      <formula>0</formula>
    </cfRule>
  </conditionalFormatting>
  <conditionalFormatting sqref="F2961">
    <cfRule type="cellIs" dxfId="38" priority="41" operator="lessThan">
      <formula>0</formula>
    </cfRule>
  </conditionalFormatting>
  <conditionalFormatting sqref="F2962">
    <cfRule type="cellIs" dxfId="37" priority="40" operator="lessThan">
      <formula>0</formula>
    </cfRule>
  </conditionalFormatting>
  <conditionalFormatting sqref="F2963">
    <cfRule type="cellIs" dxfId="36" priority="39" operator="lessThan">
      <formula>0</formula>
    </cfRule>
  </conditionalFormatting>
  <conditionalFormatting sqref="F2964">
    <cfRule type="cellIs" dxfId="35" priority="38" operator="lessThan">
      <formula>0</formula>
    </cfRule>
  </conditionalFormatting>
  <conditionalFormatting sqref="F2965">
    <cfRule type="cellIs" dxfId="34" priority="37" operator="lessThan">
      <formula>0</formula>
    </cfRule>
  </conditionalFormatting>
  <conditionalFormatting sqref="F2966">
    <cfRule type="cellIs" dxfId="33" priority="36" operator="lessThan">
      <formula>0</formula>
    </cfRule>
  </conditionalFormatting>
  <conditionalFormatting sqref="F2967">
    <cfRule type="cellIs" dxfId="32" priority="35" operator="lessThan">
      <formula>0</formula>
    </cfRule>
  </conditionalFormatting>
  <conditionalFormatting sqref="F2968">
    <cfRule type="cellIs" dxfId="31" priority="34" operator="lessThan">
      <formula>0</formula>
    </cfRule>
  </conditionalFormatting>
  <conditionalFormatting sqref="F2970">
    <cfRule type="cellIs" dxfId="30" priority="33" operator="lessThan">
      <formula>0</formula>
    </cfRule>
  </conditionalFormatting>
  <conditionalFormatting sqref="F2971">
    <cfRule type="cellIs" dxfId="29" priority="32" operator="lessThan">
      <formula>0</formula>
    </cfRule>
  </conditionalFormatting>
  <conditionalFormatting sqref="F2972">
    <cfRule type="cellIs" dxfId="28" priority="31" operator="lessThan">
      <formula>0</formula>
    </cfRule>
  </conditionalFormatting>
  <conditionalFormatting sqref="F2973">
    <cfRule type="cellIs" dxfId="27" priority="30" operator="lessThan">
      <formula>0</formula>
    </cfRule>
  </conditionalFormatting>
  <conditionalFormatting sqref="F2974">
    <cfRule type="cellIs" dxfId="26" priority="29" operator="lessThan">
      <formula>0</formula>
    </cfRule>
  </conditionalFormatting>
  <conditionalFormatting sqref="F2975">
    <cfRule type="cellIs" dxfId="25" priority="28" operator="lessThan">
      <formula>0</formula>
    </cfRule>
  </conditionalFormatting>
  <conditionalFormatting sqref="F2976">
    <cfRule type="cellIs" dxfId="24" priority="27" operator="lessThan">
      <formula>0</formula>
    </cfRule>
  </conditionalFormatting>
  <conditionalFormatting sqref="F2977">
    <cfRule type="cellIs" dxfId="23" priority="25" operator="lessThan">
      <formula>0</formula>
    </cfRule>
  </conditionalFormatting>
  <conditionalFormatting sqref="F2978">
    <cfRule type="cellIs" dxfId="22" priority="24" operator="lessThan">
      <formula>0</formula>
    </cfRule>
  </conditionalFormatting>
  <conditionalFormatting sqref="F2979">
    <cfRule type="cellIs" dxfId="21" priority="23" operator="lessThan">
      <formula>0</formula>
    </cfRule>
  </conditionalFormatting>
  <conditionalFormatting sqref="F2980">
    <cfRule type="cellIs" dxfId="20" priority="22" operator="lessThan">
      <formula>0</formula>
    </cfRule>
  </conditionalFormatting>
  <conditionalFormatting sqref="F2981">
    <cfRule type="cellIs" dxfId="19" priority="21" operator="lessThan">
      <formula>0</formula>
    </cfRule>
  </conditionalFormatting>
  <conditionalFormatting sqref="F2982">
    <cfRule type="cellIs" dxfId="18" priority="20" operator="lessThan">
      <formula>0</formula>
    </cfRule>
  </conditionalFormatting>
  <conditionalFormatting sqref="F2983">
    <cfRule type="cellIs" dxfId="17" priority="19" operator="lessThan">
      <formula>0</formula>
    </cfRule>
  </conditionalFormatting>
  <conditionalFormatting sqref="F2984">
    <cfRule type="cellIs" dxfId="16" priority="18" operator="lessThan">
      <formula>0</formula>
    </cfRule>
  </conditionalFormatting>
  <conditionalFormatting sqref="F2985">
    <cfRule type="cellIs" dxfId="15" priority="17" operator="lessThan">
      <formula>0</formula>
    </cfRule>
  </conditionalFormatting>
  <conditionalFormatting sqref="F2986">
    <cfRule type="cellIs" dxfId="14" priority="16" operator="lessThan">
      <formula>0</formula>
    </cfRule>
  </conditionalFormatting>
  <conditionalFormatting sqref="F2987">
    <cfRule type="cellIs" dxfId="13" priority="15" operator="lessThan">
      <formula>0</formula>
    </cfRule>
  </conditionalFormatting>
  <conditionalFormatting sqref="F2988">
    <cfRule type="cellIs" dxfId="12" priority="14" operator="lessThan">
      <formula>0</formula>
    </cfRule>
  </conditionalFormatting>
  <conditionalFormatting sqref="F2989">
    <cfRule type="cellIs" dxfId="11" priority="13" operator="lessThan">
      <formula>0</formula>
    </cfRule>
  </conditionalFormatting>
  <conditionalFormatting sqref="F2990">
    <cfRule type="cellIs" dxfId="10" priority="12" operator="lessThan">
      <formula>0</formula>
    </cfRule>
  </conditionalFormatting>
  <conditionalFormatting sqref="F2991">
    <cfRule type="cellIs" dxfId="9" priority="11" operator="lessThan">
      <formula>0</formula>
    </cfRule>
  </conditionalFormatting>
  <conditionalFormatting sqref="F2992">
    <cfRule type="cellIs" dxfId="8" priority="10" operator="lessThan">
      <formula>0</formula>
    </cfRule>
  </conditionalFormatting>
  <conditionalFormatting sqref="F2993">
    <cfRule type="cellIs" dxfId="7" priority="9" operator="lessThan">
      <formula>0</formula>
    </cfRule>
  </conditionalFormatting>
  <conditionalFormatting sqref="F2994">
    <cfRule type="cellIs" dxfId="6" priority="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 priority="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 priority="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 priority="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 priority="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 priority="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41" zoomScale="115" zoomScaleNormal="115" workbookViewId="0">
      <selection activeCell="I94" sqref="I94"/>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3"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2079.9285714285716</v>
      </c>
      <c r="I37" s="400"/>
      <c r="J37" s="543"/>
      <c r="K37" s="517"/>
      <c r="L37" s="543"/>
      <c r="M37" s="553"/>
      <c r="N37" s="389">
        <f>AVERAGE(B37:M37)</f>
        <v>2122.3966765256837</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-38.431428571428569</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1317.96</v>
      </c>
      <c r="I60" s="400"/>
      <c r="J60" s="543"/>
      <c r="K60" s="517"/>
      <c r="L60" s="543"/>
      <c r="M60" s="553"/>
      <c r="N60" s="389">
        <f>AVERAGE(B60:M60)</f>
        <v>1308.92</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8.5900000000001455</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1305.23</v>
      </c>
      <c r="I83" s="400"/>
      <c r="J83" s="543"/>
      <c r="K83" s="517"/>
      <c r="L83" s="543"/>
      <c r="M83" s="553"/>
      <c r="N83" s="389">
        <f>AVERAGE(B83:M83)</f>
        <v>1296.2685714285712</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8.5199999999999818</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1426.48</v>
      </c>
      <c r="I93" s="400"/>
      <c r="J93" s="543"/>
      <c r="K93" s="517"/>
      <c r="L93" s="543"/>
      <c r="M93" s="553"/>
      <c r="N93" s="389">
        <f>AVERAGE(B93:M93)</f>
        <v>1403.6557142857143</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20.5</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28507.142857142859</v>
      </c>
      <c r="I111" s="400"/>
      <c r="J111" s="543"/>
      <c r="K111" s="517"/>
      <c r="L111" s="543"/>
      <c r="M111" s="553"/>
      <c r="N111" s="389">
        <f>AVERAGE(B111:M111)</f>
        <v>26632.899440007892</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1244.4128571428591</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894" t="s">
        <v>201</v>
      </c>
      <c r="B3" s="894"/>
      <c r="C3" s="894"/>
      <c r="D3" s="894"/>
      <c r="E3" s="894"/>
      <c r="F3" s="894"/>
      <c r="G3" s="894"/>
      <c r="H3" s="894"/>
      <c r="I3" s="894"/>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2023-07-11T23:37:10Z</dcterms:modified>
  <cp:category/>
  <cp:contentStatus/>
</cp:coreProperties>
</file>