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9"/>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E4789AD1-9E8F-4989-9BEC-4FD6F5D4CC61}" xr6:coauthVersionLast="36" xr6:coauthVersionMax="36" xr10:uidLastSave="{00000000-0000-0000-0000-000000000000}"/>
  <bookViews>
    <workbookView xWindow="0" yWindow="0" windowWidth="28800" windowHeight="121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04" i="6" l="1"/>
  <c r="H2995" i="17" l="1"/>
  <c r="G2995" i="17"/>
  <c r="F2995" i="17"/>
  <c r="E2995" i="17"/>
  <c r="X6704" i="6"/>
  <c r="W6704" i="6"/>
  <c r="O6704" i="6"/>
  <c r="N6704" i="6"/>
  <c r="M6704" i="6"/>
  <c r="I6704" i="6"/>
  <c r="H94" i="10" l="1"/>
  <c r="H84" i="10"/>
  <c r="H61" i="10"/>
  <c r="H112" i="10"/>
  <c r="N37" i="10"/>
  <c r="H38"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<sst xmlns="http://schemas.openxmlformats.org/spreadsheetml/2006/main" count="704" uniqueCount="208">
  <si>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</si>
  <si>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</si>
  <si>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</si>
  <si>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</si>
  <si>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</si>
  <si>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</si>
  <si>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</si>
  <si>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</si>
  <si>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</si>
  <si>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</si>
  <si>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</si>
  <si>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</si>
  <si>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</si>
  <si>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</si>
  <si>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</si>
  <si>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</si>
  <si>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</si>
  <si>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</si>
  <si>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</si>
  <si>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</si>
  <si>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</si>
  <si>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</si>
  <si>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</si>
  <si>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</si>
  <si>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</si>
  <si>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</si>
  <si>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</si>
  <si>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</si>
  <si>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</si>
  <si>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</si>
  <si>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</si>
  <si>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</si>
  <si>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</si>
  <si>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</si>
  <si>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</si>
  <si>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</si>
  <si>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</si>
  <si>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</si>
  <si>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</si>
  <si>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</si>
  <si>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</si>
  <si>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</si>
  <si>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</si>
  <si>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</si>
  <si>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</si>
  <si>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</si>
  <si>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</si>
  <si>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</si>
  <si>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</si>
  <si>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</si>
  <si>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</si>
  <si>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</si>
  <si>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</si>
  <si>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</si>
  <si>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</si>
  <si>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</si>
  <si>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</si>
  <si>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</si>
  <si>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</si>
  <si>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</si>
  <si>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</si>
  <si>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</si>
  <si>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</si>
  <si>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</si>
  <si>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</si>
  <si>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</si>
  <si>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</si>
  <si>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</si>
  <si>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</si>
  <si>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</si>
  <si>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</si>
  <si>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</si>
  <si>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</si>
  <si>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</si>
  <si>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</si>
  <si>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</si>
  <si>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</si>
  <si>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</si>
  <si>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</si>
  <si>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</si>
  <si>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</si>
  <si>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</si>
  <si>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</si>
  <si>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</si>
  <si>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</si>
  <si>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</si>
  <si>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</si>
  <si>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</si>
  <si>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</si>
  <si>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</si>
  <si>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</si>
  <si>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</si>
  <si>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</si>
  <si>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</si>
  <si>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</si>
  <si>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</si>
  <si>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</si>
  <si>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</si>
  <si>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</si>
  <si>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</si>
  <si>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</si>
  <si>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</si>
  <si>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</si>
  <si>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</si>
  <si>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</si>
  <si>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</si>
  <si>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</si>
  <si>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</si>
  <si>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</si>
  <si>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</si>
  <si>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</si>
  <si>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</si>
  <si>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</si>
  <si>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</si>
  <si>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</si>
  <si>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</si>
  <si>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</si>
  <si>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</si>
  <si>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</si>
  <si>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</si>
  <si>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</si>
  <si>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</si>
  <si>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</si>
  <si>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</si>
  <si>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</si>
  <si>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</si>
  <si>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</si>
  <si>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</si>
  <si>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</si>
  <si>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</si>
  <si>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</si>
  <si>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</si>
  <si>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</si>
  <si>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</si>
  <si>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</si>
  <si>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</si>
  <si>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</si>
  <si>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</si>
  <si>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</si>
  <si>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</si>
  <si>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</si>
  <si>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</si>
  <si>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</si>
  <si>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</si>
  <si>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</si>
  <si>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</si>
  <si>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</si>
  <si>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</si>
  <si>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</si>
  <si>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</si>
  <si>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</si>
  <si>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</si>
  <si>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</si>
  <si>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</si>
  <si>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</si>
  <si>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</si>
  <si>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</si>
  <si>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</si>
  <si>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</si>
  <si>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</si>
  <si>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</si>
  <si>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</si>
  <si>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</si>
  <si>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</si>
  <si>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</si>
  <si>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</si>
  <si>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</si>
  <si>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</si>
  <si>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</si>
  <si>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</si>
  <si>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</si>
  <si>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</si>
  <si>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</si>
  <si>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</si>
  <si>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</si>
  <si>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</si>
  <si>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</si>
  <si>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</si>
  <si>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</si>
  <si>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</si>
  <si>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</si>
  <si>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</si>
  <si>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</si>
  <si>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</si>
  <si>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</si>
  <si>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</si>
  <si>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</si>
  <si>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</si>
  <si>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</si>
  <si>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</si>
  <si>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</si>
  <si>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</si>
  <si>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</si>
  <si>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</si>
  <si>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</si>
  <si>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</si>
  <si>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</si>
  <si>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</si>
  <si>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</si>
  <si>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</si>
  <si>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</si>
  <si>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</si>
  <si>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</si>
  <si>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</si>
  <si>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</si>
  <si>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</si>
  <si>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</si>
  <si>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7/4</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</si>
</sst>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7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5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82" activePane="bottomLeft" state="frozen"/>
      <selection pane="bottomLeft" activeCell="M6707" sqref="M670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60" t="s">
        <v>0</v>
      </c>
      <c r="B1" s="762"/>
      <c r="C1" s="762"/>
      <c r="D1" s="762"/>
      <c r="E1" s="762"/>
      <c r="F1" s="766" t="s">
        <v>1</v>
      </c>
      <c r="G1" s="766"/>
      <c r="H1" s="763" t="s">
        <v>2</v>
      </c>
      <c r="I1" s="763"/>
      <c r="J1" s="399" t="s">
        <v>3</v>
      </c>
      <c r="K1" s="747" t="s">
        <v>4</v>
      </c>
      <c r="L1" s="770" t="s">
        <v>5</v>
      </c>
      <c r="M1" s="772" t="s">
        <v>6</v>
      </c>
      <c r="N1" s="774" t="s">
        <v>7</v>
      </c>
      <c r="O1" s="767" t="s">
        <v>8</v>
      </c>
      <c r="P1" s="756" t="s">
        <v>9</v>
      </c>
      <c r="Q1" s="756"/>
      <c r="R1" s="756"/>
      <c r="S1" s="756"/>
      <c r="T1" s="756"/>
      <c r="U1" s="756"/>
      <c r="V1" s="751" t="s">
        <v>7</v>
      </c>
      <c r="W1" s="749" t="s">
        <v>10</v>
      </c>
      <c r="X1" s="776" t="s">
        <v>11</v>
      </c>
    </row>
    <row r="2" spans="1:24" ht="13.5" customHeight="1" thickBot="1">
      <c r="A2" s="761"/>
      <c r="B2" s="162" t="s">
        <v>12</v>
      </c>
      <c r="C2" s="117" t="s">
        <v>13</v>
      </c>
      <c r="D2" s="117" t="s">
        <v>14</v>
      </c>
      <c r="E2" s="117" t="s">
        <v>15</v>
      </c>
      <c r="F2" s="161" t="s">
        <v>16</v>
      </c>
      <c r="G2" s="161" t="s">
        <v>17</v>
      </c>
      <c r="H2" s="142" t="s">
        <v>18</v>
      </c>
      <c r="I2" s="143" t="s">
        <v>19</v>
      </c>
      <c r="J2" s="398" t="s">
        <v>20</v>
      </c>
      <c r="K2" s="748"/>
      <c r="L2" s="771"/>
      <c r="M2" s="773"/>
      <c r="N2" s="775"/>
      <c r="O2" s="768"/>
      <c r="P2" s="192" t="s">
        <v>9</v>
      </c>
      <c r="Q2" s="163" t="s">
        <v>21</v>
      </c>
      <c r="R2" s="163"/>
      <c r="S2" s="163"/>
      <c r="T2" s="163"/>
      <c r="U2" s="164" t="s">
        <v>22</v>
      </c>
      <c r="V2" s="752"/>
      <c r="W2" s="750"/>
      <c r="X2" s="77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58" t="s">
        <v>23</v>
      </c>
      <c r="R2310" s="758"/>
      <c r="S2310" s="758"/>
      <c r="T2310" s="758"/>
      <c r="U2310" s="75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58"/>
      <c r="R2311" s="758"/>
      <c r="S2311" s="758"/>
      <c r="T2311" s="758"/>
      <c r="U2311" s="75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58"/>
      <c r="R2312" s="758"/>
      <c r="S2312" s="758"/>
      <c r="T2312" s="758"/>
      <c r="U2312" s="75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58"/>
      <c r="R2313" s="758"/>
      <c r="S2313" s="758"/>
      <c r="T2313" s="758"/>
      <c r="U2313" s="75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58"/>
      <c r="R2314" s="758"/>
      <c r="S2314" s="758"/>
      <c r="T2314" s="758"/>
      <c r="U2314" s="75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58"/>
      <c r="R2315" s="758"/>
      <c r="S2315" s="758"/>
      <c r="T2315" s="758"/>
      <c r="U2315" s="75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58" t="s">
        <v>24</v>
      </c>
      <c r="G2345" s="758"/>
      <c r="H2345" s="758"/>
      <c r="I2345" s="758"/>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58"/>
      <c r="G2346" s="758"/>
      <c r="H2346" s="758"/>
      <c r="I2346" s="758"/>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34" t="s">
        <v>23</v>
      </c>
      <c r="R2362" s="734"/>
      <c r="S2362" s="734"/>
      <c r="T2362" s="734"/>
      <c r="U2362" s="73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29"/>
      <c r="R2363" s="729"/>
      <c r="S2363" s="729"/>
      <c r="T2363" s="729"/>
      <c r="U2363" s="72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29"/>
      <c r="R2364" s="729"/>
      <c r="S2364" s="729"/>
      <c r="T2364" s="729"/>
      <c r="U2364" s="72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29"/>
      <c r="R2365" s="729"/>
      <c r="S2365" s="729"/>
      <c r="T2365" s="729"/>
      <c r="U2365" s="72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60" t="s">
        <v>25</v>
      </c>
      <c r="G2380" s="760"/>
      <c r="H2380" s="760"/>
      <c r="I2380" s="760"/>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34" t="s">
        <v>23</v>
      </c>
      <c r="R2469" s="734"/>
      <c r="S2469" s="734"/>
      <c r="T2469" s="734"/>
      <c r="U2469" s="73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29"/>
      <c r="R2470" s="729"/>
      <c r="S2470" s="729"/>
      <c r="T2470" s="729"/>
      <c r="U2470" s="72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29"/>
      <c r="R2471" s="729"/>
      <c r="S2471" s="729"/>
      <c r="T2471" s="729"/>
      <c r="U2471" s="72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29"/>
      <c r="R2472" s="729"/>
      <c r="S2472" s="729"/>
      <c r="T2472" s="729"/>
      <c r="U2472" s="72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29"/>
      <c r="R2473" s="729"/>
      <c r="S2473" s="729"/>
      <c r="T2473" s="729"/>
      <c r="U2473" s="72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69" t="s">
        <v>23</v>
      </c>
      <c r="G2529" s="769"/>
      <c r="H2529" s="769"/>
      <c r="I2529" s="769"/>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69"/>
      <c r="G2530" s="769"/>
      <c r="H2530" s="769"/>
      <c r="I2530" s="769"/>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69"/>
      <c r="G2531" s="769"/>
      <c r="H2531" s="769"/>
      <c r="I2531" s="769"/>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79" t="s">
        <v>23</v>
      </c>
      <c r="R2534" s="753"/>
      <c r="S2534" s="753"/>
      <c r="T2534" s="753"/>
      <c r="U2534" s="75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29" t="s">
        <v>23</v>
      </c>
      <c r="R2559" s="729"/>
      <c r="S2559" s="729"/>
      <c r="T2559" s="729"/>
      <c r="U2559" s="72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29"/>
      <c r="R2560" s="729"/>
      <c r="S2560" s="729"/>
      <c r="T2560" s="729"/>
      <c r="U2560" s="72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29"/>
      <c r="R2561" s="729"/>
      <c r="S2561" s="729"/>
      <c r="T2561" s="729"/>
      <c r="U2561" s="72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29"/>
      <c r="R2562" s="729"/>
      <c r="S2562" s="729"/>
      <c r="T2562" s="729"/>
      <c r="U2562" s="72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29"/>
      <c r="R2563" s="729"/>
      <c r="S2563" s="729"/>
      <c r="T2563" s="729"/>
      <c r="U2563" s="72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29"/>
      <c r="R2564" s="729"/>
      <c r="S2564" s="729"/>
      <c r="T2564" s="729"/>
      <c r="U2564" s="72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44" t="s">
        <v>27</v>
      </c>
      <c r="G2592" s="744"/>
      <c r="H2592" s="744"/>
      <c r="I2592" s="744"/>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44"/>
      <c r="G2593" s="744"/>
      <c r="H2593" s="744"/>
      <c r="I2593" s="744"/>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29" t="s">
        <v>28</v>
      </c>
      <c r="R2602" s="729"/>
      <c r="S2602" s="729"/>
      <c r="T2602" s="729"/>
      <c r="U2602" s="72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34" t="s">
        <v>23</v>
      </c>
      <c r="R2621" s="734"/>
      <c r="S2621" s="734"/>
      <c r="T2621" s="734"/>
      <c r="U2621" s="73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29"/>
      <c r="R2622" s="729"/>
      <c r="S2622" s="729"/>
      <c r="T2622" s="729"/>
      <c r="U2622" s="729"/>
      <c r="V2622" s="209"/>
      <c r="W2622" s="340">
        <f t="shared" si="60"/>
        <v>0</v>
      </c>
    </row>
    <row r="2623" spans="1:23" ht="15" hidden="1" customHeight="1">
      <c r="A2623" s="3">
        <v>39573</v>
      </c>
      <c r="B2623" s="9">
        <v>0</v>
      </c>
      <c r="C2623" s="213"/>
      <c r="D2623" s="213"/>
      <c r="E2623" s="213"/>
      <c r="F2623" s="744" t="s">
        <v>23</v>
      </c>
      <c r="G2623" s="744"/>
      <c r="H2623" s="744"/>
      <c r="I2623" s="744"/>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44" t="s">
        <v>29</v>
      </c>
      <c r="G2638" s="744"/>
      <c r="H2638" s="744"/>
      <c r="I2638" s="744"/>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29" t="s">
        <v>23</v>
      </c>
      <c r="R2648" s="729"/>
      <c r="S2648" s="729"/>
      <c r="T2648" s="729"/>
      <c r="U2648" s="72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44" t="s">
        <v>30</v>
      </c>
      <c r="G2703" s="744"/>
      <c r="H2703" s="744"/>
      <c r="I2703" s="744"/>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54" t="s">
        <v>31</v>
      </c>
      <c r="R2718" s="754"/>
      <c r="S2718" s="754"/>
      <c r="T2718" s="754"/>
      <c r="U2718" s="75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54" t="s">
        <v>32</v>
      </c>
      <c r="R2728" s="754"/>
      <c r="S2728" s="754"/>
      <c r="T2728" s="754"/>
      <c r="U2728" s="75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54"/>
      <c r="R2729" s="754"/>
      <c r="S2729" s="754"/>
      <c r="T2729" s="754"/>
      <c r="U2729" s="75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54"/>
      <c r="R2730" s="754"/>
      <c r="S2730" s="754"/>
      <c r="T2730" s="754"/>
      <c r="U2730" s="75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54"/>
      <c r="R2731" s="754"/>
      <c r="S2731" s="754"/>
      <c r="T2731" s="754"/>
      <c r="U2731" s="75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54"/>
      <c r="R2732" s="754"/>
      <c r="S2732" s="754"/>
      <c r="T2732" s="754"/>
      <c r="U2732" s="75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44" t="s">
        <v>33</v>
      </c>
      <c r="G2791" s="744"/>
      <c r="H2791" s="744"/>
      <c r="I2791" s="744"/>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44"/>
      <c r="G2792" s="744"/>
      <c r="H2792" s="744"/>
      <c r="I2792" s="744"/>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55" t="s">
        <v>23</v>
      </c>
      <c r="R2796" s="755"/>
      <c r="S2796" s="755"/>
      <c r="T2796" s="755"/>
      <c r="U2796" s="75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29" t="s">
        <v>23</v>
      </c>
      <c r="R2812" s="729"/>
      <c r="S2812" s="729"/>
      <c r="T2812" s="729"/>
      <c r="U2812" s="72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29"/>
      <c r="R2813" s="729"/>
      <c r="S2813" s="729"/>
      <c r="T2813" s="729"/>
      <c r="U2813" s="72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29"/>
      <c r="R2814" s="729"/>
      <c r="S2814" s="729"/>
      <c r="T2814" s="729"/>
      <c r="U2814" s="72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29"/>
      <c r="R2815" s="729"/>
      <c r="S2815" s="729"/>
      <c r="T2815" s="729"/>
      <c r="U2815" s="72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53"/>
      <c r="R2816" s="753"/>
      <c r="S2816" s="753"/>
      <c r="T2816" s="753"/>
      <c r="U2816" s="75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29" t="s">
        <v>23</v>
      </c>
      <c r="R2862" s="729"/>
      <c r="S2862" s="729"/>
      <c r="T2862" s="729"/>
      <c r="U2862" s="72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44" t="s">
        <v>27</v>
      </c>
      <c r="G2866" s="744"/>
      <c r="H2866" s="744"/>
      <c r="I2866" s="744"/>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44"/>
      <c r="G2867" s="744"/>
      <c r="H2867" s="744"/>
      <c r="I2867" s="744"/>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34" t="s">
        <v>23</v>
      </c>
      <c r="R2881" s="734"/>
      <c r="S2881" s="734"/>
      <c r="T2881" s="734"/>
      <c r="U2881" s="734"/>
      <c r="V2881" s="37"/>
      <c r="W2881" s="340" t="e">
        <f t="shared" si="68"/>
        <v>#VALUE!</v>
      </c>
    </row>
    <row r="2882" spans="1:23" ht="15" hidden="1" customHeight="1">
      <c r="A2882" s="3">
        <v>39937</v>
      </c>
      <c r="B2882" s="9">
        <v>0</v>
      </c>
      <c r="C2882" s="213"/>
      <c r="D2882" s="213"/>
      <c r="E2882" s="213"/>
      <c r="F2882" s="744" t="s">
        <v>23</v>
      </c>
      <c r="G2882" s="744"/>
      <c r="H2882" s="744"/>
      <c r="I2882" s="744"/>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44" t="s">
        <v>34</v>
      </c>
      <c r="G2897" s="744"/>
      <c r="H2897" s="744"/>
      <c r="I2897" s="744"/>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29" t="s">
        <v>23</v>
      </c>
      <c r="R2900" s="729"/>
      <c r="S2900" s="729"/>
      <c r="T2900" s="729"/>
      <c r="U2900" s="72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53"/>
      <c r="R2901" s="753"/>
      <c r="S2901" s="753"/>
      <c r="T2901" s="753"/>
      <c r="U2901" s="75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35" t="s">
        <v>23</v>
      </c>
      <c r="R2989" s="735"/>
      <c r="S2989" s="735"/>
      <c r="T2989" s="735"/>
      <c r="U2989" s="73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757"/>
      <c r="R2990" s="757"/>
      <c r="S2990" s="757"/>
      <c r="T2990" s="757"/>
      <c r="U2990" s="75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757"/>
      <c r="R2991" s="757"/>
      <c r="S2991" s="757"/>
      <c r="T2991" s="757"/>
      <c r="U2991" s="75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757"/>
      <c r="R2992" s="757"/>
      <c r="S2992" s="757"/>
      <c r="T2992" s="757"/>
      <c r="U2992" s="75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757"/>
      <c r="R2993" s="757"/>
      <c r="S2993" s="757"/>
      <c r="T2993" s="757"/>
      <c r="U2993" s="75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757"/>
      <c r="R2994" s="757"/>
      <c r="S2994" s="757"/>
      <c r="T2994" s="757"/>
      <c r="U2994" s="75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44" t="s">
        <v>35</v>
      </c>
      <c r="G3050" s="744"/>
      <c r="H3050" s="744"/>
      <c r="I3050" s="744"/>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44"/>
      <c r="G3051" s="744"/>
      <c r="H3051" s="744"/>
      <c r="I3051" s="744"/>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29" t="s">
        <v>36</v>
      </c>
      <c r="R3085" s="729"/>
      <c r="S3085" s="729"/>
      <c r="T3085" s="729"/>
      <c r="U3085" s="72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29"/>
      <c r="R3086" s="729"/>
      <c r="S3086" s="729"/>
      <c r="T3086" s="729"/>
      <c r="U3086" s="72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29"/>
      <c r="R3087" s="729"/>
      <c r="S3087" s="729"/>
      <c r="T3087" s="729"/>
      <c r="U3087" s="72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29"/>
      <c r="R3088" s="729"/>
      <c r="S3088" s="729"/>
      <c r="T3088" s="729"/>
      <c r="U3088" s="72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29"/>
      <c r="R3089" s="729"/>
      <c r="S3089" s="729"/>
      <c r="T3089" s="729"/>
      <c r="U3089" s="72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44" t="s">
        <v>35</v>
      </c>
      <c r="G3119" s="744"/>
      <c r="H3119" s="744"/>
      <c r="I3119" s="744"/>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44"/>
      <c r="G3120" s="744"/>
      <c r="H3120" s="744"/>
      <c r="I3120" s="744"/>
      <c r="J3120" s="65"/>
      <c r="K3120" s="213"/>
      <c r="L3120" s="213"/>
      <c r="M3120" s="213"/>
      <c r="N3120" s="18"/>
      <c r="O3120" s="147"/>
      <c r="P3120" s="215"/>
      <c r="Q3120" s="729" t="s">
        <v>23</v>
      </c>
      <c r="R3120" s="729"/>
      <c r="S3120" s="729"/>
      <c r="T3120" s="729"/>
      <c r="U3120" s="72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43" t="s">
        <v>35</v>
      </c>
      <c r="G3140" s="743"/>
      <c r="H3140" s="743"/>
      <c r="I3140" s="743"/>
      <c r="J3140" s="393"/>
      <c r="K3140" s="219"/>
      <c r="L3140" s="219"/>
      <c r="M3140" s="219"/>
      <c r="N3140" s="20"/>
      <c r="O3140" s="150"/>
      <c r="P3140" s="207"/>
      <c r="Q3140" s="734" t="s">
        <v>23</v>
      </c>
      <c r="R3140" s="734"/>
      <c r="S3140" s="734"/>
      <c r="T3140" s="734"/>
      <c r="U3140" s="73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64" t="s">
        <v>35</v>
      </c>
      <c r="G3160" s="764"/>
      <c r="H3160" s="764"/>
      <c r="I3160" s="7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28" t="s">
        <v>37</v>
      </c>
      <c r="R3162" s="728"/>
      <c r="S3162" s="728"/>
      <c r="T3162" s="728"/>
      <c r="U3162" s="72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28" t="s">
        <v>37</v>
      </c>
      <c r="R3170" s="728"/>
      <c r="S3170" s="728"/>
      <c r="T3170" s="728"/>
      <c r="U3170" s="72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28"/>
      <c r="R3171" s="728"/>
      <c r="S3171" s="728"/>
      <c r="T3171" s="728"/>
      <c r="U3171" s="72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28"/>
      <c r="R3172" s="728"/>
      <c r="S3172" s="728"/>
      <c r="T3172" s="728"/>
      <c r="U3172" s="72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65" t="s">
        <v>38</v>
      </c>
      <c r="G3225" s="765"/>
      <c r="H3225" s="765"/>
      <c r="I3225" s="765"/>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28" t="s">
        <v>37</v>
      </c>
      <c r="R3241" s="728"/>
      <c r="S3241" s="728"/>
      <c r="T3241" s="728"/>
      <c r="U3241" s="72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28"/>
      <c r="R3242" s="728"/>
      <c r="S3242" s="728"/>
      <c r="T3242" s="728"/>
      <c r="U3242" s="72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28"/>
      <c r="R3243" s="728"/>
      <c r="S3243" s="728"/>
      <c r="T3243" s="728"/>
      <c r="U3243" s="72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28"/>
      <c r="R3244" s="728"/>
      <c r="S3244" s="728"/>
      <c r="T3244" s="728"/>
      <c r="U3244" s="72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31" t="s">
        <v>37</v>
      </c>
      <c r="R3249" s="731"/>
      <c r="S3249" s="731"/>
      <c r="T3249" s="731"/>
      <c r="U3249" s="73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28"/>
      <c r="R3250" s="728"/>
      <c r="S3250" s="728"/>
      <c r="T3250" s="728"/>
      <c r="U3250" s="72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28"/>
      <c r="R3251" s="728"/>
      <c r="S3251" s="728"/>
      <c r="T3251" s="728"/>
      <c r="U3251" s="72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28"/>
      <c r="R3252" s="728"/>
      <c r="S3252" s="728"/>
      <c r="T3252" s="728"/>
      <c r="U3252" s="72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28"/>
      <c r="R3253" s="728"/>
      <c r="S3253" s="728"/>
      <c r="T3253" s="728"/>
      <c r="U3253" s="72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23" t="s">
        <v>39</v>
      </c>
      <c r="G3310" s="723"/>
      <c r="H3310" s="723"/>
      <c r="I3310" s="723"/>
      <c r="J3310" s="5"/>
      <c r="K3310" s="24"/>
      <c r="L3310" s="24"/>
      <c r="M3310" s="24"/>
      <c r="N3310" s="18"/>
      <c r="O3310" s="147"/>
      <c r="P3310" s="227"/>
      <c r="Q3310" s="730" t="s">
        <v>40</v>
      </c>
      <c r="R3310" s="730"/>
      <c r="S3310" s="730"/>
      <c r="T3310" s="730"/>
      <c r="U3310" s="730"/>
      <c r="W3310" s="340" t="e">
        <f t="shared" si="84"/>
        <v>#VALUE!</v>
      </c>
    </row>
    <row r="3311" spans="1:23" ht="15" hidden="1" customHeight="1">
      <c r="A3311" s="3">
        <v>40540</v>
      </c>
      <c r="B3311" s="9">
        <v>0</v>
      </c>
      <c r="C3311" s="24"/>
      <c r="D3311" s="24"/>
      <c r="E3311" s="24"/>
      <c r="F3311" s="723"/>
      <c r="G3311" s="723"/>
      <c r="H3311" s="723"/>
      <c r="I3311" s="723"/>
      <c r="J3311" s="5"/>
      <c r="K3311" s="24"/>
      <c r="L3311" s="24"/>
      <c r="M3311" s="24"/>
      <c r="N3311" s="18"/>
      <c r="O3311" s="147"/>
      <c r="P3311" s="227"/>
      <c r="Q3311" s="730"/>
      <c r="R3311" s="730"/>
      <c r="S3311" s="730"/>
      <c r="T3311" s="730"/>
      <c r="U3311" s="73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29" t="s">
        <v>41</v>
      </c>
      <c r="R3336" s="729"/>
      <c r="S3336" s="729"/>
      <c r="T3336" s="729"/>
      <c r="U3336" s="72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29"/>
      <c r="R3337" s="729"/>
      <c r="S3337" s="729"/>
      <c r="T3337" s="729"/>
      <c r="U3337" s="72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29"/>
      <c r="R3338" s="729"/>
      <c r="S3338" s="729"/>
      <c r="T3338" s="729"/>
      <c r="U3338" s="72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29"/>
      <c r="R3339" s="729"/>
      <c r="S3339" s="729"/>
      <c r="T3339" s="729"/>
      <c r="U3339" s="72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29"/>
      <c r="R3340" s="729"/>
      <c r="S3340" s="729"/>
      <c r="T3340" s="729"/>
      <c r="U3340" s="72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29" t="s">
        <v>41</v>
      </c>
      <c r="R3379" s="729"/>
      <c r="S3379" s="729"/>
      <c r="T3379" s="729"/>
      <c r="U3379" s="72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29"/>
      <c r="R3380" s="729"/>
      <c r="S3380" s="729"/>
      <c r="T3380" s="729"/>
      <c r="U3380" s="72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23" t="s">
        <v>39</v>
      </c>
      <c r="G3393" s="723"/>
      <c r="H3393" s="723"/>
      <c r="I3393" s="723"/>
      <c r="J3393" s="5"/>
      <c r="K3393" s="24"/>
      <c r="L3393" s="24"/>
      <c r="M3393" s="24"/>
      <c r="N3393" s="18"/>
      <c r="O3393" s="147"/>
      <c r="P3393" s="193"/>
      <c r="Q3393" s="729" t="s">
        <v>36</v>
      </c>
      <c r="R3393" s="729"/>
      <c r="S3393" s="729"/>
      <c r="T3393" s="729"/>
      <c r="U3393" s="729"/>
      <c r="W3393" s="340" t="e">
        <f t="shared" si="86"/>
        <v>#VALUE!</v>
      </c>
    </row>
    <row r="3394" spans="1:23" ht="15" hidden="1" customHeight="1">
      <c r="A3394" s="3">
        <v>40658</v>
      </c>
      <c r="B3394" s="9">
        <v>0</v>
      </c>
      <c r="C3394" s="24"/>
      <c r="D3394" s="24"/>
      <c r="E3394" s="24"/>
      <c r="F3394" s="723"/>
      <c r="G3394" s="723"/>
      <c r="H3394" s="723"/>
      <c r="I3394" s="723"/>
      <c r="J3394" s="5"/>
      <c r="K3394" s="24"/>
      <c r="L3394" s="24"/>
      <c r="M3394" s="24"/>
      <c r="N3394" s="18"/>
      <c r="O3394" s="147"/>
      <c r="P3394" s="227"/>
      <c r="Q3394" s="729"/>
      <c r="R3394" s="729"/>
      <c r="S3394" s="729"/>
      <c r="T3394" s="729"/>
      <c r="U3394" s="72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32" t="s">
        <v>38</v>
      </c>
      <c r="G3398" s="732"/>
      <c r="H3398" s="732"/>
      <c r="I3398" s="7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27" t="s">
        <v>38</v>
      </c>
      <c r="G3399" s="727"/>
      <c r="H3399" s="727"/>
      <c r="I3399" s="727"/>
      <c r="J3399" s="31"/>
      <c r="K3399" s="230"/>
      <c r="L3399" s="230"/>
      <c r="M3399" s="230"/>
      <c r="N3399" s="102"/>
      <c r="O3399" s="152"/>
      <c r="P3399" s="231"/>
      <c r="Q3399" s="735" t="s">
        <v>41</v>
      </c>
      <c r="R3399" s="735"/>
      <c r="S3399" s="735"/>
      <c r="T3399" s="735"/>
      <c r="U3399" s="73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23" t="s">
        <v>38</v>
      </c>
      <c r="G3419" s="723"/>
      <c r="H3419" s="723"/>
      <c r="I3419" s="723"/>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29" t="s">
        <v>41</v>
      </c>
      <c r="R3424" s="729"/>
      <c r="S3424" s="729"/>
      <c r="T3424" s="729"/>
      <c r="U3424" s="72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23" t="s">
        <v>38</v>
      </c>
      <c r="G3484" s="723"/>
      <c r="H3484" s="723"/>
      <c r="I3484" s="723"/>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34" t="s">
        <v>41</v>
      </c>
      <c r="R3509" s="734"/>
      <c r="S3509" s="734"/>
      <c r="T3509" s="734"/>
      <c r="U3509" s="73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29"/>
      <c r="R3510" s="729"/>
      <c r="S3510" s="729"/>
      <c r="T3510" s="729"/>
      <c r="U3510" s="72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29"/>
      <c r="R3511" s="729"/>
      <c r="S3511" s="729"/>
      <c r="T3511" s="729"/>
      <c r="U3511" s="72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29"/>
      <c r="R3512" s="729"/>
      <c r="S3512" s="729"/>
      <c r="T3512" s="729"/>
      <c r="U3512" s="72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29"/>
      <c r="R3513" s="729"/>
      <c r="S3513" s="729"/>
      <c r="T3513" s="729"/>
      <c r="U3513" s="72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23" t="s">
        <v>38</v>
      </c>
      <c r="G3569" s="723"/>
      <c r="H3569" s="723"/>
      <c r="I3569" s="723"/>
      <c r="J3569" s="5"/>
      <c r="K3569" s="24"/>
      <c r="L3569" s="24"/>
      <c r="M3569" s="24"/>
      <c r="N3569" s="18"/>
      <c r="O3569" s="147"/>
      <c r="P3569" s="227"/>
      <c r="Q3569" s="729" t="s">
        <v>41</v>
      </c>
      <c r="R3569" s="729"/>
      <c r="S3569" s="729"/>
      <c r="T3569" s="729"/>
      <c r="U3569" s="729"/>
      <c r="W3569" s="343"/>
    </row>
    <row r="3570" spans="1:23" ht="15" hidden="1" customHeight="1">
      <c r="A3570" s="3">
        <v>40904</v>
      </c>
      <c r="B3570" s="9">
        <v>0</v>
      </c>
      <c r="C3570" s="24"/>
      <c r="D3570" s="24"/>
      <c r="E3570" s="24"/>
      <c r="F3570" s="723"/>
      <c r="G3570" s="723"/>
      <c r="H3570" s="723"/>
      <c r="I3570" s="723"/>
      <c r="J3570" s="5"/>
      <c r="K3570" s="24"/>
      <c r="L3570" s="24"/>
      <c r="M3570" s="24"/>
      <c r="N3570" s="18"/>
      <c r="O3570" s="147"/>
      <c r="P3570" s="227"/>
      <c r="Q3570" s="729"/>
      <c r="R3570" s="729"/>
      <c r="S3570" s="729"/>
      <c r="T3570" s="729"/>
      <c r="U3570" s="72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27" t="s">
        <v>38</v>
      </c>
      <c r="G3574" s="727"/>
      <c r="H3574" s="727"/>
      <c r="I3574" s="727"/>
      <c r="J3574" s="31"/>
      <c r="K3574" s="230"/>
      <c r="L3574" s="230"/>
      <c r="M3574" s="230"/>
      <c r="N3574" s="20"/>
      <c r="P3574" s="228"/>
      <c r="Q3574" s="734" t="s">
        <v>41</v>
      </c>
      <c r="R3574" s="734"/>
      <c r="S3574" s="734"/>
      <c r="T3574" s="734"/>
      <c r="U3574" s="73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29"/>
      <c r="R3575" s="729"/>
      <c r="S3575" s="729"/>
      <c r="T3575" s="729"/>
      <c r="U3575" s="72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29" t="s">
        <v>41</v>
      </c>
      <c r="R3589" s="729"/>
      <c r="S3589" s="729"/>
      <c r="T3589" s="729"/>
      <c r="U3589" s="72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29"/>
      <c r="R3590" s="729"/>
      <c r="S3590" s="729"/>
      <c r="T3590" s="729"/>
      <c r="U3590" s="72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29"/>
      <c r="R3591" s="729"/>
      <c r="S3591" s="729"/>
      <c r="T3591" s="729"/>
      <c r="U3591" s="72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29"/>
      <c r="R3592" s="729"/>
      <c r="S3592" s="729"/>
      <c r="T3592" s="729"/>
      <c r="U3592" s="72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29"/>
      <c r="R3593" s="729"/>
      <c r="S3593" s="729"/>
      <c r="T3593" s="729"/>
      <c r="U3593" s="72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36"/>
      <c r="C3596" s="736"/>
      <c r="D3596" s="736"/>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33"/>
      <c r="C3618" s="733"/>
      <c r="D3618" s="733"/>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33"/>
      <c r="C3641" s="733"/>
      <c r="D3641" s="733"/>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34" t="s">
        <v>41</v>
      </c>
      <c r="R3642" s="734"/>
      <c r="S3642" s="734"/>
      <c r="T3642" s="734"/>
      <c r="U3642" s="73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29"/>
      <c r="R3643" s="729"/>
      <c r="S3643" s="729"/>
      <c r="T3643" s="729"/>
      <c r="U3643" s="72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29"/>
      <c r="R3644" s="729"/>
      <c r="S3644" s="729"/>
      <c r="T3644" s="729"/>
      <c r="U3644" s="72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23" t="s">
        <v>38</v>
      </c>
      <c r="G3646" s="723"/>
      <c r="H3646" s="723"/>
      <c r="I3646" s="723"/>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23"/>
      <c r="G3647" s="723"/>
      <c r="H3647" s="723"/>
      <c r="I3647" s="723"/>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29" t="s">
        <v>41</v>
      </c>
      <c r="R3662" s="729"/>
      <c r="S3662" s="729"/>
      <c r="T3662" s="729"/>
      <c r="U3662" s="729"/>
      <c r="W3662" s="343"/>
    </row>
    <row r="3663" spans="1:24" s="125" customFormat="1" ht="15" hidden="1" customHeight="1" thickBot="1">
      <c r="A3663" s="235"/>
      <c r="B3663" s="733"/>
      <c r="C3663" s="733"/>
      <c r="D3663" s="733"/>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34" t="s">
        <v>41</v>
      </c>
      <c r="R3664" s="734"/>
      <c r="S3664" s="734"/>
      <c r="T3664" s="734"/>
      <c r="U3664" s="73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23" t="s">
        <v>39</v>
      </c>
      <c r="G3668" s="723"/>
      <c r="H3668" s="723"/>
      <c r="I3668" s="723"/>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33"/>
      <c r="C3687" s="733"/>
      <c r="D3687" s="733"/>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23" t="s">
        <v>38</v>
      </c>
      <c r="G3689" s="723"/>
      <c r="H3689" s="723"/>
      <c r="I3689" s="723"/>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23"/>
      <c r="G3690" s="723"/>
      <c r="H3690" s="723"/>
      <c r="I3690" s="723"/>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29" t="s">
        <v>41</v>
      </c>
      <c r="R3703" s="729"/>
      <c r="S3703" s="729"/>
      <c r="T3703" s="729"/>
      <c r="U3703" s="72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33"/>
      <c r="C3709" s="733"/>
      <c r="D3709" s="733"/>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33"/>
      <c r="C3732" s="733"/>
      <c r="D3732" s="733"/>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23" t="s">
        <v>38</v>
      </c>
      <c r="G3751" s="723"/>
      <c r="H3751" s="723"/>
      <c r="I3751" s="723"/>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33"/>
      <c r="C3777" s="733"/>
      <c r="D3777" s="733"/>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43" t="s">
        <v>41</v>
      </c>
      <c r="R3778" s="743"/>
      <c r="S3778" s="743"/>
      <c r="T3778" s="743"/>
      <c r="U3778" s="74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44"/>
      <c r="R3779" s="744"/>
      <c r="S3779" s="744"/>
      <c r="T3779" s="744"/>
      <c r="U3779" s="74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44"/>
      <c r="R3780" s="744"/>
      <c r="S3780" s="744"/>
      <c r="T3780" s="744"/>
      <c r="U3780" s="74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44"/>
      <c r="R3781" s="744"/>
      <c r="S3781" s="744"/>
      <c r="T3781" s="744"/>
      <c r="U3781" s="74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44"/>
      <c r="R3782" s="744"/>
      <c r="S3782" s="744"/>
      <c r="T3782" s="744"/>
      <c r="U3782" s="74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33"/>
      <c r="C3801" s="733"/>
      <c r="D3801" s="733"/>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33"/>
      <c r="C3824" s="733"/>
      <c r="D3824" s="733"/>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23" t="s">
        <v>38</v>
      </c>
      <c r="G3841" s="723"/>
      <c r="H3841" s="723"/>
      <c r="I3841" s="723"/>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23"/>
      <c r="G3842" s="723"/>
      <c r="H3842" s="723"/>
      <c r="I3842" s="723"/>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20"/>
      <c r="C3846" s="720"/>
      <c r="D3846" s="720"/>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27" t="s">
        <v>38</v>
      </c>
      <c r="G3847" s="727"/>
      <c r="H3847" s="727"/>
      <c r="I3847" s="727"/>
      <c r="J3847" s="31"/>
      <c r="K3847" s="230"/>
      <c r="L3847" s="230"/>
      <c r="M3847" s="230"/>
      <c r="O3847" s="169"/>
      <c r="P3847" s="228"/>
      <c r="Q3847" s="734" t="s">
        <v>43</v>
      </c>
      <c r="R3847" s="734"/>
      <c r="S3847" s="734"/>
      <c r="T3847" s="734"/>
      <c r="U3847" s="73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29"/>
      <c r="R3848" s="729"/>
      <c r="S3848" s="729"/>
      <c r="T3848" s="729"/>
      <c r="U3848" s="72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29"/>
      <c r="R3849" s="729"/>
      <c r="S3849" s="729"/>
      <c r="T3849" s="729"/>
      <c r="U3849" s="72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20"/>
      <c r="C3870" s="720"/>
      <c r="D3870" s="720"/>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42" t="s">
        <v>43</v>
      </c>
      <c r="R3877" s="742"/>
      <c r="S3877" s="742"/>
      <c r="T3877" s="742"/>
      <c r="U3877" s="74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42"/>
      <c r="R3878" s="742"/>
      <c r="S3878" s="742"/>
      <c r="T3878" s="742"/>
      <c r="U3878" s="74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42"/>
      <c r="R3879" s="742"/>
      <c r="S3879" s="742"/>
      <c r="T3879" s="742"/>
      <c r="U3879" s="74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42"/>
      <c r="R3880" s="742"/>
      <c r="S3880" s="742"/>
      <c r="T3880" s="742"/>
      <c r="U3880" s="74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42"/>
      <c r="R3881" s="742"/>
      <c r="S3881" s="742"/>
      <c r="T3881" s="742"/>
      <c r="U3881" s="74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20"/>
      <c r="C3891" s="720"/>
      <c r="D3891" s="720"/>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20"/>
      <c r="C3913" s="720"/>
      <c r="D3913" s="720"/>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42" t="s">
        <v>43</v>
      </c>
      <c r="R3917" s="742"/>
      <c r="S3917" s="742"/>
      <c r="T3917" s="742"/>
      <c r="U3917" s="74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42"/>
      <c r="R3918" s="742"/>
      <c r="S3918" s="742"/>
      <c r="T3918" s="742"/>
      <c r="U3918" s="74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42" t="s">
        <v>35</v>
      </c>
      <c r="R3934" s="742"/>
      <c r="S3934" s="742"/>
      <c r="T3934" s="742"/>
      <c r="U3934" s="74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42"/>
      <c r="R3935" s="742"/>
      <c r="S3935" s="742"/>
      <c r="T3935" s="742"/>
      <c r="U3935" s="742"/>
    </row>
    <row r="3936" spans="1:24" ht="15" hidden="1" customHeight="1" thickBot="1">
      <c r="A3936" s="236"/>
      <c r="B3936" s="720"/>
      <c r="C3936" s="720"/>
      <c r="D3936" s="720"/>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28" t="s">
        <v>44</v>
      </c>
      <c r="R3937" s="728"/>
      <c r="S3937" s="728"/>
      <c r="T3937" s="728"/>
      <c r="U3937" s="72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22" t="s">
        <v>45</v>
      </c>
      <c r="R3948" s="722"/>
      <c r="S3948" s="722"/>
      <c r="T3948" s="722"/>
      <c r="U3948" s="72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20"/>
      <c r="C3960" s="720"/>
      <c r="D3960" s="720"/>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22" t="s">
        <v>45</v>
      </c>
      <c r="R3963" s="722"/>
      <c r="S3963" s="722"/>
      <c r="T3963" s="722"/>
      <c r="U3963" s="72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22" t="s">
        <v>45</v>
      </c>
      <c r="R3966" s="722"/>
      <c r="S3966" s="722"/>
      <c r="T3966" s="722"/>
      <c r="U3966" s="72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22"/>
      <c r="R3967" s="722"/>
      <c r="S3967" s="722"/>
      <c r="T3967" s="722"/>
      <c r="U3967" s="72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22"/>
      <c r="R3968" s="722"/>
      <c r="S3968" s="722"/>
      <c r="T3968" s="722"/>
      <c r="U3968" s="72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20"/>
      <c r="C3981" s="720"/>
      <c r="D3981" s="720"/>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20"/>
      <c r="C4005" s="720"/>
      <c r="D4005" s="720"/>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20"/>
      <c r="C4028" s="720"/>
      <c r="D4028" s="720"/>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59"/>
      <c r="Z4042" s="759"/>
      <c r="AA4042" s="759"/>
      <c r="AB4042" s="759"/>
      <c r="AC4042" s="759"/>
      <c r="AD4042" s="75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59"/>
      <c r="Z4043" s="759"/>
      <c r="AA4043" s="759"/>
      <c r="AB4043" s="759"/>
      <c r="AC4043" s="759"/>
      <c r="AD4043" s="75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20"/>
      <c r="C4050" s="720"/>
      <c r="D4050" s="720"/>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43" t="s">
        <v>41</v>
      </c>
      <c r="Z4051" s="743"/>
      <c r="AA4051" s="743"/>
      <c r="AB4051" s="743"/>
      <c r="AC4051" s="743"/>
      <c r="AD4051" s="743"/>
      <c r="AE4051" s="743"/>
      <c r="AF4051" s="743"/>
      <c r="AG4051" s="74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44"/>
      <c r="Z4052" s="744"/>
      <c r="AA4052" s="744"/>
      <c r="AB4052" s="744"/>
      <c r="AC4052" s="744"/>
      <c r="AD4052" s="744"/>
      <c r="AE4052" s="744"/>
      <c r="AF4052" s="744"/>
      <c r="AG4052" s="74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44"/>
      <c r="Z4053" s="744"/>
      <c r="AA4053" s="744"/>
      <c r="AB4053" s="744"/>
      <c r="AC4053" s="744"/>
      <c r="AD4053" s="744"/>
      <c r="AE4053" s="744"/>
      <c r="AF4053" s="744"/>
      <c r="AG4053" s="74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44"/>
      <c r="Z4054" s="744"/>
      <c r="AA4054" s="744"/>
      <c r="AB4054" s="744"/>
      <c r="AC4054" s="744"/>
      <c r="AD4054" s="744"/>
      <c r="AE4054" s="744"/>
      <c r="AF4054" s="744"/>
      <c r="AG4054" s="74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44"/>
      <c r="Z4055" s="744"/>
      <c r="AA4055" s="744"/>
      <c r="AB4055" s="744"/>
      <c r="AC4055" s="744"/>
      <c r="AD4055" s="744"/>
      <c r="AE4055" s="744"/>
      <c r="AF4055" s="744"/>
      <c r="AG4055" s="74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20"/>
      <c r="C4074" s="720"/>
      <c r="D4074" s="720"/>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20"/>
      <c r="C4096" s="720"/>
      <c r="D4096" s="720"/>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23" t="s">
        <v>38</v>
      </c>
      <c r="G4114" s="723"/>
      <c r="H4114" s="723"/>
      <c r="I4114" s="723"/>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23"/>
      <c r="G4115" s="723"/>
      <c r="H4115" s="723"/>
      <c r="I4115" s="723"/>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20"/>
      <c r="C4119" s="720"/>
      <c r="D4119" s="720"/>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745" t="s">
        <v>46</v>
      </c>
      <c r="Q4141" s="746"/>
      <c r="R4141" s="746"/>
      <c r="S4141" s="746"/>
      <c r="T4141" s="746"/>
      <c r="U4141" s="746"/>
      <c r="V4141" s="746"/>
      <c r="W4141" s="746"/>
    </row>
    <row r="4142" spans="1:23" ht="15" hidden="1" customHeight="1" thickBot="1">
      <c r="A4142" s="236"/>
      <c r="B4142" s="720"/>
      <c r="C4142" s="720"/>
      <c r="D4142" s="720"/>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37" t="s">
        <v>46</v>
      </c>
      <c r="Q4143" s="738"/>
      <c r="R4143" s="738"/>
      <c r="S4143" s="738"/>
      <c r="T4143" s="738"/>
      <c r="U4143" s="738"/>
      <c r="V4143" s="738"/>
      <c r="W4143" s="73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39"/>
      <c r="Q4144" s="740"/>
      <c r="R4144" s="740"/>
      <c r="S4144" s="740"/>
      <c r="T4144" s="740"/>
      <c r="U4144" s="740"/>
      <c r="V4144" s="740"/>
      <c r="W4144" s="74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39"/>
      <c r="Q4145" s="740"/>
      <c r="R4145" s="740"/>
      <c r="S4145" s="740"/>
      <c r="T4145" s="740"/>
      <c r="U4145" s="740"/>
      <c r="V4145" s="740"/>
      <c r="W4145" s="74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39"/>
      <c r="Q4146" s="740"/>
      <c r="R4146" s="740"/>
      <c r="S4146" s="740"/>
      <c r="T4146" s="740"/>
      <c r="U4146" s="740"/>
      <c r="V4146" s="740"/>
      <c r="W4146" s="74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20"/>
      <c r="C4163" s="720"/>
      <c r="D4163" s="720"/>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20"/>
      <c r="C4185" s="720"/>
      <c r="D4185" s="720"/>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41" t="s">
        <v>47</v>
      </c>
      <c r="G4199" s="741"/>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41"/>
      <c r="G4200" s="741"/>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20"/>
      <c r="C4208" s="720"/>
      <c r="D4208" s="720"/>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28" t="s">
        <v>44</v>
      </c>
      <c r="R4209" s="728"/>
      <c r="S4209" s="728"/>
      <c r="T4209" s="728"/>
      <c r="U4209" s="72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28" t="s">
        <v>44</v>
      </c>
      <c r="R4210" s="728"/>
      <c r="S4210" s="728"/>
      <c r="T4210" s="728"/>
      <c r="U4210" s="728"/>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20"/>
      <c r="C4231" s="720"/>
      <c r="D4231" s="720"/>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28" t="s">
        <v>44</v>
      </c>
      <c r="R4232" s="728"/>
      <c r="S4232" s="728"/>
      <c r="T4232" s="728"/>
      <c r="U4232" s="72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20"/>
      <c r="C4253" s="720"/>
      <c r="D4253" s="720"/>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20"/>
      <c r="C4277" s="720"/>
      <c r="D4277" s="720"/>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23" t="s">
        <v>48</v>
      </c>
      <c r="G4294" s="723"/>
      <c r="H4294" s="723"/>
      <c r="I4294" s="723"/>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20"/>
      <c r="C4299" s="720"/>
      <c r="D4299" s="720"/>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84" t="s">
        <v>50</v>
      </c>
      <c r="Q4305" s="784"/>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20"/>
      <c r="C4322" s="720"/>
      <c r="D4322" s="720"/>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85"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86"/>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86"/>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86"/>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86"/>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86"/>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20"/>
      <c r="C4346" s="720"/>
      <c r="D4346" s="720"/>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20"/>
      <c r="C4367" s="720"/>
      <c r="D4367" s="720"/>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23" t="s">
        <v>51</v>
      </c>
      <c r="G4386" s="723"/>
      <c r="H4386" s="723"/>
      <c r="I4386" s="723"/>
      <c r="J4386" s="5"/>
      <c r="P4386" s="278">
        <v>12590</v>
      </c>
      <c r="Q4386" s="25">
        <f>177.91/1104.3</f>
        <v>0.16110658335597211</v>
      </c>
      <c r="U4386" s="462">
        <v>0.1</v>
      </c>
      <c r="W4386" s="340">
        <f t="shared" si="222"/>
        <v>2231.165072896858</v>
      </c>
    </row>
    <row r="4387" spans="1:23" ht="15" hidden="1" customHeight="1">
      <c r="A4387" s="3">
        <v>41999</v>
      </c>
      <c r="B4387" s="9">
        <v>0</v>
      </c>
      <c r="F4387" s="723"/>
      <c r="G4387" s="723"/>
      <c r="H4387" s="723"/>
      <c r="I4387" s="723"/>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20"/>
      <c r="C4391" s="720"/>
      <c r="D4391" s="720"/>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20"/>
      <c r="C4413" s="720"/>
      <c r="D4413" s="720"/>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25"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25" t="s">
        <v>50</v>
      </c>
      <c r="Q4426" s="725"/>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25"/>
      <c r="Q4427" s="725"/>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25"/>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25"/>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25"/>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20"/>
      <c r="C4434" s="720"/>
      <c r="D4434" s="720"/>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20"/>
      <c r="C4457" s="720"/>
      <c r="D4457" s="720"/>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23" t="s">
        <v>51</v>
      </c>
      <c r="G4460" s="723"/>
      <c r="H4460" s="723"/>
      <c r="I4460" s="723"/>
      <c r="J4460" s="5"/>
      <c r="P4460" s="278">
        <v>12510</v>
      </c>
      <c r="Q4460" s="25">
        <f>176.64/1094.6</f>
        <v>0.16137401790608441</v>
      </c>
      <c r="U4460" s="462">
        <v>0.1</v>
      </c>
      <c r="W4460" s="340">
        <f>(P4460*Q4460)*(1+U4460)</f>
        <v>2220.6678604056278</v>
      </c>
    </row>
    <row r="4461" spans="1:23" ht="15" hidden="1" customHeight="1">
      <c r="A4461" s="3">
        <v>42100</v>
      </c>
      <c r="B4461" s="9">
        <v>0</v>
      </c>
      <c r="F4461" s="723"/>
      <c r="G4461" s="723"/>
      <c r="H4461" s="723"/>
      <c r="I4461" s="723"/>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88" t="s">
        <v>50</v>
      </c>
      <c r="Q4479" s="789"/>
      <c r="U4479" s="462">
        <v>0.1</v>
      </c>
    </row>
    <row r="4480" spans="1:23" ht="15" hidden="1" customHeight="1" thickBot="1">
      <c r="A4480" s="236"/>
      <c r="B4480" s="720"/>
      <c r="C4480" s="720"/>
      <c r="D4480" s="720"/>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80" t="s">
        <v>50</v>
      </c>
      <c r="Q4481" s="780"/>
      <c r="U4481" s="462">
        <v>0.1</v>
      </c>
    </row>
    <row r="4482" spans="1:23" ht="15" hidden="1" customHeight="1">
      <c r="A4482" s="3">
        <v>42128</v>
      </c>
      <c r="B4482" s="9" t="e">
        <f>#REF!+#REF!</f>
        <v>#REF!</v>
      </c>
      <c r="F4482" s="723" t="s">
        <v>51</v>
      </c>
      <c r="G4482" s="723"/>
      <c r="H4482" s="723"/>
      <c r="I4482" s="723"/>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23" t="s">
        <v>51</v>
      </c>
      <c r="G4497" s="723"/>
      <c r="H4497" s="723"/>
      <c r="I4497" s="723"/>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20"/>
      <c r="C4502" s="720"/>
      <c r="D4502" s="720"/>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20"/>
      <c r="C4525" s="720"/>
      <c r="D4525" s="720"/>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20"/>
      <c r="C4549" s="720"/>
      <c r="D4549" s="720"/>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23" t="s">
        <v>51</v>
      </c>
      <c r="G4570" s="723"/>
      <c r="H4570" s="723"/>
      <c r="I4570" s="723"/>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20"/>
      <c r="C4571" s="720"/>
      <c r="D4571" s="720"/>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87"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87"/>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22" t="s">
        <v>48</v>
      </c>
      <c r="Q4590" s="722" t="s">
        <v>48</v>
      </c>
      <c r="U4590" s="462">
        <v>0.1</v>
      </c>
      <c r="W4590" s="77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22"/>
      <c r="Q4591" s="722"/>
      <c r="U4591" s="462">
        <v>0.1</v>
      </c>
      <c r="W4591" s="77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20"/>
      <c r="C4594" s="720"/>
      <c r="D4594" s="720"/>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21" t="s">
        <v>48</v>
      </c>
      <c r="Q4595" s="25">
        <f>184.92/1177</f>
        <v>0.15711129991503822</v>
      </c>
      <c r="U4595" s="462">
        <v>0.1</v>
      </c>
      <c r="W4595" s="79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22"/>
      <c r="Q4596" s="25">
        <f>185.5/1183</f>
        <v>0.15680473372781065</v>
      </c>
      <c r="U4596" s="462">
        <v>0.1</v>
      </c>
      <c r="W4596" s="77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22"/>
      <c r="Q4597" s="25">
        <f>183.64/1168</f>
        <v>0.15722602739726027</v>
      </c>
      <c r="U4597" s="462">
        <v>0.1</v>
      </c>
      <c r="W4597" s="77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22"/>
      <c r="Q4598" s="25">
        <f>183.6/1167</f>
        <v>0.15732647814910025</v>
      </c>
      <c r="U4598" s="462">
        <v>0.1</v>
      </c>
      <c r="W4598" s="77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22"/>
      <c r="Q4599" s="25">
        <f>182.52/1157</f>
        <v>0.15775280898876406</v>
      </c>
      <c r="U4599" s="462">
        <v>0.1</v>
      </c>
      <c r="W4599" s="77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22"/>
      <c r="Q4600" s="25">
        <f>182.82/1161.5</f>
        <v>0.15739991390443392</v>
      </c>
      <c r="U4600" s="462">
        <v>0.1</v>
      </c>
      <c r="W4600" s="77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20"/>
      <c r="C4617" s="720"/>
      <c r="D4617" s="720"/>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20"/>
      <c r="C4639" s="720"/>
      <c r="D4639" s="720"/>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26"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26"/>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26"/>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23" t="s">
        <v>51</v>
      </c>
      <c r="G4658" s="723"/>
      <c r="H4658" s="723"/>
      <c r="I4658" s="723"/>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20"/>
      <c r="C4662" s="720"/>
      <c r="D4662" s="720"/>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20"/>
      <c r="C4683" s="720"/>
      <c r="D4683" s="720"/>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22" t="s">
        <v>48</v>
      </c>
      <c r="Q4688" s="25">
        <f>181.83/1202.7</f>
        <v>0.15118483412322276</v>
      </c>
      <c r="U4688" s="458">
        <v>0.1</v>
      </c>
      <c r="W4688" s="791"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22"/>
      <c r="Q4689" s="722" t="s">
        <v>48</v>
      </c>
      <c r="U4689" s="458">
        <v>0.1</v>
      </c>
      <c r="W4689" s="791"/>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22"/>
      <c r="Q4690" s="722"/>
      <c r="U4690" s="458">
        <v>0.1</v>
      </c>
      <c r="W4690" s="791"/>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22"/>
      <c r="Q4691" s="722"/>
      <c r="U4691" s="458">
        <v>0.1</v>
      </c>
      <c r="W4691" s="791"/>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22"/>
      <c r="Q4692" s="25">
        <f>183.28/1198.36</f>
        <v>0.15294235455122002</v>
      </c>
      <c r="U4692" s="458">
        <v>0.1</v>
      </c>
      <c r="W4692" s="791"/>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22"/>
      <c r="Q4693" s="25">
        <f>182.78/1197</f>
        <v>0.15269841269841269</v>
      </c>
      <c r="U4693" s="458">
        <v>0.1</v>
      </c>
      <c r="W4693" s="791"/>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20"/>
      <c r="C4705" s="720"/>
      <c r="D4705" s="720"/>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23"/>
      <c r="C4724" s="723"/>
      <c r="D4724" s="723"/>
      <c r="E4724" s="723"/>
      <c r="F4724" s="723"/>
      <c r="G4724" s="723"/>
      <c r="H4724" s="723"/>
      <c r="I4724" s="723"/>
      <c r="J4724" s="723"/>
      <c r="K4724" s="723"/>
      <c r="L4724" s="723"/>
      <c r="M4724" s="723"/>
      <c r="P4724" s="278">
        <v>13540</v>
      </c>
      <c r="Q4724" s="25">
        <f>179.19/1167.1</f>
        <v>0.15353440150801131</v>
      </c>
      <c r="U4724" s="458">
        <v>0.1</v>
      </c>
      <c r="W4724" s="340">
        <f t="shared" si="280"/>
        <v>2286.7413760603208</v>
      </c>
      <c r="X4724" s="535"/>
    </row>
    <row r="4725" spans="1:24" ht="15" hidden="1" customHeight="1">
      <c r="A4725" s="3">
        <v>42457</v>
      </c>
      <c r="B4725" s="723"/>
      <c r="C4725" s="723"/>
      <c r="D4725" s="723"/>
      <c r="E4725" s="723"/>
      <c r="F4725" s="723"/>
      <c r="G4725" s="723"/>
      <c r="H4725" s="723"/>
      <c r="I4725" s="723"/>
      <c r="J4725" s="723"/>
      <c r="K4725" s="723"/>
      <c r="L4725" s="723"/>
      <c r="M4725" s="723"/>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20"/>
      <c r="C4729" s="720"/>
      <c r="D4729" s="720"/>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20"/>
      <c r="C4751" s="720"/>
      <c r="D4751" s="720"/>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27"/>
      <c r="C4752" s="727"/>
      <c r="D4752" s="727"/>
      <c r="E4752" s="727"/>
      <c r="F4752" s="727"/>
      <c r="G4752" s="727"/>
      <c r="H4752" s="727"/>
      <c r="I4752" s="727"/>
      <c r="J4752" s="727"/>
      <c r="K4752" s="727"/>
      <c r="L4752" s="727"/>
      <c r="M4752" s="727"/>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23"/>
      <c r="C4772" s="723"/>
      <c r="D4772" s="723"/>
      <c r="E4772" s="723"/>
      <c r="F4772" s="723"/>
      <c r="G4772" s="723"/>
      <c r="H4772" s="723"/>
      <c r="I4772" s="723"/>
      <c r="J4772" s="723"/>
      <c r="K4772" s="723"/>
      <c r="L4772" s="723"/>
      <c r="M4772" s="723"/>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20"/>
      <c r="C4774" s="720"/>
      <c r="D4774" s="720"/>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87" t="s">
        <v>55</v>
      </c>
      <c r="Q4781" s="25">
        <f>175.94/1156.5</f>
        <v>0.15213143104193688</v>
      </c>
      <c r="U4781" s="458">
        <v>0.1</v>
      </c>
      <c r="W4781" s="778"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87"/>
      <c r="Q4782" s="25">
        <f>175.94/1155.8</f>
        <v>0.15222356809136528</v>
      </c>
      <c r="U4782" s="458">
        <v>0.1</v>
      </c>
      <c r="W4782" s="778"/>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20"/>
      <c r="C4797" s="720"/>
      <c r="D4797" s="720"/>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20"/>
      <c r="C4819" s="720"/>
      <c r="D4819" s="720"/>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23"/>
      <c r="C4840" s="723"/>
      <c r="D4840" s="723"/>
      <c r="E4840" s="723"/>
      <c r="F4840" s="723"/>
      <c r="G4840" s="723"/>
      <c r="H4840" s="723"/>
      <c r="I4840" s="723"/>
      <c r="J4840" s="723"/>
      <c r="K4840" s="723"/>
      <c r="L4840" s="723"/>
      <c r="M4840" s="723"/>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20"/>
      <c r="C4843" s="720"/>
      <c r="D4843" s="720"/>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97" t="s">
        <v>50</v>
      </c>
      <c r="U4852" s="458">
        <v>0.1</v>
      </c>
      <c r="W4852" s="778"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97"/>
      <c r="U4853" s="458">
        <v>0.1</v>
      </c>
      <c r="W4853" s="778"/>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25" t="s">
        <v>50</v>
      </c>
      <c r="Q4854" s="797"/>
      <c r="U4854" s="458">
        <v>0.1</v>
      </c>
      <c r="W4854" s="778"/>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25"/>
      <c r="Q4855" s="25">
        <f>166.02/1112.3</f>
        <v>0.14925829362582038</v>
      </c>
      <c r="U4855" s="458">
        <v>0.1</v>
      </c>
      <c r="W4855" s="778"/>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20"/>
      <c r="C4866" s="720"/>
      <c r="D4866" s="720"/>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24" t="s">
        <v>50</v>
      </c>
      <c r="Q4867" s="376" t="s">
        <v>50</v>
      </c>
      <c r="U4867" s="458">
        <v>0.1</v>
      </c>
      <c r="W4867" s="790"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25"/>
      <c r="Q4868" s="25">
        <f>165.28/1105.1</f>
        <v>0.14956112568998281</v>
      </c>
      <c r="U4868" s="458">
        <v>0.1</v>
      </c>
      <c r="W4868" s="778"/>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25"/>
      <c r="Q4869" s="25">
        <f>165.28/1105.1</f>
        <v>0.14956112568998281</v>
      </c>
      <c r="U4869" s="458">
        <v>0.1</v>
      </c>
      <c r="W4869" s="778"/>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25"/>
      <c r="Q4870" s="25">
        <f>165.28/1105.1</f>
        <v>0.14956112568998281</v>
      </c>
      <c r="U4870" s="458">
        <v>0.1</v>
      </c>
      <c r="W4870" s="778"/>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25"/>
      <c r="Q4871" s="25">
        <f>165.94/1111.3</f>
        <v>0.14932061549536579</v>
      </c>
      <c r="U4871" s="458">
        <v>0.1</v>
      </c>
      <c r="W4871" s="778"/>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20"/>
      <c r="C4888" s="720"/>
      <c r="D4888" s="720"/>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20"/>
      <c r="C4911" s="720"/>
      <c r="D4911" s="720"/>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23"/>
      <c r="C4929" s="723"/>
      <c r="D4929" s="723"/>
      <c r="E4929" s="723"/>
      <c r="F4929" s="723"/>
      <c r="G4929" s="723"/>
      <c r="H4929" s="723"/>
      <c r="I4929" s="723"/>
      <c r="J4929" s="723"/>
      <c r="K4929" s="723"/>
      <c r="L4929" s="723"/>
      <c r="M4929" s="723"/>
      <c r="P4929" s="278">
        <v>17610</v>
      </c>
      <c r="Q4929" s="25">
        <f>172.49/1199.4</f>
        <v>0.14381357345339335</v>
      </c>
      <c r="U4929" s="458">
        <v>0.1</v>
      </c>
      <c r="W4929" s="340">
        <f t="shared" si="309"/>
        <v>2785.8127313656832</v>
      </c>
      <c r="X4929" s="535"/>
    </row>
    <row r="4930" spans="1:24" ht="15" hidden="1" customHeight="1">
      <c r="A4930" s="3">
        <v>42731</v>
      </c>
      <c r="B4930" s="723"/>
      <c r="C4930" s="723"/>
      <c r="D4930" s="723"/>
      <c r="E4930" s="723"/>
      <c r="F4930" s="723"/>
      <c r="G4930" s="723"/>
      <c r="H4930" s="723"/>
      <c r="I4930" s="723"/>
      <c r="J4930" s="723"/>
      <c r="K4930" s="723"/>
      <c r="L4930" s="723"/>
      <c r="M4930" s="723"/>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20"/>
      <c r="C4934" s="720"/>
      <c r="D4934" s="720"/>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25" t="s">
        <v>50</v>
      </c>
      <c r="Q4953" s="725" t="s">
        <v>50</v>
      </c>
      <c r="W4953" s="794"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25"/>
      <c r="Q4954" s="725"/>
      <c r="W4954" s="794"/>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25"/>
      <c r="Q4955" s="725"/>
      <c r="W4955" s="794"/>
      <c r="X4955" s="535"/>
    </row>
    <row r="4956" spans="1:24" ht="15" hidden="1" customHeight="1" thickBot="1">
      <c r="A4956" s="236"/>
      <c r="B4956" s="720"/>
      <c r="C4956" s="720"/>
      <c r="D4956" s="720"/>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95" t="s">
        <v>50</v>
      </c>
      <c r="Q4957" s="25">
        <f>169.01/1155.5</f>
        <v>0.14626568585028127</v>
      </c>
      <c r="W4957" s="792"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96"/>
      <c r="Q4958" s="25">
        <f>168.97/1155.2</f>
        <v>0.14626904432132964</v>
      </c>
      <c r="W4958" s="793"/>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20"/>
      <c r="C4977" s="720"/>
      <c r="D4977" s="720"/>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20"/>
      <c r="C5001" s="720"/>
      <c r="D5001" s="720"/>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83" t="s">
        <v>56</v>
      </c>
      <c r="Q5002" s="25">
        <f>162.01/1113.8</f>
        <v>0.1454569940743401</v>
      </c>
      <c r="W5002" s="781"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26"/>
      <c r="Q5003" s="25">
        <f>162.67/1118.9</f>
        <v>0.14538385914737686</v>
      </c>
      <c r="W5003" s="782"/>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23"/>
      <c r="C5011" s="723"/>
      <c r="D5011" s="723"/>
      <c r="E5011" s="723"/>
      <c r="F5011" s="723"/>
      <c r="G5011" s="723"/>
      <c r="H5011" s="723"/>
      <c r="I5011" s="723"/>
      <c r="J5011" s="723"/>
      <c r="K5011" s="723"/>
      <c r="L5011" s="723"/>
      <c r="M5011" s="723"/>
      <c r="Q5011" s="25">
        <f>165.47/1138.8</f>
        <v>0.14530207235686687</v>
      </c>
      <c r="X5011" s="535"/>
    </row>
    <row r="5012" spans="1:24" ht="15" hidden="1" customHeight="1">
      <c r="A5012" s="3">
        <v>42842</v>
      </c>
      <c r="B5012" s="723"/>
      <c r="C5012" s="723"/>
      <c r="D5012" s="723"/>
      <c r="E5012" s="723"/>
      <c r="F5012" s="723"/>
      <c r="G5012" s="723"/>
      <c r="H5012" s="723"/>
      <c r="I5012" s="723"/>
      <c r="J5012" s="723"/>
      <c r="K5012" s="723"/>
      <c r="L5012" s="723"/>
      <c r="M5012" s="723"/>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20"/>
      <c r="C5022" s="720"/>
      <c r="D5022" s="720"/>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27"/>
      <c r="C5023" s="727"/>
      <c r="D5023" s="727"/>
      <c r="E5023" s="727"/>
      <c r="F5023" s="727"/>
      <c r="G5023" s="727"/>
      <c r="H5023" s="727"/>
      <c r="I5023" s="727"/>
      <c r="J5023" s="727"/>
      <c r="K5023" s="727"/>
      <c r="L5023" s="727"/>
      <c r="M5023" s="727"/>
      <c r="P5023" s="451" t="s">
        <v>56</v>
      </c>
      <c r="Q5023" s="721"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22"/>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22"/>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22"/>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23"/>
      <c r="C5043" s="723"/>
      <c r="D5043" s="723"/>
      <c r="E5043" s="723"/>
      <c r="F5043" s="723"/>
      <c r="G5043" s="723"/>
      <c r="H5043" s="723"/>
      <c r="I5043" s="723"/>
      <c r="J5043" s="723"/>
      <c r="K5043" s="723"/>
      <c r="L5043" s="723"/>
      <c r="M5043" s="723"/>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20"/>
      <c r="C5046" s="720"/>
      <c r="D5046" s="720"/>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20"/>
      <c r="C5069" s="720"/>
      <c r="D5069" s="720"/>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20"/>
      <c r="C5091" s="720"/>
      <c r="D5091" s="720"/>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23"/>
      <c r="C5111" s="723"/>
      <c r="D5111" s="723"/>
      <c r="E5111" s="723"/>
      <c r="F5111" s="723"/>
      <c r="G5111" s="723"/>
      <c r="H5111" s="723"/>
      <c r="I5111" s="723"/>
      <c r="J5111" s="723"/>
      <c r="K5111" s="723"/>
      <c r="L5111" s="723"/>
      <c r="M5111" s="723"/>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20"/>
      <c r="C5115" s="720"/>
      <c r="D5115" s="720"/>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20"/>
      <c r="C5137" s="720"/>
      <c r="D5137" s="720"/>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20"/>
      <c r="C5160" s="720"/>
      <c r="D5160" s="720"/>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20"/>
      <c r="C5183" s="720"/>
      <c r="D5183" s="720"/>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23"/>
      <c r="C5200" s="723"/>
      <c r="D5200" s="723"/>
      <c r="E5200" s="723"/>
      <c r="F5200" s="723"/>
      <c r="G5200" s="723"/>
      <c r="H5200" s="723"/>
      <c r="I5200" s="723"/>
      <c r="J5200" s="723"/>
      <c r="K5200" s="723"/>
      <c r="L5200" s="723"/>
      <c r="M5200" s="723"/>
      <c r="P5200" s="278"/>
      <c r="X5200" s="535"/>
    </row>
    <row r="5201" spans="1:24" ht="15" hidden="1" customHeight="1">
      <c r="A5201" s="3">
        <v>43095</v>
      </c>
      <c r="B5201" s="723"/>
      <c r="C5201" s="723"/>
      <c r="D5201" s="723"/>
      <c r="E5201" s="723"/>
      <c r="F5201" s="723"/>
      <c r="G5201" s="723"/>
      <c r="H5201" s="723"/>
      <c r="I5201" s="723"/>
      <c r="J5201" s="723"/>
      <c r="K5201" s="723"/>
      <c r="L5201" s="723"/>
      <c r="M5201" s="723"/>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20"/>
      <c r="C5205" s="720"/>
      <c r="D5205" s="720"/>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20"/>
      <c r="C5228" s="720"/>
      <c r="D5228" s="720"/>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99" t="s">
        <v>50</v>
      </c>
      <c r="Q5239" s="799"/>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99"/>
      <c r="Q5240" s="799"/>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99"/>
      <c r="Q5241" s="79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99"/>
      <c r="Q5242" s="79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99"/>
      <c r="Q5243" s="79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20"/>
      <c r="C5249" s="720"/>
      <c r="D5249" s="720"/>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23"/>
      <c r="C5271" s="723"/>
      <c r="D5271" s="723"/>
      <c r="E5271" s="723"/>
      <c r="F5271" s="723"/>
      <c r="G5271" s="723"/>
      <c r="H5271" s="723"/>
      <c r="I5271" s="723"/>
      <c r="J5271" s="723"/>
      <c r="K5271" s="723"/>
      <c r="L5271" s="723"/>
      <c r="M5271" s="723"/>
      <c r="N5271" s="455">
        <f>AVERAGE(K5250:K5270)</f>
        <v>2397</v>
      </c>
      <c r="O5271" s="250">
        <f>AVERAGE(K5206:K5270)</f>
        <v>2522.6746031746034</v>
      </c>
      <c r="X5271" s="535"/>
    </row>
    <row r="5272" spans="1:24" ht="15" hidden="1" customHeight="1" thickBot="1">
      <c r="A5272" s="236"/>
      <c r="B5272" s="720"/>
      <c r="C5272" s="720"/>
      <c r="D5272" s="720"/>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23"/>
      <c r="C5273" s="723"/>
      <c r="D5273" s="723"/>
      <c r="E5273" s="723"/>
      <c r="F5273" s="723"/>
      <c r="G5273" s="723"/>
      <c r="H5273" s="723"/>
      <c r="I5273" s="723"/>
      <c r="J5273" s="723"/>
      <c r="K5273" s="723"/>
      <c r="L5273" s="723"/>
      <c r="M5273" s="72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26"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26"/>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20"/>
      <c r="C5294" s="720"/>
      <c r="D5294" s="720"/>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23"/>
      <c r="C5299" s="723"/>
      <c r="D5299" s="723"/>
      <c r="E5299" s="723"/>
      <c r="F5299" s="723"/>
      <c r="G5299" s="723"/>
      <c r="H5299" s="723"/>
      <c r="I5299" s="723"/>
      <c r="J5299" s="723"/>
      <c r="K5299" s="723"/>
      <c r="L5299" s="723"/>
      <c r="M5299" s="723"/>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23"/>
      <c r="C5314" s="723"/>
      <c r="D5314" s="723"/>
      <c r="E5314" s="723"/>
      <c r="F5314" s="723"/>
      <c r="G5314" s="723"/>
      <c r="H5314" s="723"/>
      <c r="I5314" s="723"/>
      <c r="J5314" s="723"/>
      <c r="K5314" s="723"/>
      <c r="L5314" s="723"/>
      <c r="M5314" s="72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20"/>
      <c r="C5318" s="720"/>
      <c r="D5318" s="720"/>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20"/>
      <c r="C5340" s="720"/>
      <c r="D5340" s="720"/>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23"/>
      <c r="C5382" s="723"/>
      <c r="D5382" s="723"/>
      <c r="E5382" s="723"/>
      <c r="F5382" s="723"/>
      <c r="G5382" s="723"/>
      <c r="H5382" s="723"/>
      <c r="I5382" s="723"/>
      <c r="J5382" s="723"/>
      <c r="K5382" s="723"/>
      <c r="L5382" s="723"/>
      <c r="M5382" s="723"/>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23"/>
      <c r="C5472" s="723"/>
      <c r="D5472" s="723"/>
      <c r="E5472" s="723"/>
      <c r="F5472" s="723"/>
      <c r="G5472" s="723"/>
      <c r="H5472" s="723"/>
      <c r="I5472" s="723"/>
      <c r="J5472" s="723"/>
      <c r="K5472" s="723"/>
      <c r="L5472" s="723"/>
      <c r="M5472" s="723"/>
      <c r="N5472" s="137"/>
      <c r="O5472" s="137"/>
      <c r="P5472" s="278">
        <v>18350</v>
      </c>
      <c r="Q5472" s="25">
        <f>162.82/1125.2</f>
        <v>0.14470316388197652</v>
      </c>
      <c r="W5472" s="340">
        <f>(P5472*Q5472)*(1+U5472)</f>
        <v>2655.3030572342691</v>
      </c>
      <c r="X5472" s="535"/>
    </row>
    <row r="5473" spans="1:24" ht="15" hidden="1" customHeight="1">
      <c r="A5473" s="3">
        <v>43460</v>
      </c>
      <c r="B5473" s="723"/>
      <c r="C5473" s="723"/>
      <c r="D5473" s="723"/>
      <c r="E5473" s="723"/>
      <c r="F5473" s="723"/>
      <c r="G5473" s="723"/>
      <c r="H5473" s="723"/>
      <c r="I5473" s="723"/>
      <c r="J5473" s="723"/>
      <c r="K5473" s="723"/>
      <c r="L5473" s="723"/>
      <c r="M5473" s="723"/>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23"/>
      <c r="C5558" s="723"/>
      <c r="D5558" s="723"/>
      <c r="E5558" s="723"/>
      <c r="F5558" s="723"/>
      <c r="G5558" s="723"/>
      <c r="H5558" s="723"/>
      <c r="I5558" s="723"/>
      <c r="J5558" s="723"/>
      <c r="K5558" s="723"/>
      <c r="L5558" s="723"/>
      <c r="M5558" s="723"/>
      <c r="P5558" s="278"/>
      <c r="X5558" s="535"/>
    </row>
    <row r="5559" spans="1:24" ht="15" hidden="1" customHeight="1">
      <c r="A5559" s="3">
        <v>43577</v>
      </c>
      <c r="B5559" s="723"/>
      <c r="C5559" s="723"/>
      <c r="D5559" s="723"/>
      <c r="E5559" s="723"/>
      <c r="F5559" s="723"/>
      <c r="G5559" s="723"/>
      <c r="H5559" s="723"/>
      <c r="I5559" s="723"/>
      <c r="J5559" s="723"/>
      <c r="K5559" s="723"/>
      <c r="L5559" s="723"/>
      <c r="M5559" s="723"/>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23"/>
      <c r="C5570" s="723"/>
      <c r="D5570" s="723"/>
      <c r="E5570" s="723"/>
      <c r="F5570" s="723"/>
      <c r="G5570" s="723"/>
      <c r="H5570" s="723"/>
      <c r="I5570" s="723"/>
      <c r="J5570" s="723"/>
      <c r="K5570" s="723"/>
      <c r="L5570" s="723"/>
      <c r="M5570" s="72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23"/>
      <c r="C5585" s="723"/>
      <c r="D5585" s="723"/>
      <c r="E5585" s="723"/>
      <c r="F5585" s="723"/>
      <c r="G5585" s="723"/>
      <c r="H5585" s="723"/>
      <c r="I5585" s="723"/>
      <c r="J5585" s="723"/>
      <c r="K5585" s="723"/>
      <c r="L5585" s="723"/>
      <c r="M5585" s="723"/>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23"/>
      <c r="C5653" s="723"/>
      <c r="D5653" s="723"/>
      <c r="E5653" s="723"/>
      <c r="F5653" s="723"/>
      <c r="G5653" s="723"/>
      <c r="H5653" s="723"/>
      <c r="I5653" s="723"/>
      <c r="J5653" s="723"/>
      <c r="K5653" s="723"/>
      <c r="L5653" s="723"/>
      <c r="M5653" s="723"/>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44" t="s">
        <v>60</v>
      </c>
      <c r="C5744" s="723"/>
      <c r="D5744" s="723"/>
      <c r="E5744" s="723"/>
      <c r="F5744" s="723"/>
      <c r="G5744" s="723"/>
      <c r="H5744" s="723"/>
      <c r="I5744" s="723"/>
      <c r="J5744" s="723"/>
      <c r="K5744" s="723"/>
      <c r="L5744" s="723"/>
      <c r="M5744" s="723"/>
      <c r="O5744" s="137"/>
      <c r="P5744" s="278">
        <v>15200</v>
      </c>
      <c r="Q5744" s="25">
        <f>166.01/1163.7</f>
        <v>0.14265704219300507</v>
      </c>
      <c r="W5744" s="340">
        <f>(P5744*Q5744)*(1+U5744)</f>
        <v>2168.3870413336772</v>
      </c>
      <c r="X5744" s="535"/>
    </row>
    <row r="5745" spans="1:24" ht="15" hidden="1" customHeight="1">
      <c r="A5745" s="3">
        <v>43825</v>
      </c>
      <c r="B5745" s="723"/>
      <c r="C5745" s="723"/>
      <c r="D5745" s="723"/>
      <c r="E5745" s="723"/>
      <c r="F5745" s="723"/>
      <c r="G5745" s="723"/>
      <c r="H5745" s="723"/>
      <c r="I5745" s="723"/>
      <c r="J5745" s="723"/>
      <c r="K5745" s="723"/>
      <c r="L5745" s="723"/>
      <c r="M5745" s="723"/>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23" t="s">
        <v>61</v>
      </c>
      <c r="C5824" s="723"/>
      <c r="D5824" s="723"/>
      <c r="E5824" s="723"/>
      <c r="F5824" s="723"/>
      <c r="G5824" s="723"/>
      <c r="H5824" s="723"/>
      <c r="I5824" s="723"/>
      <c r="J5824" s="723"/>
      <c r="K5824" s="723"/>
      <c r="L5824" s="723"/>
      <c r="M5824" s="723"/>
      <c r="P5824" s="278">
        <v>14050</v>
      </c>
      <c r="Q5824" s="25">
        <f>172.07/1212.3</f>
        <v>0.14193681431988781</v>
      </c>
      <c r="W5824" s="340">
        <f t="shared" si="826"/>
        <v>1994.2122411944238</v>
      </c>
      <c r="X5824" s="535"/>
    </row>
    <row r="5825" spans="1:24" ht="15" hidden="1" customHeight="1">
      <c r="A5825" s="3">
        <v>43934</v>
      </c>
      <c r="B5825" s="723"/>
      <c r="C5825" s="723"/>
      <c r="D5825" s="723"/>
      <c r="E5825" s="723"/>
      <c r="F5825" s="723"/>
      <c r="G5825" s="723"/>
      <c r="H5825" s="723"/>
      <c r="I5825" s="723"/>
      <c r="J5825" s="723"/>
      <c r="K5825" s="723"/>
      <c r="L5825" s="723"/>
      <c r="M5825" s="723"/>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03"/>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04"/>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04"/>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23" t="s">
        <v>61</v>
      </c>
      <c r="C5845" s="723"/>
      <c r="D5845" s="723"/>
      <c r="E5845" s="723"/>
      <c r="F5845" s="723"/>
      <c r="G5845" s="723"/>
      <c r="H5845" s="723"/>
      <c r="I5845" s="723"/>
      <c r="J5845" s="723"/>
      <c r="K5845" s="723"/>
      <c r="L5845" s="723"/>
      <c r="M5845" s="723"/>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23" t="s">
        <v>61</v>
      </c>
      <c r="C5856" s="723"/>
      <c r="D5856" s="723"/>
      <c r="E5856" s="723"/>
      <c r="F5856" s="723"/>
      <c r="G5856" s="723"/>
      <c r="H5856" s="723"/>
      <c r="I5856" s="723"/>
      <c r="J5856" s="723"/>
      <c r="K5856" s="723"/>
      <c r="L5856" s="723"/>
      <c r="M5856" s="723"/>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23" t="s">
        <v>61</v>
      </c>
      <c r="C5929" s="723"/>
      <c r="D5929" s="723"/>
      <c r="E5929" s="723"/>
      <c r="F5929" s="723"/>
      <c r="G5929" s="723"/>
      <c r="H5929" s="723"/>
      <c r="I5929" s="723"/>
      <c r="J5929" s="723"/>
      <c r="K5929" s="723"/>
      <c r="L5929" s="723"/>
      <c r="M5929" s="723"/>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22"/>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22"/>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01"/>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19"/>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19"/>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19"/>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19"/>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19"/>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23" t="s">
        <v>61</v>
      </c>
      <c r="C6017" s="723"/>
      <c r="D6017" s="723"/>
      <c r="E6017" s="723"/>
      <c r="F6017" s="723"/>
      <c r="G6017" s="723"/>
      <c r="H6017" s="723"/>
      <c r="I6017" s="723"/>
      <c r="J6017" s="723"/>
      <c r="K6017" s="723"/>
      <c r="L6017" s="723"/>
      <c r="M6017" s="723"/>
      <c r="X6017" s="535"/>
    </row>
    <row r="6018" spans="1:24" ht="15" hidden="1" customHeight="1">
      <c r="A6018" s="3">
        <v>44193</v>
      </c>
      <c r="B6018" s="723"/>
      <c r="C6018" s="723"/>
      <c r="D6018" s="723"/>
      <c r="E6018" s="723"/>
      <c r="F6018" s="723"/>
      <c r="G6018" s="723"/>
      <c r="H6018" s="723"/>
      <c r="I6018" s="723"/>
      <c r="J6018" s="723"/>
      <c r="K6018" s="723"/>
      <c r="L6018" s="723"/>
      <c r="M6018" s="723"/>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22"/>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00"/>
      <c r="Q6052" s="722"/>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00"/>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00"/>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00"/>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00"/>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23" t="s">
        <v>61</v>
      </c>
      <c r="C6090" s="723"/>
      <c r="D6090" s="723"/>
      <c r="E6090" s="723"/>
      <c r="F6090" s="723"/>
      <c r="G6090" s="723"/>
      <c r="H6090" s="723"/>
      <c r="I6090" s="723"/>
      <c r="J6090" s="723"/>
      <c r="K6090" s="723"/>
      <c r="L6090" s="723"/>
      <c r="M6090" s="723"/>
      <c r="P6090" s="278">
        <v>15100</v>
      </c>
      <c r="Q6090" s="25">
        <f>171.66/1127.5</f>
        <v>0.15224833702882484</v>
      </c>
      <c r="W6090" s="340">
        <f t="shared" ref="W6090:W6093" si="1185">(P6090*Q6090)*(1+U6090)</f>
        <v>2298.949889135255</v>
      </c>
      <c r="X6090" s="535"/>
    </row>
    <row r="6091" spans="1:24" ht="15" hidden="1" customHeight="1">
      <c r="A6091" s="3">
        <v>44291</v>
      </c>
      <c r="B6091" s="723"/>
      <c r="C6091" s="723"/>
      <c r="D6091" s="723"/>
      <c r="E6091" s="723"/>
      <c r="F6091" s="723"/>
      <c r="G6091" s="723"/>
      <c r="H6091" s="723"/>
      <c r="I6091" s="723"/>
      <c r="J6091" s="723"/>
      <c r="K6091" s="723"/>
      <c r="L6091" s="723"/>
      <c r="M6091" s="723"/>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27" t="s">
        <v>62</v>
      </c>
      <c r="C6112" s="727"/>
      <c r="D6112" s="727"/>
      <c r="E6112" s="727"/>
      <c r="F6112" s="727"/>
      <c r="G6112" s="727"/>
      <c r="H6112" s="727"/>
      <c r="I6112" s="727"/>
      <c r="J6112" s="727"/>
      <c r="K6112" s="727"/>
      <c r="L6112" s="727"/>
      <c r="M6112" s="727"/>
      <c r="N6112" s="727"/>
      <c r="O6112" s="727"/>
      <c r="P6112" s="727"/>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98"/>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98"/>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23" t="s">
        <v>61</v>
      </c>
      <c r="C6132" s="723"/>
      <c r="D6132" s="723"/>
      <c r="E6132" s="723"/>
      <c r="F6132" s="723"/>
      <c r="G6132" s="723"/>
      <c r="H6132" s="723"/>
      <c r="I6132" s="723"/>
      <c r="J6132" s="723"/>
      <c r="K6132" s="723"/>
      <c r="L6132" s="723"/>
      <c r="M6132" s="723"/>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23" t="s">
        <v>61</v>
      </c>
      <c r="C6200" s="802"/>
      <c r="D6200" s="802"/>
      <c r="E6200" s="802"/>
      <c r="F6200" s="802"/>
      <c r="G6200" s="802"/>
      <c r="H6200" s="802"/>
      <c r="I6200" s="802"/>
      <c r="J6200" s="802"/>
      <c r="K6200" s="802"/>
      <c r="L6200" s="802"/>
      <c r="M6200" s="802"/>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23" t="s">
        <v>61</v>
      </c>
      <c r="C6289" s="805"/>
      <c r="D6289" s="805"/>
      <c r="E6289" s="805"/>
      <c r="F6289" s="805"/>
      <c r="G6289" s="805"/>
      <c r="H6289" s="805"/>
      <c r="I6289" s="805"/>
      <c r="J6289" s="805"/>
      <c r="K6289" s="805"/>
      <c r="L6289" s="805"/>
      <c r="M6289" s="805"/>
      <c r="P6289" s="278">
        <v>15225</v>
      </c>
      <c r="Q6289" s="25">
        <f>186.09/1186.2</f>
        <v>0.15687910976226604</v>
      </c>
      <c r="W6289" s="340">
        <f t="shared" si="1300"/>
        <v>2388.4844461305006</v>
      </c>
      <c r="X6289" s="535"/>
    </row>
    <row r="6290" spans="1:24" ht="15" hidden="1" customHeight="1">
      <c r="A6290" s="3">
        <v>44558</v>
      </c>
      <c r="B6290" s="805"/>
      <c r="C6290" s="805"/>
      <c r="D6290" s="805"/>
      <c r="E6290" s="805"/>
      <c r="F6290" s="805"/>
      <c r="G6290" s="805"/>
      <c r="H6290" s="805"/>
      <c r="I6290" s="805"/>
      <c r="J6290" s="805"/>
      <c r="K6290" s="805"/>
      <c r="L6290" s="805"/>
      <c r="M6290" s="805"/>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27" t="s">
        <v>61</v>
      </c>
      <c r="C6295" s="806"/>
      <c r="D6295" s="806"/>
      <c r="E6295" s="806"/>
      <c r="F6295" s="806"/>
      <c r="G6295" s="806"/>
      <c r="H6295" s="806"/>
      <c r="I6295" s="806"/>
      <c r="J6295" s="806"/>
      <c r="K6295" s="806"/>
      <c r="L6295" s="806"/>
      <c r="M6295" s="806"/>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23" t="s">
        <v>61</v>
      </c>
      <c r="C6372" s="805"/>
      <c r="D6372" s="805"/>
      <c r="E6372" s="805"/>
      <c r="F6372" s="805"/>
      <c r="G6372" s="805"/>
      <c r="H6372" s="805"/>
      <c r="I6372" s="805"/>
      <c r="J6372" s="805"/>
      <c r="K6372" s="805"/>
      <c r="L6372" s="805"/>
      <c r="M6372" s="805"/>
      <c r="P6372" s="278">
        <v>15325</v>
      </c>
      <c r="Q6372" s="25">
        <f>192.79/1230.1</f>
        <v>0.15672709535810098</v>
      </c>
      <c r="W6372" s="340">
        <f t="shared" si="1314"/>
        <v>2401.8427363628975</v>
      </c>
      <c r="X6372" s="535" t="e">
        <f t="shared" ref="X6372:X6373" si="1319">P6372/K6372</f>
        <v>#DIV/0!</v>
      </c>
    </row>
    <row r="6373" spans="1:24" ht="15" customHeight="1">
      <c r="A6373" s="3">
        <v>44669</v>
      </c>
      <c r="B6373" s="805"/>
      <c r="C6373" s="805"/>
      <c r="D6373" s="805"/>
      <c r="E6373" s="805"/>
      <c r="F6373" s="805"/>
      <c r="G6373" s="805"/>
      <c r="H6373" s="805"/>
      <c r="I6373" s="805"/>
      <c r="J6373" s="805"/>
      <c r="K6373" s="805"/>
      <c r="L6373" s="805"/>
      <c r="M6373" s="805"/>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27" t="s">
        <v>61</v>
      </c>
      <c r="C6384" s="727"/>
      <c r="D6384" s="727"/>
      <c r="E6384" s="727"/>
      <c r="F6384" s="727"/>
      <c r="G6384" s="727"/>
      <c r="H6384" s="727"/>
      <c r="I6384" s="727"/>
      <c r="J6384" s="727"/>
      <c r="K6384" s="727"/>
      <c r="L6384" s="727"/>
      <c r="M6384" s="727"/>
      <c r="P6384" s="801"/>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19"/>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19"/>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23" t="s">
        <v>61</v>
      </c>
      <c r="C6408" s="723"/>
      <c r="D6408" s="723"/>
      <c r="E6408" s="723"/>
      <c r="F6408" s="723"/>
      <c r="G6408" s="723"/>
      <c r="H6408" s="723"/>
      <c r="I6408" s="723"/>
      <c r="J6408" s="723"/>
      <c r="K6408" s="723"/>
      <c r="L6408" s="723"/>
      <c r="M6408" s="723"/>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23"/>
      <c r="C6409" s="723"/>
      <c r="D6409" s="723"/>
      <c r="E6409" s="723"/>
      <c r="F6409" s="723"/>
      <c r="G6409" s="723"/>
      <c r="H6409" s="723"/>
      <c r="I6409" s="723"/>
      <c r="J6409" s="723"/>
      <c r="K6409" s="723"/>
      <c r="L6409" s="723"/>
      <c r="M6409" s="723"/>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23" t="s">
        <v>61</v>
      </c>
      <c r="C6472" s="723"/>
      <c r="D6472" s="723"/>
      <c r="E6472" s="723"/>
      <c r="F6472" s="723"/>
      <c r="G6472" s="723"/>
      <c r="H6472" s="723"/>
      <c r="I6472" s="723"/>
      <c r="J6472" s="723"/>
      <c r="K6472" s="723"/>
      <c r="L6472" s="723"/>
      <c r="M6472" s="7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01"/>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19"/>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19"/>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19"/>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19"/>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23" t="s">
        <v>61</v>
      </c>
      <c r="C6561" s="723"/>
      <c r="D6561" s="723"/>
      <c r="E6561" s="723"/>
      <c r="F6561" s="723"/>
      <c r="G6561" s="723"/>
      <c r="H6561" s="723"/>
      <c r="I6561" s="723"/>
      <c r="J6561" s="723"/>
      <c r="K6561" s="723"/>
      <c r="L6561" s="723"/>
      <c r="M6561" s="723"/>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23"/>
      <c r="C6562" s="723"/>
      <c r="D6562" s="723"/>
      <c r="E6562" s="723"/>
      <c r="F6562" s="723"/>
      <c r="G6562" s="723"/>
      <c r="H6562" s="723"/>
      <c r="I6562" s="723"/>
      <c r="J6562" s="723"/>
      <c r="K6562" s="723"/>
      <c r="L6562" s="723"/>
      <c r="M6562" s="723"/>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27" t="s">
        <v>61</v>
      </c>
      <c r="C6567" s="727"/>
      <c r="D6567" s="727"/>
      <c r="E6567" s="727"/>
      <c r="F6567" s="727"/>
      <c r="G6567" s="727"/>
      <c r="H6567" s="727"/>
      <c r="I6567" s="727"/>
      <c r="J6567" s="727"/>
      <c r="K6567" s="727"/>
      <c r="L6567" s="727"/>
      <c r="M6567" s="727"/>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19"/>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19"/>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19"/>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19"/>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19"/>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23"/>
      <c r="C6639" s="723"/>
      <c r="D6639" s="723"/>
      <c r="E6639" s="723"/>
      <c r="F6639" s="723"/>
      <c r="G6639" s="723"/>
      <c r="H6639" s="723"/>
      <c r="I6639" s="723"/>
      <c r="J6639" s="723"/>
      <c r="K6639" s="723"/>
      <c r="L6639" s="723"/>
      <c r="M6639" s="723"/>
      <c r="P6639" s="278">
        <v>15175</v>
      </c>
      <c r="Q6639" s="25">
        <f>191.61/1318.9</f>
        <v>0.14528015770718022</v>
      </c>
      <c r="W6639" s="340">
        <f t="shared" si="1896"/>
        <v>2204.6263932064599</v>
      </c>
      <c r="X6639" s="532" t="e">
        <f t="shared" si="1897"/>
        <v>#DIV/0!</v>
      </c>
    </row>
    <row r="6640" spans="1:25" ht="15" customHeight="1">
      <c r="A6640" s="3">
        <v>45026</v>
      </c>
      <c r="B6640" s="723"/>
      <c r="C6640" s="723"/>
      <c r="D6640" s="723"/>
      <c r="E6640" s="723"/>
      <c r="F6640" s="723"/>
      <c r="G6640" s="723"/>
      <c r="H6640" s="723"/>
      <c r="I6640" s="723"/>
      <c r="J6640" s="723"/>
      <c r="K6640" s="723"/>
      <c r="L6640" s="723"/>
      <c r="M6640" s="723"/>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23"/>
      <c r="C6656" s="723"/>
      <c r="D6656" s="723"/>
      <c r="E6656" s="723"/>
      <c r="F6656" s="723"/>
      <c r="G6656" s="723"/>
      <c r="H6656" s="723"/>
      <c r="I6656" s="723"/>
      <c r="J6656" s="723"/>
      <c r="K6656" s="723"/>
      <c r="L6656" s="723"/>
      <c r="M6656" s="723"/>
      <c r="P6656" s="721"/>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22"/>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22"/>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23" t="s">
        <v>61</v>
      </c>
      <c r="C6661" s="723"/>
      <c r="D6661" s="723"/>
      <c r="E6661" s="723"/>
      <c r="F6661" s="723"/>
      <c r="G6661" s="723"/>
      <c r="H6661" s="723"/>
      <c r="I6661" s="723"/>
      <c r="J6661" s="723"/>
      <c r="K6661" s="723"/>
      <c r="L6661" s="723"/>
      <c r="M6661" s="723"/>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23"/>
      <c r="C6676" s="723"/>
      <c r="D6676" s="723"/>
      <c r="E6676" s="723"/>
      <c r="F6676" s="723"/>
      <c r="G6676" s="723"/>
      <c r="H6676" s="723"/>
      <c r="I6676" s="723"/>
      <c r="J6676" s="723"/>
      <c r="K6676" s="723"/>
      <c r="L6676" s="723"/>
      <c r="M6676" s="723"/>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19"/>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19"/>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H6703/E6703</f>
        <v>6.1631419939577041E-2</v>
      </c>
      <c r="J6703" s="708">
        <v>125347</v>
      </c>
      <c r="K6703" s="22">
        <v>2117.5</v>
      </c>
      <c r="L6703" s="6">
        <v>2082</v>
      </c>
      <c r="M6703" s="137">
        <f t="shared" ref="M6703" si="2015">L6703-K6703</f>
        <v>-35.5</v>
      </c>
      <c r="P6703" s="637">
        <v>15325</v>
      </c>
      <c r="Q6703" s="25">
        <f>180.88/1310</f>
        <v>0.13807633587786258</v>
      </c>
      <c r="W6703" s="340">
        <f t="shared" ref="W6703" si="2016">(P6703*Q6703)*(1+U6703)</f>
        <v>2116.0198473282439</v>
      </c>
      <c r="X6703" s="532">
        <f t="shared" ref="X6703" si="2017">P6703/K6703</f>
        <v>7.2373081463990552</v>
      </c>
    </row>
    <row r="6704" spans="1:24" ht="15" customHeight="1">
      <c r="A6704" s="714">
        <v>45111</v>
      </c>
      <c r="B6704" s="4">
        <v>39250</v>
      </c>
      <c r="C6704" s="712">
        <v>0</v>
      </c>
      <c r="D6704" s="712">
        <v>1200</v>
      </c>
      <c r="E6704" s="712">
        <v>41375</v>
      </c>
      <c r="F6704" s="4">
        <v>0</v>
      </c>
      <c r="G6704" s="4">
        <v>0</v>
      </c>
      <c r="H6704" s="10">
        <v>2550</v>
      </c>
      <c r="I6704" s="130">
        <f>H6704/E6704</f>
        <v>6.1631419939577041E-2</v>
      </c>
      <c r="J6704" s="712">
        <v>124748</v>
      </c>
      <c r="K6704" s="22">
        <v>2115</v>
      </c>
      <c r="L6704" s="6">
        <v>2091</v>
      </c>
      <c r="M6704" s="137">
        <f t="shared" ref="M6704" si="2018">L6704-K6704</f>
        <v>-24</v>
      </c>
      <c r="N6704" s="537">
        <f>AVERAGE($K$6703:K6704)</f>
        <v>2116.25</v>
      </c>
      <c r="O6704" s="473">
        <f>AVERAGE($K$6567:K6704)</f>
        <v>2129.0515873015875</v>
      </c>
      <c r="P6704" s="637">
        <v>15275</v>
      </c>
      <c r="Q6704" s="25">
        <f>179.53/1301.7</f>
        <v>0.13791964354305908</v>
      </c>
      <c r="W6704" s="340">
        <f t="shared" ref="W6704" si="2019">(P6704*Q6704)*(1+U6704)</f>
        <v>2106.7225551202273</v>
      </c>
      <c r="X6704" s="532">
        <f t="shared" ref="X6704" si="2020">P6704/K6704</f>
        <v>7.2222222222222223</v>
      </c>
    </row>
    <row r="6705" spans="10:13" ht="15" customHeight="1">
      <c r="J6705" s="5"/>
      <c r="M6705" s="137"/>
    </row>
    <row r="6706" spans="10:13" ht="15" customHeight="1">
      <c r="J6706" s="5"/>
      <c r="M6706" s="137"/>
    </row>
    <row r="6707" spans="10:13" ht="15" customHeight="1">
      <c r="J6707" s="713"/>
      <c r="M6707" s="137"/>
    </row>
    <row r="6708" spans="10:13" ht="15" customHeight="1">
      <c r="J6708" s="5"/>
      <c r="M6708" s="137"/>
    </row>
    <row r="6709" spans="10:13" ht="15" customHeight="1">
      <c r="J6709" s="5"/>
      <c r="M6709" s="137"/>
    </row>
    <row r="6710" spans="10:13" ht="15" customHeight="1">
      <c r="J6710" s="5"/>
      <c r="M6710" s="137"/>
    </row>
    <row r="6711" spans="10:13" ht="15" customHeight="1">
      <c r="J6711" s="5"/>
      <c r="M6711" s="137"/>
    </row>
    <row r="6712" spans="10:13" ht="15" customHeight="1">
      <c r="J6712" s="5"/>
      <c r="M6712" s="137"/>
    </row>
    <row r="6713" spans="10:13" ht="15" customHeight="1">
      <c r="J6713" s="5"/>
      <c r="M6713" s="137"/>
    </row>
    <row r="6714" spans="10:13" ht="15" customHeight="1">
      <c r="J6714" s="5"/>
      <c r="M6714" s="137"/>
    </row>
    <row r="6715" spans="10:13" ht="15" customHeight="1">
      <c r="J6715" s="5"/>
      <c r="M6715" s="137"/>
    </row>
    <row r="6716" spans="10:13" ht="15" customHeight="1">
      <c r="J6716" s="5"/>
      <c r="M6716" s="137"/>
    </row>
    <row r="6717" spans="10:13" ht="15" customHeight="1">
      <c r="J6717" s="5"/>
      <c r="M6717" s="137"/>
    </row>
    <row r="6718" spans="10:13" ht="15" customHeight="1">
      <c r="J6718" s="5"/>
      <c r="M6718" s="137"/>
    </row>
    <row r="6719" spans="10:13" ht="15" customHeight="1">
      <c r="J6719" s="5"/>
      <c r="M6719" s="137"/>
    </row>
    <row r="6720" spans="10:13"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E4131" sqref="E4131"/>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14" t="s">
        <v>64</v>
      </c>
      <c r="B1" s="814"/>
      <c r="C1" s="814"/>
      <c r="D1" s="814"/>
      <c r="E1" s="814"/>
      <c r="F1" s="814"/>
      <c r="G1" s="814"/>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15" t="s">
        <v>73</v>
      </c>
      <c r="C68" s="815"/>
      <c r="D68" s="815"/>
    </row>
    <row r="69" spans="1:4" ht="15" customHeight="1">
      <c r="A69" s="409">
        <v>39181</v>
      </c>
      <c r="B69" s="815"/>
      <c r="C69" s="815"/>
      <c r="D69" s="815"/>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16" t="s">
        <v>25</v>
      </c>
      <c r="B103" s="816"/>
      <c r="C103" s="816"/>
      <c r="D103" s="816"/>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09" t="s">
        <v>74</v>
      </c>
      <c r="C313" s="809"/>
      <c r="D313" s="809"/>
      <c r="E313" s="809"/>
      <c r="F313" s="809"/>
      <c r="G313" s="809"/>
      <c r="H313" s="427"/>
      <c r="I313" s="427"/>
      <c r="J313" s="427"/>
      <c r="K313" s="427"/>
    </row>
    <row r="314" spans="1:11" ht="15" customHeight="1">
      <c r="A314" s="424">
        <v>39531</v>
      </c>
      <c r="B314" s="809"/>
      <c r="C314" s="809"/>
      <c r="D314" s="809"/>
      <c r="E314" s="809"/>
      <c r="F314" s="809"/>
      <c r="G314" s="809"/>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09" t="s">
        <v>75</v>
      </c>
      <c r="C344" s="809"/>
      <c r="D344" s="809"/>
      <c r="E344" s="809"/>
      <c r="F344" s="809"/>
      <c r="G344" s="809"/>
      <c r="H344" s="809"/>
      <c r="I344" s="809"/>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09" t="s">
        <v>76</v>
      </c>
      <c r="C359" s="809"/>
      <c r="D359" s="809"/>
      <c r="E359" s="809"/>
      <c r="F359" s="809"/>
      <c r="G359" s="809"/>
      <c r="H359" s="809"/>
      <c r="I359" s="809"/>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09" t="s">
        <v>77</v>
      </c>
      <c r="C424" s="809"/>
      <c r="D424" s="809"/>
      <c r="E424" s="809"/>
      <c r="F424" s="809"/>
      <c r="G424" s="809"/>
      <c r="H424" s="809"/>
      <c r="I424" s="809"/>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09" t="s">
        <v>78</v>
      </c>
      <c r="C511" s="809"/>
      <c r="D511" s="809"/>
      <c r="E511" s="809"/>
      <c r="F511" s="809"/>
      <c r="G511" s="809"/>
      <c r="H511" s="809"/>
      <c r="I511" s="809"/>
      <c r="J511" s="809"/>
      <c r="K511" s="809"/>
    </row>
    <row r="512" spans="1:11" ht="15" customHeight="1">
      <c r="A512" s="424">
        <v>39807</v>
      </c>
      <c r="B512" s="809"/>
      <c r="C512" s="809"/>
      <c r="D512" s="809"/>
      <c r="E512" s="809"/>
      <c r="F512" s="809"/>
      <c r="G512" s="809"/>
      <c r="H512" s="809"/>
      <c r="I512" s="809"/>
      <c r="J512" s="809"/>
      <c r="K512" s="809"/>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09" t="s">
        <v>79</v>
      </c>
      <c r="C587" s="809"/>
      <c r="D587" s="809"/>
      <c r="E587" s="809"/>
      <c r="F587" s="809"/>
      <c r="G587" s="809"/>
      <c r="H587" s="809"/>
      <c r="I587" s="809"/>
    </row>
    <row r="588" spans="1:9" ht="15" customHeight="1">
      <c r="A588" s="424">
        <v>39916</v>
      </c>
      <c r="B588" s="809"/>
      <c r="C588" s="809"/>
      <c r="D588" s="809"/>
      <c r="E588" s="809"/>
      <c r="F588" s="809"/>
      <c r="G588" s="809"/>
      <c r="H588" s="809"/>
      <c r="I588" s="809"/>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17" t="s">
        <v>80</v>
      </c>
      <c r="C603" s="817"/>
      <c r="D603" s="817"/>
      <c r="E603" s="817"/>
      <c r="F603" s="817"/>
      <c r="G603" s="817"/>
      <c r="H603" s="817"/>
      <c r="I603" s="817"/>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17" t="s">
        <v>81</v>
      </c>
      <c r="C618" s="817"/>
      <c r="D618" s="817"/>
      <c r="E618" s="817"/>
      <c r="F618" s="817"/>
      <c r="G618" s="817"/>
      <c r="H618" s="817"/>
      <c r="I618" s="817"/>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18" t="s">
        <v>82</v>
      </c>
      <c r="C771" s="818"/>
      <c r="D771" s="818"/>
      <c r="E771" s="818"/>
      <c r="F771" s="818"/>
      <c r="G771" s="818"/>
      <c r="H771" s="818"/>
      <c r="I771" s="818"/>
    </row>
    <row r="772" spans="1:9" ht="15" customHeight="1">
      <c r="A772" s="409">
        <v>40175</v>
      </c>
      <c r="B772" s="818"/>
      <c r="C772" s="818"/>
      <c r="D772" s="818"/>
      <c r="E772" s="818"/>
      <c r="F772" s="818"/>
      <c r="G772" s="818"/>
      <c r="H772" s="818"/>
      <c r="I772" s="818"/>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18" t="s">
        <v>83</v>
      </c>
      <c r="C840" s="818"/>
      <c r="D840" s="818"/>
      <c r="E840" s="818"/>
      <c r="F840" s="818"/>
      <c r="G840" s="818"/>
      <c r="H840" s="818"/>
      <c r="I840" s="818"/>
    </row>
    <row r="841" spans="1:9" ht="15" customHeight="1">
      <c r="A841" s="409">
        <v>40273</v>
      </c>
      <c r="B841" s="818"/>
      <c r="C841" s="818"/>
      <c r="D841" s="818"/>
      <c r="E841" s="818"/>
      <c r="F841" s="818"/>
      <c r="G841" s="818"/>
      <c r="H841" s="818"/>
      <c r="I841" s="818"/>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19" t="s">
        <v>84</v>
      </c>
      <c r="C880" s="819"/>
      <c r="D880" s="819"/>
      <c r="E880" s="819"/>
      <c r="F880" s="819"/>
      <c r="G880" s="819"/>
      <c r="H880" s="819"/>
      <c r="I880" s="819"/>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17" t="s">
        <v>84</v>
      </c>
      <c r="C945" s="817"/>
      <c r="D945" s="817"/>
      <c r="E945" s="817"/>
      <c r="F945" s="817"/>
      <c r="G945" s="817"/>
      <c r="H945" s="817"/>
      <c r="I945" s="817"/>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18" t="s">
        <v>83</v>
      </c>
      <c r="C1030" s="818"/>
      <c r="D1030" s="818"/>
      <c r="E1030" s="818"/>
      <c r="F1030" s="818"/>
      <c r="G1030" s="818"/>
      <c r="H1030" s="818"/>
      <c r="I1030" s="818"/>
    </row>
    <row r="1031" spans="1:9" ht="15" customHeight="1">
      <c r="A1031" s="409">
        <v>40540</v>
      </c>
      <c r="B1031" s="818"/>
      <c r="C1031" s="818"/>
      <c r="D1031" s="818"/>
      <c r="E1031" s="818"/>
      <c r="F1031" s="818"/>
      <c r="G1031" s="818"/>
      <c r="H1031" s="818"/>
      <c r="I1031" s="818"/>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20" t="s">
        <v>84</v>
      </c>
      <c r="C1035" s="820"/>
      <c r="D1035" s="820"/>
      <c r="E1035" s="820"/>
      <c r="F1035" s="820"/>
      <c r="G1035" s="820"/>
      <c r="H1035" s="820"/>
      <c r="I1035" s="820"/>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18" t="s">
        <v>83</v>
      </c>
      <c r="C1114" s="818"/>
      <c r="D1114" s="818"/>
      <c r="E1114" s="818"/>
      <c r="F1114" s="818"/>
      <c r="G1114" s="818"/>
      <c r="H1114" s="818"/>
      <c r="I1114" s="818"/>
    </row>
    <row r="1115" spans="1:9" ht="15" customHeight="1">
      <c r="A1115" s="409">
        <v>40658</v>
      </c>
      <c r="B1115" s="818"/>
      <c r="C1115" s="818"/>
      <c r="D1115" s="818"/>
      <c r="E1115" s="818"/>
      <c r="F1115" s="818"/>
      <c r="G1115" s="818"/>
      <c r="H1115" s="818"/>
      <c r="I1115" s="818"/>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19" t="s">
        <v>84</v>
      </c>
      <c r="C1119" s="819"/>
      <c r="D1119" s="819"/>
      <c r="E1119" s="819"/>
      <c r="F1119" s="819"/>
      <c r="G1119" s="819"/>
      <c r="H1119" s="819"/>
      <c r="I1119" s="819"/>
    </row>
    <row r="1120" spans="1:9" ht="15" customHeight="1">
      <c r="A1120" s="409">
        <v>40665</v>
      </c>
      <c r="B1120" s="820" t="s">
        <v>84</v>
      </c>
      <c r="C1120" s="820"/>
      <c r="D1120" s="820"/>
      <c r="E1120" s="820"/>
      <c r="F1120" s="820"/>
      <c r="G1120" s="820"/>
      <c r="H1120" s="820"/>
      <c r="I1120" s="820"/>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17" t="s">
        <v>84</v>
      </c>
      <c r="C1140" s="817"/>
      <c r="D1140" s="817"/>
      <c r="E1140" s="817"/>
      <c r="F1140" s="817"/>
      <c r="G1140" s="817"/>
      <c r="H1140" s="817"/>
      <c r="I1140" s="817"/>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17" t="s">
        <v>84</v>
      </c>
      <c r="C1205" s="817"/>
      <c r="D1205" s="817"/>
      <c r="E1205" s="817"/>
      <c r="F1205" s="817"/>
      <c r="G1205" s="817"/>
      <c r="H1205" s="817"/>
      <c r="I1205" s="817"/>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17" t="s">
        <v>84</v>
      </c>
      <c r="C1290" s="817"/>
      <c r="D1290" s="817"/>
      <c r="E1290" s="817"/>
      <c r="F1290" s="817"/>
      <c r="G1290" s="817"/>
      <c r="H1290" s="817"/>
      <c r="I1290" s="817"/>
    </row>
    <row r="1291" spans="1:9" ht="15" customHeight="1">
      <c r="A1291" s="409">
        <v>40904</v>
      </c>
      <c r="B1291" s="817"/>
      <c r="C1291" s="817"/>
      <c r="D1291" s="817"/>
      <c r="E1291" s="817"/>
      <c r="F1291" s="817"/>
      <c r="G1291" s="817"/>
      <c r="H1291" s="817"/>
      <c r="I1291" s="817"/>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17" t="s">
        <v>84</v>
      </c>
      <c r="C1295" s="817"/>
      <c r="D1295" s="817"/>
      <c r="E1295" s="817"/>
      <c r="F1295" s="817"/>
      <c r="G1295" s="817"/>
      <c r="H1295" s="817"/>
      <c r="I1295" s="817"/>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17" t="s">
        <v>84</v>
      </c>
      <c r="C1364" s="817"/>
      <c r="D1364" s="817"/>
      <c r="E1364" s="817"/>
      <c r="F1364" s="817"/>
      <c r="G1364" s="817"/>
      <c r="H1364" s="817"/>
      <c r="I1364" s="817"/>
    </row>
    <row r="1365" spans="1:9" ht="15" customHeight="1">
      <c r="A1365" s="409">
        <v>41008</v>
      </c>
      <c r="B1365" s="817"/>
      <c r="C1365" s="817"/>
      <c r="D1365" s="817"/>
      <c r="E1365" s="817"/>
      <c r="F1365" s="817"/>
      <c r="G1365" s="817"/>
      <c r="H1365" s="817"/>
      <c r="I1365" s="817"/>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17" t="s">
        <v>85</v>
      </c>
      <c r="C1385" s="817"/>
      <c r="D1385" s="817"/>
      <c r="E1385" s="817"/>
      <c r="F1385" s="817"/>
      <c r="G1385" s="817"/>
      <c r="H1385" s="817"/>
      <c r="I1385" s="817"/>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17" t="s">
        <v>85</v>
      </c>
      <c r="C1405" s="817"/>
      <c r="D1405" s="817"/>
      <c r="E1405" s="817"/>
      <c r="F1405" s="817"/>
      <c r="G1405" s="817"/>
      <c r="H1405" s="817"/>
      <c r="I1405" s="817"/>
    </row>
    <row r="1406" spans="1:9" ht="15" customHeight="1">
      <c r="A1406" s="409">
        <v>41065</v>
      </c>
      <c r="B1406" s="817"/>
      <c r="C1406" s="817"/>
      <c r="D1406" s="817"/>
      <c r="E1406" s="817"/>
      <c r="F1406" s="817"/>
      <c r="G1406" s="817"/>
      <c r="H1406" s="817"/>
      <c r="I1406" s="817"/>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17" t="s">
        <v>85</v>
      </c>
      <c r="C1465" s="817"/>
      <c r="D1465" s="817"/>
      <c r="E1465" s="817"/>
      <c r="F1465" s="817"/>
      <c r="G1465" s="817"/>
      <c r="H1465" s="817"/>
      <c r="I1465" s="817"/>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08" t="s">
        <v>86</v>
      </c>
      <c r="C1551" s="808"/>
      <c r="D1551" s="808"/>
    </row>
    <row r="1552" spans="1:4" ht="15" customHeight="1">
      <c r="A1552" s="409">
        <v>41269</v>
      </c>
      <c r="B1552" s="808" t="s">
        <v>86</v>
      </c>
      <c r="C1552" s="808"/>
      <c r="D1552" s="808"/>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08" t="s">
        <v>86</v>
      </c>
      <c r="C1556" s="808"/>
      <c r="D1556" s="808"/>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10" t="s">
        <v>86</v>
      </c>
      <c r="C1619" s="810"/>
      <c r="D1619" s="810"/>
      <c r="E1619" s="434">
        <f>AVERAGE(D1599:D1618)</f>
        <v>10900</v>
      </c>
      <c r="F1619" s="434"/>
      <c r="G1619" s="418"/>
      <c r="H1619" s="428"/>
      <c r="I1619" s="432"/>
    </row>
    <row r="1620" spans="1:9" ht="15" customHeight="1">
      <c r="A1620" s="409">
        <v>41365</v>
      </c>
      <c r="B1620" s="808" t="s">
        <v>86</v>
      </c>
      <c r="C1620" s="808"/>
      <c r="D1620" s="808"/>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08" t="s">
        <v>86</v>
      </c>
      <c r="C1645" s="808"/>
      <c r="D1645" s="808"/>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08" t="s">
        <v>86</v>
      </c>
      <c r="C1660" s="808"/>
      <c r="D1660" s="808"/>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08" t="s">
        <v>86</v>
      </c>
      <c r="C1725" s="808"/>
      <c r="D1725" s="808"/>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08" t="s">
        <v>86</v>
      </c>
      <c r="C1812" s="808"/>
      <c r="D1812" s="808"/>
    </row>
    <row r="1813" spans="1:9" ht="15" customHeight="1">
      <c r="A1813" s="409">
        <v>41634</v>
      </c>
      <c r="B1813" s="808" t="s">
        <v>86</v>
      </c>
      <c r="C1813" s="808"/>
      <c r="D1813" s="808"/>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17" t="s">
        <v>87</v>
      </c>
      <c r="D1893" s="817"/>
    </row>
    <row r="1894" spans="1:9" ht="15" customHeight="1">
      <c r="A1894" s="409">
        <v>41750</v>
      </c>
      <c r="C1894" s="817"/>
      <c r="D1894" s="817"/>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08" t="s">
        <v>86</v>
      </c>
      <c r="C1904" s="808"/>
      <c r="D1904" s="808"/>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08" t="s">
        <v>86</v>
      </c>
      <c r="C1919" s="808"/>
      <c r="D1919" s="808"/>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08" t="s">
        <v>88</v>
      </c>
      <c r="C1984" s="808"/>
      <c r="D1984" s="808"/>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08" t="s">
        <v>88</v>
      </c>
      <c r="C2072" s="808"/>
      <c r="D2072" s="808"/>
    </row>
    <row r="2073" spans="1:9" ht="15" customHeight="1">
      <c r="A2073" s="409">
        <v>41999</v>
      </c>
      <c r="B2073" s="808"/>
      <c r="C2073" s="808"/>
      <c r="D2073" s="808"/>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08" t="s">
        <v>88</v>
      </c>
      <c r="C2142" s="808"/>
      <c r="D2142" s="808"/>
      <c r="E2142" s="421"/>
      <c r="F2142" s="421"/>
    </row>
    <row r="2143" spans="1:9" ht="15" customHeight="1">
      <c r="A2143" s="409">
        <v>42100</v>
      </c>
      <c r="B2143" s="808"/>
      <c r="C2143" s="808"/>
      <c r="D2143" s="808"/>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08" t="s">
        <v>88</v>
      </c>
      <c r="C2163" s="808"/>
      <c r="D2163" s="808"/>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08" t="s">
        <v>88</v>
      </c>
      <c r="C2178" s="808"/>
      <c r="D2178" s="808"/>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10" t="s">
        <v>88</v>
      </c>
      <c r="C2248" s="810"/>
      <c r="D2248" s="810"/>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09" t="s">
        <v>88</v>
      </c>
      <c r="C2332" s="809"/>
      <c r="D2332" s="809"/>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07" t="s">
        <v>89</v>
      </c>
      <c r="C2421" s="807"/>
      <c r="D2421" s="807"/>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09" t="s">
        <v>89</v>
      </c>
      <c r="C2441" s="809"/>
      <c r="D2441" s="809"/>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09" t="s">
        <v>89</v>
      </c>
      <c r="C2506" s="809"/>
      <c r="D2506" s="809"/>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13" t="s">
        <v>90</v>
      </c>
      <c r="C2591" s="813"/>
      <c r="D2591" s="813"/>
      <c r="E2591" s="264"/>
    </row>
    <row r="2592" spans="1:5" ht="15" customHeight="1">
      <c r="A2592" s="3">
        <v>42731</v>
      </c>
      <c r="B2592" s="813"/>
      <c r="C2592" s="813"/>
      <c r="D2592" s="813"/>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13" t="s">
        <v>90</v>
      </c>
      <c r="C2669" s="813"/>
      <c r="D2669" s="813"/>
    </row>
    <row r="2670" spans="1:6" ht="15" customHeight="1">
      <c r="A2670" s="3">
        <v>42842</v>
      </c>
      <c r="B2670" s="813"/>
      <c r="C2670" s="813"/>
      <c r="D2670" s="813"/>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11" t="s">
        <v>90</v>
      </c>
      <c r="C2680" s="811"/>
      <c r="D2680" s="811"/>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12" t="s">
        <v>90</v>
      </c>
      <c r="C2700" s="812"/>
      <c r="D2700" s="812"/>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08" t="s">
        <v>91</v>
      </c>
      <c r="C2765" s="808"/>
      <c r="D2765" s="808"/>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08" t="s">
        <v>91</v>
      </c>
      <c r="C2850" s="808"/>
      <c r="D2850" s="808"/>
    </row>
    <row r="2851" spans="1:6" ht="15" customHeight="1">
      <c r="A2851" s="3">
        <v>43095</v>
      </c>
      <c r="B2851" s="808"/>
      <c r="C2851" s="808"/>
      <c r="D2851" s="808"/>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64" t="s">
        <v>92</v>
      </c>
      <c r="C2918" s="764"/>
      <c r="D2918" s="764"/>
      <c r="E2918" s="434">
        <f>AVERAGE(D2897:D2917)</f>
        <v>8708.3333333333339</v>
      </c>
      <c r="F2918" s="434">
        <f>AVERAGE(D2855:D2917)</f>
        <v>8497.6190476190477</v>
      </c>
    </row>
    <row r="2919" spans="1:6" ht="15" customHeight="1">
      <c r="A2919" s="29">
        <v>43192</v>
      </c>
      <c r="B2919" s="743" t="s">
        <v>92</v>
      </c>
      <c r="C2919" s="743"/>
      <c r="D2919" s="743"/>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44" t="s">
        <v>92</v>
      </c>
      <c r="C2944" s="744"/>
      <c r="D2944" s="744"/>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44" t="s">
        <v>92</v>
      </c>
      <c r="C2959" s="744"/>
      <c r="D2959" s="744"/>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44" t="s">
        <v>92</v>
      </c>
      <c r="C3024" s="744"/>
      <c r="D3024" s="744"/>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08" t="s">
        <v>93</v>
      </c>
      <c r="C3110" s="808"/>
      <c r="D3110" s="808"/>
      <c r="E3110" s="477"/>
      <c r="F3110" s="477"/>
    </row>
    <row r="3111" spans="1:9" ht="15" customHeight="1">
      <c r="A3111" s="3">
        <v>43460</v>
      </c>
      <c r="B3111" s="808"/>
      <c r="C3111" s="808"/>
      <c r="D3111" s="808"/>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23" t="s">
        <v>51</v>
      </c>
      <c r="C3192" s="723"/>
      <c r="D3192" s="7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23"/>
      <c r="C3193" s="723"/>
      <c r="D3193" s="7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23" t="s">
        <v>51</v>
      </c>
      <c r="C3203" s="723"/>
      <c r="D3203" s="723"/>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23" t="s">
        <v>51</v>
      </c>
      <c r="C3218" s="723"/>
      <c r="D3218" s="723"/>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23" t="s">
        <v>51</v>
      </c>
      <c r="C3283" s="723"/>
      <c r="D3283" s="723"/>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08" t="s">
        <v>93</v>
      </c>
      <c r="C3370" s="808"/>
      <c r="D3370" s="808"/>
    </row>
    <row r="3371" spans="1:6" ht="15" customHeight="1">
      <c r="A3371" s="3">
        <v>43825</v>
      </c>
      <c r="B3371" s="808"/>
      <c r="C3371" s="808"/>
      <c r="D3371" s="808"/>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08" t="s">
        <v>61</v>
      </c>
      <c r="C3447" s="808"/>
      <c r="D3447" s="808"/>
    </row>
    <row r="3448" spans="1:6" ht="15" customHeight="1">
      <c r="A3448" s="409">
        <v>43934</v>
      </c>
      <c r="B3448" s="808"/>
      <c r="C3448" s="808"/>
      <c r="D3448" s="808"/>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08" t="s">
        <v>61</v>
      </c>
      <c r="C3467" s="808"/>
      <c r="D3467" s="808"/>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08" t="s">
        <v>61</v>
      </c>
      <c r="C3478" s="808"/>
      <c r="D3478" s="808"/>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10" t="s">
        <v>61</v>
      </c>
      <c r="C3548" s="810"/>
      <c r="D3548" s="810"/>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08" t="s">
        <v>61</v>
      </c>
      <c r="C3632" s="808"/>
      <c r="D3632" s="808"/>
    </row>
    <row r="3633" spans="1:6" ht="15" customHeight="1">
      <c r="A3633" s="3">
        <v>44193</v>
      </c>
      <c r="B3633" s="808"/>
      <c r="C3633" s="808"/>
      <c r="D3633" s="808"/>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08" t="s">
        <v>61</v>
      </c>
      <c r="C3701" s="808"/>
      <c r="D3701" s="808"/>
      <c r="E3701" s="421"/>
      <c r="F3701" s="421"/>
    </row>
    <row r="3702" spans="1:7" ht="15" customHeight="1">
      <c r="A3702" s="3">
        <v>44291</v>
      </c>
      <c r="B3702" s="808"/>
      <c r="C3702" s="808"/>
      <c r="D3702" s="808"/>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07" t="s">
        <v>61</v>
      </c>
      <c r="C3722" s="807"/>
      <c r="D3722" s="807"/>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10" t="s">
        <v>61</v>
      </c>
      <c r="C3742" s="810"/>
      <c r="D3742" s="810"/>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08" t="s">
        <v>61</v>
      </c>
      <c r="C3807" s="800"/>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09" t="s">
        <v>61</v>
      </c>
      <c r="C3892" s="809"/>
      <c r="D3892" s="809"/>
    </row>
    <row r="3893" spans="1:6" ht="15" customHeight="1">
      <c r="A3893" s="3">
        <v>44558</v>
      </c>
      <c r="B3893" s="809"/>
      <c r="C3893" s="809"/>
      <c r="D3893" s="809"/>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07" t="s">
        <v>61</v>
      </c>
      <c r="C3897" s="822"/>
      <c r="D3897" s="822"/>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07" t="s">
        <v>61</v>
      </c>
      <c r="C3982" s="807"/>
      <c r="D3982" s="807"/>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21" t="s">
        <v>23</v>
      </c>
      <c r="C4005" s="821"/>
      <c r="D4005" s="821"/>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23" t="s">
        <v>99</v>
      </c>
      <c r="B1" s="823"/>
      <c r="C1" s="823"/>
      <c r="D1" s="823"/>
      <c r="E1" s="823"/>
      <c r="F1" s="823"/>
      <c r="G1" s="82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24" t="s">
        <v>103</v>
      </c>
      <c r="K38" s="825"/>
      <c r="L38" s="292" t="s">
        <v>104</v>
      </c>
      <c r="M38" s="292" t="s">
        <v>105</v>
      </c>
      <c r="N38" s="292" t="s">
        <v>106</v>
      </c>
      <c r="O38" s="292" t="s">
        <v>107</v>
      </c>
      <c r="P38" s="293" t="s">
        <v>108</v>
      </c>
    </row>
    <row r="39" spans="1:16" ht="14.25" thickBot="1">
      <c r="A39" s="68">
        <v>41691</v>
      </c>
      <c r="B39" s="321">
        <v>25.5</v>
      </c>
      <c r="C39" s="321">
        <v>29</v>
      </c>
      <c r="D39" s="323">
        <f t="shared" si="1"/>
        <v>27.25</v>
      </c>
      <c r="E39">
        <v>60076.02</v>
      </c>
      <c r="J39" s="826"/>
      <c r="K39" s="82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78" activePane="bottomLeft" state="frozen"/>
      <selection pane="bottomLeft" activeCell="D2995" sqref="D299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60" t="s">
        <v>0</v>
      </c>
      <c r="B1" s="5" t="s">
        <v>95</v>
      </c>
      <c r="C1" s="855" t="s">
        <v>110</v>
      </c>
      <c r="D1" s="832" t="s">
        <v>5</v>
      </c>
      <c r="E1" s="832" t="s">
        <v>6</v>
      </c>
      <c r="F1" s="857" t="s">
        <v>111</v>
      </c>
      <c r="G1" s="765" t="s">
        <v>7</v>
      </c>
      <c r="H1" s="765" t="s">
        <v>8</v>
      </c>
      <c r="I1" s="300" t="s">
        <v>9</v>
      </c>
    </row>
    <row r="2" spans="1:11" s="80" customFormat="1" ht="15" customHeight="1" thickBot="1">
      <c r="A2" s="761"/>
      <c r="B2" s="13" t="s">
        <v>15</v>
      </c>
      <c r="C2" s="856"/>
      <c r="D2" s="833"/>
      <c r="E2" s="833"/>
      <c r="F2" s="858"/>
      <c r="G2" s="861"/>
      <c r="H2" s="861"/>
      <c r="I2" s="322" t="s">
        <v>4</v>
      </c>
    </row>
    <row r="3" spans="1:11" s="80" customFormat="1" ht="15" customHeight="1">
      <c r="A3" s="3">
        <v>40910</v>
      </c>
      <c r="B3" s="829" t="s">
        <v>112</v>
      </c>
      <c r="C3" s="829"/>
      <c r="D3" s="829"/>
      <c r="E3" s="829"/>
      <c r="F3" s="829"/>
      <c r="G3" s="84"/>
      <c r="I3" s="84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4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41" t="s">
        <v>113</v>
      </c>
    </row>
    <row r="19" spans="1:9" s="80" customFormat="1" ht="15" customHeight="1">
      <c r="A19" s="3">
        <v>40932</v>
      </c>
      <c r="B19" s="81">
        <v>9685</v>
      </c>
      <c r="C19" s="173">
        <v>21860</v>
      </c>
      <c r="D19" s="172">
        <v>22000</v>
      </c>
      <c r="E19" s="137">
        <f t="shared" si="0"/>
        <v>140</v>
      </c>
      <c r="F19" s="18">
        <f t="shared" si="2"/>
        <v>-75</v>
      </c>
      <c r="G19" s="84"/>
      <c r="H19" s="84"/>
      <c r="I19" s="841"/>
    </row>
    <row r="20" spans="1:9" s="80" customFormat="1" ht="15" customHeight="1">
      <c r="A20" s="3">
        <v>40933</v>
      </c>
      <c r="B20" s="81">
        <v>9685</v>
      </c>
      <c r="C20" s="173">
        <v>22005</v>
      </c>
      <c r="D20" s="172">
        <v>22145</v>
      </c>
      <c r="E20" s="137">
        <f t="shared" si="0"/>
        <v>140</v>
      </c>
      <c r="F20" s="18">
        <f t="shared" si="2"/>
        <v>145</v>
      </c>
      <c r="G20" s="84"/>
      <c r="H20" s="84"/>
      <c r="I20" s="841"/>
    </row>
    <row r="21" spans="1:9" s="80" customFormat="1" ht="15" customHeight="1">
      <c r="A21" s="3">
        <v>40934</v>
      </c>
      <c r="B21" s="81">
        <v>9664</v>
      </c>
      <c r="C21" s="173">
        <v>23330</v>
      </c>
      <c r="D21" s="172">
        <v>23400</v>
      </c>
      <c r="E21" s="137">
        <f t="shared" si="0"/>
        <v>70</v>
      </c>
      <c r="F21" s="18">
        <f t="shared" si="2"/>
        <v>1325</v>
      </c>
      <c r="G21" s="84"/>
      <c r="H21" s="84"/>
      <c r="I21" s="841"/>
    </row>
    <row r="22" spans="1:9" ht="15" customHeight="1">
      <c r="A22" s="3">
        <v>40935</v>
      </c>
      <c r="B22" s="81">
        <v>9365</v>
      </c>
      <c r="C22" s="173">
        <v>24310</v>
      </c>
      <c r="D22" s="172">
        <v>24325</v>
      </c>
      <c r="E22" s="137">
        <f t="shared" si="0"/>
        <v>15</v>
      </c>
      <c r="F22" s="18">
        <f t="shared" ref="F22:F27" si="3">+C22-C21</f>
        <v>980</v>
      </c>
      <c r="G22" s="84"/>
      <c r="H22" s="84"/>
      <c r="I22" s="84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40" t="s">
        <v>112</v>
      </c>
    </row>
    <row r="69" spans="1:9" ht="15" customHeight="1">
      <c r="A69" s="3">
        <v>41002</v>
      </c>
      <c r="B69" s="82">
        <v>13285</v>
      </c>
      <c r="C69" s="173">
        <v>23100</v>
      </c>
      <c r="D69" s="172">
        <v>23200</v>
      </c>
      <c r="E69" s="137">
        <f t="shared" ref="E69:E71" si="11">D69-C69</f>
        <v>100</v>
      </c>
      <c r="F69" s="18">
        <f t="shared" si="10"/>
        <v>350</v>
      </c>
      <c r="G69" s="84"/>
      <c r="H69" s="84"/>
      <c r="I69" s="841"/>
    </row>
    <row r="70" spans="1:9" ht="15" customHeight="1">
      <c r="A70" s="3">
        <v>41003</v>
      </c>
      <c r="B70" s="82">
        <v>13285</v>
      </c>
      <c r="C70" s="173">
        <v>22550</v>
      </c>
      <c r="D70" s="172">
        <v>22505</v>
      </c>
      <c r="E70" s="137">
        <f t="shared" si="11"/>
        <v>-45</v>
      </c>
      <c r="F70" s="18">
        <f t="shared" si="10"/>
        <v>-550</v>
      </c>
      <c r="G70" s="84"/>
      <c r="H70" s="84"/>
      <c r="I70" s="84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12" t="s">
        <v>112</v>
      </c>
      <c r="C72" s="812"/>
      <c r="D72" s="812"/>
      <c r="E72" s="812"/>
      <c r="F72" s="812"/>
      <c r="G72" s="84"/>
      <c r="H72" s="84"/>
      <c r="I72" s="301">
        <v>170000</v>
      </c>
    </row>
    <row r="73" spans="1:9" ht="15" customHeight="1">
      <c r="A73" s="3">
        <v>41008</v>
      </c>
      <c r="B73" s="812"/>
      <c r="C73" s="812"/>
      <c r="D73" s="812"/>
      <c r="E73" s="812"/>
      <c r="F73" s="81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29" t="s">
        <v>112</v>
      </c>
      <c r="C93" s="829"/>
      <c r="D93" s="829"/>
      <c r="E93" s="829"/>
      <c r="F93" s="82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12" t="s">
        <v>112</v>
      </c>
      <c r="C113" s="812"/>
      <c r="D113" s="812"/>
      <c r="E113" s="812"/>
      <c r="F113" s="812"/>
      <c r="G113" s="84"/>
      <c r="H113" s="84"/>
      <c r="I113" s="301">
        <v>154250</v>
      </c>
    </row>
    <row r="114" spans="1:9" ht="15" customHeight="1">
      <c r="A114" s="3">
        <v>41065</v>
      </c>
      <c r="B114" s="812"/>
      <c r="C114" s="812"/>
      <c r="D114" s="812"/>
      <c r="E114" s="812"/>
      <c r="F114" s="81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29" t="s">
        <v>112</v>
      </c>
      <c r="C173" s="829"/>
      <c r="D173" s="829"/>
      <c r="E173" s="829"/>
      <c r="F173" s="82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40" t="s">
        <v>112</v>
      </c>
      <c r="J198" s="84"/>
    </row>
    <row r="199" spans="1:11" s="80" customFormat="1" ht="15" customHeight="1">
      <c r="A199" s="3">
        <v>41184</v>
      </c>
      <c r="B199" s="81">
        <v>11965</v>
      </c>
      <c r="C199" s="173">
        <v>22110</v>
      </c>
      <c r="D199" s="172">
        <v>22025</v>
      </c>
      <c r="E199" s="137">
        <f t="shared" si="30"/>
        <v>-85</v>
      </c>
      <c r="F199" s="84">
        <f t="shared" si="33"/>
        <v>210</v>
      </c>
      <c r="G199" s="84"/>
      <c r="H199" s="84"/>
      <c r="I199" s="841"/>
      <c r="J199" s="84"/>
    </row>
    <row r="200" spans="1:11" s="80" customFormat="1" ht="15" customHeight="1">
      <c r="A200" s="3">
        <v>41185</v>
      </c>
      <c r="B200" s="81">
        <v>12105</v>
      </c>
      <c r="C200" s="173">
        <v>22100</v>
      </c>
      <c r="D200" s="172">
        <v>22100</v>
      </c>
      <c r="E200" s="137">
        <f t="shared" si="30"/>
        <v>0</v>
      </c>
      <c r="F200" s="84">
        <f t="shared" si="33"/>
        <v>-10</v>
      </c>
      <c r="G200" s="84"/>
      <c r="H200" s="84"/>
      <c r="I200" s="841"/>
      <c r="J200" s="84"/>
    </row>
    <row r="201" spans="1:11" ht="15" customHeight="1">
      <c r="A201" s="3">
        <v>41186</v>
      </c>
      <c r="B201" s="81">
        <v>12055</v>
      </c>
      <c r="C201" s="173">
        <v>22230</v>
      </c>
      <c r="D201" s="172">
        <v>22225</v>
      </c>
      <c r="E201" s="137">
        <f t="shared" si="30"/>
        <v>-5</v>
      </c>
      <c r="F201" s="84">
        <f t="shared" ref="F201:F206" si="34">+C201-C200</f>
        <v>130</v>
      </c>
      <c r="G201" s="84"/>
      <c r="H201" s="84"/>
      <c r="I201" s="841"/>
    </row>
    <row r="202" spans="1:11" ht="15" customHeight="1">
      <c r="A202" s="3">
        <v>41187</v>
      </c>
      <c r="B202" s="81">
        <v>12175</v>
      </c>
      <c r="C202" s="173">
        <v>22455</v>
      </c>
      <c r="D202" s="172">
        <v>22500</v>
      </c>
      <c r="E202" s="137">
        <f t="shared" si="30"/>
        <v>45</v>
      </c>
      <c r="F202" s="84">
        <f t="shared" si="34"/>
        <v>225</v>
      </c>
      <c r="G202" s="84"/>
      <c r="H202" s="84"/>
      <c r="I202" s="84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29" t="s">
        <v>38</v>
      </c>
      <c r="C259" s="829"/>
      <c r="D259" s="829"/>
      <c r="E259" s="829"/>
      <c r="F259" s="829"/>
      <c r="G259" s="129"/>
      <c r="H259" s="129"/>
      <c r="I259" s="301">
        <v>151250</v>
      </c>
    </row>
    <row r="260" spans="1:9" ht="15" customHeight="1">
      <c r="A260" s="3">
        <v>41269</v>
      </c>
      <c r="B260" s="829" t="s">
        <v>38</v>
      </c>
      <c r="C260" s="829"/>
      <c r="D260" s="829"/>
      <c r="E260" s="829"/>
      <c r="F260" s="82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44" t="s">
        <v>38</v>
      </c>
      <c r="C264" s="844"/>
      <c r="D264" s="844"/>
      <c r="E264" s="844"/>
      <c r="F264" s="844"/>
      <c r="I264" s="859" t="s">
        <v>114</v>
      </c>
    </row>
    <row r="265" spans="1:9" ht="15" customHeight="1">
      <c r="A265" s="3">
        <v>41276</v>
      </c>
      <c r="B265" s="83">
        <v>12800</v>
      </c>
      <c r="C265" s="173">
        <v>24350</v>
      </c>
      <c r="D265" s="172">
        <v>24345</v>
      </c>
      <c r="E265" s="137">
        <f t="shared" ref="E265:E326" si="45">D265-C265</f>
        <v>-5</v>
      </c>
      <c r="F265" s="84">
        <f>C265-C263</f>
        <v>850</v>
      </c>
      <c r="I265" s="860"/>
    </row>
    <row r="266" spans="1:9" ht="15" customHeight="1">
      <c r="A266" s="3">
        <v>41277</v>
      </c>
      <c r="B266" s="83">
        <v>12675</v>
      </c>
      <c r="C266" s="173">
        <v>24150</v>
      </c>
      <c r="D266" s="172">
        <v>24150</v>
      </c>
      <c r="E266" s="137">
        <f t="shared" si="45"/>
        <v>0</v>
      </c>
      <c r="F266" s="84">
        <f t="shared" ref="F266:F286" si="46">C266-C265</f>
        <v>-200</v>
      </c>
      <c r="G266" s="129"/>
      <c r="H266" s="129"/>
      <c r="I266" s="86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36" t="s">
        <v>114</v>
      </c>
    </row>
    <row r="294" spans="1:9" ht="15" customHeight="1">
      <c r="A294" s="3">
        <v>41317</v>
      </c>
      <c r="B294" s="83">
        <v>13350</v>
      </c>
      <c r="C294" s="173">
        <v>24925</v>
      </c>
      <c r="D294" s="172">
        <v>24905</v>
      </c>
      <c r="E294" s="137">
        <f t="shared" si="45"/>
        <v>-20</v>
      </c>
      <c r="F294" s="84">
        <f t="shared" si="47"/>
        <v>-75</v>
      </c>
      <c r="I294" s="836"/>
    </row>
    <row r="295" spans="1:9" ht="15" customHeight="1">
      <c r="A295" s="3">
        <v>41318</v>
      </c>
      <c r="B295" s="83">
        <v>13350</v>
      </c>
      <c r="C295" s="173">
        <v>24905</v>
      </c>
      <c r="D295" s="172">
        <v>24925</v>
      </c>
      <c r="E295" s="137">
        <f t="shared" si="45"/>
        <v>20</v>
      </c>
      <c r="F295" s="84">
        <f t="shared" si="47"/>
        <v>-20</v>
      </c>
      <c r="I295" s="836"/>
    </row>
    <row r="296" spans="1:9" ht="15" customHeight="1">
      <c r="A296" s="3">
        <v>41319</v>
      </c>
      <c r="B296" s="83">
        <v>13350</v>
      </c>
      <c r="C296" s="173">
        <v>24780</v>
      </c>
      <c r="D296" s="172">
        <v>24800</v>
      </c>
      <c r="E296" s="137">
        <f t="shared" si="45"/>
        <v>20</v>
      </c>
      <c r="F296" s="84">
        <f t="shared" si="47"/>
        <v>-125</v>
      </c>
      <c r="I296" s="836"/>
    </row>
    <row r="297" spans="1:9" ht="15" customHeight="1">
      <c r="A297" s="3">
        <v>41320</v>
      </c>
      <c r="B297" s="83">
        <v>13375</v>
      </c>
      <c r="C297" s="173">
        <v>24925</v>
      </c>
      <c r="D297" s="172">
        <v>24950</v>
      </c>
      <c r="E297" s="137">
        <f t="shared" si="45"/>
        <v>25</v>
      </c>
      <c r="F297" s="84">
        <f t="shared" si="47"/>
        <v>145</v>
      </c>
      <c r="I297" s="83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30" t="s">
        <v>38</v>
      </c>
      <c r="C327" s="830"/>
      <c r="D327" s="830"/>
      <c r="E327" s="830"/>
      <c r="F327" s="830"/>
      <c r="G327" s="202">
        <f>AVERAGE(C307:C326)</f>
        <v>23337</v>
      </c>
      <c r="H327" s="203">
        <f>AVERAGE(C265:C326)</f>
        <v>24125.322580645163</v>
      </c>
      <c r="I327" s="314">
        <v>151750</v>
      </c>
    </row>
    <row r="328" spans="1:13" ht="15" customHeight="1">
      <c r="A328" s="3">
        <v>41365</v>
      </c>
      <c r="B328" s="829" t="s">
        <v>38</v>
      </c>
      <c r="C328" s="829"/>
      <c r="D328" s="829"/>
      <c r="E328" s="829"/>
      <c r="F328" s="82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36" t="s">
        <v>114</v>
      </c>
    </row>
    <row r="332" spans="1:13" ht="15" customHeight="1">
      <c r="A332" s="3">
        <v>41369</v>
      </c>
      <c r="B332" s="264">
        <v>14400</v>
      </c>
      <c r="C332" s="266">
        <v>22725</v>
      </c>
      <c r="D332" s="267">
        <v>22735</v>
      </c>
      <c r="E332" s="137">
        <f t="shared" si="48"/>
        <v>10</v>
      </c>
      <c r="F332" s="268">
        <f t="shared" si="49"/>
        <v>-15</v>
      </c>
      <c r="G332" s="269"/>
      <c r="H332" s="269"/>
      <c r="I332" s="83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4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6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29" t="s">
        <v>38</v>
      </c>
      <c r="C353" s="829"/>
      <c r="D353" s="829"/>
      <c r="E353" s="829"/>
      <c r="F353" s="82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29" t="s">
        <v>38</v>
      </c>
      <c r="C368" s="829"/>
      <c r="D368" s="829"/>
      <c r="E368" s="829"/>
      <c r="F368" s="82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41" t="s">
        <v>112</v>
      </c>
    </row>
    <row r="379" spans="1:9" ht="15" customHeight="1">
      <c r="A379" s="3">
        <v>41436</v>
      </c>
      <c r="B379" s="83">
        <v>14505</v>
      </c>
      <c r="C379" s="173">
        <v>20600</v>
      </c>
      <c r="D379" s="248">
        <v>20600</v>
      </c>
      <c r="E379" s="137">
        <f t="shared" si="48"/>
        <v>0</v>
      </c>
      <c r="F379" s="191">
        <f t="shared" si="51"/>
        <v>-245</v>
      </c>
      <c r="I379" s="841"/>
    </row>
    <row r="380" spans="1:9" ht="15" customHeight="1">
      <c r="A380" s="3">
        <v>41437</v>
      </c>
      <c r="B380" s="83">
        <v>14495</v>
      </c>
      <c r="C380" s="173">
        <v>20445</v>
      </c>
      <c r="D380" s="248">
        <v>20470</v>
      </c>
      <c r="E380" s="137">
        <f t="shared" si="48"/>
        <v>25</v>
      </c>
      <c r="F380" s="191">
        <f t="shared" si="51"/>
        <v>-155</v>
      </c>
      <c r="I380" s="84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29" t="s">
        <v>38</v>
      </c>
      <c r="C433" s="829"/>
      <c r="D433" s="829"/>
      <c r="E433" s="829"/>
      <c r="F433" s="82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39" t="s">
        <v>115</v>
      </c>
    </row>
    <row r="452" spans="1:9" ht="15" customHeight="1">
      <c r="A452" s="3">
        <v>41537</v>
      </c>
      <c r="B452" s="83">
        <v>13740</v>
      </c>
      <c r="C452" s="173">
        <v>23345</v>
      </c>
      <c r="D452" s="248">
        <v>23225</v>
      </c>
      <c r="E452" s="137">
        <f t="shared" si="52"/>
        <v>-120</v>
      </c>
      <c r="F452" s="172">
        <f t="shared" si="54"/>
        <v>10</v>
      </c>
      <c r="I452" s="83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40" t="s">
        <v>112</v>
      </c>
    </row>
    <row r="460" spans="1:9" ht="15" customHeight="1">
      <c r="A460" s="3">
        <v>41549</v>
      </c>
      <c r="B460" s="83">
        <v>13195</v>
      </c>
      <c r="C460" s="173">
        <v>22710</v>
      </c>
      <c r="D460" s="248">
        <v>22750</v>
      </c>
      <c r="E460" s="137">
        <f t="shared" si="56"/>
        <v>40</v>
      </c>
      <c r="F460" s="172">
        <f t="shared" si="55"/>
        <v>-490</v>
      </c>
      <c r="H460" s="361"/>
      <c r="I460" s="841"/>
    </row>
    <row r="461" spans="1:9" ht="15" customHeight="1">
      <c r="A461" s="3">
        <v>41550</v>
      </c>
      <c r="B461" s="83">
        <v>13170</v>
      </c>
      <c r="C461" s="173">
        <v>22850</v>
      </c>
      <c r="D461" s="248">
        <v>22870</v>
      </c>
      <c r="E461" s="137">
        <f t="shared" si="56"/>
        <v>20</v>
      </c>
      <c r="F461" s="172">
        <f t="shared" si="55"/>
        <v>140</v>
      </c>
      <c r="I461" s="841"/>
    </row>
    <row r="462" spans="1:9" ht="15" customHeight="1">
      <c r="A462" s="3">
        <v>41551</v>
      </c>
      <c r="B462" s="83">
        <v>13195</v>
      </c>
      <c r="C462" s="173">
        <v>22975</v>
      </c>
      <c r="D462" s="248">
        <v>23025</v>
      </c>
      <c r="E462" s="137">
        <f t="shared" si="56"/>
        <v>50</v>
      </c>
      <c r="F462" s="172">
        <f t="shared" si="55"/>
        <v>125</v>
      </c>
      <c r="I462" s="841"/>
    </row>
    <row r="463" spans="1:9" ht="15" customHeight="1">
      <c r="A463" s="3">
        <v>41554</v>
      </c>
      <c r="B463" s="83">
        <v>13195</v>
      </c>
      <c r="C463" s="173">
        <v>23675</v>
      </c>
      <c r="D463" s="248">
        <v>23700</v>
      </c>
      <c r="E463" s="137">
        <f t="shared" si="56"/>
        <v>25</v>
      </c>
      <c r="F463" s="172">
        <f t="shared" si="55"/>
        <v>700</v>
      </c>
      <c r="I463" s="84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29" t="s">
        <v>38</v>
      </c>
      <c r="C520" s="829"/>
      <c r="D520" s="829"/>
      <c r="E520" s="829"/>
      <c r="F520" s="829"/>
      <c r="I520" s="316">
        <v>142250</v>
      </c>
    </row>
    <row r="521" spans="1:9" ht="15" customHeight="1">
      <c r="A521" s="3">
        <v>41634</v>
      </c>
      <c r="B521" s="829" t="s">
        <v>38</v>
      </c>
      <c r="C521" s="829"/>
      <c r="D521" s="829"/>
      <c r="E521" s="829"/>
      <c r="F521" s="82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46" t="s">
        <v>23</v>
      </c>
    </row>
    <row r="548" spans="1:9" ht="15" customHeight="1">
      <c r="A548" s="3">
        <v>41674</v>
      </c>
      <c r="B548" s="83">
        <v>8890</v>
      </c>
      <c r="C548" s="173">
        <v>22330</v>
      </c>
      <c r="D548" s="248">
        <v>22275</v>
      </c>
      <c r="E548" s="137">
        <f t="shared" si="59"/>
        <v>-55</v>
      </c>
      <c r="F548" s="172">
        <f t="shared" si="60"/>
        <v>130</v>
      </c>
      <c r="I548" s="847"/>
    </row>
    <row r="549" spans="1:9" ht="15" customHeight="1">
      <c r="A549" s="3">
        <v>41675</v>
      </c>
      <c r="B549" s="83">
        <v>8890</v>
      </c>
      <c r="C549" s="173">
        <v>22150</v>
      </c>
      <c r="D549" s="248">
        <v>22175</v>
      </c>
      <c r="E549" s="137">
        <f t="shared" si="59"/>
        <v>25</v>
      </c>
      <c r="F549" s="172">
        <f t="shared" si="60"/>
        <v>-180</v>
      </c>
      <c r="I549" s="847"/>
    </row>
    <row r="550" spans="1:9" ht="15" customHeight="1">
      <c r="A550" s="3">
        <v>41676</v>
      </c>
      <c r="B550" s="83">
        <v>8940</v>
      </c>
      <c r="C550" s="173">
        <v>22060</v>
      </c>
      <c r="D550" s="248">
        <v>22030</v>
      </c>
      <c r="E550" s="137">
        <f t="shared" si="59"/>
        <v>-30</v>
      </c>
      <c r="F550" s="172">
        <f t="shared" si="60"/>
        <v>-90</v>
      </c>
      <c r="I550" s="84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31" t="s">
        <v>116</v>
      </c>
      <c r="D601" s="248"/>
      <c r="E601" s="137" t="e">
        <f t="shared" si="62"/>
        <v>#VALUE!</v>
      </c>
      <c r="F601" s="172"/>
      <c r="I601" s="316">
        <v>140500</v>
      </c>
    </row>
    <row r="602" spans="1:9" ht="15" customHeight="1">
      <c r="A602" s="3">
        <v>41750</v>
      </c>
      <c r="B602" s="83"/>
      <c r="C602" s="83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38" t="s">
        <v>45</v>
      </c>
      <c r="D692" s="83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52" t="s">
        <v>49</v>
      </c>
    </row>
    <row r="720" spans="1:9" ht="15" customHeight="1">
      <c r="A720" s="3">
        <v>41914</v>
      </c>
      <c r="B720" s="83">
        <v>8535</v>
      </c>
      <c r="C720" s="173">
        <v>20425</v>
      </c>
      <c r="D720" s="248">
        <v>20475</v>
      </c>
      <c r="E720" s="137">
        <f t="shared" si="75"/>
        <v>50</v>
      </c>
      <c r="F720" s="172">
        <f t="shared" si="74"/>
        <v>225</v>
      </c>
      <c r="I720" s="853"/>
    </row>
    <row r="721" spans="1:10" ht="15" customHeight="1">
      <c r="A721" s="3">
        <v>41915</v>
      </c>
      <c r="B721" s="83">
        <v>9270</v>
      </c>
      <c r="C721" s="173">
        <v>20395</v>
      </c>
      <c r="D721" s="248">
        <v>20450</v>
      </c>
      <c r="E721" s="137">
        <f t="shared" si="75"/>
        <v>55</v>
      </c>
      <c r="F721" s="172">
        <f t="shared" si="74"/>
        <v>-30</v>
      </c>
      <c r="I721" s="853"/>
      <c r="J721" s="367"/>
    </row>
    <row r="722" spans="1:10" ht="15" customHeight="1">
      <c r="A722" s="3">
        <v>41918</v>
      </c>
      <c r="B722" s="83">
        <v>9270</v>
      </c>
      <c r="C722" s="173">
        <v>20465</v>
      </c>
      <c r="D722" s="248">
        <v>20475</v>
      </c>
      <c r="E722" s="137">
        <f t="shared" si="75"/>
        <v>10</v>
      </c>
      <c r="F722" s="172">
        <f t="shared" si="74"/>
        <v>70</v>
      </c>
      <c r="I722" s="853"/>
    </row>
    <row r="723" spans="1:10" ht="15" customHeight="1">
      <c r="A723" s="3">
        <v>41919</v>
      </c>
      <c r="B723" s="83">
        <v>9270</v>
      </c>
      <c r="C723" s="173">
        <v>20275</v>
      </c>
      <c r="D723" s="248">
        <v>20300</v>
      </c>
      <c r="E723" s="137">
        <f t="shared" si="75"/>
        <v>25</v>
      </c>
      <c r="F723" s="172">
        <f t="shared" si="74"/>
        <v>-190</v>
      </c>
      <c r="I723" s="853"/>
    </row>
    <row r="724" spans="1:10" ht="15" customHeight="1">
      <c r="A724" s="3">
        <v>41920</v>
      </c>
      <c r="B724" s="83">
        <v>9130</v>
      </c>
      <c r="C724" s="173">
        <v>20220</v>
      </c>
      <c r="D724" s="248">
        <v>20300</v>
      </c>
      <c r="E724" s="137">
        <f t="shared" si="75"/>
        <v>80</v>
      </c>
      <c r="F724" s="172">
        <f t="shared" si="74"/>
        <v>-55</v>
      </c>
      <c r="I724" s="8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13" t="s">
        <v>48</v>
      </c>
      <c r="C780" s="813"/>
      <c r="D780" s="813"/>
      <c r="E780" s="813"/>
      <c r="F780" s="813"/>
      <c r="I780" s="316">
        <v>124750</v>
      </c>
    </row>
    <row r="781" spans="1:9" ht="15" customHeight="1">
      <c r="A781" s="3">
        <v>41999</v>
      </c>
      <c r="B781" s="813"/>
      <c r="C781" s="813"/>
      <c r="D781" s="813"/>
      <c r="E781" s="813"/>
      <c r="F781" s="81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37" t="s">
        <v>56</v>
      </c>
    </row>
    <row r="819" spans="1:9" ht="15" customHeight="1">
      <c r="A819" s="3">
        <v>42054</v>
      </c>
      <c r="B819" s="83">
        <v>11440</v>
      </c>
      <c r="C819" s="173">
        <v>18185</v>
      </c>
      <c r="D819" s="248">
        <v>18225</v>
      </c>
      <c r="E819" s="137">
        <f t="shared" si="81"/>
        <v>40</v>
      </c>
      <c r="F819" s="172">
        <f t="shared" si="87"/>
        <v>165</v>
      </c>
      <c r="I819" s="837"/>
    </row>
    <row r="820" spans="1:9" ht="14.25" customHeight="1">
      <c r="A820" s="3">
        <v>42055</v>
      </c>
      <c r="B820" s="83">
        <v>11440</v>
      </c>
      <c r="C820" s="173">
        <v>18100</v>
      </c>
      <c r="D820" s="248">
        <v>18100</v>
      </c>
      <c r="E820" s="137">
        <f t="shared" si="81"/>
        <v>0</v>
      </c>
      <c r="F820" s="172">
        <f t="shared" si="87"/>
        <v>-85</v>
      </c>
      <c r="I820" s="837"/>
    </row>
    <row r="821" spans="1:9" ht="15" customHeight="1">
      <c r="A821" s="3">
        <v>42058</v>
      </c>
      <c r="B821" s="83">
        <v>11420</v>
      </c>
      <c r="C821" s="173">
        <v>17955</v>
      </c>
      <c r="D821" s="248">
        <v>17975</v>
      </c>
      <c r="E821" s="137">
        <f t="shared" si="81"/>
        <v>20</v>
      </c>
      <c r="F821" s="172">
        <f t="shared" si="87"/>
        <v>-145</v>
      </c>
      <c r="I821" s="837"/>
    </row>
    <row r="822" spans="1:9" ht="15" customHeight="1">
      <c r="A822" s="3">
        <v>42059</v>
      </c>
      <c r="B822" s="83">
        <v>11420</v>
      </c>
      <c r="C822" s="173">
        <v>18095</v>
      </c>
      <c r="D822" s="248">
        <v>18125</v>
      </c>
      <c r="E822" s="137">
        <f t="shared" si="81"/>
        <v>30</v>
      </c>
      <c r="F822" s="172">
        <f t="shared" si="87"/>
        <v>140</v>
      </c>
      <c r="I822" s="83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13" t="s">
        <v>48</v>
      </c>
      <c r="C850" s="813"/>
      <c r="D850" s="813"/>
      <c r="E850" s="813"/>
      <c r="F850" s="813"/>
      <c r="I850" s="316">
        <v>118750</v>
      </c>
    </row>
    <row r="851" spans="1:9" ht="15" customHeight="1">
      <c r="A851" s="3">
        <v>42100</v>
      </c>
      <c r="B851" s="813"/>
      <c r="C851" s="813"/>
      <c r="D851" s="813"/>
      <c r="E851" s="813"/>
      <c r="F851" s="81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44" t="s">
        <v>48</v>
      </c>
      <c r="C871" s="844"/>
      <c r="D871" s="844"/>
      <c r="E871" s="844"/>
      <c r="F871" s="84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35" t="s">
        <v>55</v>
      </c>
      <c r="C886" s="835"/>
      <c r="D886" s="835"/>
      <c r="E886" s="835"/>
      <c r="F886" s="83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34" t="s">
        <v>55</v>
      </c>
      <c r="C956" s="834"/>
      <c r="D956" s="834"/>
      <c r="E956" s="834"/>
      <c r="F956" s="83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47" t="s">
        <v>54</v>
      </c>
    </row>
    <row r="960" spans="1:9" ht="15" customHeight="1">
      <c r="A960" s="3">
        <v>42251</v>
      </c>
      <c r="B960" s="83">
        <v>5830</v>
      </c>
      <c r="C960" s="173">
        <v>15595</v>
      </c>
      <c r="D960" s="248">
        <v>15175</v>
      </c>
      <c r="E960" s="137">
        <f t="shared" si="98"/>
        <v>-420</v>
      </c>
      <c r="F960" s="172">
        <f t="shared" si="101"/>
        <v>-5</v>
      </c>
      <c r="I960" s="84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78" t="s">
        <v>48</v>
      </c>
    </row>
    <row r="976" spans="1:9" ht="15" customHeight="1">
      <c r="A976" s="3">
        <v>42275</v>
      </c>
      <c r="B976" s="83">
        <v>4900</v>
      </c>
      <c r="C976" s="173">
        <v>15400</v>
      </c>
      <c r="D976" s="248">
        <v>15085</v>
      </c>
      <c r="E976" s="137">
        <f t="shared" si="98"/>
        <v>-315</v>
      </c>
      <c r="F976" s="172">
        <f t="shared" si="101"/>
        <v>75</v>
      </c>
      <c r="I976" s="77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90" t="s">
        <v>48</v>
      </c>
    </row>
    <row r="980" spans="1:9" ht="15" customHeight="1">
      <c r="A980" s="3">
        <v>42279</v>
      </c>
      <c r="B980" s="81">
        <v>4705</v>
      </c>
      <c r="C980" s="173">
        <v>15700</v>
      </c>
      <c r="D980" s="248">
        <v>15475</v>
      </c>
      <c r="E980" s="137">
        <f t="shared" ref="E980:E1043" si="102">D980-C980</f>
        <v>-225</v>
      </c>
      <c r="F980" s="172">
        <f t="shared" si="101"/>
        <v>25</v>
      </c>
      <c r="I980" s="778"/>
    </row>
    <row r="981" spans="1:9" ht="15" customHeight="1">
      <c r="A981" s="3">
        <v>42282</v>
      </c>
      <c r="B981" s="83">
        <v>4675</v>
      </c>
      <c r="C981" s="173">
        <v>15680</v>
      </c>
      <c r="D981" s="248">
        <v>15525</v>
      </c>
      <c r="E981" s="137">
        <f t="shared" si="102"/>
        <v>-155</v>
      </c>
      <c r="F981" s="172">
        <f t="shared" si="101"/>
        <v>-20</v>
      </c>
      <c r="I981" s="778"/>
    </row>
    <row r="982" spans="1:9" ht="15" customHeight="1">
      <c r="A982" s="3">
        <v>42283</v>
      </c>
      <c r="B982" s="83">
        <v>4610</v>
      </c>
      <c r="C982" s="173">
        <v>15875</v>
      </c>
      <c r="D982" s="248">
        <v>15575</v>
      </c>
      <c r="E982" s="137">
        <f t="shared" si="102"/>
        <v>-300</v>
      </c>
      <c r="F982" s="172">
        <f t="shared" si="101"/>
        <v>195</v>
      </c>
      <c r="I982" s="778"/>
    </row>
    <row r="983" spans="1:9" ht="15" customHeight="1">
      <c r="A983" s="3">
        <v>42284</v>
      </c>
      <c r="B983" s="83">
        <v>4650</v>
      </c>
      <c r="C983" s="173">
        <v>16275</v>
      </c>
      <c r="D983" s="248">
        <v>16000</v>
      </c>
      <c r="E983" s="137">
        <f t="shared" si="102"/>
        <v>-275</v>
      </c>
      <c r="F983" s="172">
        <f t="shared" si="101"/>
        <v>400</v>
      </c>
      <c r="I983" s="778"/>
    </row>
    <row r="984" spans="1:9" ht="15" customHeight="1">
      <c r="A984" s="3">
        <v>42285</v>
      </c>
      <c r="B984" s="83">
        <v>4665</v>
      </c>
      <c r="C984" s="173">
        <v>16000</v>
      </c>
      <c r="D984" s="248">
        <v>15860</v>
      </c>
      <c r="E984" s="137">
        <f t="shared" si="102"/>
        <v>-140</v>
      </c>
      <c r="F984" s="172">
        <f t="shared" si="101"/>
        <v>-275</v>
      </c>
      <c r="I984" s="77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47" t="s">
        <v>55</v>
      </c>
    </row>
    <row r="1033" spans="1:9" ht="15" customHeight="1">
      <c r="A1033" s="3">
        <v>42354</v>
      </c>
      <c r="B1033" s="83">
        <v>6095</v>
      </c>
      <c r="C1033" s="173">
        <v>14755</v>
      </c>
      <c r="D1033" s="248">
        <v>14650</v>
      </c>
      <c r="E1033" s="137">
        <f t="shared" si="102"/>
        <v>-105</v>
      </c>
      <c r="F1033" s="172">
        <f t="shared" si="105"/>
        <v>155</v>
      </c>
      <c r="I1033" s="847"/>
    </row>
    <row r="1034" spans="1:9" ht="15" customHeight="1">
      <c r="A1034" s="3">
        <v>42355</v>
      </c>
      <c r="B1034" s="83">
        <v>6115</v>
      </c>
      <c r="C1034" s="173">
        <v>14660</v>
      </c>
      <c r="D1034" s="248">
        <v>14605</v>
      </c>
      <c r="E1034" s="137">
        <f t="shared" si="102"/>
        <v>-55</v>
      </c>
      <c r="F1034" s="172">
        <f t="shared" si="105"/>
        <v>-95</v>
      </c>
      <c r="I1034" s="84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44" t="s">
        <v>48</v>
      </c>
      <c r="C1040" s="844"/>
      <c r="D1040" s="844"/>
      <c r="E1040" s="844"/>
      <c r="F1040" s="84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91" t="s">
        <v>48</v>
      </c>
    </row>
    <row r="1069" spans="1:9" ht="15" customHeight="1">
      <c r="A1069" s="3">
        <v>42408</v>
      </c>
      <c r="B1069" s="83">
        <v>4515</v>
      </c>
      <c r="C1069" s="173">
        <v>15675</v>
      </c>
      <c r="D1069" s="248">
        <v>15555</v>
      </c>
      <c r="E1069" s="137">
        <f t="shared" si="106"/>
        <v>-120</v>
      </c>
      <c r="F1069" s="172">
        <f t="shared" si="108"/>
        <v>450</v>
      </c>
      <c r="I1069" s="791"/>
    </row>
    <row r="1070" spans="1:9" ht="15" customHeight="1">
      <c r="A1070" s="3">
        <v>42409</v>
      </c>
      <c r="B1070" s="83">
        <v>4515</v>
      </c>
      <c r="C1070" s="173">
        <v>15775</v>
      </c>
      <c r="D1070" s="248">
        <v>15675</v>
      </c>
      <c r="E1070" s="137">
        <f t="shared" si="106"/>
        <v>-100</v>
      </c>
      <c r="F1070" s="172">
        <f t="shared" si="108"/>
        <v>100</v>
      </c>
      <c r="I1070" s="791"/>
    </row>
    <row r="1071" spans="1:9" ht="15" customHeight="1">
      <c r="A1071" s="3">
        <v>42410</v>
      </c>
      <c r="B1071" s="83">
        <v>4515</v>
      </c>
      <c r="C1071" s="173">
        <v>15855</v>
      </c>
      <c r="D1071" s="248">
        <v>15825</v>
      </c>
      <c r="E1071" s="137">
        <f t="shared" si="106"/>
        <v>-30</v>
      </c>
      <c r="F1071" s="172">
        <f t="shared" si="108"/>
        <v>80</v>
      </c>
      <c r="I1071" s="791"/>
    </row>
    <row r="1072" spans="1:9" ht="15" customHeight="1">
      <c r="A1072" s="3">
        <v>42411</v>
      </c>
      <c r="B1072" s="83">
        <v>4420</v>
      </c>
      <c r="C1072" s="173">
        <v>15600</v>
      </c>
      <c r="D1072" s="248">
        <v>15405</v>
      </c>
      <c r="E1072" s="137">
        <f t="shared" si="106"/>
        <v>-195</v>
      </c>
      <c r="F1072" s="172">
        <f t="shared" si="108"/>
        <v>-255</v>
      </c>
      <c r="I1072" s="791"/>
    </row>
    <row r="1073" spans="1:9" ht="15" customHeight="1">
      <c r="A1073" s="3">
        <v>42412</v>
      </c>
      <c r="B1073" s="83">
        <v>4295</v>
      </c>
      <c r="C1073" s="173">
        <v>15300</v>
      </c>
      <c r="D1073" s="248">
        <v>15280</v>
      </c>
      <c r="E1073" s="137">
        <f t="shared" si="106"/>
        <v>-20</v>
      </c>
      <c r="F1073" s="172">
        <f t="shared" si="108"/>
        <v>-300</v>
      </c>
      <c r="I1073" s="7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13" t="s">
        <v>118</v>
      </c>
      <c r="C1103" s="813"/>
      <c r="D1103" s="813"/>
      <c r="E1103" s="813"/>
      <c r="F1103" s="813"/>
      <c r="I1103" s="316">
        <v>111500</v>
      </c>
    </row>
    <row r="1104" spans="1:9" ht="15" customHeight="1">
      <c r="A1104" s="3">
        <v>42457</v>
      </c>
      <c r="B1104" s="813"/>
      <c r="C1104" s="813"/>
      <c r="D1104" s="813"/>
      <c r="E1104" s="813"/>
      <c r="F1104" s="81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45" t="s">
        <v>118</v>
      </c>
      <c r="C1129" s="845"/>
      <c r="D1129" s="845"/>
      <c r="E1129" s="845"/>
      <c r="F1129" s="84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29" t="s">
        <v>118</v>
      </c>
      <c r="C1149" s="829"/>
      <c r="D1149" s="829"/>
      <c r="E1149" s="829"/>
      <c r="F1149" s="82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47" t="s">
        <v>55</v>
      </c>
    </row>
    <row r="1158" spans="1:9" ht="15" customHeight="1">
      <c r="A1158" s="3">
        <v>42531</v>
      </c>
      <c r="B1158" s="83">
        <v>6575</v>
      </c>
      <c r="C1158" s="173">
        <v>17225</v>
      </c>
      <c r="D1158" s="248">
        <v>17200</v>
      </c>
      <c r="E1158" s="137">
        <f t="shared" si="110"/>
        <v>-25</v>
      </c>
      <c r="F1158" s="172">
        <f t="shared" si="113"/>
        <v>-75</v>
      </c>
      <c r="I1158" s="84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29" t="s">
        <v>118</v>
      </c>
      <c r="C1214" s="829"/>
      <c r="D1214" s="829"/>
      <c r="E1214" s="829"/>
      <c r="F1214" s="82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49" t="s">
        <v>48</v>
      </c>
    </row>
    <row r="1228" spans="1:9" ht="15" customHeight="1">
      <c r="A1228" s="3">
        <v>42629</v>
      </c>
      <c r="B1228" s="81">
        <v>3835</v>
      </c>
      <c r="C1228" s="173">
        <v>19125</v>
      </c>
      <c r="D1228" s="248">
        <v>19125</v>
      </c>
      <c r="E1228" s="137">
        <f t="shared" si="114"/>
        <v>0</v>
      </c>
      <c r="F1228" s="172">
        <f t="shared" si="118"/>
        <v>-275</v>
      </c>
      <c r="I1228" s="84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50" t="s">
        <v>50</v>
      </c>
    </row>
    <row r="1240" spans="1:9" ht="15" customHeight="1">
      <c r="A1240" s="3">
        <v>42647</v>
      </c>
      <c r="B1240" s="81">
        <v>3570</v>
      </c>
      <c r="C1240" s="173">
        <v>20200</v>
      </c>
      <c r="D1240" s="248">
        <v>19955</v>
      </c>
      <c r="E1240" s="137">
        <f t="shared" si="119"/>
        <v>-245</v>
      </c>
      <c r="F1240" s="172">
        <f t="shared" si="118"/>
        <v>-75</v>
      </c>
      <c r="I1240" s="794"/>
    </row>
    <row r="1241" spans="1:9" ht="15" customHeight="1">
      <c r="A1241" s="3">
        <v>42648</v>
      </c>
      <c r="B1241" s="81">
        <v>3475</v>
      </c>
      <c r="C1241" s="173">
        <v>19930</v>
      </c>
      <c r="D1241" s="248">
        <v>19810</v>
      </c>
      <c r="E1241" s="137">
        <f t="shared" si="119"/>
        <v>-120</v>
      </c>
      <c r="F1241" s="172">
        <f t="shared" si="118"/>
        <v>-270</v>
      </c>
      <c r="I1241" s="794"/>
    </row>
    <row r="1242" spans="1:9" ht="15" customHeight="1">
      <c r="A1242" s="3">
        <v>42649</v>
      </c>
      <c r="B1242" s="81">
        <v>3475</v>
      </c>
      <c r="C1242" s="173">
        <v>20200</v>
      </c>
      <c r="D1242" s="248">
        <v>20050</v>
      </c>
      <c r="E1242" s="137">
        <f t="shared" si="119"/>
        <v>-150</v>
      </c>
      <c r="F1242" s="172">
        <f t="shared" si="118"/>
        <v>270</v>
      </c>
      <c r="I1242" s="794"/>
    </row>
    <row r="1243" spans="1:9" ht="15" customHeight="1">
      <c r="A1243" s="3">
        <v>42650</v>
      </c>
      <c r="B1243" s="81">
        <v>3445</v>
      </c>
      <c r="C1243" s="173">
        <v>20175</v>
      </c>
      <c r="D1243" s="248">
        <v>20025</v>
      </c>
      <c r="E1243" s="137">
        <f t="shared" si="119"/>
        <v>-150</v>
      </c>
      <c r="F1243" s="172">
        <f t="shared" si="118"/>
        <v>-25</v>
      </c>
      <c r="I1243" s="7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12" t="s">
        <v>118</v>
      </c>
      <c r="C1299" s="812"/>
      <c r="D1299" s="812"/>
      <c r="E1299" s="812"/>
      <c r="F1299" s="812"/>
      <c r="I1299" s="316">
        <v>147000</v>
      </c>
    </row>
    <row r="1300" spans="1:9" ht="15" customHeight="1">
      <c r="A1300" s="3">
        <v>42731</v>
      </c>
      <c r="B1300" s="812"/>
      <c r="C1300" s="812"/>
      <c r="D1300" s="812"/>
      <c r="E1300" s="812"/>
      <c r="F1300" s="81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94" t="s">
        <v>50</v>
      </c>
    </row>
    <row r="1323" spans="1:9" ht="15" customHeight="1">
      <c r="A1323" s="3">
        <v>42765</v>
      </c>
      <c r="B1323" s="81">
        <v>5805</v>
      </c>
      <c r="C1323" s="173">
        <v>19700</v>
      </c>
      <c r="D1323" s="248">
        <v>19725</v>
      </c>
      <c r="E1323" s="137">
        <f t="shared" si="124"/>
        <v>25</v>
      </c>
      <c r="F1323" s="172">
        <f t="shared" si="125"/>
        <v>-275</v>
      </c>
      <c r="I1323" s="7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48"/>
    </row>
    <row r="1325" spans="1:9" ht="15" customHeight="1">
      <c r="A1325" s="3">
        <v>42767</v>
      </c>
      <c r="B1325" s="81">
        <v>5805</v>
      </c>
      <c r="C1325" s="173">
        <v>19825</v>
      </c>
      <c r="D1325" s="248">
        <v>19875</v>
      </c>
      <c r="E1325" s="137">
        <f t="shared" si="124"/>
        <v>50</v>
      </c>
      <c r="F1325" s="172">
        <f t="shared" si="125"/>
        <v>-255</v>
      </c>
      <c r="I1325" s="869" t="s">
        <v>50</v>
      </c>
    </row>
    <row r="1326" spans="1:9" ht="15" customHeight="1">
      <c r="A1326" s="3">
        <v>42768</v>
      </c>
      <c r="B1326" s="81">
        <v>5825</v>
      </c>
      <c r="C1326" s="173">
        <v>19855</v>
      </c>
      <c r="D1326" s="248">
        <v>19950</v>
      </c>
      <c r="E1326" s="137">
        <f t="shared" si="124"/>
        <v>95</v>
      </c>
      <c r="F1326" s="172">
        <f t="shared" si="125"/>
        <v>30</v>
      </c>
      <c r="I1326" s="87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63" t="s">
        <v>56</v>
      </c>
    </row>
    <row r="1369" spans="1:9" ht="15" customHeight="1">
      <c r="A1369" s="3">
        <v>42829</v>
      </c>
      <c r="B1369" s="81">
        <v>3510</v>
      </c>
      <c r="C1369" s="173">
        <v>20035</v>
      </c>
      <c r="D1369" s="248">
        <v>20075</v>
      </c>
      <c r="E1369" s="137">
        <f t="shared" si="127"/>
        <v>40</v>
      </c>
      <c r="F1369" s="172">
        <f t="shared" si="126"/>
        <v>-190</v>
      </c>
      <c r="I1369" s="83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12" t="s">
        <v>118</v>
      </c>
      <c r="C1377" s="812"/>
      <c r="D1377" s="812"/>
      <c r="E1377" s="812"/>
      <c r="F1377" s="812"/>
      <c r="I1377" s="316"/>
    </row>
    <row r="1378" spans="1:9" ht="15" customHeight="1">
      <c r="A1378" s="3">
        <v>42842</v>
      </c>
      <c r="B1378" s="812"/>
      <c r="C1378" s="812"/>
      <c r="D1378" s="812"/>
      <c r="E1378" s="812"/>
      <c r="F1378" s="81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11" t="s">
        <v>118</v>
      </c>
      <c r="C1388" s="811"/>
      <c r="D1388" s="811"/>
      <c r="E1388" s="811"/>
      <c r="F1388" s="811"/>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12" t="s">
        <v>118</v>
      </c>
      <c r="C1408" s="812"/>
      <c r="D1408" s="812"/>
      <c r="E1408" s="812"/>
      <c r="F1408" s="81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29" t="s">
        <v>118</v>
      </c>
      <c r="C1473" s="829"/>
      <c r="D1473" s="829"/>
      <c r="E1473" s="829"/>
      <c r="F1473" s="82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12" t="s">
        <v>118</v>
      </c>
      <c r="C1558" s="812"/>
      <c r="D1558" s="812"/>
      <c r="E1558" s="812"/>
      <c r="F1558" s="812"/>
      <c r="G1558" s="812"/>
      <c r="H1558" s="854"/>
      <c r="I1558" s="316"/>
    </row>
    <row r="1559" spans="1:9" ht="15" customHeight="1">
      <c r="A1559" s="3">
        <v>43095</v>
      </c>
      <c r="B1559" s="812"/>
      <c r="C1559" s="812"/>
      <c r="D1559" s="812"/>
      <c r="E1559" s="812"/>
      <c r="F1559" s="812"/>
      <c r="G1559" s="812"/>
      <c r="H1559" s="85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47" t="s">
        <v>55</v>
      </c>
    </row>
    <row r="1596" spans="1:9" ht="15" customHeight="1">
      <c r="A1596" s="3">
        <v>43147</v>
      </c>
      <c r="B1596" s="81">
        <v>1860</v>
      </c>
      <c r="C1596" s="173">
        <v>21900</v>
      </c>
      <c r="D1596" s="248">
        <v>21675</v>
      </c>
      <c r="E1596" s="137">
        <f t="shared" si="136"/>
        <v>-225</v>
      </c>
      <c r="F1596" s="172">
        <f t="shared" ref="F1596:F1625" si="139">C1596-C1595</f>
        <v>200</v>
      </c>
      <c r="I1596" s="847"/>
    </row>
    <row r="1597" spans="1:9" ht="15" customHeight="1">
      <c r="A1597" s="3">
        <v>43150</v>
      </c>
      <c r="B1597" s="81">
        <v>1860</v>
      </c>
      <c r="C1597" s="173">
        <v>21830</v>
      </c>
      <c r="D1597" s="248">
        <v>21655</v>
      </c>
      <c r="E1597" s="137">
        <f t="shared" si="136"/>
        <v>-175</v>
      </c>
      <c r="F1597" s="172">
        <f t="shared" si="139"/>
        <v>-70</v>
      </c>
      <c r="I1597" s="847"/>
    </row>
    <row r="1598" spans="1:9" ht="15" customHeight="1">
      <c r="A1598" s="3">
        <v>43151</v>
      </c>
      <c r="B1598" s="81">
        <v>1860</v>
      </c>
      <c r="C1598" s="173">
        <v>21500</v>
      </c>
      <c r="D1598" s="248">
        <v>21375</v>
      </c>
      <c r="E1598" s="137">
        <f t="shared" si="136"/>
        <v>-125</v>
      </c>
      <c r="F1598" s="172">
        <f t="shared" si="139"/>
        <v>-330</v>
      </c>
      <c r="I1598" s="847"/>
    </row>
    <row r="1599" spans="1:9" ht="15" customHeight="1">
      <c r="A1599" s="3">
        <v>43152</v>
      </c>
      <c r="B1599" s="81">
        <v>1860</v>
      </c>
      <c r="C1599" s="173">
        <v>21680</v>
      </c>
      <c r="D1599" s="248">
        <v>21550</v>
      </c>
      <c r="E1599" s="137">
        <f t="shared" si="136"/>
        <v>-130</v>
      </c>
      <c r="F1599" s="172">
        <f t="shared" si="139"/>
        <v>180</v>
      </c>
      <c r="I1599" s="84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67" t="s">
        <v>119</v>
      </c>
      <c r="C1626" s="867"/>
      <c r="D1626" s="867"/>
      <c r="E1626" s="867"/>
      <c r="F1626" s="867"/>
      <c r="G1626" s="273">
        <f>AVERAGE(C1605:C1625)</f>
        <v>21214.047619047618</v>
      </c>
      <c r="H1626" s="359">
        <f>AVERAGE(C1563:C1625)</f>
        <v>21190.476190476191</v>
      </c>
      <c r="I1626" s="317"/>
    </row>
    <row r="1627" spans="1:9" ht="15" customHeight="1">
      <c r="A1627" s="29">
        <v>43192</v>
      </c>
      <c r="B1627" s="866" t="s">
        <v>119</v>
      </c>
      <c r="C1627" s="866"/>
      <c r="D1627" s="866"/>
      <c r="E1627" s="866"/>
      <c r="F1627" s="86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64" t="s">
        <v>56</v>
      </c>
    </row>
    <row r="1631" spans="1:9" ht="15" customHeight="1">
      <c r="A1631" s="3">
        <v>43196</v>
      </c>
      <c r="B1631" s="81">
        <v>2000</v>
      </c>
      <c r="C1631" s="173">
        <v>21050</v>
      </c>
      <c r="D1631" s="248">
        <v>20975</v>
      </c>
      <c r="E1631" s="137">
        <f t="shared" si="141"/>
        <v>-75</v>
      </c>
      <c r="F1631" s="172">
        <f t="shared" si="142"/>
        <v>-25</v>
      </c>
      <c r="I1631" s="86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68" t="s">
        <v>119</v>
      </c>
      <c r="C1652" s="868"/>
      <c r="D1652" s="868"/>
      <c r="E1652" s="868"/>
      <c r="F1652" s="86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68" t="s">
        <v>119</v>
      </c>
      <c r="C1667" s="868"/>
      <c r="D1667" s="868"/>
      <c r="E1667" s="868"/>
      <c r="F1667" s="86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68" t="s">
        <v>119</v>
      </c>
      <c r="C1732" s="868"/>
      <c r="D1732" s="868"/>
      <c r="E1732" s="868"/>
      <c r="F1732" s="86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12" t="s">
        <v>118</v>
      </c>
      <c r="C1818" s="812"/>
      <c r="D1818" s="812"/>
      <c r="E1818" s="812"/>
      <c r="F1818" s="812"/>
      <c r="G1818" s="812"/>
      <c r="H1818" s="854"/>
      <c r="I1818" s="316">
        <v>144250</v>
      </c>
    </row>
    <row r="1819" spans="1:9" ht="15" customHeight="1">
      <c r="A1819" s="3">
        <v>43460</v>
      </c>
      <c r="B1819" s="812"/>
      <c r="C1819" s="812"/>
      <c r="D1819" s="812"/>
      <c r="E1819" s="812"/>
      <c r="F1819" s="812"/>
      <c r="G1819" s="812"/>
      <c r="H1819" s="85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23" t="s">
        <v>51</v>
      </c>
      <c r="C1900" s="723"/>
      <c r="D1900" s="723"/>
      <c r="E1900" s="723"/>
      <c r="F1900" s="723"/>
      <c r="G1900" s="723"/>
      <c r="H1900" s="723"/>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23"/>
      <c r="C1901" s="723"/>
      <c r="D1901" s="723"/>
      <c r="E1901" s="723"/>
      <c r="F1901" s="723"/>
      <c r="G1901" s="723"/>
      <c r="H1901" s="723"/>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23" t="s">
        <v>51</v>
      </c>
      <c r="C1911" s="723"/>
      <c r="D1911" s="723"/>
      <c r="E1911" s="723"/>
      <c r="F1911" s="723"/>
      <c r="G1911" s="723"/>
      <c r="H1911" s="7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23" t="s">
        <v>51</v>
      </c>
      <c r="C1926" s="723"/>
      <c r="D1926" s="723"/>
      <c r="E1926" s="723"/>
      <c r="F1926" s="723"/>
      <c r="G1926" s="723"/>
      <c r="H1926" s="7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23" t="s">
        <v>51</v>
      </c>
      <c r="C1991" s="723"/>
      <c r="D1991" s="723"/>
      <c r="E1991" s="723"/>
      <c r="F1991" s="7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12" t="s">
        <v>118</v>
      </c>
      <c r="C2078" s="812"/>
      <c r="D2078" s="812"/>
      <c r="E2078" s="812"/>
      <c r="F2078" s="812"/>
      <c r="G2078" s="812"/>
      <c r="H2078" s="854"/>
      <c r="I2078" s="316">
        <v>142500</v>
      </c>
    </row>
    <row r="2079" spans="1:9" ht="15" customHeight="1">
      <c r="A2079" s="3">
        <v>43825</v>
      </c>
      <c r="B2079" s="812"/>
      <c r="C2079" s="812"/>
      <c r="D2079" s="812"/>
      <c r="E2079" s="812"/>
      <c r="F2079" s="812"/>
      <c r="G2079" s="812"/>
      <c r="H2079" s="85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42"/>
    </row>
    <row r="2099" spans="1:9" ht="15" customHeight="1">
      <c r="A2099" s="3">
        <v>43854</v>
      </c>
      <c r="B2099" s="81">
        <v>6945</v>
      </c>
      <c r="C2099" s="173">
        <v>16900</v>
      </c>
      <c r="D2099" s="248">
        <v>16925</v>
      </c>
      <c r="E2099" s="137">
        <f t="shared" si="336"/>
        <v>25</v>
      </c>
      <c r="F2099" s="172">
        <f t="shared" si="345"/>
        <v>-235</v>
      </c>
      <c r="I2099" s="842"/>
    </row>
    <row r="2100" spans="1:9" ht="15" customHeight="1">
      <c r="A2100" s="3">
        <v>43857</v>
      </c>
      <c r="B2100" s="81">
        <v>6870</v>
      </c>
      <c r="C2100" s="173">
        <v>16565</v>
      </c>
      <c r="D2100" s="248">
        <v>16600</v>
      </c>
      <c r="E2100" s="137">
        <f t="shared" si="336"/>
        <v>35</v>
      </c>
      <c r="F2100" s="172">
        <f t="shared" si="345"/>
        <v>-335</v>
      </c>
      <c r="I2100" s="842"/>
    </row>
    <row r="2101" spans="1:9" ht="15" customHeight="1">
      <c r="A2101" s="3">
        <v>43858</v>
      </c>
      <c r="B2101" s="81">
        <v>6870</v>
      </c>
      <c r="C2101" s="173">
        <v>16345</v>
      </c>
      <c r="D2101" s="248">
        <v>16350</v>
      </c>
      <c r="E2101" s="137">
        <f t="shared" si="336"/>
        <v>5</v>
      </c>
      <c r="F2101" s="172">
        <f t="shared" ref="F2101" si="346">C2101-C2100</f>
        <v>-220</v>
      </c>
      <c r="I2101" s="842"/>
    </row>
    <row r="2102" spans="1:9" ht="15" customHeight="1">
      <c r="A2102" s="3">
        <v>43859</v>
      </c>
      <c r="B2102" s="81">
        <v>6830</v>
      </c>
      <c r="C2102" s="173">
        <v>16325</v>
      </c>
      <c r="D2102" s="248">
        <v>16300</v>
      </c>
      <c r="E2102" s="137">
        <f t="shared" si="336"/>
        <v>-25</v>
      </c>
      <c r="F2102" s="172">
        <f t="shared" ref="F2102" si="347">C2102-C2101</f>
        <v>-20</v>
      </c>
      <c r="I2102" s="842"/>
    </row>
    <row r="2103" spans="1:9" ht="15" customHeight="1">
      <c r="A2103" s="3">
        <v>43860</v>
      </c>
      <c r="B2103" s="81">
        <v>6830</v>
      </c>
      <c r="C2103" s="173">
        <v>16275</v>
      </c>
      <c r="D2103" s="248">
        <v>16200</v>
      </c>
      <c r="E2103" s="137">
        <f t="shared" si="336"/>
        <v>-75</v>
      </c>
      <c r="F2103" s="172">
        <f t="shared" ref="F2103" si="348">C2103-C2102</f>
        <v>-50</v>
      </c>
      <c r="I2103" s="84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6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12" t="s">
        <v>61</v>
      </c>
      <c r="C2154" s="812"/>
      <c r="D2154" s="812"/>
      <c r="E2154" s="812"/>
      <c r="F2154" s="812"/>
      <c r="I2154" s="316">
        <v>129500</v>
      </c>
    </row>
    <row r="2155" spans="1:9" ht="15" customHeight="1">
      <c r="A2155" s="3">
        <v>43934</v>
      </c>
      <c r="B2155" s="812"/>
      <c r="C2155" s="812"/>
      <c r="D2155" s="812"/>
      <c r="E2155" s="812"/>
      <c r="F2155" s="81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72"/>
    </row>
    <row r="2170" spans="1:11" ht="15" customHeight="1">
      <c r="A2170" s="3">
        <v>43955</v>
      </c>
      <c r="B2170" s="81">
        <v>5270</v>
      </c>
      <c r="C2170" s="173">
        <v>15265</v>
      </c>
      <c r="D2170" s="248">
        <v>15138</v>
      </c>
      <c r="E2170" s="137">
        <f t="shared" si="395"/>
        <v>-127</v>
      </c>
      <c r="F2170" s="172">
        <f t="shared" ref="F2170:F2171" si="407">C2170-C2169</f>
        <v>96</v>
      </c>
      <c r="I2170" s="842"/>
    </row>
    <row r="2171" spans="1:11" ht="15" customHeight="1">
      <c r="A2171" s="3">
        <v>43956</v>
      </c>
      <c r="B2171" s="81">
        <v>5100</v>
      </c>
      <c r="C2171" s="173">
        <v>15380</v>
      </c>
      <c r="D2171" s="248">
        <v>15223</v>
      </c>
      <c r="E2171" s="137">
        <f t="shared" si="395"/>
        <v>-157</v>
      </c>
      <c r="F2171" s="172">
        <f t="shared" si="407"/>
        <v>115</v>
      </c>
      <c r="I2171" s="84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12" t="s">
        <v>61</v>
      </c>
      <c r="C2174" s="812"/>
      <c r="D2174" s="812"/>
      <c r="E2174" s="812"/>
      <c r="F2174" s="812"/>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29" t="s">
        <v>61</v>
      </c>
      <c r="C2185" s="829"/>
      <c r="D2185" s="829"/>
      <c r="E2185" s="829"/>
      <c r="F2185" s="82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30" t="s">
        <v>61</v>
      </c>
      <c r="C2255" s="830"/>
      <c r="D2255" s="830"/>
      <c r="E2255" s="830"/>
      <c r="F2255" s="83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72"/>
    </row>
    <row r="2279" spans="1:9" ht="15" customHeight="1">
      <c r="A2279" s="357">
        <v>44106</v>
      </c>
      <c r="B2279" s="81">
        <v>5550</v>
      </c>
      <c r="C2279" s="173">
        <v>17545</v>
      </c>
      <c r="D2279" s="248">
        <v>17530</v>
      </c>
      <c r="E2279" s="137">
        <f t="shared" si="480"/>
        <v>-15</v>
      </c>
      <c r="F2279" s="172">
        <f t="shared" ref="F2279" si="499">C2279-C2278</f>
        <v>39</v>
      </c>
      <c r="I2279" s="842"/>
    </row>
    <row r="2280" spans="1:9" ht="15" customHeight="1">
      <c r="A2280" s="357">
        <v>44109</v>
      </c>
      <c r="B2280" s="81">
        <v>5500</v>
      </c>
      <c r="C2280" s="173">
        <v>17850</v>
      </c>
      <c r="D2280" s="248">
        <v>17863</v>
      </c>
      <c r="E2280" s="137">
        <f t="shared" si="480"/>
        <v>13</v>
      </c>
      <c r="F2280" s="172">
        <f t="shared" ref="F2280" si="500">C2280-C2279</f>
        <v>305</v>
      </c>
      <c r="I2280" s="842"/>
    </row>
    <row r="2281" spans="1:9" ht="15" customHeight="1">
      <c r="A2281" s="357">
        <v>44110</v>
      </c>
      <c r="B2281" s="81">
        <v>5475</v>
      </c>
      <c r="C2281" s="173">
        <v>18175</v>
      </c>
      <c r="D2281" s="248">
        <v>18120</v>
      </c>
      <c r="E2281" s="137">
        <f t="shared" si="480"/>
        <v>-55</v>
      </c>
      <c r="F2281" s="172">
        <f t="shared" ref="F2281" si="501">C2281-C2280</f>
        <v>325</v>
      </c>
      <c r="I2281" s="842"/>
    </row>
    <row r="2282" spans="1:9" ht="15" customHeight="1">
      <c r="A2282" s="357">
        <v>44111</v>
      </c>
      <c r="B2282" s="81">
        <v>5425</v>
      </c>
      <c r="C2282" s="173">
        <v>18155</v>
      </c>
      <c r="D2282" s="248">
        <v>18180</v>
      </c>
      <c r="E2282" s="137">
        <f t="shared" si="480"/>
        <v>25</v>
      </c>
      <c r="F2282" s="172">
        <f t="shared" ref="F2282" si="502">C2282-C2281</f>
        <v>-20</v>
      </c>
      <c r="I2282" s="842"/>
    </row>
    <row r="2283" spans="1:9" ht="15" customHeight="1">
      <c r="A2283" s="357">
        <v>44112</v>
      </c>
      <c r="B2283" s="81">
        <v>5375</v>
      </c>
      <c r="C2283" s="173">
        <v>18215</v>
      </c>
      <c r="D2283" s="248">
        <v>18175</v>
      </c>
      <c r="E2283" s="137">
        <f t="shared" si="480"/>
        <v>-40</v>
      </c>
      <c r="F2283" s="172">
        <f t="shared" ref="F2283" si="503">C2283-C2282</f>
        <v>60</v>
      </c>
      <c r="I2283" s="84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12" t="s">
        <v>61</v>
      </c>
      <c r="C2339" s="812"/>
      <c r="D2339" s="812"/>
      <c r="E2339" s="812"/>
      <c r="F2339" s="812"/>
      <c r="I2339" s="316"/>
    </row>
    <row r="2340" spans="1:9" ht="15" customHeight="1">
      <c r="A2340" s="3">
        <v>44193</v>
      </c>
      <c r="B2340" s="812"/>
      <c r="C2340" s="812"/>
      <c r="D2340" s="812"/>
      <c r="E2340" s="812"/>
      <c r="F2340" s="81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42"/>
    </row>
    <row r="2373" spans="1:9" ht="15" customHeight="1">
      <c r="A2373" s="3">
        <v>44239</v>
      </c>
      <c r="B2373" s="81">
        <v>790</v>
      </c>
      <c r="C2373" s="173">
        <v>25290</v>
      </c>
      <c r="D2373" s="248">
        <v>23443</v>
      </c>
      <c r="E2373" s="137">
        <f t="shared" si="560"/>
        <v>-1847</v>
      </c>
      <c r="F2373" s="172">
        <f t="shared" ref="F2373:F2378" si="591">C2373-C2372</f>
        <v>-278</v>
      </c>
      <c r="I2373" s="842"/>
    </row>
    <row r="2374" spans="1:9" ht="15" customHeight="1">
      <c r="A2374" s="3">
        <v>44242</v>
      </c>
      <c r="B2374" s="81">
        <v>1340</v>
      </c>
      <c r="C2374" s="173">
        <v>28899</v>
      </c>
      <c r="D2374" s="248">
        <v>24151</v>
      </c>
      <c r="E2374" s="137">
        <f t="shared" si="560"/>
        <v>-4748</v>
      </c>
      <c r="F2374" s="172">
        <f t="shared" si="591"/>
        <v>3609</v>
      </c>
      <c r="I2374" s="842"/>
    </row>
    <row r="2375" spans="1:9" ht="15" customHeight="1">
      <c r="A2375" s="3">
        <v>44243</v>
      </c>
      <c r="B2375" s="81">
        <v>1360</v>
      </c>
      <c r="C2375" s="173">
        <v>27760</v>
      </c>
      <c r="D2375" s="248">
        <v>24237</v>
      </c>
      <c r="E2375" s="137">
        <f t="shared" ref="E2375" si="592">D2375-C2375</f>
        <v>-3523</v>
      </c>
      <c r="F2375" s="172">
        <f t="shared" si="591"/>
        <v>-1139</v>
      </c>
      <c r="I2375" s="842"/>
    </row>
    <row r="2376" spans="1:9" ht="15" customHeight="1">
      <c r="A2376" s="3">
        <v>44244</v>
      </c>
      <c r="B2376" s="81">
        <v>1375</v>
      </c>
      <c r="C2376" s="173">
        <v>28710</v>
      </c>
      <c r="D2376" s="248">
        <v>24620</v>
      </c>
      <c r="E2376" s="137">
        <f t="shared" ref="E2376" si="593">D2376-C2376</f>
        <v>-4090</v>
      </c>
      <c r="F2376" s="172">
        <f t="shared" si="591"/>
        <v>950</v>
      </c>
      <c r="I2376" s="84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12" t="s">
        <v>61</v>
      </c>
      <c r="C2408" s="812"/>
      <c r="D2408" s="812"/>
      <c r="E2408" s="137"/>
      <c r="I2408" s="316">
        <v>179150</v>
      </c>
    </row>
    <row r="2409" spans="1:9" ht="15" customHeight="1">
      <c r="A2409" s="3">
        <v>44291</v>
      </c>
      <c r="B2409" s="812"/>
      <c r="C2409" s="812"/>
      <c r="D2409" s="81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51" t="s">
        <v>60</v>
      </c>
      <c r="C2429" s="851"/>
      <c r="D2429" s="851"/>
      <c r="E2429" s="508"/>
      <c r="F2429" s="508"/>
      <c r="I2429" s="873" t="s">
        <v>23</v>
      </c>
    </row>
    <row r="2430" spans="1:9" ht="15" customHeight="1">
      <c r="A2430" s="3">
        <v>44320</v>
      </c>
      <c r="B2430" s="81">
        <v>1245</v>
      </c>
      <c r="C2430" s="173">
        <v>32397</v>
      </c>
      <c r="D2430" s="248">
        <v>29004</v>
      </c>
      <c r="E2430" s="137">
        <f t="shared" ref="E2430:E2431" si="670">D2430-C2430</f>
        <v>-3393</v>
      </c>
      <c r="F2430" s="172">
        <f>C2430-C2428</f>
        <v>204</v>
      </c>
      <c r="I2430" s="874"/>
    </row>
    <row r="2431" spans="1:9" ht="15" customHeight="1">
      <c r="A2431" s="3">
        <v>44321</v>
      </c>
      <c r="B2431" s="81">
        <v>1320</v>
      </c>
      <c r="C2431" s="173">
        <v>32425</v>
      </c>
      <c r="D2431" s="248">
        <v>29550</v>
      </c>
      <c r="E2431" s="137">
        <f t="shared" si="670"/>
        <v>-2875</v>
      </c>
      <c r="F2431" s="172">
        <f t="shared" ref="F2431" si="671">C2431-C2430</f>
        <v>28</v>
      </c>
      <c r="I2431" s="87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30" t="s">
        <v>60</v>
      </c>
      <c r="C2449" s="830"/>
      <c r="D2449" s="830"/>
      <c r="E2449" s="830"/>
      <c r="F2449" s="83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29" t="s">
        <v>61</v>
      </c>
      <c r="C2514" s="805"/>
      <c r="D2514" s="80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08" t="s">
        <v>60</v>
      </c>
      <c r="C2599" s="800"/>
      <c r="D2599" s="800"/>
      <c r="E2599" s="137"/>
      <c r="F2599" s="172"/>
      <c r="I2599" s="316">
        <v>297250</v>
      </c>
    </row>
    <row r="2600" spans="1:9" ht="15" customHeight="1">
      <c r="A2600" s="3">
        <v>44558</v>
      </c>
      <c r="B2600" s="802"/>
      <c r="C2600" s="802"/>
      <c r="D2600" s="80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45" t="s">
        <v>61</v>
      </c>
      <c r="C2604" s="806"/>
      <c r="D2604" s="80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08" t="s">
        <v>60</v>
      </c>
      <c r="C2678" s="800"/>
      <c r="D2678" s="800"/>
      <c r="E2678" s="137"/>
      <c r="I2678" s="316">
        <v>344000</v>
      </c>
    </row>
    <row r="2679" spans="1:9" ht="15" customHeight="1">
      <c r="A2679" s="3">
        <v>44669</v>
      </c>
      <c r="B2679" s="802"/>
      <c r="C2679" s="802"/>
      <c r="D2679" s="80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45" t="s">
        <v>61</v>
      </c>
      <c r="C2689" s="845"/>
      <c r="D2689" s="845"/>
      <c r="E2689" s="508"/>
      <c r="F2689" s="508"/>
      <c r="G2689" s="356"/>
      <c r="H2689" s="362"/>
      <c r="I2689" s="872"/>
    </row>
    <row r="2690" spans="1:10" ht="15" customHeight="1">
      <c r="A2690" s="3">
        <v>44684</v>
      </c>
      <c r="B2690" s="81">
        <v>3045</v>
      </c>
      <c r="C2690" s="173">
        <v>41300</v>
      </c>
      <c r="D2690" s="248">
        <v>40900</v>
      </c>
      <c r="E2690" s="137">
        <f t="shared" ref="E2690" si="759">D2690-C2690</f>
        <v>-400</v>
      </c>
      <c r="F2690" s="172">
        <f>C2690-C2688</f>
        <v>500</v>
      </c>
      <c r="I2690" s="842"/>
    </row>
    <row r="2691" spans="1:10" ht="15" customHeight="1">
      <c r="A2691" s="3">
        <v>44685</v>
      </c>
      <c r="B2691" s="81">
        <v>3045</v>
      </c>
      <c r="C2691" s="173">
        <v>40700</v>
      </c>
      <c r="D2691" s="248">
        <v>40425</v>
      </c>
      <c r="E2691" s="137">
        <f t="shared" ref="E2691" si="760">D2691-C2691</f>
        <v>-275</v>
      </c>
      <c r="F2691" s="172">
        <f t="shared" ref="F2691" si="761">C2691-C2690</f>
        <v>-600</v>
      </c>
      <c r="I2691" s="84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12" t="s">
        <v>61</v>
      </c>
      <c r="C2712" s="812"/>
      <c r="D2712" s="812"/>
      <c r="E2712" s="812"/>
      <c r="F2712" s="812"/>
      <c r="G2712" s="530"/>
      <c r="H2712" s="531"/>
      <c r="I2712" s="316">
        <v>271000</v>
      </c>
    </row>
    <row r="2713" spans="1:9" ht="15" customHeight="1">
      <c r="A2713" s="3">
        <v>44715</v>
      </c>
      <c r="B2713" s="812"/>
      <c r="C2713" s="812"/>
      <c r="D2713" s="812"/>
      <c r="E2713" s="812"/>
      <c r="F2713" s="81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29" t="s">
        <v>61</v>
      </c>
      <c r="C2774" s="829"/>
      <c r="D2774" s="829"/>
      <c r="E2774" s="829"/>
      <c r="F2774" s="82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72"/>
    </row>
    <row r="2800" spans="1:9" ht="15" customHeight="1">
      <c r="A2800" s="357">
        <v>44838</v>
      </c>
      <c r="B2800" s="81">
        <v>4830</v>
      </c>
      <c r="C2800" s="173">
        <v>20255</v>
      </c>
      <c r="D2800" s="248">
        <v>20300</v>
      </c>
      <c r="E2800" s="137">
        <f t="shared" ref="E2800" si="893">D2800-C2800</f>
        <v>45</v>
      </c>
      <c r="F2800" s="172">
        <f t="shared" si="889"/>
        <v>-90</v>
      </c>
      <c r="I2800" s="842"/>
    </row>
    <row r="2801" spans="1:9" ht="15" customHeight="1">
      <c r="A2801" s="357">
        <v>44839</v>
      </c>
      <c r="B2801" s="81">
        <v>4810</v>
      </c>
      <c r="C2801" s="173">
        <v>20305</v>
      </c>
      <c r="D2801" s="248">
        <v>20275</v>
      </c>
      <c r="E2801" s="137">
        <f t="shared" ref="E2801" si="894">D2801-C2801</f>
        <v>-30</v>
      </c>
      <c r="F2801" s="172">
        <f t="shared" si="889"/>
        <v>50</v>
      </c>
      <c r="I2801" s="842"/>
    </row>
    <row r="2802" spans="1:9" ht="15" customHeight="1">
      <c r="A2802" s="357">
        <v>44840</v>
      </c>
      <c r="B2802" s="81">
        <v>4675</v>
      </c>
      <c r="C2802" s="173">
        <v>20250</v>
      </c>
      <c r="D2802" s="248">
        <v>20150</v>
      </c>
      <c r="E2802" s="137">
        <f t="shared" ref="E2802" si="895">D2802-C2802</f>
        <v>-100</v>
      </c>
      <c r="F2802" s="172">
        <f t="shared" ref="F2802" si="896">C2802-C2801</f>
        <v>-55</v>
      </c>
      <c r="I2802" s="842"/>
    </row>
    <row r="2803" spans="1:9" ht="15" customHeight="1">
      <c r="A2803" s="357">
        <v>44841</v>
      </c>
      <c r="B2803" s="81">
        <v>4690</v>
      </c>
      <c r="C2803" s="173">
        <v>20000</v>
      </c>
      <c r="D2803" s="248">
        <v>19950</v>
      </c>
      <c r="E2803" s="137">
        <f t="shared" ref="E2803" si="897">D2803-C2803</f>
        <v>-50</v>
      </c>
      <c r="F2803" s="172">
        <f t="shared" ref="F2803" si="898">C2803-C2802</f>
        <v>-250</v>
      </c>
      <c r="I2803" s="84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43" t="s">
        <v>61</v>
      </c>
      <c r="C2859" s="843"/>
      <c r="D2859" s="843"/>
      <c r="E2859" s="843"/>
      <c r="F2859" s="843"/>
      <c r="G2859" s="276"/>
      <c r="H2859" s="472"/>
      <c r="I2859" s="316">
        <v>196750</v>
      </c>
    </row>
    <row r="2860" spans="1:10" ht="15" customHeight="1">
      <c r="A2860" s="357">
        <v>44922</v>
      </c>
      <c r="B2860" s="843"/>
      <c r="C2860" s="843"/>
      <c r="D2860" s="843"/>
      <c r="E2860" s="843"/>
      <c r="F2860" s="843"/>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45" t="s">
        <v>61</v>
      </c>
      <c r="C2864" s="845"/>
      <c r="D2864" s="845"/>
      <c r="E2864" s="845"/>
      <c r="F2864" s="845"/>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42"/>
    </row>
    <row r="2880" spans="1:10" ht="15" customHeight="1">
      <c r="A2880" s="357">
        <v>44950</v>
      </c>
      <c r="B2880" s="81">
        <v>2945</v>
      </c>
      <c r="C2880" s="173">
        <v>29950</v>
      </c>
      <c r="D2880" s="248">
        <v>29950</v>
      </c>
      <c r="E2880" s="137">
        <f t="shared" si="1007"/>
        <v>0</v>
      </c>
      <c r="F2880" s="172">
        <f t="shared" si="1008"/>
        <v>50</v>
      </c>
      <c r="I2880" s="842"/>
    </row>
    <row r="2881" spans="1:9" ht="15" customHeight="1">
      <c r="A2881" s="357">
        <v>44951</v>
      </c>
      <c r="B2881" s="81">
        <v>2945</v>
      </c>
      <c r="C2881" s="173">
        <v>30325</v>
      </c>
      <c r="D2881" s="248">
        <v>30350</v>
      </c>
      <c r="E2881" s="137">
        <f t="shared" si="1007"/>
        <v>25</v>
      </c>
      <c r="F2881" s="172">
        <f t="shared" ref="F2881:F2886" si="1009">C2881-C2880</f>
        <v>375</v>
      </c>
      <c r="G2881" s="538"/>
      <c r="H2881" s="276"/>
      <c r="I2881" s="842"/>
    </row>
    <row r="2882" spans="1:9" ht="15" customHeight="1">
      <c r="A2882" s="357">
        <v>44952</v>
      </c>
      <c r="B2882" s="81">
        <v>3020</v>
      </c>
      <c r="C2882" s="173">
        <v>31450</v>
      </c>
      <c r="D2882" s="248">
        <v>31400</v>
      </c>
      <c r="E2882" s="137">
        <f t="shared" ref="E2882" si="1010">D2882-C2882</f>
        <v>-50</v>
      </c>
      <c r="F2882" s="172">
        <f t="shared" si="1009"/>
        <v>1125</v>
      </c>
      <c r="G2882" s="538"/>
      <c r="H2882" s="276"/>
      <c r="I2882" s="842"/>
    </row>
    <row r="2883" spans="1:9" ht="15" customHeight="1">
      <c r="A2883" s="357">
        <v>44953</v>
      </c>
      <c r="B2883" s="81">
        <v>3055</v>
      </c>
      <c r="C2883" s="173">
        <v>32050</v>
      </c>
      <c r="D2883" s="248">
        <v>32100</v>
      </c>
      <c r="E2883" s="137">
        <f t="shared" ref="E2883" si="1011">D2883-C2883</f>
        <v>50</v>
      </c>
      <c r="F2883" s="172">
        <f t="shared" si="1009"/>
        <v>600</v>
      </c>
      <c r="G2883" s="538"/>
      <c r="H2883" s="276"/>
      <c r="I2883" s="842"/>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29"/>
      <c r="C2933" s="829"/>
      <c r="D2933" s="829"/>
      <c r="E2933" s="829"/>
      <c r="F2933" s="829"/>
      <c r="I2933" s="316">
        <v>195750</v>
      </c>
    </row>
    <row r="2934" spans="1:9" ht="15" customHeight="1">
      <c r="A2934" s="357">
        <v>45026</v>
      </c>
      <c r="B2934" s="829"/>
      <c r="C2934" s="829"/>
      <c r="D2934" s="829"/>
      <c r="E2934" s="829"/>
      <c r="F2934" s="829"/>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29"/>
      <c r="C2949" s="829"/>
      <c r="D2949" s="829"/>
      <c r="E2949" s="829"/>
      <c r="F2949" s="829"/>
      <c r="I2949" s="842"/>
    </row>
    <row r="2950" spans="1:9" ht="15" customHeight="1">
      <c r="A2950" s="357">
        <v>45048</v>
      </c>
      <c r="B2950" s="81">
        <v>1545</v>
      </c>
      <c r="C2950" s="173">
        <v>26800</v>
      </c>
      <c r="D2950" s="248">
        <v>26400</v>
      </c>
      <c r="E2950" s="582">
        <f t="shared" ref="E2950:E2951" si="1086">D2950-C2950</f>
        <v>-400</v>
      </c>
      <c r="F2950" s="583">
        <f>C2950-C2948</f>
        <v>450</v>
      </c>
      <c r="I2950" s="842"/>
    </row>
    <row r="2951" spans="1:9" ht="15" customHeight="1">
      <c r="A2951" s="357">
        <v>45049</v>
      </c>
      <c r="B2951" s="81">
        <v>1535</v>
      </c>
      <c r="C2951" s="173">
        <v>27125</v>
      </c>
      <c r="D2951" s="248">
        <v>26875</v>
      </c>
      <c r="E2951" s="582">
        <f t="shared" si="1086"/>
        <v>-250</v>
      </c>
      <c r="F2951" s="583">
        <f t="shared" ref="F2951" si="1087">C2951-C2950</f>
        <v>325</v>
      </c>
      <c r="I2951" s="842"/>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71"/>
      <c r="C2954" s="871"/>
      <c r="D2954" s="871"/>
      <c r="E2954" s="871"/>
      <c r="F2954" s="871"/>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29"/>
      <c r="C2969" s="829"/>
      <c r="D2969" s="829"/>
      <c r="E2969" s="829"/>
      <c r="F2969" s="829"/>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28"/>
    </row>
    <row r="2988" spans="1:9" ht="15" customHeight="1">
      <c r="A2988" s="357">
        <v>45100</v>
      </c>
      <c r="B2988" s="81">
        <v>2730</v>
      </c>
      <c r="C2988" s="173">
        <v>28195</v>
      </c>
      <c r="D2988" s="248">
        <v>26575</v>
      </c>
      <c r="E2988" s="137">
        <f t="shared" si="1126"/>
        <v>-1620</v>
      </c>
      <c r="F2988" s="583">
        <f t="shared" si="1127"/>
        <v>-455</v>
      </c>
      <c r="I2988" s="828"/>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7"/>
      <c r="I2994" s="710">
        <v>217000</v>
      </c>
    </row>
    <row r="2995" spans="1:16384" ht="15" customHeight="1">
      <c r="A2995" s="357">
        <v>45111</v>
      </c>
      <c r="B2995" s="81">
        <v>3700</v>
      </c>
      <c r="C2995" s="173">
        <v>28150</v>
      </c>
      <c r="D2995" s="715">
        <v>27350</v>
      </c>
      <c r="E2995" s="137">
        <f t="shared" ref="E2995" si="1134">D2995-C2995</f>
        <v>-800</v>
      </c>
      <c r="F2995" s="583">
        <f t="shared" ref="F2995" si="1135">C2995-C2994</f>
        <v>450</v>
      </c>
      <c r="G2995" s="548">
        <f>AVERAGE($C$2994:C2995)</f>
        <v>27925</v>
      </c>
      <c r="H2995" s="718">
        <f>AVERAGE($C$2865:C2995)</f>
        <v>26326.904761904763</v>
      </c>
      <c r="I2995" s="716">
        <v>225500</v>
      </c>
      <c r="J2995" s="81"/>
      <c r="K2995" s="173"/>
      <c r="L2995" s="715"/>
      <c r="M2995" s="137"/>
      <c r="N2995" s="583"/>
      <c r="O2995" s="538"/>
      <c r="P2995" s="565"/>
      <c r="Q2995" s="357"/>
      <c r="R2995" s="81"/>
      <c r="S2995" s="173"/>
      <c r="T2995" s="715"/>
      <c r="U2995" s="137"/>
      <c r="V2995" s="583"/>
      <c r="W2995" s="538"/>
      <c r="X2995" s="565"/>
      <c r="Y2995" s="357"/>
      <c r="Z2995" s="81"/>
      <c r="AA2995" s="173"/>
      <c r="AB2995" s="715"/>
      <c r="AC2995" s="137"/>
      <c r="AD2995" s="583"/>
      <c r="AE2995" s="538"/>
      <c r="AF2995" s="565"/>
      <c r="AG2995" s="357"/>
      <c r="AH2995" s="81"/>
      <c r="AI2995" s="173"/>
      <c r="AJ2995" s="715"/>
      <c r="AK2995" s="137"/>
      <c r="AL2995" s="583"/>
      <c r="AM2995" s="538"/>
      <c r="AN2995" s="565"/>
      <c r="AO2995" s="357"/>
      <c r="AP2995" s="81"/>
      <c r="AQ2995" s="173"/>
      <c r="AR2995" s="715"/>
      <c r="AS2995" s="137"/>
      <c r="AT2995" s="583"/>
      <c r="AU2995" s="538"/>
      <c r="AV2995" s="565"/>
      <c r="AW2995" s="357"/>
      <c r="AX2995" s="81"/>
      <c r="AY2995" s="173"/>
      <c r="AZ2995" s="715"/>
      <c r="BA2995" s="137"/>
      <c r="BB2995" s="583"/>
      <c r="BC2995" s="538"/>
      <c r="BD2995" s="565"/>
      <c r="BE2995" s="357"/>
      <c r="BF2995" s="81"/>
      <c r="BG2995" s="173"/>
      <c r="BH2995" s="715"/>
      <c r="BI2995" s="137"/>
      <c r="BJ2995" s="583"/>
      <c r="BK2995" s="538"/>
      <c r="BL2995" s="565"/>
      <c r="BM2995" s="357"/>
      <c r="BN2995" s="81"/>
      <c r="BO2995" s="173"/>
      <c r="BP2995" s="715"/>
      <c r="BQ2995" s="137"/>
      <c r="BR2995" s="583"/>
      <c r="BS2995" s="538"/>
      <c r="BT2995" s="565"/>
      <c r="BU2995" s="357"/>
      <c r="BV2995" s="81"/>
      <c r="BW2995" s="173"/>
      <c r="BX2995" s="715"/>
      <c r="BY2995" s="137"/>
      <c r="BZ2995" s="583"/>
      <c r="CA2995" s="538"/>
      <c r="CB2995" s="565"/>
      <c r="CC2995" s="357"/>
      <c r="CD2995" s="81"/>
      <c r="CE2995" s="173"/>
      <c r="CF2995" s="715"/>
      <c r="CG2995" s="137"/>
      <c r="CH2995" s="583"/>
      <c r="CI2995" s="538"/>
      <c r="CJ2995" s="565"/>
      <c r="CK2995" s="357"/>
      <c r="CL2995" s="81"/>
      <c r="CM2995" s="173"/>
      <c r="CN2995" s="715"/>
      <c r="CO2995" s="137"/>
      <c r="CP2995" s="583"/>
      <c r="CQ2995" s="538"/>
      <c r="CR2995" s="565"/>
      <c r="CS2995" s="357"/>
      <c r="CT2995" s="81"/>
      <c r="CU2995" s="173"/>
      <c r="CV2995" s="715"/>
      <c r="CW2995" s="137"/>
      <c r="CX2995" s="583"/>
      <c r="CY2995" s="538"/>
      <c r="CZ2995" s="565"/>
      <c r="DA2995" s="357"/>
      <c r="DB2995" s="81"/>
      <c r="DC2995" s="173"/>
      <c r="DD2995" s="715"/>
      <c r="DE2995" s="137"/>
      <c r="DF2995" s="583"/>
      <c r="DG2995" s="538"/>
      <c r="DH2995" s="565"/>
      <c r="DI2995" s="357"/>
      <c r="DJ2995" s="81"/>
      <c r="DK2995" s="173"/>
      <c r="DL2995" s="715"/>
      <c r="DM2995" s="137"/>
      <c r="DN2995" s="583"/>
      <c r="DO2995" s="538"/>
      <c r="DP2995" s="565"/>
      <c r="DQ2995" s="357"/>
      <c r="DR2995" s="81"/>
      <c r="DS2995" s="173"/>
      <c r="DT2995" s="715"/>
      <c r="DU2995" s="137"/>
      <c r="DV2995" s="583"/>
      <c r="DW2995" s="538"/>
      <c r="DX2995" s="565"/>
      <c r="DY2995" s="357"/>
      <c r="DZ2995" s="81"/>
      <c r="EA2995" s="173"/>
      <c r="EB2995" s="715"/>
      <c r="EC2995" s="137"/>
      <c r="ED2995" s="583"/>
      <c r="EE2995" s="538"/>
      <c r="EF2995" s="565"/>
      <c r="EG2995" s="357"/>
      <c r="EH2995" s="81"/>
      <c r="EI2995" s="173"/>
      <c r="EJ2995" s="715"/>
      <c r="EK2995" s="137"/>
      <c r="EL2995" s="583"/>
      <c r="EM2995" s="538"/>
      <c r="EN2995" s="565"/>
      <c r="EO2995" s="357"/>
      <c r="EP2995" s="81"/>
      <c r="EQ2995" s="173"/>
      <c r="ER2995" s="715"/>
      <c r="ES2995" s="137"/>
      <c r="ET2995" s="583"/>
      <c r="EU2995" s="538"/>
      <c r="EV2995" s="565"/>
      <c r="EW2995" s="357"/>
      <c r="EX2995" s="81"/>
      <c r="EY2995" s="173"/>
      <c r="EZ2995" s="715"/>
      <c r="FA2995" s="137"/>
      <c r="FB2995" s="583"/>
      <c r="FC2995" s="538"/>
      <c r="FD2995" s="565"/>
      <c r="FE2995" s="357"/>
      <c r="FF2995" s="81"/>
      <c r="FG2995" s="173"/>
      <c r="FH2995" s="715"/>
      <c r="FI2995" s="137"/>
      <c r="FJ2995" s="583"/>
      <c r="FK2995" s="538"/>
      <c r="FL2995" s="565"/>
      <c r="FM2995" s="357"/>
      <c r="FN2995" s="81"/>
      <c r="FO2995" s="173"/>
      <c r="FP2995" s="715"/>
      <c r="FQ2995" s="137"/>
      <c r="FR2995" s="583"/>
      <c r="FS2995" s="538"/>
      <c r="FT2995" s="565"/>
      <c r="FU2995" s="357"/>
      <c r="FV2995" s="81"/>
      <c r="FW2995" s="173"/>
      <c r="FX2995" s="715"/>
      <c r="FY2995" s="137"/>
      <c r="FZ2995" s="583"/>
      <c r="GA2995" s="538"/>
      <c r="GB2995" s="565"/>
      <c r="GC2995" s="357"/>
      <c r="GD2995" s="81"/>
      <c r="GE2995" s="173"/>
      <c r="GF2995" s="715"/>
      <c r="GG2995" s="137"/>
      <c r="GH2995" s="583"/>
      <c r="GI2995" s="538"/>
      <c r="GJ2995" s="565"/>
      <c r="GK2995" s="357"/>
      <c r="GL2995" s="81"/>
      <c r="GM2995" s="173"/>
      <c r="GN2995" s="715"/>
      <c r="GO2995" s="137"/>
      <c r="GP2995" s="583"/>
      <c r="GQ2995" s="538"/>
      <c r="GR2995" s="565"/>
      <c r="GS2995" s="357"/>
      <c r="GT2995" s="81"/>
      <c r="GU2995" s="173"/>
      <c r="GV2995" s="715"/>
      <c r="GW2995" s="137"/>
      <c r="GX2995" s="583"/>
      <c r="GY2995" s="538"/>
      <c r="GZ2995" s="565"/>
      <c r="HA2995" s="357"/>
      <c r="HB2995" s="81"/>
      <c r="HC2995" s="173"/>
      <c r="HD2995" s="715"/>
      <c r="HE2995" s="137"/>
      <c r="HF2995" s="583"/>
      <c r="HG2995" s="538"/>
      <c r="HH2995" s="565"/>
      <c r="HI2995" s="357"/>
      <c r="HJ2995" s="81"/>
      <c r="HK2995" s="173"/>
      <c r="HL2995" s="715"/>
      <c r="HM2995" s="137"/>
      <c r="HN2995" s="583"/>
      <c r="HO2995" s="538"/>
      <c r="HP2995" s="565"/>
      <c r="HQ2995" s="357"/>
      <c r="HR2995" s="81"/>
      <c r="HS2995" s="173"/>
      <c r="HT2995" s="715"/>
      <c r="HU2995" s="137"/>
      <c r="HV2995" s="583"/>
      <c r="HW2995" s="538"/>
      <c r="HX2995" s="565"/>
      <c r="HY2995" s="357"/>
      <c r="HZ2995" s="81"/>
      <c r="IA2995" s="173"/>
      <c r="IB2995" s="715"/>
      <c r="IC2995" s="137"/>
      <c r="ID2995" s="583"/>
      <c r="IE2995" s="538"/>
      <c r="IF2995" s="565"/>
      <c r="IG2995" s="357"/>
      <c r="IH2995" s="81"/>
      <c r="II2995" s="173"/>
      <c r="IJ2995" s="715"/>
      <c r="IK2995" s="137"/>
      <c r="IL2995" s="583"/>
      <c r="IM2995" s="538"/>
      <c r="IN2995" s="565"/>
      <c r="IO2995" s="357"/>
      <c r="IP2995" s="81"/>
      <c r="IQ2995" s="173"/>
      <c r="IR2995" s="715"/>
      <c r="IS2995" s="137"/>
      <c r="IT2995" s="583"/>
      <c r="IU2995" s="538"/>
      <c r="IV2995" s="565"/>
      <c r="IW2995" s="357"/>
      <c r="IX2995" s="81"/>
      <c r="IY2995" s="173"/>
      <c r="IZ2995" s="715"/>
      <c r="JA2995" s="137"/>
      <c r="JB2995" s="583"/>
      <c r="JC2995" s="538"/>
      <c r="JD2995" s="565"/>
      <c r="JE2995" s="357"/>
      <c r="JF2995" s="81"/>
      <c r="JG2995" s="173"/>
      <c r="JH2995" s="715"/>
      <c r="JI2995" s="137"/>
      <c r="JJ2995" s="583"/>
      <c r="JK2995" s="538"/>
      <c r="JL2995" s="565"/>
      <c r="JM2995" s="357"/>
      <c r="JN2995" s="81"/>
      <c r="JO2995" s="173"/>
      <c r="JP2995" s="715"/>
      <c r="JQ2995" s="137"/>
      <c r="JR2995" s="583"/>
      <c r="JS2995" s="538"/>
      <c r="JT2995" s="565"/>
      <c r="JU2995" s="357"/>
      <c r="JV2995" s="81"/>
      <c r="JW2995" s="173"/>
      <c r="JX2995" s="715"/>
      <c r="JY2995" s="137"/>
      <c r="JZ2995" s="583"/>
      <c r="KA2995" s="538"/>
      <c r="KB2995" s="565"/>
      <c r="KC2995" s="357"/>
      <c r="KD2995" s="81"/>
      <c r="KE2995" s="173"/>
      <c r="KF2995" s="715"/>
      <c r="KG2995" s="137"/>
      <c r="KH2995" s="583"/>
      <c r="KI2995" s="538"/>
      <c r="KJ2995" s="565"/>
      <c r="KK2995" s="357"/>
      <c r="KL2995" s="81"/>
      <c r="KM2995" s="173"/>
      <c r="KN2995" s="715"/>
      <c r="KO2995" s="137"/>
      <c r="KP2995" s="583"/>
      <c r="KQ2995" s="538"/>
      <c r="KR2995" s="565"/>
      <c r="KS2995" s="357"/>
      <c r="KT2995" s="81"/>
      <c r="KU2995" s="173"/>
      <c r="KV2995" s="715"/>
      <c r="KW2995" s="137"/>
      <c r="KX2995" s="583"/>
      <c r="KY2995" s="538"/>
      <c r="KZ2995" s="565"/>
      <c r="LA2995" s="357"/>
      <c r="LB2995" s="81"/>
      <c r="LC2995" s="173"/>
      <c r="LD2995" s="715"/>
      <c r="LE2995" s="137"/>
      <c r="LF2995" s="583"/>
      <c r="LG2995" s="538"/>
      <c r="LH2995" s="565"/>
      <c r="LI2995" s="357"/>
      <c r="LJ2995" s="81"/>
      <c r="LK2995" s="173"/>
      <c r="LL2995" s="715"/>
      <c r="LM2995" s="137"/>
      <c r="LN2995" s="583"/>
      <c r="LO2995" s="538"/>
      <c r="LP2995" s="565"/>
      <c r="LQ2995" s="357"/>
      <c r="LR2995" s="81"/>
      <c r="LS2995" s="173"/>
      <c r="LT2995" s="715"/>
      <c r="LU2995" s="137"/>
      <c r="LV2995" s="583"/>
      <c r="LW2995" s="538"/>
      <c r="LX2995" s="565"/>
      <c r="LY2995" s="357"/>
      <c r="LZ2995" s="81"/>
      <c r="MA2995" s="173"/>
      <c r="MB2995" s="715"/>
      <c r="MC2995" s="137"/>
      <c r="MD2995" s="583"/>
      <c r="ME2995" s="538"/>
      <c r="MF2995" s="565"/>
      <c r="MG2995" s="357"/>
      <c r="MH2995" s="81"/>
      <c r="MI2995" s="173"/>
      <c r="MJ2995" s="715"/>
      <c r="MK2995" s="137"/>
      <c r="ML2995" s="583"/>
      <c r="MM2995" s="538"/>
      <c r="MN2995" s="565"/>
      <c r="MO2995" s="357"/>
      <c r="MP2995" s="81"/>
      <c r="MQ2995" s="173"/>
      <c r="MR2995" s="715"/>
      <c r="MS2995" s="137"/>
      <c r="MT2995" s="583"/>
      <c r="MU2995" s="538"/>
      <c r="MV2995" s="565"/>
      <c r="MW2995" s="357"/>
      <c r="MX2995" s="81"/>
      <c r="MY2995" s="173"/>
      <c r="MZ2995" s="715"/>
      <c r="NA2995" s="137"/>
      <c r="NB2995" s="583"/>
      <c r="NC2995" s="538"/>
      <c r="ND2995" s="565"/>
      <c r="NE2995" s="357"/>
      <c r="NF2995" s="81"/>
      <c r="NG2995" s="173"/>
      <c r="NH2995" s="715"/>
      <c r="NI2995" s="137"/>
      <c r="NJ2995" s="583"/>
      <c r="NK2995" s="538"/>
      <c r="NL2995" s="565"/>
      <c r="NM2995" s="357"/>
      <c r="NN2995" s="81"/>
      <c r="NO2995" s="173"/>
      <c r="NP2995" s="715"/>
      <c r="NQ2995" s="137"/>
      <c r="NR2995" s="583"/>
      <c r="NS2995" s="538"/>
      <c r="NT2995" s="565"/>
      <c r="NU2995" s="357"/>
      <c r="NV2995" s="81"/>
      <c r="NW2995" s="173"/>
      <c r="NX2995" s="715"/>
      <c r="NY2995" s="137"/>
      <c r="NZ2995" s="583"/>
      <c r="OA2995" s="538"/>
      <c r="OB2995" s="565"/>
      <c r="OC2995" s="357"/>
      <c r="OD2995" s="81"/>
      <c r="OE2995" s="173"/>
      <c r="OF2995" s="715"/>
      <c r="OG2995" s="137"/>
      <c r="OH2995" s="583"/>
      <c r="OI2995" s="538"/>
      <c r="OJ2995" s="565"/>
      <c r="OK2995" s="357"/>
      <c r="OL2995" s="81"/>
      <c r="OM2995" s="173"/>
      <c r="ON2995" s="715"/>
      <c r="OO2995" s="137"/>
      <c r="OP2995" s="583"/>
      <c r="OQ2995" s="538"/>
      <c r="OR2995" s="565"/>
      <c r="OS2995" s="357"/>
      <c r="OT2995" s="81"/>
      <c r="OU2995" s="173"/>
      <c r="OV2995" s="715"/>
      <c r="OW2995" s="137"/>
      <c r="OX2995" s="583"/>
      <c r="OY2995" s="538"/>
      <c r="OZ2995" s="565"/>
      <c r="PA2995" s="357"/>
      <c r="PB2995" s="81"/>
      <c r="PC2995" s="173"/>
      <c r="PD2995" s="715"/>
      <c r="PE2995" s="137"/>
      <c r="PF2995" s="583"/>
      <c r="PG2995" s="538"/>
      <c r="PH2995" s="565"/>
      <c r="PI2995" s="357"/>
      <c r="PJ2995" s="81"/>
      <c r="PK2995" s="173"/>
      <c r="PL2995" s="715"/>
      <c r="PM2995" s="137"/>
      <c r="PN2995" s="583"/>
      <c r="PO2995" s="538"/>
      <c r="PP2995" s="565"/>
      <c r="PQ2995" s="357"/>
      <c r="PR2995" s="81"/>
      <c r="PS2995" s="173"/>
      <c r="PT2995" s="715"/>
      <c r="PU2995" s="137"/>
      <c r="PV2995" s="583"/>
      <c r="PW2995" s="538"/>
      <c r="PX2995" s="565"/>
      <c r="PY2995" s="357"/>
      <c r="PZ2995" s="81"/>
      <c r="QA2995" s="173"/>
      <c r="QB2995" s="715"/>
      <c r="QC2995" s="137"/>
      <c r="QD2995" s="583"/>
      <c r="QE2995" s="538"/>
      <c r="QF2995" s="565"/>
      <c r="QG2995" s="357"/>
      <c r="QH2995" s="81"/>
      <c r="QI2995" s="173"/>
      <c r="QJ2995" s="715"/>
      <c r="QK2995" s="137"/>
      <c r="QL2995" s="583"/>
      <c r="QM2995" s="538"/>
      <c r="QN2995" s="565"/>
      <c r="QO2995" s="357"/>
      <c r="QP2995" s="81"/>
      <c r="QQ2995" s="173"/>
      <c r="QR2995" s="715"/>
      <c r="QS2995" s="137"/>
      <c r="QT2995" s="583"/>
      <c r="QU2995" s="538"/>
      <c r="QV2995" s="565"/>
      <c r="QW2995" s="357"/>
      <c r="QX2995" s="81"/>
      <c r="QY2995" s="173"/>
      <c r="QZ2995" s="715"/>
      <c r="RA2995" s="137"/>
      <c r="RB2995" s="583"/>
      <c r="RC2995" s="538"/>
      <c r="RD2995" s="565"/>
      <c r="RE2995" s="357"/>
      <c r="RF2995" s="81"/>
      <c r="RG2995" s="173"/>
      <c r="RH2995" s="715"/>
      <c r="RI2995" s="137"/>
      <c r="RJ2995" s="583"/>
      <c r="RK2995" s="538"/>
      <c r="RL2995" s="565"/>
      <c r="RM2995" s="357"/>
      <c r="RN2995" s="81"/>
      <c r="RO2995" s="173"/>
      <c r="RP2995" s="715"/>
      <c r="RQ2995" s="137"/>
      <c r="RR2995" s="583"/>
      <c r="RS2995" s="538"/>
      <c r="RT2995" s="565"/>
      <c r="RU2995" s="357"/>
      <c r="RV2995" s="81"/>
      <c r="RW2995" s="173"/>
      <c r="RX2995" s="715"/>
      <c r="RY2995" s="137"/>
      <c r="RZ2995" s="583"/>
      <c r="SA2995" s="538"/>
      <c r="SB2995" s="565"/>
      <c r="SC2995" s="357"/>
      <c r="SD2995" s="81"/>
      <c r="SE2995" s="173"/>
      <c r="SF2995" s="715"/>
      <c r="SG2995" s="137"/>
      <c r="SH2995" s="583"/>
      <c r="SI2995" s="538"/>
      <c r="SJ2995" s="565"/>
      <c r="SK2995" s="357"/>
      <c r="SL2995" s="81"/>
      <c r="SM2995" s="173"/>
      <c r="SN2995" s="715"/>
      <c r="SO2995" s="137"/>
      <c r="SP2995" s="583"/>
      <c r="SQ2995" s="538"/>
      <c r="SR2995" s="565"/>
      <c r="SS2995" s="357"/>
      <c r="ST2995" s="81"/>
      <c r="SU2995" s="173"/>
      <c r="SV2995" s="715"/>
      <c r="SW2995" s="137"/>
      <c r="SX2995" s="583"/>
      <c r="SY2995" s="538"/>
      <c r="SZ2995" s="565"/>
      <c r="TA2995" s="357"/>
      <c r="TB2995" s="81"/>
      <c r="TC2995" s="173"/>
      <c r="TD2995" s="715"/>
      <c r="TE2995" s="137"/>
      <c r="TF2995" s="583"/>
      <c r="TG2995" s="538"/>
      <c r="TH2995" s="565"/>
      <c r="TI2995" s="357"/>
      <c r="TJ2995" s="81"/>
      <c r="TK2995" s="173"/>
      <c r="TL2995" s="715"/>
      <c r="TM2995" s="137"/>
      <c r="TN2995" s="583"/>
      <c r="TO2995" s="538"/>
      <c r="TP2995" s="565"/>
      <c r="TQ2995" s="357"/>
      <c r="TR2995" s="81"/>
      <c r="TS2995" s="173"/>
      <c r="TT2995" s="715"/>
      <c r="TU2995" s="137"/>
      <c r="TV2995" s="583"/>
      <c r="TW2995" s="538"/>
      <c r="TX2995" s="565"/>
      <c r="TY2995" s="357"/>
      <c r="TZ2995" s="81"/>
      <c r="UA2995" s="173"/>
      <c r="UB2995" s="715"/>
      <c r="UC2995" s="137"/>
      <c r="UD2995" s="583"/>
      <c r="UE2995" s="538"/>
      <c r="UF2995" s="565"/>
      <c r="UG2995" s="357"/>
      <c r="UH2995" s="81"/>
      <c r="UI2995" s="173"/>
      <c r="UJ2995" s="715"/>
      <c r="UK2995" s="137"/>
      <c r="UL2995" s="583"/>
      <c r="UM2995" s="538"/>
      <c r="UN2995" s="565"/>
      <c r="UO2995" s="357"/>
      <c r="UP2995" s="81"/>
      <c r="UQ2995" s="173"/>
      <c r="UR2995" s="715"/>
      <c r="US2995" s="137"/>
      <c r="UT2995" s="583"/>
      <c r="UU2995" s="538"/>
      <c r="UV2995" s="565"/>
      <c r="UW2995" s="357"/>
      <c r="UX2995" s="81"/>
      <c r="UY2995" s="173"/>
      <c r="UZ2995" s="715"/>
      <c r="VA2995" s="137"/>
      <c r="VB2995" s="583"/>
      <c r="VC2995" s="538"/>
      <c r="VD2995" s="565"/>
      <c r="VE2995" s="357"/>
      <c r="VF2995" s="81"/>
      <c r="VG2995" s="173"/>
      <c r="VH2995" s="715"/>
      <c r="VI2995" s="137"/>
      <c r="VJ2995" s="583"/>
      <c r="VK2995" s="538"/>
      <c r="VL2995" s="565"/>
      <c r="VM2995" s="357"/>
      <c r="VN2995" s="81"/>
      <c r="VO2995" s="173"/>
      <c r="VP2995" s="715"/>
      <c r="VQ2995" s="137"/>
      <c r="VR2995" s="583"/>
      <c r="VS2995" s="538"/>
      <c r="VT2995" s="565"/>
      <c r="VU2995" s="357"/>
      <c r="VV2995" s="81"/>
      <c r="VW2995" s="173"/>
      <c r="VX2995" s="715"/>
      <c r="VY2995" s="137"/>
      <c r="VZ2995" s="583"/>
      <c r="WA2995" s="538"/>
      <c r="WB2995" s="565"/>
      <c r="WC2995" s="357"/>
      <c r="WD2995" s="81"/>
      <c r="WE2995" s="173"/>
      <c r="WF2995" s="715"/>
      <c r="WG2995" s="137"/>
      <c r="WH2995" s="583"/>
      <c r="WI2995" s="538"/>
      <c r="WJ2995" s="565"/>
      <c r="WK2995" s="357"/>
      <c r="WL2995" s="81"/>
      <c r="WM2995" s="173"/>
      <c r="WN2995" s="715"/>
      <c r="WO2995" s="137"/>
      <c r="WP2995" s="583"/>
      <c r="WQ2995" s="538"/>
      <c r="WR2995" s="565"/>
      <c r="WS2995" s="357"/>
      <c r="WT2995" s="81"/>
      <c r="WU2995" s="173"/>
      <c r="WV2995" s="715"/>
      <c r="WW2995" s="137"/>
      <c r="WX2995" s="583"/>
      <c r="WY2995" s="538"/>
      <c r="WZ2995" s="565"/>
      <c r="XA2995" s="357"/>
      <c r="XB2995" s="81"/>
      <c r="XC2995" s="173"/>
      <c r="XD2995" s="715"/>
      <c r="XE2995" s="137"/>
      <c r="XF2995" s="583"/>
      <c r="XG2995" s="538"/>
      <c r="XH2995" s="565"/>
      <c r="XI2995" s="357"/>
      <c r="XJ2995" s="81"/>
      <c r="XK2995" s="173"/>
      <c r="XL2995" s="715"/>
      <c r="XM2995" s="137"/>
      <c r="XN2995" s="583"/>
      <c r="XO2995" s="538"/>
      <c r="XP2995" s="565"/>
      <c r="XQ2995" s="357"/>
      <c r="XR2995" s="81"/>
      <c r="XS2995" s="173"/>
      <c r="XT2995" s="715"/>
      <c r="XU2995" s="137"/>
      <c r="XV2995" s="583"/>
      <c r="XW2995" s="538"/>
      <c r="XX2995" s="565"/>
      <c r="XY2995" s="357"/>
      <c r="XZ2995" s="81"/>
      <c r="YA2995" s="173"/>
      <c r="YB2995" s="715"/>
      <c r="YC2995" s="137"/>
      <c r="YD2995" s="583"/>
      <c r="YE2995" s="538"/>
      <c r="YF2995" s="565"/>
      <c r="YG2995" s="357"/>
      <c r="YH2995" s="81"/>
      <c r="YI2995" s="173"/>
      <c r="YJ2995" s="715"/>
      <c r="YK2995" s="137"/>
      <c r="YL2995" s="583"/>
      <c r="YM2995" s="538"/>
      <c r="YN2995" s="565"/>
      <c r="YO2995" s="357"/>
      <c r="YP2995" s="81"/>
      <c r="YQ2995" s="173"/>
      <c r="YR2995" s="715"/>
      <c r="YS2995" s="137"/>
      <c r="YT2995" s="583"/>
      <c r="YU2995" s="538"/>
      <c r="YV2995" s="565"/>
      <c r="YW2995" s="357"/>
      <c r="YX2995" s="81"/>
      <c r="YY2995" s="173"/>
      <c r="YZ2995" s="715"/>
      <c r="ZA2995" s="137"/>
      <c r="ZB2995" s="583"/>
      <c r="ZC2995" s="538"/>
      <c r="ZD2995" s="565"/>
      <c r="ZE2995" s="357"/>
      <c r="ZF2995" s="81"/>
      <c r="ZG2995" s="173"/>
      <c r="ZH2995" s="715"/>
      <c r="ZI2995" s="137"/>
      <c r="ZJ2995" s="583"/>
      <c r="ZK2995" s="538"/>
      <c r="ZL2995" s="565"/>
      <c r="ZM2995" s="357"/>
      <c r="ZN2995" s="81"/>
      <c r="ZO2995" s="173"/>
      <c r="ZP2995" s="715"/>
      <c r="ZQ2995" s="137"/>
      <c r="ZR2995" s="583"/>
      <c r="ZS2995" s="538"/>
      <c r="ZT2995" s="565"/>
      <c r="ZU2995" s="357"/>
      <c r="ZV2995" s="81"/>
      <c r="ZW2995" s="173"/>
      <c r="ZX2995" s="715"/>
      <c r="ZY2995" s="137"/>
      <c r="ZZ2995" s="583"/>
      <c r="AAA2995" s="538"/>
      <c r="AAB2995" s="565"/>
      <c r="AAC2995" s="357"/>
      <c r="AAD2995" s="81"/>
      <c r="AAE2995" s="173"/>
      <c r="AAF2995" s="715"/>
      <c r="AAG2995" s="137"/>
      <c r="AAH2995" s="583"/>
      <c r="AAI2995" s="538"/>
      <c r="AAJ2995" s="565"/>
      <c r="AAK2995" s="357"/>
      <c r="AAL2995" s="81"/>
      <c r="AAM2995" s="173"/>
      <c r="AAN2995" s="715"/>
      <c r="AAO2995" s="137"/>
      <c r="AAP2995" s="583"/>
      <c r="AAQ2995" s="538"/>
      <c r="AAR2995" s="565"/>
      <c r="AAS2995" s="357"/>
      <c r="AAT2995" s="81"/>
      <c r="AAU2995" s="173"/>
      <c r="AAV2995" s="715"/>
      <c r="AAW2995" s="137"/>
      <c r="AAX2995" s="583"/>
      <c r="AAY2995" s="538"/>
      <c r="AAZ2995" s="565"/>
      <c r="ABA2995" s="357"/>
      <c r="ABB2995" s="81"/>
      <c r="ABC2995" s="173"/>
      <c r="ABD2995" s="715"/>
      <c r="ABE2995" s="137"/>
      <c r="ABF2995" s="583"/>
      <c r="ABG2995" s="538"/>
      <c r="ABH2995" s="565"/>
      <c r="ABI2995" s="357"/>
      <c r="ABJ2995" s="81"/>
      <c r="ABK2995" s="173"/>
      <c r="ABL2995" s="715"/>
      <c r="ABM2995" s="137"/>
      <c r="ABN2995" s="583"/>
      <c r="ABO2995" s="538"/>
      <c r="ABP2995" s="565"/>
      <c r="ABQ2995" s="357"/>
      <c r="ABR2995" s="81"/>
      <c r="ABS2995" s="173"/>
      <c r="ABT2995" s="715"/>
      <c r="ABU2995" s="137"/>
      <c r="ABV2995" s="583"/>
      <c r="ABW2995" s="538"/>
      <c r="ABX2995" s="565"/>
      <c r="ABY2995" s="357"/>
      <c r="ABZ2995" s="81"/>
      <c r="ACA2995" s="173"/>
      <c r="ACB2995" s="715"/>
      <c r="ACC2995" s="137"/>
      <c r="ACD2995" s="583"/>
      <c r="ACE2995" s="538"/>
      <c r="ACF2995" s="565"/>
      <c r="ACG2995" s="357"/>
      <c r="ACH2995" s="81"/>
      <c r="ACI2995" s="173"/>
      <c r="ACJ2995" s="715"/>
      <c r="ACK2995" s="137"/>
      <c r="ACL2995" s="583"/>
      <c r="ACM2995" s="538"/>
      <c r="ACN2995" s="565"/>
      <c r="ACO2995" s="357"/>
      <c r="ACP2995" s="81"/>
      <c r="ACQ2995" s="173"/>
      <c r="ACR2995" s="715"/>
      <c r="ACS2995" s="137"/>
      <c r="ACT2995" s="583"/>
      <c r="ACU2995" s="538"/>
      <c r="ACV2995" s="565"/>
      <c r="ACW2995" s="357"/>
      <c r="ACX2995" s="81"/>
      <c r="ACY2995" s="173"/>
      <c r="ACZ2995" s="715"/>
      <c r="ADA2995" s="137"/>
      <c r="ADB2995" s="583"/>
      <c r="ADC2995" s="538"/>
      <c r="ADD2995" s="565"/>
      <c r="ADE2995" s="357"/>
      <c r="ADF2995" s="81"/>
      <c r="ADG2995" s="173"/>
      <c r="ADH2995" s="715"/>
      <c r="ADI2995" s="137"/>
      <c r="ADJ2995" s="583"/>
      <c r="ADK2995" s="538"/>
      <c r="ADL2995" s="565"/>
      <c r="ADM2995" s="357"/>
      <c r="ADN2995" s="81"/>
      <c r="ADO2995" s="173"/>
      <c r="ADP2995" s="715"/>
      <c r="ADQ2995" s="137"/>
      <c r="ADR2995" s="583"/>
      <c r="ADS2995" s="538"/>
      <c r="ADT2995" s="565"/>
      <c r="ADU2995" s="357"/>
      <c r="ADV2995" s="81"/>
      <c r="ADW2995" s="173"/>
      <c r="ADX2995" s="715"/>
      <c r="ADY2995" s="137"/>
      <c r="ADZ2995" s="583"/>
      <c r="AEA2995" s="538"/>
      <c r="AEB2995" s="565"/>
      <c r="AEC2995" s="357"/>
      <c r="AED2995" s="81"/>
      <c r="AEE2995" s="173"/>
      <c r="AEF2995" s="715"/>
      <c r="AEG2995" s="137"/>
      <c r="AEH2995" s="583"/>
      <c r="AEI2995" s="538"/>
      <c r="AEJ2995" s="565"/>
      <c r="AEK2995" s="357"/>
      <c r="AEL2995" s="81"/>
      <c r="AEM2995" s="173"/>
      <c r="AEN2995" s="715"/>
      <c r="AEO2995" s="137"/>
      <c r="AEP2995" s="583"/>
      <c r="AEQ2995" s="538"/>
      <c r="AER2995" s="565"/>
      <c r="AES2995" s="357"/>
      <c r="AET2995" s="81"/>
      <c r="AEU2995" s="173"/>
      <c r="AEV2995" s="715"/>
      <c r="AEW2995" s="137"/>
      <c r="AEX2995" s="583"/>
      <c r="AEY2995" s="538"/>
      <c r="AEZ2995" s="565"/>
      <c r="AFA2995" s="357"/>
      <c r="AFB2995" s="81"/>
      <c r="AFC2995" s="173"/>
      <c r="AFD2995" s="715"/>
      <c r="AFE2995" s="137"/>
      <c r="AFF2995" s="583"/>
      <c r="AFG2995" s="538"/>
      <c r="AFH2995" s="565"/>
      <c r="AFI2995" s="357"/>
      <c r="AFJ2995" s="81"/>
      <c r="AFK2995" s="173"/>
      <c r="AFL2995" s="715"/>
      <c r="AFM2995" s="137"/>
      <c r="AFN2995" s="583"/>
      <c r="AFO2995" s="538"/>
      <c r="AFP2995" s="565"/>
      <c r="AFQ2995" s="357"/>
      <c r="AFR2995" s="81"/>
      <c r="AFS2995" s="173"/>
      <c r="AFT2995" s="715"/>
      <c r="AFU2995" s="137"/>
      <c r="AFV2995" s="583"/>
      <c r="AFW2995" s="538"/>
      <c r="AFX2995" s="565"/>
      <c r="AFY2995" s="357"/>
      <c r="AFZ2995" s="81"/>
      <c r="AGA2995" s="173"/>
      <c r="AGB2995" s="715"/>
      <c r="AGC2995" s="137"/>
      <c r="AGD2995" s="583"/>
      <c r="AGE2995" s="538"/>
      <c r="AGF2995" s="565"/>
      <c r="AGG2995" s="357"/>
      <c r="AGH2995" s="81"/>
      <c r="AGI2995" s="173"/>
      <c r="AGJ2995" s="715"/>
      <c r="AGK2995" s="137"/>
      <c r="AGL2995" s="583"/>
      <c r="AGM2995" s="538"/>
      <c r="AGN2995" s="565"/>
      <c r="AGO2995" s="357"/>
      <c r="AGP2995" s="81"/>
      <c r="AGQ2995" s="173"/>
      <c r="AGR2995" s="715"/>
      <c r="AGS2995" s="137"/>
      <c r="AGT2995" s="583"/>
      <c r="AGU2995" s="538"/>
      <c r="AGV2995" s="565"/>
      <c r="AGW2995" s="357"/>
      <c r="AGX2995" s="81"/>
      <c r="AGY2995" s="173"/>
      <c r="AGZ2995" s="715"/>
      <c r="AHA2995" s="137"/>
      <c r="AHB2995" s="583"/>
      <c r="AHC2995" s="538"/>
      <c r="AHD2995" s="565"/>
      <c r="AHE2995" s="357"/>
      <c r="AHF2995" s="81"/>
      <c r="AHG2995" s="173"/>
      <c r="AHH2995" s="715"/>
      <c r="AHI2995" s="137"/>
      <c r="AHJ2995" s="583"/>
      <c r="AHK2995" s="538"/>
      <c r="AHL2995" s="565"/>
      <c r="AHM2995" s="357"/>
      <c r="AHN2995" s="81"/>
      <c r="AHO2995" s="173"/>
      <c r="AHP2995" s="715"/>
      <c r="AHQ2995" s="137"/>
      <c r="AHR2995" s="583"/>
      <c r="AHS2995" s="538"/>
      <c r="AHT2995" s="565"/>
      <c r="AHU2995" s="357"/>
      <c r="AHV2995" s="81"/>
      <c r="AHW2995" s="173"/>
      <c r="AHX2995" s="715"/>
      <c r="AHY2995" s="137"/>
      <c r="AHZ2995" s="583"/>
      <c r="AIA2995" s="538"/>
      <c r="AIB2995" s="565"/>
      <c r="AIC2995" s="357"/>
      <c r="AID2995" s="81"/>
      <c r="AIE2995" s="173"/>
      <c r="AIF2995" s="715"/>
      <c r="AIG2995" s="137"/>
      <c r="AIH2995" s="583"/>
      <c r="AII2995" s="538"/>
      <c r="AIJ2995" s="565"/>
      <c r="AIK2995" s="357"/>
      <c r="AIL2995" s="81"/>
      <c r="AIM2995" s="173"/>
      <c r="AIN2995" s="715"/>
      <c r="AIO2995" s="137"/>
      <c r="AIP2995" s="583"/>
      <c r="AIQ2995" s="538"/>
      <c r="AIR2995" s="565"/>
      <c r="AIS2995" s="357"/>
      <c r="AIT2995" s="81"/>
      <c r="AIU2995" s="173"/>
      <c r="AIV2995" s="715"/>
      <c r="AIW2995" s="137"/>
      <c r="AIX2995" s="583"/>
      <c r="AIY2995" s="538"/>
      <c r="AIZ2995" s="565"/>
      <c r="AJA2995" s="357"/>
      <c r="AJB2995" s="81"/>
      <c r="AJC2995" s="173"/>
      <c r="AJD2995" s="715"/>
      <c r="AJE2995" s="137"/>
      <c r="AJF2995" s="583"/>
      <c r="AJG2995" s="538"/>
      <c r="AJH2995" s="565"/>
      <c r="AJI2995" s="357"/>
      <c r="AJJ2995" s="81"/>
      <c r="AJK2995" s="173"/>
      <c r="AJL2995" s="715"/>
      <c r="AJM2995" s="137"/>
      <c r="AJN2995" s="583"/>
      <c r="AJO2995" s="538"/>
      <c r="AJP2995" s="565"/>
      <c r="AJQ2995" s="357"/>
      <c r="AJR2995" s="81"/>
      <c r="AJS2995" s="173"/>
      <c r="AJT2995" s="715"/>
      <c r="AJU2995" s="137"/>
      <c r="AJV2995" s="583"/>
      <c r="AJW2995" s="538"/>
      <c r="AJX2995" s="565"/>
      <c r="AJY2995" s="357"/>
      <c r="AJZ2995" s="81"/>
      <c r="AKA2995" s="173"/>
      <c r="AKB2995" s="715"/>
      <c r="AKC2995" s="137"/>
      <c r="AKD2995" s="583"/>
      <c r="AKE2995" s="538"/>
      <c r="AKF2995" s="565"/>
      <c r="AKG2995" s="357"/>
      <c r="AKH2995" s="81"/>
      <c r="AKI2995" s="173"/>
      <c r="AKJ2995" s="715"/>
      <c r="AKK2995" s="137"/>
      <c r="AKL2995" s="583"/>
      <c r="AKM2995" s="538"/>
      <c r="AKN2995" s="565"/>
      <c r="AKO2995" s="357"/>
      <c r="AKP2995" s="81"/>
      <c r="AKQ2995" s="173"/>
      <c r="AKR2995" s="715"/>
      <c r="AKS2995" s="137"/>
      <c r="AKT2995" s="583"/>
      <c r="AKU2995" s="538"/>
      <c r="AKV2995" s="565"/>
      <c r="AKW2995" s="357"/>
      <c r="AKX2995" s="81"/>
      <c r="AKY2995" s="173"/>
      <c r="AKZ2995" s="715"/>
      <c r="ALA2995" s="137"/>
      <c r="ALB2995" s="583"/>
      <c r="ALC2995" s="538"/>
      <c r="ALD2995" s="565"/>
      <c r="ALE2995" s="357"/>
      <c r="ALF2995" s="81"/>
      <c r="ALG2995" s="173"/>
      <c r="ALH2995" s="715"/>
      <c r="ALI2995" s="137"/>
      <c r="ALJ2995" s="583"/>
      <c r="ALK2995" s="538"/>
      <c r="ALL2995" s="565"/>
      <c r="ALM2995" s="357"/>
      <c r="ALN2995" s="81"/>
      <c r="ALO2995" s="173"/>
      <c r="ALP2995" s="715"/>
      <c r="ALQ2995" s="137"/>
      <c r="ALR2995" s="583"/>
      <c r="ALS2995" s="538"/>
      <c r="ALT2995" s="565"/>
      <c r="ALU2995" s="357"/>
      <c r="ALV2995" s="81"/>
      <c r="ALW2995" s="173"/>
      <c r="ALX2995" s="715"/>
      <c r="ALY2995" s="137"/>
      <c r="ALZ2995" s="583"/>
      <c r="AMA2995" s="538"/>
      <c r="AMB2995" s="565"/>
      <c r="AMC2995" s="357"/>
      <c r="AMD2995" s="81"/>
      <c r="AME2995" s="173"/>
      <c r="AMF2995" s="715"/>
      <c r="AMG2995" s="137"/>
      <c r="AMH2995" s="583"/>
      <c r="AMI2995" s="538"/>
      <c r="AMJ2995" s="565"/>
      <c r="AMK2995" s="357"/>
      <c r="AML2995" s="81"/>
      <c r="AMM2995" s="173"/>
      <c r="AMN2995" s="715"/>
      <c r="AMO2995" s="137"/>
      <c r="AMP2995" s="583"/>
      <c r="AMQ2995" s="538"/>
      <c r="AMR2995" s="565"/>
      <c r="AMS2995" s="357"/>
      <c r="AMT2995" s="81"/>
      <c r="AMU2995" s="173"/>
      <c r="AMV2995" s="715"/>
      <c r="AMW2995" s="137"/>
      <c r="AMX2995" s="583"/>
      <c r="AMY2995" s="538"/>
      <c r="AMZ2995" s="565"/>
      <c r="ANA2995" s="357"/>
      <c r="ANB2995" s="81"/>
      <c r="ANC2995" s="173"/>
      <c r="AND2995" s="715"/>
      <c r="ANE2995" s="137"/>
      <c r="ANF2995" s="583"/>
      <c r="ANG2995" s="538"/>
      <c r="ANH2995" s="565"/>
      <c r="ANI2995" s="357"/>
      <c r="ANJ2995" s="81"/>
      <c r="ANK2995" s="173"/>
      <c r="ANL2995" s="715"/>
      <c r="ANM2995" s="137"/>
      <c r="ANN2995" s="583"/>
      <c r="ANO2995" s="538"/>
      <c r="ANP2995" s="565"/>
      <c r="ANQ2995" s="357"/>
      <c r="ANR2995" s="81"/>
      <c r="ANS2995" s="173"/>
      <c r="ANT2995" s="715"/>
      <c r="ANU2995" s="137"/>
      <c r="ANV2995" s="583"/>
      <c r="ANW2995" s="538"/>
      <c r="ANX2995" s="565"/>
      <c r="ANY2995" s="357"/>
      <c r="ANZ2995" s="81"/>
      <c r="AOA2995" s="173"/>
      <c r="AOB2995" s="715"/>
      <c r="AOC2995" s="137"/>
      <c r="AOD2995" s="583"/>
      <c r="AOE2995" s="538"/>
      <c r="AOF2995" s="565"/>
      <c r="AOG2995" s="357"/>
      <c r="AOH2995" s="81"/>
      <c r="AOI2995" s="173"/>
      <c r="AOJ2995" s="715"/>
      <c r="AOK2995" s="137"/>
      <c r="AOL2995" s="583"/>
      <c r="AOM2995" s="538"/>
      <c r="AON2995" s="565"/>
      <c r="AOO2995" s="357"/>
      <c r="AOP2995" s="81"/>
      <c r="AOQ2995" s="173"/>
      <c r="AOR2995" s="715"/>
      <c r="AOS2995" s="137"/>
      <c r="AOT2995" s="583"/>
      <c r="AOU2995" s="538"/>
      <c r="AOV2995" s="565"/>
      <c r="AOW2995" s="357"/>
      <c r="AOX2995" s="81"/>
      <c r="AOY2995" s="173"/>
      <c r="AOZ2995" s="715"/>
      <c r="APA2995" s="137"/>
      <c r="APB2995" s="583"/>
      <c r="APC2995" s="538"/>
      <c r="APD2995" s="565"/>
      <c r="APE2995" s="357"/>
      <c r="APF2995" s="81"/>
      <c r="APG2995" s="173"/>
      <c r="APH2995" s="715"/>
      <c r="API2995" s="137"/>
      <c r="APJ2995" s="583"/>
      <c r="APK2995" s="538"/>
      <c r="APL2995" s="565"/>
      <c r="APM2995" s="357"/>
      <c r="APN2995" s="81"/>
      <c r="APO2995" s="173"/>
      <c r="APP2995" s="715"/>
      <c r="APQ2995" s="137"/>
      <c r="APR2995" s="583"/>
      <c r="APS2995" s="538"/>
      <c r="APT2995" s="565"/>
      <c r="APU2995" s="357"/>
      <c r="APV2995" s="81"/>
      <c r="APW2995" s="173"/>
      <c r="APX2995" s="715"/>
      <c r="APY2995" s="137"/>
      <c r="APZ2995" s="583"/>
      <c r="AQA2995" s="538"/>
      <c r="AQB2995" s="565"/>
      <c r="AQC2995" s="357"/>
      <c r="AQD2995" s="81"/>
      <c r="AQE2995" s="173"/>
      <c r="AQF2995" s="715"/>
      <c r="AQG2995" s="137"/>
      <c r="AQH2995" s="583"/>
      <c r="AQI2995" s="538"/>
      <c r="AQJ2995" s="565"/>
      <c r="AQK2995" s="357"/>
      <c r="AQL2995" s="81"/>
      <c r="AQM2995" s="173"/>
      <c r="AQN2995" s="715"/>
      <c r="AQO2995" s="137"/>
      <c r="AQP2995" s="583"/>
      <c r="AQQ2995" s="538"/>
      <c r="AQR2995" s="565"/>
      <c r="AQS2995" s="357"/>
      <c r="AQT2995" s="81"/>
      <c r="AQU2995" s="173"/>
      <c r="AQV2995" s="715"/>
      <c r="AQW2995" s="137"/>
      <c r="AQX2995" s="583"/>
      <c r="AQY2995" s="538"/>
      <c r="AQZ2995" s="565"/>
      <c r="ARA2995" s="357"/>
      <c r="ARB2995" s="81"/>
      <c r="ARC2995" s="173"/>
      <c r="ARD2995" s="715"/>
      <c r="ARE2995" s="137"/>
      <c r="ARF2995" s="583"/>
      <c r="ARG2995" s="538"/>
      <c r="ARH2995" s="565"/>
      <c r="ARI2995" s="357"/>
      <c r="ARJ2995" s="81"/>
      <c r="ARK2995" s="173"/>
      <c r="ARL2995" s="715"/>
      <c r="ARM2995" s="137"/>
      <c r="ARN2995" s="583"/>
      <c r="ARO2995" s="538"/>
      <c r="ARP2995" s="565"/>
      <c r="ARQ2995" s="357"/>
      <c r="ARR2995" s="81"/>
      <c r="ARS2995" s="173"/>
      <c r="ART2995" s="715"/>
      <c r="ARU2995" s="137"/>
      <c r="ARV2995" s="583"/>
      <c r="ARW2995" s="538"/>
      <c r="ARX2995" s="565"/>
      <c r="ARY2995" s="357"/>
      <c r="ARZ2995" s="81"/>
      <c r="ASA2995" s="173"/>
      <c r="ASB2995" s="715"/>
      <c r="ASC2995" s="137"/>
      <c r="ASD2995" s="583"/>
      <c r="ASE2995" s="538"/>
      <c r="ASF2995" s="565"/>
      <c r="ASG2995" s="357"/>
      <c r="ASH2995" s="81"/>
      <c r="ASI2995" s="173"/>
      <c r="ASJ2995" s="715"/>
      <c r="ASK2995" s="137"/>
      <c r="ASL2995" s="583"/>
      <c r="ASM2995" s="538"/>
      <c r="ASN2995" s="565"/>
      <c r="ASO2995" s="357"/>
      <c r="ASP2995" s="81"/>
      <c r="ASQ2995" s="173"/>
      <c r="ASR2995" s="715"/>
      <c r="ASS2995" s="137"/>
      <c r="AST2995" s="583"/>
      <c r="ASU2995" s="538"/>
      <c r="ASV2995" s="565"/>
      <c r="ASW2995" s="357"/>
      <c r="ASX2995" s="81"/>
      <c r="ASY2995" s="173"/>
      <c r="ASZ2995" s="715"/>
      <c r="ATA2995" s="137"/>
      <c r="ATB2995" s="583"/>
      <c r="ATC2995" s="538"/>
      <c r="ATD2995" s="565"/>
      <c r="ATE2995" s="357"/>
      <c r="ATF2995" s="81"/>
      <c r="ATG2995" s="173"/>
      <c r="ATH2995" s="715"/>
      <c r="ATI2995" s="137"/>
      <c r="ATJ2995" s="583"/>
      <c r="ATK2995" s="538"/>
      <c r="ATL2995" s="565"/>
      <c r="ATM2995" s="357"/>
      <c r="ATN2995" s="81"/>
      <c r="ATO2995" s="173"/>
      <c r="ATP2995" s="715"/>
      <c r="ATQ2995" s="137"/>
      <c r="ATR2995" s="583"/>
      <c r="ATS2995" s="538"/>
      <c r="ATT2995" s="565"/>
      <c r="ATU2995" s="357"/>
      <c r="ATV2995" s="81"/>
      <c r="ATW2995" s="173"/>
      <c r="ATX2995" s="715"/>
      <c r="ATY2995" s="137"/>
      <c r="ATZ2995" s="583"/>
      <c r="AUA2995" s="538"/>
      <c r="AUB2995" s="565"/>
      <c r="AUC2995" s="357"/>
      <c r="AUD2995" s="81"/>
      <c r="AUE2995" s="173"/>
      <c r="AUF2995" s="715"/>
      <c r="AUG2995" s="137"/>
      <c r="AUH2995" s="583"/>
      <c r="AUI2995" s="538"/>
      <c r="AUJ2995" s="565"/>
      <c r="AUK2995" s="357"/>
      <c r="AUL2995" s="81"/>
      <c r="AUM2995" s="173"/>
      <c r="AUN2995" s="715"/>
      <c r="AUO2995" s="137"/>
      <c r="AUP2995" s="583"/>
      <c r="AUQ2995" s="538"/>
      <c r="AUR2995" s="565"/>
      <c r="AUS2995" s="357"/>
      <c r="AUT2995" s="81"/>
      <c r="AUU2995" s="173"/>
      <c r="AUV2995" s="715"/>
      <c r="AUW2995" s="137"/>
      <c r="AUX2995" s="583"/>
      <c r="AUY2995" s="538"/>
      <c r="AUZ2995" s="565"/>
      <c r="AVA2995" s="357"/>
      <c r="AVB2995" s="81"/>
      <c r="AVC2995" s="173"/>
      <c r="AVD2995" s="715"/>
      <c r="AVE2995" s="137"/>
      <c r="AVF2995" s="583"/>
      <c r="AVG2995" s="538"/>
      <c r="AVH2995" s="565"/>
      <c r="AVI2995" s="357"/>
      <c r="AVJ2995" s="81"/>
      <c r="AVK2995" s="173"/>
      <c r="AVL2995" s="715"/>
      <c r="AVM2995" s="137"/>
      <c r="AVN2995" s="583"/>
      <c r="AVO2995" s="538"/>
      <c r="AVP2995" s="565"/>
      <c r="AVQ2995" s="357"/>
      <c r="AVR2995" s="81"/>
      <c r="AVS2995" s="173"/>
      <c r="AVT2995" s="715"/>
      <c r="AVU2995" s="137"/>
      <c r="AVV2995" s="583"/>
      <c r="AVW2995" s="538"/>
      <c r="AVX2995" s="565"/>
      <c r="AVY2995" s="357"/>
      <c r="AVZ2995" s="81"/>
      <c r="AWA2995" s="173"/>
      <c r="AWB2995" s="715"/>
      <c r="AWC2995" s="137"/>
      <c r="AWD2995" s="583"/>
      <c r="AWE2995" s="538"/>
      <c r="AWF2995" s="565"/>
      <c r="AWG2995" s="357"/>
      <c r="AWH2995" s="81"/>
      <c r="AWI2995" s="173"/>
      <c r="AWJ2995" s="715"/>
      <c r="AWK2995" s="137"/>
      <c r="AWL2995" s="583"/>
      <c r="AWM2995" s="538"/>
      <c r="AWN2995" s="565"/>
      <c r="AWO2995" s="357"/>
      <c r="AWP2995" s="81"/>
      <c r="AWQ2995" s="173"/>
      <c r="AWR2995" s="715"/>
      <c r="AWS2995" s="137"/>
      <c r="AWT2995" s="583"/>
      <c r="AWU2995" s="538"/>
      <c r="AWV2995" s="565"/>
      <c r="AWW2995" s="357"/>
      <c r="AWX2995" s="81"/>
      <c r="AWY2995" s="173"/>
      <c r="AWZ2995" s="715"/>
      <c r="AXA2995" s="137"/>
      <c r="AXB2995" s="583"/>
      <c r="AXC2995" s="538"/>
      <c r="AXD2995" s="565"/>
      <c r="AXE2995" s="357"/>
      <c r="AXF2995" s="81"/>
      <c r="AXG2995" s="173"/>
      <c r="AXH2995" s="715"/>
      <c r="AXI2995" s="137"/>
      <c r="AXJ2995" s="583"/>
      <c r="AXK2995" s="538"/>
      <c r="AXL2995" s="565"/>
      <c r="AXM2995" s="357"/>
      <c r="AXN2995" s="81"/>
      <c r="AXO2995" s="173"/>
      <c r="AXP2995" s="715"/>
      <c r="AXQ2995" s="137"/>
      <c r="AXR2995" s="583"/>
      <c r="AXS2995" s="538"/>
      <c r="AXT2995" s="565"/>
      <c r="AXU2995" s="357"/>
      <c r="AXV2995" s="81"/>
      <c r="AXW2995" s="173"/>
      <c r="AXX2995" s="715"/>
      <c r="AXY2995" s="137"/>
      <c r="AXZ2995" s="583"/>
      <c r="AYA2995" s="538"/>
      <c r="AYB2995" s="565"/>
      <c r="AYC2995" s="357"/>
      <c r="AYD2995" s="81"/>
      <c r="AYE2995" s="173"/>
      <c r="AYF2995" s="715"/>
      <c r="AYG2995" s="137"/>
      <c r="AYH2995" s="583"/>
      <c r="AYI2995" s="538"/>
      <c r="AYJ2995" s="565"/>
      <c r="AYK2995" s="357"/>
      <c r="AYL2995" s="81"/>
      <c r="AYM2995" s="173"/>
      <c r="AYN2995" s="715"/>
      <c r="AYO2995" s="137"/>
      <c r="AYP2995" s="583"/>
      <c r="AYQ2995" s="538"/>
      <c r="AYR2995" s="565"/>
      <c r="AYS2995" s="357"/>
      <c r="AYT2995" s="81"/>
      <c r="AYU2995" s="173"/>
      <c r="AYV2995" s="715"/>
      <c r="AYW2995" s="137"/>
      <c r="AYX2995" s="583"/>
      <c r="AYY2995" s="538"/>
      <c r="AYZ2995" s="565"/>
      <c r="AZA2995" s="357"/>
      <c r="AZB2995" s="81"/>
      <c r="AZC2995" s="173"/>
      <c r="AZD2995" s="715"/>
      <c r="AZE2995" s="137"/>
      <c r="AZF2995" s="583"/>
      <c r="AZG2995" s="538"/>
      <c r="AZH2995" s="565"/>
      <c r="AZI2995" s="357"/>
      <c r="AZJ2995" s="81"/>
      <c r="AZK2995" s="173"/>
      <c r="AZL2995" s="715"/>
      <c r="AZM2995" s="137"/>
      <c r="AZN2995" s="583"/>
      <c r="AZO2995" s="538"/>
      <c r="AZP2995" s="565"/>
      <c r="AZQ2995" s="357"/>
      <c r="AZR2995" s="81"/>
      <c r="AZS2995" s="173"/>
      <c r="AZT2995" s="715"/>
      <c r="AZU2995" s="137"/>
      <c r="AZV2995" s="583"/>
      <c r="AZW2995" s="538"/>
      <c r="AZX2995" s="565"/>
      <c r="AZY2995" s="357"/>
      <c r="AZZ2995" s="81"/>
      <c r="BAA2995" s="173"/>
      <c r="BAB2995" s="715"/>
      <c r="BAC2995" s="137"/>
      <c r="BAD2995" s="583"/>
      <c r="BAE2995" s="538"/>
      <c r="BAF2995" s="565"/>
      <c r="BAG2995" s="357"/>
      <c r="BAH2995" s="81"/>
      <c r="BAI2995" s="173"/>
      <c r="BAJ2995" s="715"/>
      <c r="BAK2995" s="137"/>
      <c r="BAL2995" s="583"/>
      <c r="BAM2995" s="538"/>
      <c r="BAN2995" s="565"/>
      <c r="BAO2995" s="357"/>
      <c r="BAP2995" s="81"/>
      <c r="BAQ2995" s="173"/>
      <c r="BAR2995" s="715"/>
      <c r="BAS2995" s="137"/>
      <c r="BAT2995" s="583"/>
      <c r="BAU2995" s="538"/>
      <c r="BAV2995" s="565"/>
      <c r="BAW2995" s="357"/>
      <c r="BAX2995" s="81"/>
      <c r="BAY2995" s="173"/>
      <c r="BAZ2995" s="715"/>
      <c r="BBA2995" s="137"/>
      <c r="BBB2995" s="583"/>
      <c r="BBC2995" s="538"/>
      <c r="BBD2995" s="565"/>
      <c r="BBE2995" s="357"/>
      <c r="BBF2995" s="81"/>
      <c r="BBG2995" s="173"/>
      <c r="BBH2995" s="715"/>
      <c r="BBI2995" s="137"/>
      <c r="BBJ2995" s="583"/>
      <c r="BBK2995" s="538"/>
      <c r="BBL2995" s="565"/>
      <c r="BBM2995" s="357"/>
      <c r="BBN2995" s="81"/>
      <c r="BBO2995" s="173"/>
      <c r="BBP2995" s="715"/>
      <c r="BBQ2995" s="137"/>
      <c r="BBR2995" s="583"/>
      <c r="BBS2995" s="538"/>
      <c r="BBT2995" s="565"/>
      <c r="BBU2995" s="357"/>
      <c r="BBV2995" s="81"/>
      <c r="BBW2995" s="173"/>
      <c r="BBX2995" s="715"/>
      <c r="BBY2995" s="137"/>
      <c r="BBZ2995" s="583"/>
      <c r="BCA2995" s="538"/>
      <c r="BCB2995" s="565"/>
      <c r="BCC2995" s="357"/>
      <c r="BCD2995" s="81"/>
      <c r="BCE2995" s="173"/>
      <c r="BCF2995" s="715"/>
      <c r="BCG2995" s="137"/>
      <c r="BCH2995" s="583"/>
      <c r="BCI2995" s="538"/>
      <c r="BCJ2995" s="565"/>
      <c r="BCK2995" s="357"/>
      <c r="BCL2995" s="81"/>
      <c r="BCM2995" s="173"/>
      <c r="BCN2995" s="715"/>
      <c r="BCO2995" s="137"/>
      <c r="BCP2995" s="583"/>
      <c r="BCQ2995" s="538"/>
      <c r="BCR2995" s="565"/>
      <c r="BCS2995" s="357"/>
      <c r="BCT2995" s="81"/>
      <c r="BCU2995" s="173"/>
      <c r="BCV2995" s="715"/>
      <c r="BCW2995" s="137"/>
      <c r="BCX2995" s="583"/>
      <c r="BCY2995" s="538"/>
      <c r="BCZ2995" s="565"/>
      <c r="BDA2995" s="357"/>
      <c r="BDB2995" s="81"/>
      <c r="BDC2995" s="173"/>
      <c r="BDD2995" s="715"/>
      <c r="BDE2995" s="137"/>
      <c r="BDF2995" s="583"/>
      <c r="BDG2995" s="538"/>
      <c r="BDH2995" s="565"/>
      <c r="BDI2995" s="357"/>
      <c r="BDJ2995" s="81"/>
      <c r="BDK2995" s="173"/>
      <c r="BDL2995" s="715"/>
      <c r="BDM2995" s="137"/>
      <c r="BDN2995" s="583"/>
      <c r="BDO2995" s="538"/>
      <c r="BDP2995" s="565"/>
      <c r="BDQ2995" s="357"/>
      <c r="BDR2995" s="81"/>
      <c r="BDS2995" s="173"/>
      <c r="BDT2995" s="715"/>
      <c r="BDU2995" s="137"/>
      <c r="BDV2995" s="583"/>
      <c r="BDW2995" s="538"/>
      <c r="BDX2995" s="565"/>
      <c r="BDY2995" s="357"/>
      <c r="BDZ2995" s="81"/>
      <c r="BEA2995" s="173"/>
      <c r="BEB2995" s="715"/>
      <c r="BEC2995" s="137"/>
      <c r="BED2995" s="583"/>
      <c r="BEE2995" s="538"/>
      <c r="BEF2995" s="565"/>
      <c r="BEG2995" s="357"/>
      <c r="BEH2995" s="81"/>
      <c r="BEI2995" s="173"/>
      <c r="BEJ2995" s="715"/>
      <c r="BEK2995" s="137"/>
      <c r="BEL2995" s="583"/>
      <c r="BEM2995" s="538"/>
      <c r="BEN2995" s="565"/>
      <c r="BEO2995" s="357"/>
      <c r="BEP2995" s="81"/>
      <c r="BEQ2995" s="173"/>
      <c r="BER2995" s="715"/>
      <c r="BES2995" s="137"/>
      <c r="BET2995" s="583"/>
      <c r="BEU2995" s="538"/>
      <c r="BEV2995" s="565"/>
      <c r="BEW2995" s="357"/>
      <c r="BEX2995" s="81"/>
      <c r="BEY2995" s="173"/>
      <c r="BEZ2995" s="715"/>
      <c r="BFA2995" s="137"/>
      <c r="BFB2995" s="583"/>
      <c r="BFC2995" s="538"/>
      <c r="BFD2995" s="565"/>
      <c r="BFE2995" s="357"/>
      <c r="BFF2995" s="81"/>
      <c r="BFG2995" s="173"/>
      <c r="BFH2995" s="715"/>
      <c r="BFI2995" s="137"/>
      <c r="BFJ2995" s="583"/>
      <c r="BFK2995" s="538"/>
      <c r="BFL2995" s="565"/>
      <c r="BFM2995" s="357"/>
      <c r="BFN2995" s="81"/>
      <c r="BFO2995" s="173"/>
      <c r="BFP2995" s="715"/>
      <c r="BFQ2995" s="137"/>
      <c r="BFR2995" s="583"/>
      <c r="BFS2995" s="538"/>
      <c r="BFT2995" s="565"/>
      <c r="BFU2995" s="357"/>
      <c r="BFV2995" s="81"/>
      <c r="BFW2995" s="173"/>
      <c r="BFX2995" s="715"/>
      <c r="BFY2995" s="137"/>
      <c r="BFZ2995" s="583"/>
      <c r="BGA2995" s="538"/>
      <c r="BGB2995" s="565"/>
      <c r="BGC2995" s="357"/>
      <c r="BGD2995" s="81"/>
      <c r="BGE2995" s="173"/>
      <c r="BGF2995" s="715"/>
      <c r="BGG2995" s="137"/>
      <c r="BGH2995" s="583"/>
      <c r="BGI2995" s="538"/>
      <c r="BGJ2995" s="565"/>
      <c r="BGK2995" s="357"/>
      <c r="BGL2995" s="81"/>
      <c r="BGM2995" s="173"/>
      <c r="BGN2995" s="715"/>
      <c r="BGO2995" s="137"/>
      <c r="BGP2995" s="583"/>
      <c r="BGQ2995" s="538"/>
      <c r="BGR2995" s="565"/>
      <c r="BGS2995" s="357"/>
      <c r="BGT2995" s="81"/>
      <c r="BGU2995" s="173"/>
      <c r="BGV2995" s="715"/>
      <c r="BGW2995" s="137"/>
      <c r="BGX2995" s="583"/>
      <c r="BGY2995" s="538"/>
      <c r="BGZ2995" s="565"/>
      <c r="BHA2995" s="357"/>
      <c r="BHB2995" s="81"/>
      <c r="BHC2995" s="173"/>
      <c r="BHD2995" s="715"/>
      <c r="BHE2995" s="137"/>
      <c r="BHF2995" s="583"/>
      <c r="BHG2995" s="538"/>
      <c r="BHH2995" s="565"/>
      <c r="BHI2995" s="357"/>
      <c r="BHJ2995" s="81"/>
      <c r="BHK2995" s="173"/>
      <c r="BHL2995" s="715"/>
      <c r="BHM2995" s="137"/>
      <c r="BHN2995" s="583"/>
      <c r="BHO2995" s="538"/>
      <c r="BHP2995" s="565"/>
      <c r="BHQ2995" s="357"/>
      <c r="BHR2995" s="81"/>
      <c r="BHS2995" s="173"/>
      <c r="BHT2995" s="715"/>
      <c r="BHU2995" s="137"/>
      <c r="BHV2995" s="583"/>
      <c r="BHW2995" s="538"/>
      <c r="BHX2995" s="565"/>
      <c r="BHY2995" s="357"/>
      <c r="BHZ2995" s="81"/>
      <c r="BIA2995" s="173"/>
      <c r="BIB2995" s="715"/>
      <c r="BIC2995" s="137"/>
      <c r="BID2995" s="583"/>
      <c r="BIE2995" s="538"/>
      <c r="BIF2995" s="565"/>
      <c r="BIG2995" s="357"/>
      <c r="BIH2995" s="81"/>
      <c r="BII2995" s="173"/>
      <c r="BIJ2995" s="715"/>
      <c r="BIK2995" s="137"/>
      <c r="BIL2995" s="583"/>
      <c r="BIM2995" s="538"/>
      <c r="BIN2995" s="565"/>
      <c r="BIO2995" s="357"/>
      <c r="BIP2995" s="81"/>
      <c r="BIQ2995" s="173"/>
      <c r="BIR2995" s="715"/>
      <c r="BIS2995" s="137"/>
      <c r="BIT2995" s="583"/>
      <c r="BIU2995" s="538"/>
      <c r="BIV2995" s="565"/>
      <c r="BIW2995" s="357"/>
      <c r="BIX2995" s="81"/>
      <c r="BIY2995" s="173"/>
      <c r="BIZ2995" s="715"/>
      <c r="BJA2995" s="137"/>
      <c r="BJB2995" s="583"/>
      <c r="BJC2995" s="538"/>
      <c r="BJD2995" s="565"/>
      <c r="BJE2995" s="357"/>
      <c r="BJF2995" s="81"/>
      <c r="BJG2995" s="173"/>
      <c r="BJH2995" s="715"/>
      <c r="BJI2995" s="137"/>
      <c r="BJJ2995" s="583"/>
      <c r="BJK2995" s="538"/>
      <c r="BJL2995" s="565"/>
      <c r="BJM2995" s="357"/>
      <c r="BJN2995" s="81"/>
      <c r="BJO2995" s="173"/>
      <c r="BJP2995" s="715"/>
      <c r="BJQ2995" s="137"/>
      <c r="BJR2995" s="583"/>
      <c r="BJS2995" s="538"/>
      <c r="BJT2995" s="565"/>
      <c r="BJU2995" s="357"/>
      <c r="BJV2995" s="81"/>
      <c r="BJW2995" s="173"/>
      <c r="BJX2995" s="715"/>
      <c r="BJY2995" s="137"/>
      <c r="BJZ2995" s="583"/>
      <c r="BKA2995" s="538"/>
      <c r="BKB2995" s="565"/>
      <c r="BKC2995" s="357"/>
      <c r="BKD2995" s="81"/>
      <c r="BKE2995" s="173"/>
      <c r="BKF2995" s="715"/>
      <c r="BKG2995" s="137"/>
      <c r="BKH2995" s="583"/>
      <c r="BKI2995" s="538"/>
      <c r="BKJ2995" s="565"/>
      <c r="BKK2995" s="357"/>
      <c r="BKL2995" s="81"/>
      <c r="BKM2995" s="173"/>
      <c r="BKN2995" s="715"/>
      <c r="BKO2995" s="137"/>
      <c r="BKP2995" s="583"/>
      <c r="BKQ2995" s="538"/>
      <c r="BKR2995" s="565"/>
      <c r="BKS2995" s="357"/>
      <c r="BKT2995" s="81"/>
      <c r="BKU2995" s="173"/>
      <c r="BKV2995" s="715"/>
      <c r="BKW2995" s="137"/>
      <c r="BKX2995" s="583"/>
      <c r="BKY2995" s="538"/>
      <c r="BKZ2995" s="565"/>
      <c r="BLA2995" s="357"/>
      <c r="BLB2995" s="81"/>
      <c r="BLC2995" s="173"/>
      <c r="BLD2995" s="715"/>
      <c r="BLE2995" s="137"/>
      <c r="BLF2995" s="583"/>
      <c r="BLG2995" s="538"/>
      <c r="BLH2995" s="565"/>
      <c r="BLI2995" s="357"/>
      <c r="BLJ2995" s="81"/>
      <c r="BLK2995" s="173"/>
      <c r="BLL2995" s="715"/>
      <c r="BLM2995" s="137"/>
      <c r="BLN2995" s="583"/>
      <c r="BLO2995" s="538"/>
      <c r="BLP2995" s="565"/>
      <c r="BLQ2995" s="357"/>
      <c r="BLR2995" s="81"/>
      <c r="BLS2995" s="173"/>
      <c r="BLT2995" s="715"/>
      <c r="BLU2995" s="137"/>
      <c r="BLV2995" s="583"/>
      <c r="BLW2995" s="538"/>
      <c r="BLX2995" s="565"/>
      <c r="BLY2995" s="357"/>
      <c r="BLZ2995" s="81"/>
      <c r="BMA2995" s="173"/>
      <c r="BMB2995" s="715"/>
      <c r="BMC2995" s="137"/>
      <c r="BMD2995" s="583"/>
      <c r="BME2995" s="538"/>
      <c r="BMF2995" s="565"/>
      <c r="BMG2995" s="357"/>
      <c r="BMH2995" s="81"/>
      <c r="BMI2995" s="173"/>
      <c r="BMJ2995" s="715"/>
      <c r="BMK2995" s="137"/>
      <c r="BML2995" s="583"/>
      <c r="BMM2995" s="538"/>
      <c r="BMN2995" s="565"/>
      <c r="BMO2995" s="357"/>
      <c r="BMP2995" s="81"/>
      <c r="BMQ2995" s="173"/>
      <c r="BMR2995" s="715"/>
      <c r="BMS2995" s="137"/>
      <c r="BMT2995" s="583"/>
      <c r="BMU2995" s="538"/>
      <c r="BMV2995" s="565"/>
      <c r="BMW2995" s="357"/>
      <c r="BMX2995" s="81"/>
      <c r="BMY2995" s="173"/>
      <c r="BMZ2995" s="715"/>
      <c r="BNA2995" s="137"/>
      <c r="BNB2995" s="583"/>
      <c r="BNC2995" s="538"/>
      <c r="BND2995" s="565"/>
      <c r="BNE2995" s="357"/>
      <c r="BNF2995" s="81"/>
      <c r="BNG2995" s="173"/>
      <c r="BNH2995" s="715"/>
      <c r="BNI2995" s="137"/>
      <c r="BNJ2995" s="583"/>
      <c r="BNK2995" s="538"/>
      <c r="BNL2995" s="565"/>
      <c r="BNM2995" s="357"/>
      <c r="BNN2995" s="81"/>
      <c r="BNO2995" s="173"/>
      <c r="BNP2995" s="715"/>
      <c r="BNQ2995" s="137"/>
      <c r="BNR2995" s="583"/>
      <c r="BNS2995" s="538"/>
      <c r="BNT2995" s="565"/>
      <c r="BNU2995" s="357"/>
      <c r="BNV2995" s="81"/>
      <c r="BNW2995" s="173"/>
      <c r="BNX2995" s="715"/>
      <c r="BNY2995" s="137"/>
      <c r="BNZ2995" s="583"/>
      <c r="BOA2995" s="538"/>
      <c r="BOB2995" s="565"/>
      <c r="BOC2995" s="357"/>
      <c r="BOD2995" s="81"/>
      <c r="BOE2995" s="173"/>
      <c r="BOF2995" s="715"/>
      <c r="BOG2995" s="137"/>
      <c r="BOH2995" s="583"/>
      <c r="BOI2995" s="538"/>
      <c r="BOJ2995" s="565"/>
      <c r="BOK2995" s="357"/>
      <c r="BOL2995" s="81"/>
      <c r="BOM2995" s="173"/>
      <c r="BON2995" s="715"/>
      <c r="BOO2995" s="137"/>
      <c r="BOP2995" s="583"/>
      <c r="BOQ2995" s="538"/>
      <c r="BOR2995" s="565"/>
      <c r="BOS2995" s="357"/>
      <c r="BOT2995" s="81"/>
      <c r="BOU2995" s="173"/>
      <c r="BOV2995" s="715"/>
      <c r="BOW2995" s="137"/>
      <c r="BOX2995" s="583"/>
      <c r="BOY2995" s="538"/>
      <c r="BOZ2995" s="565"/>
      <c r="BPA2995" s="357"/>
      <c r="BPB2995" s="81"/>
      <c r="BPC2995" s="173"/>
      <c r="BPD2995" s="715"/>
      <c r="BPE2995" s="137"/>
      <c r="BPF2995" s="583"/>
      <c r="BPG2995" s="538"/>
      <c r="BPH2995" s="565"/>
      <c r="BPI2995" s="357"/>
      <c r="BPJ2995" s="81"/>
      <c r="BPK2995" s="173"/>
      <c r="BPL2995" s="715"/>
      <c r="BPM2995" s="137"/>
      <c r="BPN2995" s="583"/>
      <c r="BPO2995" s="538"/>
      <c r="BPP2995" s="565"/>
      <c r="BPQ2995" s="357"/>
      <c r="BPR2995" s="81"/>
      <c r="BPS2995" s="173"/>
      <c r="BPT2995" s="715"/>
      <c r="BPU2995" s="137"/>
      <c r="BPV2995" s="583"/>
      <c r="BPW2995" s="538"/>
      <c r="BPX2995" s="565"/>
      <c r="BPY2995" s="357"/>
      <c r="BPZ2995" s="81"/>
      <c r="BQA2995" s="173"/>
      <c r="BQB2995" s="715"/>
      <c r="BQC2995" s="137"/>
      <c r="BQD2995" s="583"/>
      <c r="BQE2995" s="538"/>
      <c r="BQF2995" s="565"/>
      <c r="BQG2995" s="357"/>
      <c r="BQH2995" s="81"/>
      <c r="BQI2995" s="173"/>
      <c r="BQJ2995" s="715"/>
      <c r="BQK2995" s="137"/>
      <c r="BQL2995" s="583"/>
      <c r="BQM2995" s="538"/>
      <c r="BQN2995" s="565"/>
      <c r="BQO2995" s="357"/>
      <c r="BQP2995" s="81"/>
      <c r="BQQ2995" s="173"/>
      <c r="BQR2995" s="715"/>
      <c r="BQS2995" s="137"/>
      <c r="BQT2995" s="583"/>
      <c r="BQU2995" s="538"/>
      <c r="BQV2995" s="565"/>
      <c r="BQW2995" s="357"/>
      <c r="BQX2995" s="81"/>
      <c r="BQY2995" s="173"/>
      <c r="BQZ2995" s="715"/>
      <c r="BRA2995" s="137"/>
      <c r="BRB2995" s="583"/>
      <c r="BRC2995" s="538"/>
      <c r="BRD2995" s="565"/>
      <c r="BRE2995" s="357"/>
      <c r="BRF2995" s="81"/>
      <c r="BRG2995" s="173"/>
      <c r="BRH2995" s="715"/>
      <c r="BRI2995" s="137"/>
      <c r="BRJ2995" s="583"/>
      <c r="BRK2995" s="538"/>
      <c r="BRL2995" s="565"/>
      <c r="BRM2995" s="357"/>
      <c r="BRN2995" s="81"/>
      <c r="BRO2995" s="173"/>
      <c r="BRP2995" s="715"/>
      <c r="BRQ2995" s="137"/>
      <c r="BRR2995" s="583"/>
      <c r="BRS2995" s="538"/>
      <c r="BRT2995" s="565"/>
      <c r="BRU2995" s="357"/>
      <c r="BRV2995" s="81"/>
      <c r="BRW2995" s="173"/>
      <c r="BRX2995" s="715"/>
      <c r="BRY2995" s="137"/>
      <c r="BRZ2995" s="583"/>
      <c r="BSA2995" s="538"/>
      <c r="BSB2995" s="565"/>
      <c r="BSC2995" s="357"/>
      <c r="BSD2995" s="81"/>
      <c r="BSE2995" s="173"/>
      <c r="BSF2995" s="715"/>
      <c r="BSG2995" s="137"/>
      <c r="BSH2995" s="583"/>
      <c r="BSI2995" s="538"/>
      <c r="BSJ2995" s="565"/>
      <c r="BSK2995" s="357"/>
      <c r="BSL2995" s="81"/>
      <c r="BSM2995" s="173"/>
      <c r="BSN2995" s="715"/>
      <c r="BSO2995" s="137"/>
      <c r="BSP2995" s="583"/>
      <c r="BSQ2995" s="538"/>
      <c r="BSR2995" s="565"/>
      <c r="BSS2995" s="357"/>
      <c r="BST2995" s="81"/>
      <c r="BSU2995" s="173"/>
      <c r="BSV2995" s="715"/>
      <c r="BSW2995" s="137"/>
      <c r="BSX2995" s="583"/>
      <c r="BSY2995" s="538"/>
      <c r="BSZ2995" s="565"/>
      <c r="BTA2995" s="357"/>
      <c r="BTB2995" s="81"/>
      <c r="BTC2995" s="173"/>
      <c r="BTD2995" s="715"/>
      <c r="BTE2995" s="137"/>
      <c r="BTF2995" s="583"/>
      <c r="BTG2995" s="538"/>
      <c r="BTH2995" s="565"/>
      <c r="BTI2995" s="357"/>
      <c r="BTJ2995" s="81"/>
      <c r="BTK2995" s="173"/>
      <c r="BTL2995" s="715"/>
      <c r="BTM2995" s="137"/>
      <c r="BTN2995" s="583"/>
      <c r="BTO2995" s="538"/>
      <c r="BTP2995" s="565"/>
      <c r="BTQ2995" s="357"/>
      <c r="BTR2995" s="81"/>
      <c r="BTS2995" s="173"/>
      <c r="BTT2995" s="715"/>
      <c r="BTU2995" s="137"/>
      <c r="BTV2995" s="583"/>
      <c r="BTW2995" s="538"/>
      <c r="BTX2995" s="565"/>
      <c r="BTY2995" s="357"/>
      <c r="BTZ2995" s="81"/>
      <c r="BUA2995" s="173"/>
      <c r="BUB2995" s="715"/>
      <c r="BUC2995" s="137"/>
      <c r="BUD2995" s="583"/>
      <c r="BUE2995" s="538"/>
      <c r="BUF2995" s="565"/>
      <c r="BUG2995" s="357"/>
      <c r="BUH2995" s="81"/>
      <c r="BUI2995" s="173"/>
      <c r="BUJ2995" s="715"/>
      <c r="BUK2995" s="137"/>
      <c r="BUL2995" s="583"/>
      <c r="BUM2995" s="538"/>
      <c r="BUN2995" s="565"/>
      <c r="BUO2995" s="357"/>
      <c r="BUP2995" s="81"/>
      <c r="BUQ2995" s="173"/>
      <c r="BUR2995" s="715"/>
      <c r="BUS2995" s="137"/>
      <c r="BUT2995" s="583"/>
      <c r="BUU2995" s="538"/>
      <c r="BUV2995" s="565"/>
      <c r="BUW2995" s="357"/>
      <c r="BUX2995" s="81"/>
      <c r="BUY2995" s="173"/>
      <c r="BUZ2995" s="715"/>
      <c r="BVA2995" s="137"/>
      <c r="BVB2995" s="583"/>
      <c r="BVC2995" s="538"/>
      <c r="BVD2995" s="565"/>
      <c r="BVE2995" s="357"/>
      <c r="BVF2995" s="81"/>
      <c r="BVG2995" s="173"/>
      <c r="BVH2995" s="715"/>
      <c r="BVI2995" s="137"/>
      <c r="BVJ2995" s="583"/>
      <c r="BVK2995" s="538"/>
      <c r="BVL2995" s="565"/>
      <c r="BVM2995" s="357"/>
      <c r="BVN2995" s="81"/>
      <c r="BVO2995" s="173"/>
      <c r="BVP2995" s="715"/>
      <c r="BVQ2995" s="137"/>
      <c r="BVR2995" s="583"/>
      <c r="BVS2995" s="538"/>
      <c r="BVT2995" s="565"/>
      <c r="BVU2995" s="357"/>
      <c r="BVV2995" s="81"/>
      <c r="BVW2995" s="173"/>
      <c r="BVX2995" s="715"/>
      <c r="BVY2995" s="137"/>
      <c r="BVZ2995" s="583"/>
      <c r="BWA2995" s="538"/>
      <c r="BWB2995" s="565"/>
      <c r="BWC2995" s="357"/>
      <c r="BWD2995" s="81"/>
      <c r="BWE2995" s="173"/>
      <c r="BWF2995" s="715"/>
      <c r="BWG2995" s="137"/>
      <c r="BWH2995" s="583"/>
      <c r="BWI2995" s="538"/>
      <c r="BWJ2995" s="565"/>
      <c r="BWK2995" s="357"/>
      <c r="BWL2995" s="81"/>
      <c r="BWM2995" s="173"/>
      <c r="BWN2995" s="715"/>
      <c r="BWO2995" s="137"/>
      <c r="BWP2995" s="583"/>
      <c r="BWQ2995" s="538"/>
      <c r="BWR2995" s="565"/>
      <c r="BWS2995" s="357"/>
      <c r="BWT2995" s="81"/>
      <c r="BWU2995" s="173"/>
      <c r="BWV2995" s="715"/>
      <c r="BWW2995" s="137"/>
      <c r="BWX2995" s="583"/>
      <c r="BWY2995" s="538"/>
      <c r="BWZ2995" s="565"/>
      <c r="BXA2995" s="357"/>
      <c r="BXB2995" s="81"/>
      <c r="BXC2995" s="173"/>
      <c r="BXD2995" s="715"/>
      <c r="BXE2995" s="137"/>
      <c r="BXF2995" s="583"/>
      <c r="BXG2995" s="538"/>
      <c r="BXH2995" s="565"/>
      <c r="BXI2995" s="357"/>
      <c r="BXJ2995" s="81"/>
      <c r="BXK2995" s="173"/>
      <c r="BXL2995" s="715"/>
      <c r="BXM2995" s="137"/>
      <c r="BXN2995" s="583"/>
      <c r="BXO2995" s="538"/>
      <c r="BXP2995" s="565"/>
      <c r="BXQ2995" s="357"/>
      <c r="BXR2995" s="81"/>
      <c r="BXS2995" s="173"/>
      <c r="BXT2995" s="715"/>
      <c r="BXU2995" s="137"/>
      <c r="BXV2995" s="583"/>
      <c r="BXW2995" s="538"/>
      <c r="BXX2995" s="565"/>
      <c r="BXY2995" s="357"/>
      <c r="BXZ2995" s="81"/>
      <c r="BYA2995" s="173"/>
      <c r="BYB2995" s="715"/>
      <c r="BYC2995" s="137"/>
      <c r="BYD2995" s="583"/>
      <c r="BYE2995" s="538"/>
      <c r="BYF2995" s="565"/>
      <c r="BYG2995" s="357"/>
      <c r="BYH2995" s="81"/>
      <c r="BYI2995" s="173"/>
      <c r="BYJ2995" s="715"/>
      <c r="BYK2995" s="137"/>
      <c r="BYL2995" s="583"/>
      <c r="BYM2995" s="538"/>
      <c r="BYN2995" s="565"/>
      <c r="BYO2995" s="357"/>
      <c r="BYP2995" s="81"/>
      <c r="BYQ2995" s="173"/>
      <c r="BYR2995" s="715"/>
      <c r="BYS2995" s="137"/>
      <c r="BYT2995" s="583"/>
      <c r="BYU2995" s="538"/>
      <c r="BYV2995" s="565"/>
      <c r="BYW2995" s="357"/>
      <c r="BYX2995" s="81"/>
      <c r="BYY2995" s="173"/>
      <c r="BYZ2995" s="715"/>
      <c r="BZA2995" s="137"/>
      <c r="BZB2995" s="583"/>
      <c r="BZC2995" s="538"/>
      <c r="BZD2995" s="565"/>
      <c r="BZE2995" s="357"/>
      <c r="BZF2995" s="81"/>
      <c r="BZG2995" s="173"/>
      <c r="BZH2995" s="715"/>
      <c r="BZI2995" s="137"/>
      <c r="BZJ2995" s="583"/>
      <c r="BZK2995" s="538"/>
      <c r="BZL2995" s="565"/>
      <c r="BZM2995" s="357"/>
      <c r="BZN2995" s="81"/>
      <c r="BZO2995" s="173"/>
      <c r="BZP2995" s="715"/>
      <c r="BZQ2995" s="137"/>
      <c r="BZR2995" s="583"/>
      <c r="BZS2995" s="538"/>
      <c r="BZT2995" s="565"/>
      <c r="BZU2995" s="357"/>
      <c r="BZV2995" s="81"/>
      <c r="BZW2995" s="173"/>
      <c r="BZX2995" s="715"/>
      <c r="BZY2995" s="137"/>
      <c r="BZZ2995" s="583"/>
      <c r="CAA2995" s="538"/>
      <c r="CAB2995" s="565"/>
      <c r="CAC2995" s="357"/>
      <c r="CAD2995" s="81"/>
      <c r="CAE2995" s="173"/>
      <c r="CAF2995" s="715"/>
      <c r="CAG2995" s="137"/>
      <c r="CAH2995" s="583"/>
      <c r="CAI2995" s="538"/>
      <c r="CAJ2995" s="565"/>
      <c r="CAK2995" s="357"/>
      <c r="CAL2995" s="81"/>
      <c r="CAM2995" s="173"/>
      <c r="CAN2995" s="715"/>
      <c r="CAO2995" s="137"/>
      <c r="CAP2995" s="583"/>
      <c r="CAQ2995" s="538"/>
      <c r="CAR2995" s="565"/>
      <c r="CAS2995" s="357"/>
      <c r="CAT2995" s="81"/>
      <c r="CAU2995" s="173"/>
      <c r="CAV2995" s="715"/>
      <c r="CAW2995" s="137"/>
      <c r="CAX2995" s="583"/>
      <c r="CAY2995" s="538"/>
      <c r="CAZ2995" s="565"/>
      <c r="CBA2995" s="357"/>
      <c r="CBB2995" s="81"/>
      <c r="CBC2995" s="173"/>
      <c r="CBD2995" s="715"/>
      <c r="CBE2995" s="137"/>
      <c r="CBF2995" s="583"/>
      <c r="CBG2995" s="538"/>
      <c r="CBH2995" s="565"/>
      <c r="CBI2995" s="357"/>
      <c r="CBJ2995" s="81"/>
      <c r="CBK2995" s="173"/>
      <c r="CBL2995" s="715"/>
      <c r="CBM2995" s="137"/>
      <c r="CBN2995" s="583"/>
      <c r="CBO2995" s="538"/>
      <c r="CBP2995" s="565"/>
      <c r="CBQ2995" s="357"/>
      <c r="CBR2995" s="81"/>
      <c r="CBS2995" s="173"/>
      <c r="CBT2995" s="715"/>
      <c r="CBU2995" s="137"/>
      <c r="CBV2995" s="583"/>
      <c r="CBW2995" s="538"/>
      <c r="CBX2995" s="565"/>
      <c r="CBY2995" s="357"/>
      <c r="CBZ2995" s="81"/>
      <c r="CCA2995" s="173"/>
      <c r="CCB2995" s="715"/>
      <c r="CCC2995" s="137"/>
      <c r="CCD2995" s="583"/>
      <c r="CCE2995" s="538"/>
      <c r="CCF2995" s="565"/>
      <c r="CCG2995" s="357"/>
      <c r="CCH2995" s="81"/>
      <c r="CCI2995" s="173"/>
      <c r="CCJ2995" s="715"/>
      <c r="CCK2995" s="137"/>
      <c r="CCL2995" s="583"/>
      <c r="CCM2995" s="538"/>
      <c r="CCN2995" s="565"/>
      <c r="CCO2995" s="357"/>
      <c r="CCP2995" s="81"/>
      <c r="CCQ2995" s="173"/>
      <c r="CCR2995" s="715"/>
      <c r="CCS2995" s="137"/>
      <c r="CCT2995" s="583"/>
      <c r="CCU2995" s="538"/>
      <c r="CCV2995" s="565"/>
      <c r="CCW2995" s="357"/>
      <c r="CCX2995" s="81"/>
      <c r="CCY2995" s="173"/>
      <c r="CCZ2995" s="715"/>
      <c r="CDA2995" s="137"/>
      <c r="CDB2995" s="583"/>
      <c r="CDC2995" s="538"/>
      <c r="CDD2995" s="565"/>
      <c r="CDE2995" s="357"/>
      <c r="CDF2995" s="81"/>
      <c r="CDG2995" s="173"/>
      <c r="CDH2995" s="715"/>
      <c r="CDI2995" s="137"/>
      <c r="CDJ2995" s="583"/>
      <c r="CDK2995" s="538"/>
      <c r="CDL2995" s="565"/>
      <c r="CDM2995" s="357"/>
      <c r="CDN2995" s="81"/>
      <c r="CDO2995" s="173"/>
      <c r="CDP2995" s="715"/>
      <c r="CDQ2995" s="137"/>
      <c r="CDR2995" s="583"/>
      <c r="CDS2995" s="538"/>
      <c r="CDT2995" s="565"/>
      <c r="CDU2995" s="357"/>
      <c r="CDV2995" s="81"/>
      <c r="CDW2995" s="173"/>
      <c r="CDX2995" s="715"/>
      <c r="CDY2995" s="137"/>
      <c r="CDZ2995" s="583"/>
      <c r="CEA2995" s="538"/>
      <c r="CEB2995" s="565"/>
      <c r="CEC2995" s="357"/>
      <c r="CED2995" s="81"/>
      <c r="CEE2995" s="173"/>
      <c r="CEF2995" s="715"/>
      <c r="CEG2995" s="137"/>
      <c r="CEH2995" s="583"/>
      <c r="CEI2995" s="538"/>
      <c r="CEJ2995" s="565"/>
      <c r="CEK2995" s="357"/>
      <c r="CEL2995" s="81"/>
      <c r="CEM2995" s="173"/>
      <c r="CEN2995" s="715"/>
      <c r="CEO2995" s="137"/>
      <c r="CEP2995" s="583"/>
      <c r="CEQ2995" s="538"/>
      <c r="CER2995" s="565"/>
      <c r="CES2995" s="357"/>
      <c r="CET2995" s="81"/>
      <c r="CEU2995" s="173"/>
      <c r="CEV2995" s="715"/>
      <c r="CEW2995" s="137"/>
      <c r="CEX2995" s="583"/>
      <c r="CEY2995" s="538"/>
      <c r="CEZ2995" s="565"/>
      <c r="CFA2995" s="357"/>
      <c r="CFB2995" s="81"/>
      <c r="CFC2995" s="173"/>
      <c r="CFD2995" s="715"/>
      <c r="CFE2995" s="137"/>
      <c r="CFF2995" s="583"/>
      <c r="CFG2995" s="538"/>
      <c r="CFH2995" s="565"/>
      <c r="CFI2995" s="357"/>
      <c r="CFJ2995" s="81"/>
      <c r="CFK2995" s="173"/>
      <c r="CFL2995" s="715"/>
      <c r="CFM2995" s="137"/>
      <c r="CFN2995" s="583"/>
      <c r="CFO2995" s="538"/>
      <c r="CFP2995" s="565"/>
      <c r="CFQ2995" s="357"/>
      <c r="CFR2995" s="81"/>
      <c r="CFS2995" s="173"/>
      <c r="CFT2995" s="715"/>
      <c r="CFU2995" s="137"/>
      <c r="CFV2995" s="583"/>
      <c r="CFW2995" s="538"/>
      <c r="CFX2995" s="565"/>
      <c r="CFY2995" s="357"/>
      <c r="CFZ2995" s="81"/>
      <c r="CGA2995" s="173"/>
      <c r="CGB2995" s="715"/>
      <c r="CGC2995" s="137"/>
      <c r="CGD2995" s="583"/>
      <c r="CGE2995" s="538"/>
      <c r="CGF2995" s="565"/>
      <c r="CGG2995" s="357"/>
      <c r="CGH2995" s="81"/>
      <c r="CGI2995" s="173"/>
      <c r="CGJ2995" s="715"/>
      <c r="CGK2995" s="137"/>
      <c r="CGL2995" s="583"/>
      <c r="CGM2995" s="538"/>
      <c r="CGN2995" s="565"/>
      <c r="CGO2995" s="357"/>
      <c r="CGP2995" s="81"/>
      <c r="CGQ2995" s="173"/>
      <c r="CGR2995" s="715"/>
      <c r="CGS2995" s="137"/>
      <c r="CGT2995" s="583"/>
      <c r="CGU2995" s="538"/>
      <c r="CGV2995" s="565"/>
      <c r="CGW2995" s="357"/>
      <c r="CGX2995" s="81"/>
      <c r="CGY2995" s="173"/>
      <c r="CGZ2995" s="715"/>
      <c r="CHA2995" s="137"/>
      <c r="CHB2995" s="583"/>
      <c r="CHC2995" s="538"/>
      <c r="CHD2995" s="565"/>
      <c r="CHE2995" s="357"/>
      <c r="CHF2995" s="81"/>
      <c r="CHG2995" s="173"/>
      <c r="CHH2995" s="715"/>
      <c r="CHI2995" s="137"/>
      <c r="CHJ2995" s="583"/>
      <c r="CHK2995" s="538"/>
      <c r="CHL2995" s="565"/>
      <c r="CHM2995" s="357"/>
      <c r="CHN2995" s="81"/>
      <c r="CHO2995" s="173"/>
      <c r="CHP2995" s="715"/>
      <c r="CHQ2995" s="137"/>
      <c r="CHR2995" s="583"/>
      <c r="CHS2995" s="538"/>
      <c r="CHT2995" s="565"/>
      <c r="CHU2995" s="357"/>
      <c r="CHV2995" s="81"/>
      <c r="CHW2995" s="173"/>
      <c r="CHX2995" s="715"/>
      <c r="CHY2995" s="137"/>
      <c r="CHZ2995" s="583"/>
      <c r="CIA2995" s="538"/>
      <c r="CIB2995" s="565"/>
      <c r="CIC2995" s="357"/>
      <c r="CID2995" s="81"/>
      <c r="CIE2995" s="173"/>
      <c r="CIF2995" s="715"/>
      <c r="CIG2995" s="137"/>
      <c r="CIH2995" s="583"/>
      <c r="CII2995" s="538"/>
      <c r="CIJ2995" s="565"/>
      <c r="CIK2995" s="357"/>
      <c r="CIL2995" s="81"/>
      <c r="CIM2995" s="173"/>
      <c r="CIN2995" s="715"/>
      <c r="CIO2995" s="137"/>
      <c r="CIP2995" s="583"/>
      <c r="CIQ2995" s="538"/>
      <c r="CIR2995" s="565"/>
      <c r="CIS2995" s="357"/>
      <c r="CIT2995" s="81"/>
      <c r="CIU2995" s="173"/>
      <c r="CIV2995" s="715"/>
      <c r="CIW2995" s="137"/>
      <c r="CIX2995" s="583"/>
      <c r="CIY2995" s="538"/>
      <c r="CIZ2995" s="565"/>
      <c r="CJA2995" s="357"/>
      <c r="CJB2995" s="81"/>
      <c r="CJC2995" s="173"/>
      <c r="CJD2995" s="715"/>
      <c r="CJE2995" s="137"/>
      <c r="CJF2995" s="583"/>
      <c r="CJG2995" s="538"/>
      <c r="CJH2995" s="565"/>
      <c r="CJI2995" s="357"/>
      <c r="CJJ2995" s="81"/>
      <c r="CJK2995" s="173"/>
      <c r="CJL2995" s="715"/>
      <c r="CJM2995" s="137"/>
      <c r="CJN2995" s="583"/>
      <c r="CJO2995" s="538"/>
      <c r="CJP2995" s="565"/>
      <c r="CJQ2995" s="357"/>
      <c r="CJR2995" s="81"/>
      <c r="CJS2995" s="173"/>
      <c r="CJT2995" s="715"/>
      <c r="CJU2995" s="137"/>
      <c r="CJV2995" s="583"/>
      <c r="CJW2995" s="538"/>
      <c r="CJX2995" s="565"/>
      <c r="CJY2995" s="357"/>
      <c r="CJZ2995" s="81"/>
      <c r="CKA2995" s="173"/>
      <c r="CKB2995" s="715"/>
      <c r="CKC2995" s="137"/>
      <c r="CKD2995" s="583"/>
      <c r="CKE2995" s="538"/>
      <c r="CKF2995" s="565"/>
      <c r="CKG2995" s="357"/>
      <c r="CKH2995" s="81"/>
      <c r="CKI2995" s="173"/>
      <c r="CKJ2995" s="715"/>
      <c r="CKK2995" s="137"/>
      <c r="CKL2995" s="583"/>
      <c r="CKM2995" s="538"/>
      <c r="CKN2995" s="565"/>
      <c r="CKO2995" s="357"/>
      <c r="CKP2995" s="81"/>
      <c r="CKQ2995" s="173"/>
      <c r="CKR2995" s="715"/>
      <c r="CKS2995" s="137"/>
      <c r="CKT2995" s="583"/>
      <c r="CKU2995" s="538"/>
      <c r="CKV2995" s="565"/>
      <c r="CKW2995" s="357"/>
      <c r="CKX2995" s="81"/>
      <c r="CKY2995" s="173"/>
      <c r="CKZ2995" s="715"/>
      <c r="CLA2995" s="137"/>
      <c r="CLB2995" s="583"/>
      <c r="CLC2995" s="538"/>
      <c r="CLD2995" s="565"/>
      <c r="CLE2995" s="357"/>
      <c r="CLF2995" s="81"/>
      <c r="CLG2995" s="173"/>
      <c r="CLH2995" s="715"/>
      <c r="CLI2995" s="137"/>
      <c r="CLJ2995" s="583"/>
      <c r="CLK2995" s="538"/>
      <c r="CLL2995" s="565"/>
      <c r="CLM2995" s="357"/>
      <c r="CLN2995" s="81"/>
      <c r="CLO2995" s="173"/>
      <c r="CLP2995" s="715"/>
      <c r="CLQ2995" s="137"/>
      <c r="CLR2995" s="583"/>
      <c r="CLS2995" s="538"/>
      <c r="CLT2995" s="565"/>
      <c r="CLU2995" s="357"/>
      <c r="CLV2995" s="81"/>
      <c r="CLW2995" s="173"/>
      <c r="CLX2995" s="715"/>
      <c r="CLY2995" s="137"/>
      <c r="CLZ2995" s="583"/>
      <c r="CMA2995" s="538"/>
      <c r="CMB2995" s="565"/>
      <c r="CMC2995" s="357"/>
      <c r="CMD2995" s="81"/>
      <c r="CME2995" s="173"/>
      <c r="CMF2995" s="715"/>
      <c r="CMG2995" s="137"/>
      <c r="CMH2995" s="583"/>
      <c r="CMI2995" s="538"/>
      <c r="CMJ2995" s="565"/>
      <c r="CMK2995" s="357"/>
      <c r="CML2995" s="81"/>
      <c r="CMM2995" s="173"/>
      <c r="CMN2995" s="715"/>
      <c r="CMO2995" s="137"/>
      <c r="CMP2995" s="583"/>
      <c r="CMQ2995" s="538"/>
      <c r="CMR2995" s="565"/>
      <c r="CMS2995" s="357"/>
      <c r="CMT2995" s="81"/>
      <c r="CMU2995" s="173"/>
      <c r="CMV2995" s="715"/>
      <c r="CMW2995" s="137"/>
      <c r="CMX2995" s="583"/>
      <c r="CMY2995" s="538"/>
      <c r="CMZ2995" s="565"/>
      <c r="CNA2995" s="357"/>
      <c r="CNB2995" s="81"/>
      <c r="CNC2995" s="173"/>
      <c r="CND2995" s="715"/>
      <c r="CNE2995" s="137"/>
      <c r="CNF2995" s="583"/>
      <c r="CNG2995" s="538"/>
      <c r="CNH2995" s="565"/>
      <c r="CNI2995" s="357"/>
      <c r="CNJ2995" s="81"/>
      <c r="CNK2995" s="173"/>
      <c r="CNL2995" s="715"/>
      <c r="CNM2995" s="137"/>
      <c r="CNN2995" s="583"/>
      <c r="CNO2995" s="538"/>
      <c r="CNP2995" s="565"/>
      <c r="CNQ2995" s="357"/>
      <c r="CNR2995" s="81"/>
      <c r="CNS2995" s="173"/>
      <c r="CNT2995" s="715"/>
      <c r="CNU2995" s="137"/>
      <c r="CNV2995" s="583"/>
      <c r="CNW2995" s="538"/>
      <c r="CNX2995" s="565"/>
      <c r="CNY2995" s="357"/>
      <c r="CNZ2995" s="81"/>
      <c r="COA2995" s="173"/>
      <c r="COB2995" s="715"/>
      <c r="COC2995" s="137"/>
      <c r="COD2995" s="583"/>
      <c r="COE2995" s="538"/>
      <c r="COF2995" s="565"/>
      <c r="COG2995" s="357"/>
      <c r="COH2995" s="81"/>
      <c r="COI2995" s="173"/>
      <c r="COJ2995" s="715"/>
      <c r="COK2995" s="137"/>
      <c r="COL2995" s="583"/>
      <c r="COM2995" s="538"/>
      <c r="CON2995" s="565"/>
      <c r="COO2995" s="357"/>
      <c r="COP2995" s="81"/>
      <c r="COQ2995" s="173"/>
      <c r="COR2995" s="715"/>
      <c r="COS2995" s="137"/>
      <c r="COT2995" s="583"/>
      <c r="COU2995" s="538"/>
      <c r="COV2995" s="565"/>
      <c r="COW2995" s="357"/>
      <c r="COX2995" s="81"/>
      <c r="COY2995" s="173"/>
      <c r="COZ2995" s="715"/>
      <c r="CPA2995" s="137"/>
      <c r="CPB2995" s="583"/>
      <c r="CPC2995" s="538"/>
      <c r="CPD2995" s="565"/>
      <c r="CPE2995" s="357"/>
      <c r="CPF2995" s="81"/>
      <c r="CPG2995" s="173"/>
      <c r="CPH2995" s="715"/>
      <c r="CPI2995" s="137"/>
      <c r="CPJ2995" s="583"/>
      <c r="CPK2995" s="538"/>
      <c r="CPL2995" s="565"/>
      <c r="CPM2995" s="357"/>
      <c r="CPN2995" s="81"/>
      <c r="CPO2995" s="173"/>
      <c r="CPP2995" s="715"/>
      <c r="CPQ2995" s="137"/>
      <c r="CPR2995" s="583"/>
      <c r="CPS2995" s="538"/>
      <c r="CPT2995" s="565"/>
      <c r="CPU2995" s="357"/>
      <c r="CPV2995" s="81"/>
      <c r="CPW2995" s="173"/>
      <c r="CPX2995" s="715"/>
      <c r="CPY2995" s="137"/>
      <c r="CPZ2995" s="583"/>
      <c r="CQA2995" s="538"/>
      <c r="CQB2995" s="565"/>
      <c r="CQC2995" s="357"/>
      <c r="CQD2995" s="81"/>
      <c r="CQE2995" s="173"/>
      <c r="CQF2995" s="715"/>
      <c r="CQG2995" s="137"/>
      <c r="CQH2995" s="583"/>
      <c r="CQI2995" s="538"/>
      <c r="CQJ2995" s="565"/>
      <c r="CQK2995" s="357"/>
      <c r="CQL2995" s="81"/>
      <c r="CQM2995" s="173"/>
      <c r="CQN2995" s="715"/>
      <c r="CQO2995" s="137"/>
      <c r="CQP2995" s="583"/>
      <c r="CQQ2995" s="538"/>
      <c r="CQR2995" s="565"/>
      <c r="CQS2995" s="357"/>
      <c r="CQT2995" s="81"/>
      <c r="CQU2995" s="173"/>
      <c r="CQV2995" s="715"/>
      <c r="CQW2995" s="137"/>
      <c r="CQX2995" s="583"/>
      <c r="CQY2995" s="538"/>
      <c r="CQZ2995" s="565"/>
      <c r="CRA2995" s="357"/>
      <c r="CRB2995" s="81"/>
      <c r="CRC2995" s="173"/>
      <c r="CRD2995" s="715"/>
      <c r="CRE2995" s="137"/>
      <c r="CRF2995" s="583"/>
      <c r="CRG2995" s="538"/>
      <c r="CRH2995" s="565"/>
      <c r="CRI2995" s="357"/>
      <c r="CRJ2995" s="81"/>
      <c r="CRK2995" s="173"/>
      <c r="CRL2995" s="715"/>
      <c r="CRM2995" s="137"/>
      <c r="CRN2995" s="583"/>
      <c r="CRO2995" s="538"/>
      <c r="CRP2995" s="565"/>
      <c r="CRQ2995" s="357"/>
      <c r="CRR2995" s="81"/>
      <c r="CRS2995" s="173"/>
      <c r="CRT2995" s="715"/>
      <c r="CRU2995" s="137"/>
      <c r="CRV2995" s="583"/>
      <c r="CRW2995" s="538"/>
      <c r="CRX2995" s="565"/>
      <c r="CRY2995" s="357"/>
      <c r="CRZ2995" s="81"/>
      <c r="CSA2995" s="173"/>
      <c r="CSB2995" s="715"/>
      <c r="CSC2995" s="137"/>
      <c r="CSD2995" s="583"/>
      <c r="CSE2995" s="538"/>
      <c r="CSF2995" s="565"/>
      <c r="CSG2995" s="357"/>
      <c r="CSH2995" s="81"/>
      <c r="CSI2995" s="173"/>
      <c r="CSJ2995" s="715"/>
      <c r="CSK2995" s="137"/>
      <c r="CSL2995" s="583"/>
      <c r="CSM2995" s="538"/>
      <c r="CSN2995" s="565"/>
      <c r="CSO2995" s="357"/>
      <c r="CSP2995" s="81"/>
      <c r="CSQ2995" s="173"/>
      <c r="CSR2995" s="715"/>
      <c r="CSS2995" s="137"/>
      <c r="CST2995" s="583"/>
      <c r="CSU2995" s="538"/>
      <c r="CSV2995" s="565"/>
      <c r="CSW2995" s="357"/>
      <c r="CSX2995" s="81"/>
      <c r="CSY2995" s="173"/>
      <c r="CSZ2995" s="715"/>
      <c r="CTA2995" s="137"/>
      <c r="CTB2995" s="583"/>
      <c r="CTC2995" s="538"/>
      <c r="CTD2995" s="565"/>
      <c r="CTE2995" s="357"/>
      <c r="CTF2995" s="81"/>
      <c r="CTG2995" s="173"/>
      <c r="CTH2995" s="715"/>
      <c r="CTI2995" s="137"/>
      <c r="CTJ2995" s="583"/>
      <c r="CTK2995" s="538"/>
      <c r="CTL2995" s="565"/>
      <c r="CTM2995" s="357"/>
      <c r="CTN2995" s="81"/>
      <c r="CTO2995" s="173"/>
      <c r="CTP2995" s="715"/>
      <c r="CTQ2995" s="137"/>
      <c r="CTR2995" s="583"/>
      <c r="CTS2995" s="538"/>
      <c r="CTT2995" s="565"/>
      <c r="CTU2995" s="357"/>
      <c r="CTV2995" s="81"/>
      <c r="CTW2995" s="173"/>
      <c r="CTX2995" s="715"/>
      <c r="CTY2995" s="137"/>
      <c r="CTZ2995" s="583"/>
      <c r="CUA2995" s="538"/>
      <c r="CUB2995" s="565"/>
      <c r="CUC2995" s="357"/>
      <c r="CUD2995" s="81"/>
      <c r="CUE2995" s="173"/>
      <c r="CUF2995" s="715"/>
      <c r="CUG2995" s="137"/>
      <c r="CUH2995" s="583"/>
      <c r="CUI2995" s="538"/>
      <c r="CUJ2995" s="565"/>
      <c r="CUK2995" s="357"/>
      <c r="CUL2995" s="81"/>
      <c r="CUM2995" s="173"/>
      <c r="CUN2995" s="715"/>
      <c r="CUO2995" s="137"/>
      <c r="CUP2995" s="583"/>
      <c r="CUQ2995" s="538"/>
      <c r="CUR2995" s="565"/>
      <c r="CUS2995" s="357"/>
      <c r="CUT2995" s="81"/>
      <c r="CUU2995" s="173"/>
      <c r="CUV2995" s="715"/>
      <c r="CUW2995" s="137"/>
      <c r="CUX2995" s="583"/>
      <c r="CUY2995" s="538"/>
      <c r="CUZ2995" s="565"/>
      <c r="CVA2995" s="357"/>
      <c r="CVB2995" s="81"/>
      <c r="CVC2995" s="173"/>
      <c r="CVD2995" s="715"/>
      <c r="CVE2995" s="137"/>
      <c r="CVF2995" s="583"/>
      <c r="CVG2995" s="538"/>
      <c r="CVH2995" s="565"/>
      <c r="CVI2995" s="357"/>
      <c r="CVJ2995" s="81"/>
      <c r="CVK2995" s="173"/>
      <c r="CVL2995" s="715"/>
      <c r="CVM2995" s="137"/>
      <c r="CVN2995" s="583"/>
      <c r="CVO2995" s="538"/>
      <c r="CVP2995" s="565"/>
      <c r="CVQ2995" s="357"/>
      <c r="CVR2995" s="81"/>
      <c r="CVS2995" s="173"/>
      <c r="CVT2995" s="715"/>
      <c r="CVU2995" s="137"/>
      <c r="CVV2995" s="583"/>
      <c r="CVW2995" s="538"/>
      <c r="CVX2995" s="565"/>
      <c r="CVY2995" s="357"/>
      <c r="CVZ2995" s="81"/>
      <c r="CWA2995" s="173"/>
      <c r="CWB2995" s="715"/>
      <c r="CWC2995" s="137"/>
      <c r="CWD2995" s="583"/>
      <c r="CWE2995" s="538"/>
      <c r="CWF2995" s="565"/>
      <c r="CWG2995" s="357"/>
      <c r="CWH2995" s="81"/>
      <c r="CWI2995" s="173"/>
      <c r="CWJ2995" s="715"/>
      <c r="CWK2995" s="137"/>
      <c r="CWL2995" s="583"/>
      <c r="CWM2995" s="538"/>
      <c r="CWN2995" s="565"/>
      <c r="CWO2995" s="357"/>
      <c r="CWP2995" s="81"/>
      <c r="CWQ2995" s="173"/>
      <c r="CWR2995" s="715"/>
      <c r="CWS2995" s="137"/>
      <c r="CWT2995" s="583"/>
      <c r="CWU2995" s="538"/>
      <c r="CWV2995" s="565"/>
      <c r="CWW2995" s="357"/>
      <c r="CWX2995" s="81"/>
      <c r="CWY2995" s="173"/>
      <c r="CWZ2995" s="715"/>
      <c r="CXA2995" s="137"/>
      <c r="CXB2995" s="583"/>
      <c r="CXC2995" s="538"/>
      <c r="CXD2995" s="565"/>
      <c r="CXE2995" s="357"/>
      <c r="CXF2995" s="81"/>
      <c r="CXG2995" s="173"/>
      <c r="CXH2995" s="715"/>
      <c r="CXI2995" s="137"/>
      <c r="CXJ2995" s="583"/>
      <c r="CXK2995" s="538"/>
      <c r="CXL2995" s="565"/>
      <c r="CXM2995" s="357"/>
      <c r="CXN2995" s="81"/>
      <c r="CXO2995" s="173"/>
      <c r="CXP2995" s="715"/>
      <c r="CXQ2995" s="137"/>
      <c r="CXR2995" s="583"/>
      <c r="CXS2995" s="538"/>
      <c r="CXT2995" s="565"/>
      <c r="CXU2995" s="357"/>
      <c r="CXV2995" s="81"/>
      <c r="CXW2995" s="173"/>
      <c r="CXX2995" s="715"/>
      <c r="CXY2995" s="137"/>
      <c r="CXZ2995" s="583"/>
      <c r="CYA2995" s="538"/>
      <c r="CYB2995" s="565"/>
      <c r="CYC2995" s="357"/>
      <c r="CYD2995" s="81"/>
      <c r="CYE2995" s="173"/>
      <c r="CYF2995" s="715"/>
      <c r="CYG2995" s="137"/>
      <c r="CYH2995" s="583"/>
      <c r="CYI2995" s="538"/>
      <c r="CYJ2995" s="565"/>
      <c r="CYK2995" s="357"/>
      <c r="CYL2995" s="81"/>
      <c r="CYM2995" s="173"/>
      <c r="CYN2995" s="715"/>
      <c r="CYO2995" s="137"/>
      <c r="CYP2995" s="583"/>
      <c r="CYQ2995" s="538"/>
      <c r="CYR2995" s="565"/>
      <c r="CYS2995" s="357"/>
      <c r="CYT2995" s="81"/>
      <c r="CYU2995" s="173"/>
      <c r="CYV2995" s="715"/>
      <c r="CYW2995" s="137"/>
      <c r="CYX2995" s="583"/>
      <c r="CYY2995" s="538"/>
      <c r="CYZ2995" s="565"/>
      <c r="CZA2995" s="357"/>
      <c r="CZB2995" s="81"/>
      <c r="CZC2995" s="173"/>
      <c r="CZD2995" s="715"/>
      <c r="CZE2995" s="137"/>
      <c r="CZF2995" s="583"/>
      <c r="CZG2995" s="538"/>
      <c r="CZH2995" s="565"/>
      <c r="CZI2995" s="357"/>
      <c r="CZJ2995" s="81"/>
      <c r="CZK2995" s="173"/>
      <c r="CZL2995" s="715"/>
      <c r="CZM2995" s="137"/>
      <c r="CZN2995" s="583"/>
      <c r="CZO2995" s="538"/>
      <c r="CZP2995" s="565"/>
      <c r="CZQ2995" s="357"/>
      <c r="CZR2995" s="81"/>
      <c r="CZS2995" s="173"/>
      <c r="CZT2995" s="715"/>
      <c r="CZU2995" s="137"/>
      <c r="CZV2995" s="583"/>
      <c r="CZW2995" s="538"/>
      <c r="CZX2995" s="565"/>
      <c r="CZY2995" s="357"/>
      <c r="CZZ2995" s="81"/>
      <c r="DAA2995" s="173"/>
      <c r="DAB2995" s="715"/>
      <c r="DAC2995" s="137"/>
      <c r="DAD2995" s="583"/>
      <c r="DAE2995" s="538"/>
      <c r="DAF2995" s="565"/>
      <c r="DAG2995" s="357"/>
      <c r="DAH2995" s="81"/>
      <c r="DAI2995" s="173"/>
      <c r="DAJ2995" s="715"/>
      <c r="DAK2995" s="137"/>
      <c r="DAL2995" s="583"/>
      <c r="DAM2995" s="538"/>
      <c r="DAN2995" s="565"/>
      <c r="DAO2995" s="357"/>
      <c r="DAP2995" s="81"/>
      <c r="DAQ2995" s="173"/>
      <c r="DAR2995" s="715"/>
      <c r="DAS2995" s="137"/>
      <c r="DAT2995" s="583"/>
      <c r="DAU2995" s="538"/>
      <c r="DAV2995" s="565"/>
      <c r="DAW2995" s="357"/>
      <c r="DAX2995" s="81"/>
      <c r="DAY2995" s="173"/>
      <c r="DAZ2995" s="715"/>
      <c r="DBA2995" s="137"/>
      <c r="DBB2995" s="583"/>
      <c r="DBC2995" s="538"/>
      <c r="DBD2995" s="565"/>
      <c r="DBE2995" s="357"/>
      <c r="DBF2995" s="81"/>
      <c r="DBG2995" s="173"/>
      <c r="DBH2995" s="715"/>
      <c r="DBI2995" s="137"/>
      <c r="DBJ2995" s="583"/>
      <c r="DBK2995" s="538"/>
      <c r="DBL2995" s="565"/>
      <c r="DBM2995" s="357"/>
      <c r="DBN2995" s="81"/>
      <c r="DBO2995" s="173"/>
      <c r="DBP2995" s="715"/>
      <c r="DBQ2995" s="137"/>
      <c r="DBR2995" s="583"/>
      <c r="DBS2995" s="538"/>
      <c r="DBT2995" s="565"/>
      <c r="DBU2995" s="357"/>
      <c r="DBV2995" s="81"/>
      <c r="DBW2995" s="173"/>
      <c r="DBX2995" s="715"/>
      <c r="DBY2995" s="137"/>
      <c r="DBZ2995" s="583"/>
      <c r="DCA2995" s="538"/>
      <c r="DCB2995" s="565"/>
      <c r="DCC2995" s="357"/>
      <c r="DCD2995" s="81"/>
      <c r="DCE2995" s="173"/>
      <c r="DCF2995" s="715"/>
      <c r="DCG2995" s="137"/>
      <c r="DCH2995" s="583"/>
      <c r="DCI2995" s="538"/>
      <c r="DCJ2995" s="565"/>
      <c r="DCK2995" s="357"/>
      <c r="DCL2995" s="81"/>
      <c r="DCM2995" s="173"/>
      <c r="DCN2995" s="715"/>
      <c r="DCO2995" s="137"/>
      <c r="DCP2995" s="583"/>
      <c r="DCQ2995" s="538"/>
      <c r="DCR2995" s="565"/>
      <c r="DCS2995" s="357"/>
      <c r="DCT2995" s="81"/>
      <c r="DCU2995" s="173"/>
      <c r="DCV2995" s="715"/>
      <c r="DCW2995" s="137"/>
      <c r="DCX2995" s="583"/>
      <c r="DCY2995" s="538"/>
      <c r="DCZ2995" s="565"/>
      <c r="DDA2995" s="357"/>
      <c r="DDB2995" s="81"/>
      <c r="DDC2995" s="173"/>
      <c r="DDD2995" s="715"/>
      <c r="DDE2995" s="137"/>
      <c r="DDF2995" s="583"/>
      <c r="DDG2995" s="538"/>
      <c r="DDH2995" s="565"/>
      <c r="DDI2995" s="357"/>
      <c r="DDJ2995" s="81"/>
      <c r="DDK2995" s="173"/>
      <c r="DDL2995" s="715"/>
      <c r="DDM2995" s="137"/>
      <c r="DDN2995" s="583"/>
      <c r="DDO2995" s="538"/>
      <c r="DDP2995" s="565"/>
      <c r="DDQ2995" s="357"/>
      <c r="DDR2995" s="81"/>
      <c r="DDS2995" s="173"/>
      <c r="DDT2995" s="715"/>
      <c r="DDU2995" s="137"/>
      <c r="DDV2995" s="583"/>
      <c r="DDW2995" s="538"/>
      <c r="DDX2995" s="565"/>
      <c r="DDY2995" s="357"/>
      <c r="DDZ2995" s="81"/>
      <c r="DEA2995" s="173"/>
      <c r="DEB2995" s="715"/>
      <c r="DEC2995" s="137"/>
      <c r="DED2995" s="583"/>
      <c r="DEE2995" s="538"/>
      <c r="DEF2995" s="565"/>
      <c r="DEG2995" s="357"/>
      <c r="DEH2995" s="81"/>
      <c r="DEI2995" s="173"/>
      <c r="DEJ2995" s="715"/>
      <c r="DEK2995" s="137"/>
      <c r="DEL2995" s="583"/>
      <c r="DEM2995" s="538"/>
      <c r="DEN2995" s="565"/>
      <c r="DEO2995" s="357"/>
      <c r="DEP2995" s="81"/>
      <c r="DEQ2995" s="173"/>
      <c r="DER2995" s="715"/>
      <c r="DES2995" s="137"/>
      <c r="DET2995" s="583"/>
      <c r="DEU2995" s="538"/>
      <c r="DEV2995" s="565"/>
      <c r="DEW2995" s="357"/>
      <c r="DEX2995" s="81"/>
      <c r="DEY2995" s="173"/>
      <c r="DEZ2995" s="715"/>
      <c r="DFA2995" s="137"/>
      <c r="DFB2995" s="583"/>
      <c r="DFC2995" s="538"/>
      <c r="DFD2995" s="565"/>
      <c r="DFE2995" s="357"/>
      <c r="DFF2995" s="81"/>
      <c r="DFG2995" s="173"/>
      <c r="DFH2995" s="715"/>
      <c r="DFI2995" s="137"/>
      <c r="DFJ2995" s="583"/>
      <c r="DFK2995" s="538"/>
      <c r="DFL2995" s="565"/>
      <c r="DFM2995" s="357"/>
      <c r="DFN2995" s="81"/>
      <c r="DFO2995" s="173"/>
      <c r="DFP2995" s="715"/>
      <c r="DFQ2995" s="137"/>
      <c r="DFR2995" s="583"/>
      <c r="DFS2995" s="538"/>
      <c r="DFT2995" s="565"/>
      <c r="DFU2995" s="357"/>
      <c r="DFV2995" s="81"/>
      <c r="DFW2995" s="173"/>
      <c r="DFX2995" s="715"/>
      <c r="DFY2995" s="137"/>
      <c r="DFZ2995" s="583"/>
      <c r="DGA2995" s="538"/>
      <c r="DGB2995" s="565"/>
      <c r="DGC2995" s="357"/>
      <c r="DGD2995" s="81"/>
      <c r="DGE2995" s="173"/>
      <c r="DGF2995" s="715"/>
      <c r="DGG2995" s="137"/>
      <c r="DGH2995" s="583"/>
      <c r="DGI2995" s="538"/>
      <c r="DGJ2995" s="565"/>
      <c r="DGK2995" s="357"/>
      <c r="DGL2995" s="81"/>
      <c r="DGM2995" s="173"/>
      <c r="DGN2995" s="715"/>
      <c r="DGO2995" s="137"/>
      <c r="DGP2995" s="583"/>
      <c r="DGQ2995" s="538"/>
      <c r="DGR2995" s="565"/>
      <c r="DGS2995" s="357"/>
      <c r="DGT2995" s="81"/>
      <c r="DGU2995" s="173"/>
      <c r="DGV2995" s="715"/>
      <c r="DGW2995" s="137"/>
      <c r="DGX2995" s="583"/>
      <c r="DGY2995" s="538"/>
      <c r="DGZ2995" s="565"/>
      <c r="DHA2995" s="357"/>
      <c r="DHB2995" s="81"/>
      <c r="DHC2995" s="173"/>
      <c r="DHD2995" s="715"/>
      <c r="DHE2995" s="137"/>
      <c r="DHF2995" s="583"/>
      <c r="DHG2995" s="538"/>
      <c r="DHH2995" s="565"/>
      <c r="DHI2995" s="357"/>
      <c r="DHJ2995" s="81"/>
      <c r="DHK2995" s="173"/>
      <c r="DHL2995" s="715"/>
      <c r="DHM2995" s="137"/>
      <c r="DHN2995" s="583"/>
      <c r="DHO2995" s="538"/>
      <c r="DHP2995" s="565"/>
      <c r="DHQ2995" s="357"/>
      <c r="DHR2995" s="81"/>
      <c r="DHS2995" s="173"/>
      <c r="DHT2995" s="715"/>
      <c r="DHU2995" s="137"/>
      <c r="DHV2995" s="583"/>
      <c r="DHW2995" s="538"/>
      <c r="DHX2995" s="565"/>
      <c r="DHY2995" s="357"/>
      <c r="DHZ2995" s="81"/>
      <c r="DIA2995" s="173"/>
      <c r="DIB2995" s="715"/>
      <c r="DIC2995" s="137"/>
      <c r="DID2995" s="583"/>
      <c r="DIE2995" s="538"/>
      <c r="DIF2995" s="565"/>
      <c r="DIG2995" s="357"/>
      <c r="DIH2995" s="81"/>
      <c r="DII2995" s="173"/>
      <c r="DIJ2995" s="715"/>
      <c r="DIK2995" s="137"/>
      <c r="DIL2995" s="583"/>
      <c r="DIM2995" s="538"/>
      <c r="DIN2995" s="565"/>
      <c r="DIO2995" s="357"/>
      <c r="DIP2995" s="81"/>
      <c r="DIQ2995" s="173"/>
      <c r="DIR2995" s="715"/>
      <c r="DIS2995" s="137"/>
      <c r="DIT2995" s="583"/>
      <c r="DIU2995" s="538"/>
      <c r="DIV2995" s="565"/>
      <c r="DIW2995" s="357"/>
      <c r="DIX2995" s="81"/>
      <c r="DIY2995" s="173"/>
      <c r="DIZ2995" s="715"/>
      <c r="DJA2995" s="137"/>
      <c r="DJB2995" s="583"/>
      <c r="DJC2995" s="538"/>
      <c r="DJD2995" s="565"/>
      <c r="DJE2995" s="357"/>
      <c r="DJF2995" s="81"/>
      <c r="DJG2995" s="173"/>
      <c r="DJH2995" s="715"/>
      <c r="DJI2995" s="137"/>
      <c r="DJJ2995" s="583"/>
      <c r="DJK2995" s="538"/>
      <c r="DJL2995" s="565"/>
      <c r="DJM2995" s="357"/>
      <c r="DJN2995" s="81"/>
      <c r="DJO2995" s="173"/>
      <c r="DJP2995" s="715"/>
      <c r="DJQ2995" s="137"/>
      <c r="DJR2995" s="583"/>
      <c r="DJS2995" s="538"/>
      <c r="DJT2995" s="565"/>
      <c r="DJU2995" s="357"/>
      <c r="DJV2995" s="81"/>
      <c r="DJW2995" s="173"/>
      <c r="DJX2995" s="715"/>
      <c r="DJY2995" s="137"/>
      <c r="DJZ2995" s="583"/>
      <c r="DKA2995" s="538"/>
      <c r="DKB2995" s="565"/>
      <c r="DKC2995" s="357"/>
      <c r="DKD2995" s="81"/>
      <c r="DKE2995" s="173"/>
      <c r="DKF2995" s="715"/>
      <c r="DKG2995" s="137"/>
      <c r="DKH2995" s="583"/>
      <c r="DKI2995" s="538"/>
      <c r="DKJ2995" s="565"/>
      <c r="DKK2995" s="357"/>
      <c r="DKL2995" s="81"/>
      <c r="DKM2995" s="173"/>
      <c r="DKN2995" s="715"/>
      <c r="DKO2995" s="137"/>
      <c r="DKP2995" s="583"/>
      <c r="DKQ2995" s="538"/>
      <c r="DKR2995" s="565"/>
      <c r="DKS2995" s="357"/>
      <c r="DKT2995" s="81"/>
      <c r="DKU2995" s="173"/>
      <c r="DKV2995" s="715"/>
      <c r="DKW2995" s="137"/>
      <c r="DKX2995" s="583"/>
      <c r="DKY2995" s="538"/>
      <c r="DKZ2995" s="565"/>
      <c r="DLA2995" s="357"/>
      <c r="DLB2995" s="81"/>
      <c r="DLC2995" s="173"/>
      <c r="DLD2995" s="715"/>
      <c r="DLE2995" s="137"/>
      <c r="DLF2995" s="583"/>
      <c r="DLG2995" s="538"/>
      <c r="DLH2995" s="565"/>
      <c r="DLI2995" s="357"/>
      <c r="DLJ2995" s="81"/>
      <c r="DLK2995" s="173"/>
      <c r="DLL2995" s="715"/>
      <c r="DLM2995" s="137"/>
      <c r="DLN2995" s="583"/>
      <c r="DLO2995" s="538"/>
      <c r="DLP2995" s="565"/>
      <c r="DLQ2995" s="357"/>
      <c r="DLR2995" s="81"/>
      <c r="DLS2995" s="173"/>
      <c r="DLT2995" s="715"/>
      <c r="DLU2995" s="137"/>
      <c r="DLV2995" s="583"/>
      <c r="DLW2995" s="538"/>
      <c r="DLX2995" s="565"/>
      <c r="DLY2995" s="357"/>
      <c r="DLZ2995" s="81"/>
      <c r="DMA2995" s="173"/>
      <c r="DMB2995" s="715"/>
      <c r="DMC2995" s="137"/>
      <c r="DMD2995" s="583"/>
      <c r="DME2995" s="538"/>
      <c r="DMF2995" s="565"/>
      <c r="DMG2995" s="357"/>
      <c r="DMH2995" s="81"/>
      <c r="DMI2995" s="173"/>
      <c r="DMJ2995" s="715"/>
      <c r="DMK2995" s="137"/>
      <c r="DML2995" s="583"/>
      <c r="DMM2995" s="538"/>
      <c r="DMN2995" s="565"/>
      <c r="DMO2995" s="357"/>
      <c r="DMP2995" s="81"/>
      <c r="DMQ2995" s="173"/>
      <c r="DMR2995" s="715"/>
      <c r="DMS2995" s="137"/>
      <c r="DMT2995" s="583"/>
      <c r="DMU2995" s="538"/>
      <c r="DMV2995" s="565"/>
      <c r="DMW2995" s="357"/>
      <c r="DMX2995" s="81"/>
      <c r="DMY2995" s="173"/>
      <c r="DMZ2995" s="715"/>
      <c r="DNA2995" s="137"/>
      <c r="DNB2995" s="583"/>
      <c r="DNC2995" s="538"/>
      <c r="DND2995" s="565"/>
      <c r="DNE2995" s="357"/>
      <c r="DNF2995" s="81"/>
      <c r="DNG2995" s="173"/>
      <c r="DNH2995" s="715"/>
      <c r="DNI2995" s="137"/>
      <c r="DNJ2995" s="583"/>
      <c r="DNK2995" s="538"/>
      <c r="DNL2995" s="565"/>
      <c r="DNM2995" s="357"/>
      <c r="DNN2995" s="81"/>
      <c r="DNO2995" s="173"/>
      <c r="DNP2995" s="715"/>
      <c r="DNQ2995" s="137"/>
      <c r="DNR2995" s="583"/>
      <c r="DNS2995" s="538"/>
      <c r="DNT2995" s="565"/>
      <c r="DNU2995" s="357"/>
      <c r="DNV2995" s="81"/>
      <c r="DNW2995" s="173"/>
      <c r="DNX2995" s="715"/>
      <c r="DNY2995" s="137"/>
      <c r="DNZ2995" s="583"/>
      <c r="DOA2995" s="538"/>
      <c r="DOB2995" s="565"/>
      <c r="DOC2995" s="357"/>
      <c r="DOD2995" s="81"/>
      <c r="DOE2995" s="173"/>
      <c r="DOF2995" s="715"/>
      <c r="DOG2995" s="137"/>
      <c r="DOH2995" s="583"/>
      <c r="DOI2995" s="538"/>
      <c r="DOJ2995" s="565"/>
      <c r="DOK2995" s="357"/>
      <c r="DOL2995" s="81"/>
      <c r="DOM2995" s="173"/>
      <c r="DON2995" s="715"/>
      <c r="DOO2995" s="137"/>
      <c r="DOP2995" s="583"/>
      <c r="DOQ2995" s="538"/>
      <c r="DOR2995" s="565"/>
      <c r="DOS2995" s="357"/>
      <c r="DOT2995" s="81"/>
      <c r="DOU2995" s="173"/>
      <c r="DOV2995" s="715"/>
      <c r="DOW2995" s="137"/>
      <c r="DOX2995" s="583"/>
      <c r="DOY2995" s="538"/>
      <c r="DOZ2995" s="565"/>
      <c r="DPA2995" s="357"/>
      <c r="DPB2995" s="81"/>
      <c r="DPC2995" s="173"/>
      <c r="DPD2995" s="715"/>
      <c r="DPE2995" s="137"/>
      <c r="DPF2995" s="583"/>
      <c r="DPG2995" s="538"/>
      <c r="DPH2995" s="565"/>
      <c r="DPI2995" s="357"/>
      <c r="DPJ2995" s="81"/>
      <c r="DPK2995" s="173"/>
      <c r="DPL2995" s="715"/>
      <c r="DPM2995" s="137"/>
      <c r="DPN2995" s="583"/>
      <c r="DPO2995" s="538"/>
      <c r="DPP2995" s="565"/>
      <c r="DPQ2995" s="357"/>
      <c r="DPR2995" s="81"/>
      <c r="DPS2995" s="173"/>
      <c r="DPT2995" s="715"/>
      <c r="DPU2995" s="137"/>
      <c r="DPV2995" s="583"/>
      <c r="DPW2995" s="538"/>
      <c r="DPX2995" s="565"/>
      <c r="DPY2995" s="357"/>
      <c r="DPZ2995" s="81"/>
      <c r="DQA2995" s="173"/>
      <c r="DQB2995" s="715"/>
      <c r="DQC2995" s="137"/>
      <c r="DQD2995" s="583"/>
      <c r="DQE2995" s="538"/>
      <c r="DQF2995" s="565"/>
      <c r="DQG2995" s="357"/>
      <c r="DQH2995" s="81"/>
      <c r="DQI2995" s="173"/>
      <c r="DQJ2995" s="715"/>
      <c r="DQK2995" s="137"/>
      <c r="DQL2995" s="583"/>
      <c r="DQM2995" s="538"/>
      <c r="DQN2995" s="565"/>
      <c r="DQO2995" s="357"/>
      <c r="DQP2995" s="81"/>
      <c r="DQQ2995" s="173"/>
      <c r="DQR2995" s="715"/>
      <c r="DQS2995" s="137"/>
      <c r="DQT2995" s="583"/>
      <c r="DQU2995" s="538"/>
      <c r="DQV2995" s="565"/>
      <c r="DQW2995" s="357"/>
      <c r="DQX2995" s="81"/>
      <c r="DQY2995" s="173"/>
      <c r="DQZ2995" s="715"/>
      <c r="DRA2995" s="137"/>
      <c r="DRB2995" s="583"/>
      <c r="DRC2995" s="538"/>
      <c r="DRD2995" s="565"/>
      <c r="DRE2995" s="357"/>
      <c r="DRF2995" s="81"/>
      <c r="DRG2995" s="173"/>
      <c r="DRH2995" s="715"/>
      <c r="DRI2995" s="137"/>
      <c r="DRJ2995" s="583"/>
      <c r="DRK2995" s="538"/>
      <c r="DRL2995" s="565"/>
      <c r="DRM2995" s="357"/>
      <c r="DRN2995" s="81"/>
      <c r="DRO2995" s="173"/>
      <c r="DRP2995" s="715"/>
      <c r="DRQ2995" s="137"/>
      <c r="DRR2995" s="583"/>
      <c r="DRS2995" s="538"/>
      <c r="DRT2995" s="565"/>
      <c r="DRU2995" s="357"/>
      <c r="DRV2995" s="81"/>
      <c r="DRW2995" s="173"/>
      <c r="DRX2995" s="715"/>
      <c r="DRY2995" s="137"/>
      <c r="DRZ2995" s="583"/>
      <c r="DSA2995" s="538"/>
      <c r="DSB2995" s="565"/>
      <c r="DSC2995" s="357"/>
      <c r="DSD2995" s="81"/>
      <c r="DSE2995" s="173"/>
      <c r="DSF2995" s="715"/>
      <c r="DSG2995" s="137"/>
      <c r="DSH2995" s="583"/>
      <c r="DSI2995" s="538"/>
      <c r="DSJ2995" s="565"/>
      <c r="DSK2995" s="357"/>
      <c r="DSL2995" s="81"/>
      <c r="DSM2995" s="173"/>
      <c r="DSN2995" s="715"/>
      <c r="DSO2995" s="137"/>
      <c r="DSP2995" s="583"/>
      <c r="DSQ2995" s="538"/>
      <c r="DSR2995" s="565"/>
      <c r="DSS2995" s="357"/>
      <c r="DST2995" s="81"/>
      <c r="DSU2995" s="173"/>
      <c r="DSV2995" s="715"/>
      <c r="DSW2995" s="137"/>
      <c r="DSX2995" s="583"/>
      <c r="DSY2995" s="538"/>
      <c r="DSZ2995" s="565"/>
      <c r="DTA2995" s="357"/>
      <c r="DTB2995" s="81"/>
      <c r="DTC2995" s="173"/>
      <c r="DTD2995" s="715"/>
      <c r="DTE2995" s="137"/>
      <c r="DTF2995" s="583"/>
      <c r="DTG2995" s="538"/>
      <c r="DTH2995" s="565"/>
      <c r="DTI2995" s="357"/>
      <c r="DTJ2995" s="81"/>
      <c r="DTK2995" s="173"/>
      <c r="DTL2995" s="715"/>
      <c r="DTM2995" s="137"/>
      <c r="DTN2995" s="583"/>
      <c r="DTO2995" s="538"/>
      <c r="DTP2995" s="565"/>
      <c r="DTQ2995" s="357"/>
      <c r="DTR2995" s="81"/>
      <c r="DTS2995" s="173"/>
      <c r="DTT2995" s="715"/>
      <c r="DTU2995" s="137"/>
      <c r="DTV2995" s="583"/>
      <c r="DTW2995" s="538"/>
      <c r="DTX2995" s="565"/>
      <c r="DTY2995" s="357"/>
      <c r="DTZ2995" s="81"/>
      <c r="DUA2995" s="173"/>
      <c r="DUB2995" s="715"/>
      <c r="DUC2995" s="137"/>
      <c r="DUD2995" s="583"/>
      <c r="DUE2995" s="538"/>
      <c r="DUF2995" s="565"/>
      <c r="DUG2995" s="357"/>
      <c r="DUH2995" s="81"/>
      <c r="DUI2995" s="173"/>
      <c r="DUJ2995" s="715"/>
      <c r="DUK2995" s="137"/>
      <c r="DUL2995" s="583"/>
      <c r="DUM2995" s="538"/>
      <c r="DUN2995" s="565"/>
      <c r="DUO2995" s="357"/>
      <c r="DUP2995" s="81"/>
      <c r="DUQ2995" s="173"/>
      <c r="DUR2995" s="715"/>
      <c r="DUS2995" s="137"/>
      <c r="DUT2995" s="583"/>
      <c r="DUU2995" s="538"/>
      <c r="DUV2995" s="565"/>
      <c r="DUW2995" s="357"/>
      <c r="DUX2995" s="81"/>
      <c r="DUY2995" s="173"/>
      <c r="DUZ2995" s="715"/>
      <c r="DVA2995" s="137"/>
      <c r="DVB2995" s="583"/>
      <c r="DVC2995" s="538"/>
      <c r="DVD2995" s="565"/>
      <c r="DVE2995" s="357"/>
      <c r="DVF2995" s="81"/>
      <c r="DVG2995" s="173"/>
      <c r="DVH2995" s="715"/>
      <c r="DVI2995" s="137"/>
      <c r="DVJ2995" s="583"/>
      <c r="DVK2995" s="538"/>
      <c r="DVL2995" s="565"/>
      <c r="DVM2995" s="357"/>
      <c r="DVN2995" s="81"/>
      <c r="DVO2995" s="173"/>
      <c r="DVP2995" s="715"/>
      <c r="DVQ2995" s="137"/>
      <c r="DVR2995" s="583"/>
      <c r="DVS2995" s="538"/>
      <c r="DVT2995" s="565"/>
      <c r="DVU2995" s="357"/>
      <c r="DVV2995" s="81"/>
      <c r="DVW2995" s="173"/>
      <c r="DVX2995" s="715"/>
      <c r="DVY2995" s="137"/>
      <c r="DVZ2995" s="583"/>
      <c r="DWA2995" s="538"/>
      <c r="DWB2995" s="565"/>
      <c r="DWC2995" s="357"/>
      <c r="DWD2995" s="81"/>
      <c r="DWE2995" s="173"/>
      <c r="DWF2995" s="715"/>
      <c r="DWG2995" s="137"/>
      <c r="DWH2995" s="583"/>
      <c r="DWI2995" s="538"/>
      <c r="DWJ2995" s="565"/>
      <c r="DWK2995" s="357"/>
      <c r="DWL2995" s="81"/>
      <c r="DWM2995" s="173"/>
      <c r="DWN2995" s="715"/>
      <c r="DWO2995" s="137"/>
      <c r="DWP2995" s="583"/>
      <c r="DWQ2995" s="538"/>
      <c r="DWR2995" s="565"/>
      <c r="DWS2995" s="357"/>
      <c r="DWT2995" s="81"/>
      <c r="DWU2995" s="173"/>
      <c r="DWV2995" s="715"/>
      <c r="DWW2995" s="137"/>
      <c r="DWX2995" s="583"/>
      <c r="DWY2995" s="538"/>
      <c r="DWZ2995" s="565"/>
      <c r="DXA2995" s="357"/>
      <c r="DXB2995" s="81"/>
      <c r="DXC2995" s="173"/>
      <c r="DXD2995" s="715"/>
      <c r="DXE2995" s="137"/>
      <c r="DXF2995" s="583"/>
      <c r="DXG2995" s="538"/>
      <c r="DXH2995" s="565"/>
      <c r="DXI2995" s="357"/>
      <c r="DXJ2995" s="81"/>
      <c r="DXK2995" s="173"/>
      <c r="DXL2995" s="715"/>
      <c r="DXM2995" s="137"/>
      <c r="DXN2995" s="583"/>
      <c r="DXO2995" s="538"/>
      <c r="DXP2995" s="565"/>
      <c r="DXQ2995" s="357"/>
      <c r="DXR2995" s="81"/>
      <c r="DXS2995" s="173"/>
      <c r="DXT2995" s="715"/>
      <c r="DXU2995" s="137"/>
      <c r="DXV2995" s="583"/>
      <c r="DXW2995" s="538"/>
      <c r="DXX2995" s="565"/>
      <c r="DXY2995" s="357"/>
      <c r="DXZ2995" s="81"/>
      <c r="DYA2995" s="173"/>
      <c r="DYB2995" s="715"/>
      <c r="DYC2995" s="137"/>
      <c r="DYD2995" s="583"/>
      <c r="DYE2995" s="538"/>
      <c r="DYF2995" s="565"/>
      <c r="DYG2995" s="357"/>
      <c r="DYH2995" s="81"/>
      <c r="DYI2995" s="173"/>
      <c r="DYJ2995" s="715"/>
      <c r="DYK2995" s="137"/>
      <c r="DYL2995" s="583"/>
      <c r="DYM2995" s="538"/>
      <c r="DYN2995" s="565"/>
      <c r="DYO2995" s="357"/>
      <c r="DYP2995" s="81"/>
      <c r="DYQ2995" s="173"/>
      <c r="DYR2995" s="715"/>
      <c r="DYS2995" s="137"/>
      <c r="DYT2995" s="583"/>
      <c r="DYU2995" s="538"/>
      <c r="DYV2995" s="565"/>
      <c r="DYW2995" s="357"/>
      <c r="DYX2995" s="81"/>
      <c r="DYY2995" s="173"/>
      <c r="DYZ2995" s="715"/>
      <c r="DZA2995" s="137"/>
      <c r="DZB2995" s="583"/>
      <c r="DZC2995" s="538"/>
      <c r="DZD2995" s="565"/>
      <c r="DZE2995" s="357"/>
      <c r="DZF2995" s="81"/>
      <c r="DZG2995" s="173"/>
      <c r="DZH2995" s="715"/>
      <c r="DZI2995" s="137"/>
      <c r="DZJ2995" s="583"/>
      <c r="DZK2995" s="538"/>
      <c r="DZL2995" s="565"/>
      <c r="DZM2995" s="357"/>
      <c r="DZN2995" s="81"/>
      <c r="DZO2995" s="173"/>
      <c r="DZP2995" s="715"/>
      <c r="DZQ2995" s="137"/>
      <c r="DZR2995" s="583"/>
      <c r="DZS2995" s="538"/>
      <c r="DZT2995" s="565"/>
      <c r="DZU2995" s="357"/>
      <c r="DZV2995" s="81"/>
      <c r="DZW2995" s="173"/>
      <c r="DZX2995" s="715"/>
      <c r="DZY2995" s="137"/>
      <c r="DZZ2995" s="583"/>
      <c r="EAA2995" s="538"/>
      <c r="EAB2995" s="565"/>
      <c r="EAC2995" s="357"/>
      <c r="EAD2995" s="81"/>
      <c r="EAE2995" s="173"/>
      <c r="EAF2995" s="715"/>
      <c r="EAG2995" s="137"/>
      <c r="EAH2995" s="583"/>
      <c r="EAI2995" s="538"/>
      <c r="EAJ2995" s="565"/>
      <c r="EAK2995" s="357"/>
      <c r="EAL2995" s="81"/>
      <c r="EAM2995" s="173"/>
      <c r="EAN2995" s="715"/>
      <c r="EAO2995" s="137"/>
      <c r="EAP2995" s="583"/>
      <c r="EAQ2995" s="538"/>
      <c r="EAR2995" s="565"/>
      <c r="EAS2995" s="357"/>
      <c r="EAT2995" s="81"/>
      <c r="EAU2995" s="173"/>
      <c r="EAV2995" s="715"/>
      <c r="EAW2995" s="137"/>
      <c r="EAX2995" s="583"/>
      <c r="EAY2995" s="538"/>
      <c r="EAZ2995" s="565"/>
      <c r="EBA2995" s="357"/>
      <c r="EBB2995" s="81"/>
      <c r="EBC2995" s="173"/>
      <c r="EBD2995" s="715"/>
      <c r="EBE2995" s="137"/>
      <c r="EBF2995" s="583"/>
      <c r="EBG2995" s="538"/>
      <c r="EBH2995" s="565"/>
      <c r="EBI2995" s="357"/>
      <c r="EBJ2995" s="81"/>
      <c r="EBK2995" s="173"/>
      <c r="EBL2995" s="715"/>
      <c r="EBM2995" s="137"/>
      <c r="EBN2995" s="583"/>
      <c r="EBO2995" s="538"/>
      <c r="EBP2995" s="565"/>
      <c r="EBQ2995" s="357"/>
      <c r="EBR2995" s="81"/>
      <c r="EBS2995" s="173"/>
      <c r="EBT2995" s="715"/>
      <c r="EBU2995" s="137"/>
      <c r="EBV2995" s="583"/>
      <c r="EBW2995" s="538"/>
      <c r="EBX2995" s="565"/>
      <c r="EBY2995" s="357"/>
      <c r="EBZ2995" s="81"/>
      <c r="ECA2995" s="173"/>
      <c r="ECB2995" s="715"/>
      <c r="ECC2995" s="137"/>
      <c r="ECD2995" s="583"/>
      <c r="ECE2995" s="538"/>
      <c r="ECF2995" s="565"/>
      <c r="ECG2995" s="357"/>
      <c r="ECH2995" s="81"/>
      <c r="ECI2995" s="173"/>
      <c r="ECJ2995" s="715"/>
      <c r="ECK2995" s="137"/>
      <c r="ECL2995" s="583"/>
      <c r="ECM2995" s="538"/>
      <c r="ECN2995" s="565"/>
      <c r="ECO2995" s="357"/>
      <c r="ECP2995" s="81"/>
      <c r="ECQ2995" s="173"/>
      <c r="ECR2995" s="715"/>
      <c r="ECS2995" s="137"/>
      <c r="ECT2995" s="583"/>
      <c r="ECU2995" s="538"/>
      <c r="ECV2995" s="565"/>
      <c r="ECW2995" s="357"/>
      <c r="ECX2995" s="81"/>
      <c r="ECY2995" s="173"/>
      <c r="ECZ2995" s="715"/>
      <c r="EDA2995" s="137"/>
      <c r="EDB2995" s="583"/>
      <c r="EDC2995" s="538"/>
      <c r="EDD2995" s="565"/>
      <c r="EDE2995" s="357"/>
      <c r="EDF2995" s="81"/>
      <c r="EDG2995" s="173"/>
      <c r="EDH2995" s="715"/>
      <c r="EDI2995" s="137"/>
      <c r="EDJ2995" s="583"/>
      <c r="EDK2995" s="538"/>
      <c r="EDL2995" s="565"/>
      <c r="EDM2995" s="357"/>
      <c r="EDN2995" s="81"/>
      <c r="EDO2995" s="173"/>
      <c r="EDP2995" s="715"/>
      <c r="EDQ2995" s="137"/>
      <c r="EDR2995" s="583"/>
      <c r="EDS2995" s="538"/>
      <c r="EDT2995" s="565"/>
      <c r="EDU2995" s="357"/>
      <c r="EDV2995" s="81"/>
      <c r="EDW2995" s="173"/>
      <c r="EDX2995" s="715"/>
      <c r="EDY2995" s="137"/>
      <c r="EDZ2995" s="583"/>
      <c r="EEA2995" s="538"/>
      <c r="EEB2995" s="565"/>
      <c r="EEC2995" s="357"/>
      <c r="EED2995" s="81"/>
      <c r="EEE2995" s="173"/>
      <c r="EEF2995" s="715"/>
      <c r="EEG2995" s="137"/>
      <c r="EEH2995" s="583"/>
      <c r="EEI2995" s="538"/>
      <c r="EEJ2995" s="565"/>
      <c r="EEK2995" s="357"/>
      <c r="EEL2995" s="81"/>
      <c r="EEM2995" s="173"/>
      <c r="EEN2995" s="715"/>
      <c r="EEO2995" s="137"/>
      <c r="EEP2995" s="583"/>
      <c r="EEQ2995" s="538"/>
      <c r="EER2995" s="565"/>
      <c r="EES2995" s="357"/>
      <c r="EET2995" s="81"/>
      <c r="EEU2995" s="173"/>
      <c r="EEV2995" s="715"/>
      <c r="EEW2995" s="137"/>
      <c r="EEX2995" s="583"/>
      <c r="EEY2995" s="538"/>
      <c r="EEZ2995" s="565"/>
      <c r="EFA2995" s="357"/>
      <c r="EFB2995" s="81"/>
      <c r="EFC2995" s="173"/>
      <c r="EFD2995" s="715"/>
      <c r="EFE2995" s="137"/>
      <c r="EFF2995" s="583"/>
      <c r="EFG2995" s="538"/>
      <c r="EFH2995" s="565"/>
      <c r="EFI2995" s="357"/>
      <c r="EFJ2995" s="81"/>
      <c r="EFK2995" s="173"/>
      <c r="EFL2995" s="715"/>
      <c r="EFM2995" s="137"/>
      <c r="EFN2995" s="583"/>
      <c r="EFO2995" s="538"/>
      <c r="EFP2995" s="565"/>
      <c r="EFQ2995" s="357"/>
      <c r="EFR2995" s="81"/>
      <c r="EFS2995" s="173"/>
      <c r="EFT2995" s="715"/>
      <c r="EFU2995" s="137"/>
      <c r="EFV2995" s="583"/>
      <c r="EFW2995" s="538"/>
      <c r="EFX2995" s="565"/>
      <c r="EFY2995" s="357"/>
      <c r="EFZ2995" s="81"/>
      <c r="EGA2995" s="173"/>
      <c r="EGB2995" s="715"/>
      <c r="EGC2995" s="137"/>
      <c r="EGD2995" s="583"/>
      <c r="EGE2995" s="538"/>
      <c r="EGF2995" s="565"/>
      <c r="EGG2995" s="357"/>
      <c r="EGH2995" s="81"/>
      <c r="EGI2995" s="173"/>
      <c r="EGJ2995" s="715"/>
      <c r="EGK2995" s="137"/>
      <c r="EGL2995" s="583"/>
      <c r="EGM2995" s="538"/>
      <c r="EGN2995" s="565"/>
      <c r="EGO2995" s="357"/>
      <c r="EGP2995" s="81"/>
      <c r="EGQ2995" s="173"/>
      <c r="EGR2995" s="715"/>
      <c r="EGS2995" s="137"/>
      <c r="EGT2995" s="583"/>
      <c r="EGU2995" s="538"/>
      <c r="EGV2995" s="565"/>
      <c r="EGW2995" s="357"/>
      <c r="EGX2995" s="81"/>
      <c r="EGY2995" s="173"/>
      <c r="EGZ2995" s="715"/>
      <c r="EHA2995" s="137"/>
      <c r="EHB2995" s="583"/>
      <c r="EHC2995" s="538"/>
      <c r="EHD2995" s="565"/>
      <c r="EHE2995" s="357"/>
      <c r="EHF2995" s="81"/>
      <c r="EHG2995" s="173"/>
      <c r="EHH2995" s="715"/>
      <c r="EHI2995" s="137"/>
      <c r="EHJ2995" s="583"/>
      <c r="EHK2995" s="538"/>
      <c r="EHL2995" s="565"/>
      <c r="EHM2995" s="357"/>
      <c r="EHN2995" s="81"/>
      <c r="EHO2995" s="173"/>
      <c r="EHP2995" s="715"/>
      <c r="EHQ2995" s="137"/>
      <c r="EHR2995" s="583"/>
      <c r="EHS2995" s="538"/>
      <c r="EHT2995" s="565"/>
      <c r="EHU2995" s="357"/>
      <c r="EHV2995" s="81"/>
      <c r="EHW2995" s="173"/>
      <c r="EHX2995" s="715"/>
      <c r="EHY2995" s="137"/>
      <c r="EHZ2995" s="583"/>
      <c r="EIA2995" s="538"/>
      <c r="EIB2995" s="565"/>
      <c r="EIC2995" s="357"/>
      <c r="EID2995" s="81"/>
      <c r="EIE2995" s="173"/>
      <c r="EIF2995" s="715"/>
      <c r="EIG2995" s="137"/>
      <c r="EIH2995" s="583"/>
      <c r="EII2995" s="538"/>
      <c r="EIJ2995" s="565"/>
      <c r="EIK2995" s="357"/>
      <c r="EIL2995" s="81"/>
      <c r="EIM2995" s="173"/>
      <c r="EIN2995" s="715"/>
      <c r="EIO2995" s="137"/>
      <c r="EIP2995" s="583"/>
      <c r="EIQ2995" s="538"/>
      <c r="EIR2995" s="565"/>
      <c r="EIS2995" s="357"/>
      <c r="EIT2995" s="81"/>
      <c r="EIU2995" s="173"/>
      <c r="EIV2995" s="715"/>
      <c r="EIW2995" s="137"/>
      <c r="EIX2995" s="583"/>
      <c r="EIY2995" s="538"/>
      <c r="EIZ2995" s="565"/>
      <c r="EJA2995" s="357"/>
      <c r="EJB2995" s="81"/>
      <c r="EJC2995" s="173"/>
      <c r="EJD2995" s="715"/>
      <c r="EJE2995" s="137"/>
      <c r="EJF2995" s="583"/>
      <c r="EJG2995" s="538"/>
      <c r="EJH2995" s="565"/>
      <c r="EJI2995" s="357"/>
      <c r="EJJ2995" s="81"/>
      <c r="EJK2995" s="173"/>
      <c r="EJL2995" s="715"/>
      <c r="EJM2995" s="137"/>
      <c r="EJN2995" s="583"/>
      <c r="EJO2995" s="538"/>
      <c r="EJP2995" s="565"/>
      <c r="EJQ2995" s="357"/>
      <c r="EJR2995" s="81"/>
      <c r="EJS2995" s="173"/>
      <c r="EJT2995" s="715"/>
      <c r="EJU2995" s="137"/>
      <c r="EJV2995" s="583"/>
      <c r="EJW2995" s="538"/>
      <c r="EJX2995" s="565"/>
      <c r="EJY2995" s="357"/>
      <c r="EJZ2995" s="81"/>
      <c r="EKA2995" s="173"/>
      <c r="EKB2995" s="715"/>
      <c r="EKC2995" s="137"/>
      <c r="EKD2995" s="583"/>
      <c r="EKE2995" s="538"/>
      <c r="EKF2995" s="565"/>
      <c r="EKG2995" s="357"/>
      <c r="EKH2995" s="81"/>
      <c r="EKI2995" s="173"/>
      <c r="EKJ2995" s="715"/>
      <c r="EKK2995" s="137"/>
      <c r="EKL2995" s="583"/>
      <c r="EKM2995" s="538"/>
      <c r="EKN2995" s="565"/>
      <c r="EKO2995" s="357"/>
      <c r="EKP2995" s="81"/>
      <c r="EKQ2995" s="173"/>
      <c r="EKR2995" s="715"/>
      <c r="EKS2995" s="137"/>
      <c r="EKT2995" s="583"/>
      <c r="EKU2995" s="538"/>
      <c r="EKV2995" s="565"/>
      <c r="EKW2995" s="357"/>
      <c r="EKX2995" s="81"/>
      <c r="EKY2995" s="173"/>
      <c r="EKZ2995" s="715"/>
      <c r="ELA2995" s="137"/>
      <c r="ELB2995" s="583"/>
      <c r="ELC2995" s="538"/>
      <c r="ELD2995" s="565"/>
      <c r="ELE2995" s="357"/>
      <c r="ELF2995" s="81"/>
      <c r="ELG2995" s="173"/>
      <c r="ELH2995" s="715"/>
      <c r="ELI2995" s="137"/>
      <c r="ELJ2995" s="583"/>
      <c r="ELK2995" s="538"/>
      <c r="ELL2995" s="565"/>
      <c r="ELM2995" s="357"/>
      <c r="ELN2995" s="81"/>
      <c r="ELO2995" s="173"/>
      <c r="ELP2995" s="715"/>
      <c r="ELQ2995" s="137"/>
      <c r="ELR2995" s="583"/>
      <c r="ELS2995" s="538"/>
      <c r="ELT2995" s="565"/>
      <c r="ELU2995" s="357"/>
      <c r="ELV2995" s="81"/>
      <c r="ELW2995" s="173"/>
      <c r="ELX2995" s="715"/>
      <c r="ELY2995" s="137"/>
      <c r="ELZ2995" s="583"/>
      <c r="EMA2995" s="538"/>
      <c r="EMB2995" s="565"/>
      <c r="EMC2995" s="357"/>
      <c r="EMD2995" s="81"/>
      <c r="EME2995" s="173"/>
      <c r="EMF2995" s="715"/>
      <c r="EMG2995" s="137"/>
      <c r="EMH2995" s="583"/>
      <c r="EMI2995" s="538"/>
      <c r="EMJ2995" s="565"/>
      <c r="EMK2995" s="357"/>
      <c r="EML2995" s="81"/>
      <c r="EMM2995" s="173"/>
      <c r="EMN2995" s="715"/>
      <c r="EMO2995" s="137"/>
      <c r="EMP2995" s="583"/>
      <c r="EMQ2995" s="538"/>
      <c r="EMR2995" s="565"/>
      <c r="EMS2995" s="357"/>
      <c r="EMT2995" s="81"/>
      <c r="EMU2995" s="173"/>
      <c r="EMV2995" s="715"/>
      <c r="EMW2995" s="137"/>
      <c r="EMX2995" s="583"/>
      <c r="EMY2995" s="538"/>
      <c r="EMZ2995" s="565"/>
      <c r="ENA2995" s="357"/>
      <c r="ENB2995" s="81"/>
      <c r="ENC2995" s="173"/>
      <c r="END2995" s="715"/>
      <c r="ENE2995" s="137"/>
      <c r="ENF2995" s="583"/>
      <c r="ENG2995" s="538"/>
      <c r="ENH2995" s="565"/>
      <c r="ENI2995" s="357"/>
      <c r="ENJ2995" s="81"/>
      <c r="ENK2995" s="173"/>
      <c r="ENL2995" s="715"/>
      <c r="ENM2995" s="137"/>
      <c r="ENN2995" s="583"/>
      <c r="ENO2995" s="538"/>
      <c r="ENP2995" s="565"/>
      <c r="ENQ2995" s="357"/>
      <c r="ENR2995" s="81"/>
      <c r="ENS2995" s="173"/>
      <c r="ENT2995" s="715"/>
      <c r="ENU2995" s="137"/>
      <c r="ENV2995" s="583"/>
      <c r="ENW2995" s="538"/>
      <c r="ENX2995" s="565"/>
      <c r="ENY2995" s="357"/>
      <c r="ENZ2995" s="81"/>
      <c r="EOA2995" s="173"/>
      <c r="EOB2995" s="715"/>
      <c r="EOC2995" s="137"/>
      <c r="EOD2995" s="583"/>
      <c r="EOE2995" s="538"/>
      <c r="EOF2995" s="565"/>
      <c r="EOG2995" s="357"/>
      <c r="EOH2995" s="81"/>
      <c r="EOI2995" s="173"/>
      <c r="EOJ2995" s="715"/>
      <c r="EOK2995" s="137"/>
      <c r="EOL2995" s="583"/>
      <c r="EOM2995" s="538"/>
      <c r="EON2995" s="565"/>
      <c r="EOO2995" s="357"/>
      <c r="EOP2995" s="81"/>
      <c r="EOQ2995" s="173"/>
      <c r="EOR2995" s="715"/>
      <c r="EOS2995" s="137"/>
      <c r="EOT2995" s="583"/>
      <c r="EOU2995" s="538"/>
      <c r="EOV2995" s="565"/>
      <c r="EOW2995" s="357"/>
      <c r="EOX2995" s="81"/>
      <c r="EOY2995" s="173"/>
      <c r="EOZ2995" s="715"/>
      <c r="EPA2995" s="137"/>
      <c r="EPB2995" s="583"/>
      <c r="EPC2995" s="538"/>
      <c r="EPD2995" s="565"/>
      <c r="EPE2995" s="357"/>
      <c r="EPF2995" s="81"/>
      <c r="EPG2995" s="173"/>
      <c r="EPH2995" s="715"/>
      <c r="EPI2995" s="137"/>
      <c r="EPJ2995" s="583"/>
      <c r="EPK2995" s="538"/>
      <c r="EPL2995" s="565"/>
      <c r="EPM2995" s="357"/>
      <c r="EPN2995" s="81"/>
      <c r="EPO2995" s="173"/>
      <c r="EPP2995" s="715"/>
      <c r="EPQ2995" s="137"/>
      <c r="EPR2995" s="583"/>
      <c r="EPS2995" s="538"/>
      <c r="EPT2995" s="565"/>
      <c r="EPU2995" s="357"/>
      <c r="EPV2995" s="81"/>
      <c r="EPW2995" s="173"/>
      <c r="EPX2995" s="715"/>
      <c r="EPY2995" s="137"/>
      <c r="EPZ2995" s="583"/>
      <c r="EQA2995" s="538"/>
      <c r="EQB2995" s="565"/>
      <c r="EQC2995" s="357"/>
      <c r="EQD2995" s="81"/>
      <c r="EQE2995" s="173"/>
      <c r="EQF2995" s="715"/>
      <c r="EQG2995" s="137"/>
      <c r="EQH2995" s="583"/>
      <c r="EQI2995" s="538"/>
      <c r="EQJ2995" s="565"/>
      <c r="EQK2995" s="357"/>
      <c r="EQL2995" s="81"/>
      <c r="EQM2995" s="173"/>
      <c r="EQN2995" s="715"/>
      <c r="EQO2995" s="137"/>
      <c r="EQP2995" s="583"/>
      <c r="EQQ2995" s="538"/>
      <c r="EQR2995" s="565"/>
      <c r="EQS2995" s="357"/>
      <c r="EQT2995" s="81"/>
      <c r="EQU2995" s="173"/>
      <c r="EQV2995" s="715"/>
      <c r="EQW2995" s="137"/>
      <c r="EQX2995" s="583"/>
      <c r="EQY2995" s="538"/>
      <c r="EQZ2995" s="565"/>
      <c r="ERA2995" s="357"/>
      <c r="ERB2995" s="81"/>
      <c r="ERC2995" s="173"/>
      <c r="ERD2995" s="715"/>
      <c r="ERE2995" s="137"/>
      <c r="ERF2995" s="583"/>
      <c r="ERG2995" s="538"/>
      <c r="ERH2995" s="565"/>
      <c r="ERI2995" s="357"/>
      <c r="ERJ2995" s="81"/>
      <c r="ERK2995" s="173"/>
      <c r="ERL2995" s="715"/>
      <c r="ERM2995" s="137"/>
      <c r="ERN2995" s="583"/>
      <c r="ERO2995" s="538"/>
      <c r="ERP2995" s="565"/>
      <c r="ERQ2995" s="357"/>
      <c r="ERR2995" s="81"/>
      <c r="ERS2995" s="173"/>
      <c r="ERT2995" s="715"/>
      <c r="ERU2995" s="137"/>
      <c r="ERV2995" s="583"/>
      <c r="ERW2995" s="538"/>
      <c r="ERX2995" s="565"/>
      <c r="ERY2995" s="357"/>
      <c r="ERZ2995" s="81"/>
      <c r="ESA2995" s="173"/>
      <c r="ESB2995" s="715"/>
      <c r="ESC2995" s="137"/>
      <c r="ESD2995" s="583"/>
      <c r="ESE2995" s="538"/>
      <c r="ESF2995" s="565"/>
      <c r="ESG2995" s="357"/>
      <c r="ESH2995" s="81"/>
      <c r="ESI2995" s="173"/>
      <c r="ESJ2995" s="715"/>
      <c r="ESK2995" s="137"/>
      <c r="ESL2995" s="583"/>
      <c r="ESM2995" s="538"/>
      <c r="ESN2995" s="565"/>
      <c r="ESO2995" s="357"/>
      <c r="ESP2995" s="81"/>
      <c r="ESQ2995" s="173"/>
      <c r="ESR2995" s="715"/>
      <c r="ESS2995" s="137"/>
      <c r="EST2995" s="583"/>
      <c r="ESU2995" s="538"/>
      <c r="ESV2995" s="565"/>
      <c r="ESW2995" s="357"/>
      <c r="ESX2995" s="81"/>
      <c r="ESY2995" s="173"/>
      <c r="ESZ2995" s="715"/>
      <c r="ETA2995" s="137"/>
      <c r="ETB2995" s="583"/>
      <c r="ETC2995" s="538"/>
      <c r="ETD2995" s="565"/>
      <c r="ETE2995" s="357"/>
      <c r="ETF2995" s="81"/>
      <c r="ETG2995" s="173"/>
      <c r="ETH2995" s="715"/>
      <c r="ETI2995" s="137"/>
      <c r="ETJ2995" s="583"/>
      <c r="ETK2995" s="538"/>
      <c r="ETL2995" s="565"/>
      <c r="ETM2995" s="357"/>
      <c r="ETN2995" s="81"/>
      <c r="ETO2995" s="173"/>
      <c r="ETP2995" s="715"/>
      <c r="ETQ2995" s="137"/>
      <c r="ETR2995" s="583"/>
      <c r="ETS2995" s="538"/>
      <c r="ETT2995" s="565"/>
      <c r="ETU2995" s="357"/>
      <c r="ETV2995" s="81"/>
      <c r="ETW2995" s="173"/>
      <c r="ETX2995" s="715"/>
      <c r="ETY2995" s="137"/>
      <c r="ETZ2995" s="583"/>
      <c r="EUA2995" s="538"/>
      <c r="EUB2995" s="565"/>
      <c r="EUC2995" s="357"/>
      <c r="EUD2995" s="81"/>
      <c r="EUE2995" s="173"/>
      <c r="EUF2995" s="715"/>
      <c r="EUG2995" s="137"/>
      <c r="EUH2995" s="583"/>
      <c r="EUI2995" s="538"/>
      <c r="EUJ2995" s="565"/>
      <c r="EUK2995" s="357"/>
      <c r="EUL2995" s="81"/>
      <c r="EUM2995" s="173"/>
      <c r="EUN2995" s="715"/>
      <c r="EUO2995" s="137"/>
      <c r="EUP2995" s="583"/>
      <c r="EUQ2995" s="538"/>
      <c r="EUR2995" s="565"/>
      <c r="EUS2995" s="357"/>
      <c r="EUT2995" s="81"/>
      <c r="EUU2995" s="173"/>
      <c r="EUV2995" s="715"/>
      <c r="EUW2995" s="137"/>
      <c r="EUX2995" s="583"/>
      <c r="EUY2995" s="538"/>
      <c r="EUZ2995" s="565"/>
      <c r="EVA2995" s="357"/>
      <c r="EVB2995" s="81"/>
      <c r="EVC2995" s="173"/>
      <c r="EVD2995" s="715"/>
      <c r="EVE2995" s="137"/>
      <c r="EVF2995" s="583"/>
      <c r="EVG2995" s="538"/>
      <c r="EVH2995" s="565"/>
      <c r="EVI2995" s="357"/>
      <c r="EVJ2995" s="81"/>
      <c r="EVK2995" s="173"/>
      <c r="EVL2995" s="715"/>
      <c r="EVM2995" s="137"/>
      <c r="EVN2995" s="583"/>
      <c r="EVO2995" s="538"/>
      <c r="EVP2995" s="565"/>
      <c r="EVQ2995" s="357"/>
      <c r="EVR2995" s="81"/>
      <c r="EVS2995" s="173"/>
      <c r="EVT2995" s="715"/>
      <c r="EVU2995" s="137"/>
      <c r="EVV2995" s="583"/>
      <c r="EVW2995" s="538"/>
      <c r="EVX2995" s="565"/>
      <c r="EVY2995" s="357"/>
      <c r="EVZ2995" s="81"/>
      <c r="EWA2995" s="173"/>
      <c r="EWB2995" s="715"/>
      <c r="EWC2995" s="137"/>
      <c r="EWD2995" s="583"/>
      <c r="EWE2995" s="538"/>
      <c r="EWF2995" s="565"/>
      <c r="EWG2995" s="357"/>
      <c r="EWH2995" s="81"/>
      <c r="EWI2995" s="173"/>
      <c r="EWJ2995" s="715"/>
      <c r="EWK2995" s="137"/>
      <c r="EWL2995" s="583"/>
      <c r="EWM2995" s="538"/>
      <c r="EWN2995" s="565"/>
      <c r="EWO2995" s="357"/>
      <c r="EWP2995" s="81"/>
      <c r="EWQ2995" s="173"/>
      <c r="EWR2995" s="715"/>
      <c r="EWS2995" s="137"/>
      <c r="EWT2995" s="583"/>
      <c r="EWU2995" s="538"/>
      <c r="EWV2995" s="565"/>
      <c r="EWW2995" s="357"/>
      <c r="EWX2995" s="81"/>
      <c r="EWY2995" s="173"/>
      <c r="EWZ2995" s="715"/>
      <c r="EXA2995" s="137"/>
      <c r="EXB2995" s="583"/>
      <c r="EXC2995" s="538"/>
      <c r="EXD2995" s="565"/>
      <c r="EXE2995" s="357"/>
      <c r="EXF2995" s="81"/>
      <c r="EXG2995" s="173"/>
      <c r="EXH2995" s="715"/>
      <c r="EXI2995" s="137"/>
      <c r="EXJ2995" s="583"/>
      <c r="EXK2995" s="538"/>
      <c r="EXL2995" s="565"/>
      <c r="EXM2995" s="357"/>
      <c r="EXN2995" s="81"/>
      <c r="EXO2995" s="173"/>
      <c r="EXP2995" s="715"/>
      <c r="EXQ2995" s="137"/>
      <c r="EXR2995" s="583"/>
      <c r="EXS2995" s="538"/>
      <c r="EXT2995" s="565"/>
      <c r="EXU2995" s="357"/>
      <c r="EXV2995" s="81"/>
      <c r="EXW2995" s="173"/>
      <c r="EXX2995" s="715"/>
      <c r="EXY2995" s="137"/>
      <c r="EXZ2995" s="583"/>
      <c r="EYA2995" s="538"/>
      <c r="EYB2995" s="565"/>
      <c r="EYC2995" s="357"/>
      <c r="EYD2995" s="81"/>
      <c r="EYE2995" s="173"/>
      <c r="EYF2995" s="715"/>
      <c r="EYG2995" s="137"/>
      <c r="EYH2995" s="583"/>
      <c r="EYI2995" s="538"/>
      <c r="EYJ2995" s="565"/>
      <c r="EYK2995" s="357"/>
      <c r="EYL2995" s="81"/>
      <c r="EYM2995" s="173"/>
      <c r="EYN2995" s="715"/>
      <c r="EYO2995" s="137"/>
      <c r="EYP2995" s="583"/>
      <c r="EYQ2995" s="538"/>
      <c r="EYR2995" s="565"/>
      <c r="EYS2995" s="357"/>
      <c r="EYT2995" s="81"/>
      <c r="EYU2995" s="173"/>
      <c r="EYV2995" s="715"/>
      <c r="EYW2995" s="137"/>
      <c r="EYX2995" s="583"/>
      <c r="EYY2995" s="538"/>
      <c r="EYZ2995" s="565"/>
      <c r="EZA2995" s="357"/>
      <c r="EZB2995" s="81"/>
      <c r="EZC2995" s="173"/>
      <c r="EZD2995" s="715"/>
      <c r="EZE2995" s="137"/>
      <c r="EZF2995" s="583"/>
      <c r="EZG2995" s="538"/>
      <c r="EZH2995" s="565"/>
      <c r="EZI2995" s="357"/>
      <c r="EZJ2995" s="81"/>
      <c r="EZK2995" s="173"/>
      <c r="EZL2995" s="715"/>
      <c r="EZM2995" s="137"/>
      <c r="EZN2995" s="583"/>
      <c r="EZO2995" s="538"/>
      <c r="EZP2995" s="565"/>
      <c r="EZQ2995" s="357"/>
      <c r="EZR2995" s="81"/>
      <c r="EZS2995" s="173"/>
      <c r="EZT2995" s="715"/>
      <c r="EZU2995" s="137"/>
      <c r="EZV2995" s="583"/>
      <c r="EZW2995" s="538"/>
      <c r="EZX2995" s="565"/>
      <c r="EZY2995" s="357"/>
      <c r="EZZ2995" s="81"/>
      <c r="FAA2995" s="173"/>
      <c r="FAB2995" s="715"/>
      <c r="FAC2995" s="137"/>
      <c r="FAD2995" s="583"/>
      <c r="FAE2995" s="538"/>
      <c r="FAF2995" s="565"/>
      <c r="FAG2995" s="357"/>
      <c r="FAH2995" s="81"/>
      <c r="FAI2995" s="173"/>
      <c r="FAJ2995" s="715"/>
      <c r="FAK2995" s="137"/>
      <c r="FAL2995" s="583"/>
      <c r="FAM2995" s="538"/>
      <c r="FAN2995" s="565"/>
      <c r="FAO2995" s="357"/>
      <c r="FAP2995" s="81"/>
      <c r="FAQ2995" s="173"/>
      <c r="FAR2995" s="715"/>
      <c r="FAS2995" s="137"/>
      <c r="FAT2995" s="583"/>
      <c r="FAU2995" s="538"/>
      <c r="FAV2995" s="565"/>
      <c r="FAW2995" s="357"/>
      <c r="FAX2995" s="81"/>
      <c r="FAY2995" s="173"/>
      <c r="FAZ2995" s="715"/>
      <c r="FBA2995" s="137"/>
      <c r="FBB2995" s="583"/>
      <c r="FBC2995" s="538"/>
      <c r="FBD2995" s="565"/>
      <c r="FBE2995" s="357"/>
      <c r="FBF2995" s="81"/>
      <c r="FBG2995" s="173"/>
      <c r="FBH2995" s="715"/>
      <c r="FBI2995" s="137"/>
      <c r="FBJ2995" s="583"/>
      <c r="FBK2995" s="538"/>
      <c r="FBL2995" s="565"/>
      <c r="FBM2995" s="357"/>
      <c r="FBN2995" s="81"/>
      <c r="FBO2995" s="173"/>
      <c r="FBP2995" s="715"/>
      <c r="FBQ2995" s="137"/>
      <c r="FBR2995" s="583"/>
      <c r="FBS2995" s="538"/>
      <c r="FBT2995" s="565"/>
      <c r="FBU2995" s="357"/>
      <c r="FBV2995" s="81"/>
      <c r="FBW2995" s="173"/>
      <c r="FBX2995" s="715"/>
      <c r="FBY2995" s="137"/>
      <c r="FBZ2995" s="583"/>
      <c r="FCA2995" s="538"/>
      <c r="FCB2995" s="565"/>
      <c r="FCC2995" s="357"/>
      <c r="FCD2995" s="81"/>
      <c r="FCE2995" s="173"/>
      <c r="FCF2995" s="715"/>
      <c r="FCG2995" s="137"/>
      <c r="FCH2995" s="583"/>
      <c r="FCI2995" s="538"/>
      <c r="FCJ2995" s="565"/>
      <c r="FCK2995" s="357"/>
      <c r="FCL2995" s="81"/>
      <c r="FCM2995" s="173"/>
      <c r="FCN2995" s="715"/>
      <c r="FCO2995" s="137"/>
      <c r="FCP2995" s="583"/>
      <c r="FCQ2995" s="538"/>
      <c r="FCR2995" s="565"/>
      <c r="FCS2995" s="357"/>
      <c r="FCT2995" s="81"/>
      <c r="FCU2995" s="173"/>
      <c r="FCV2995" s="715"/>
      <c r="FCW2995" s="137"/>
      <c r="FCX2995" s="583"/>
      <c r="FCY2995" s="538"/>
      <c r="FCZ2995" s="565"/>
      <c r="FDA2995" s="357"/>
      <c r="FDB2995" s="81"/>
      <c r="FDC2995" s="173"/>
      <c r="FDD2995" s="715"/>
      <c r="FDE2995" s="137"/>
      <c r="FDF2995" s="583"/>
      <c r="FDG2995" s="538"/>
      <c r="FDH2995" s="565"/>
      <c r="FDI2995" s="357"/>
      <c r="FDJ2995" s="81"/>
      <c r="FDK2995" s="173"/>
      <c r="FDL2995" s="715"/>
      <c r="FDM2995" s="137"/>
      <c r="FDN2995" s="583"/>
      <c r="FDO2995" s="538"/>
      <c r="FDP2995" s="565"/>
      <c r="FDQ2995" s="357"/>
      <c r="FDR2995" s="81"/>
      <c r="FDS2995" s="173"/>
      <c r="FDT2995" s="715"/>
      <c r="FDU2995" s="137"/>
      <c r="FDV2995" s="583"/>
      <c r="FDW2995" s="538"/>
      <c r="FDX2995" s="565"/>
      <c r="FDY2995" s="357"/>
      <c r="FDZ2995" s="81"/>
      <c r="FEA2995" s="173"/>
      <c r="FEB2995" s="715"/>
      <c r="FEC2995" s="137"/>
      <c r="FED2995" s="583"/>
      <c r="FEE2995" s="538"/>
      <c r="FEF2995" s="565"/>
      <c r="FEG2995" s="357"/>
      <c r="FEH2995" s="81"/>
      <c r="FEI2995" s="173"/>
      <c r="FEJ2995" s="715"/>
      <c r="FEK2995" s="137"/>
      <c r="FEL2995" s="583"/>
      <c r="FEM2995" s="538"/>
      <c r="FEN2995" s="565"/>
      <c r="FEO2995" s="357"/>
      <c r="FEP2995" s="81"/>
      <c r="FEQ2995" s="173"/>
      <c r="FER2995" s="715"/>
      <c r="FES2995" s="137"/>
      <c r="FET2995" s="583"/>
      <c r="FEU2995" s="538"/>
      <c r="FEV2995" s="565"/>
      <c r="FEW2995" s="357"/>
      <c r="FEX2995" s="81"/>
      <c r="FEY2995" s="173"/>
      <c r="FEZ2995" s="715"/>
      <c r="FFA2995" s="137"/>
      <c r="FFB2995" s="583"/>
      <c r="FFC2995" s="538"/>
      <c r="FFD2995" s="565"/>
      <c r="FFE2995" s="357"/>
      <c r="FFF2995" s="81"/>
      <c r="FFG2995" s="173"/>
      <c r="FFH2995" s="715"/>
      <c r="FFI2995" s="137"/>
      <c r="FFJ2995" s="583"/>
      <c r="FFK2995" s="538"/>
      <c r="FFL2995" s="565"/>
      <c r="FFM2995" s="357"/>
      <c r="FFN2995" s="81"/>
      <c r="FFO2995" s="173"/>
      <c r="FFP2995" s="715"/>
      <c r="FFQ2995" s="137"/>
      <c r="FFR2995" s="583"/>
      <c r="FFS2995" s="538"/>
      <c r="FFT2995" s="565"/>
      <c r="FFU2995" s="357"/>
      <c r="FFV2995" s="81"/>
      <c r="FFW2995" s="173"/>
      <c r="FFX2995" s="715"/>
      <c r="FFY2995" s="137"/>
      <c r="FFZ2995" s="583"/>
      <c r="FGA2995" s="538"/>
      <c r="FGB2995" s="565"/>
      <c r="FGC2995" s="357"/>
      <c r="FGD2995" s="81"/>
      <c r="FGE2995" s="173"/>
      <c r="FGF2995" s="715"/>
      <c r="FGG2995" s="137"/>
      <c r="FGH2995" s="583"/>
      <c r="FGI2995" s="538"/>
      <c r="FGJ2995" s="565"/>
      <c r="FGK2995" s="357"/>
      <c r="FGL2995" s="81"/>
      <c r="FGM2995" s="173"/>
      <c r="FGN2995" s="715"/>
      <c r="FGO2995" s="137"/>
      <c r="FGP2995" s="583"/>
      <c r="FGQ2995" s="538"/>
      <c r="FGR2995" s="565"/>
      <c r="FGS2995" s="357"/>
      <c r="FGT2995" s="81"/>
      <c r="FGU2995" s="173"/>
      <c r="FGV2995" s="715"/>
      <c r="FGW2995" s="137"/>
      <c r="FGX2995" s="583"/>
      <c r="FGY2995" s="538"/>
      <c r="FGZ2995" s="565"/>
      <c r="FHA2995" s="357"/>
      <c r="FHB2995" s="81"/>
      <c r="FHC2995" s="173"/>
      <c r="FHD2995" s="715"/>
      <c r="FHE2995" s="137"/>
      <c r="FHF2995" s="583"/>
      <c r="FHG2995" s="538"/>
      <c r="FHH2995" s="565"/>
      <c r="FHI2995" s="357"/>
      <c r="FHJ2995" s="81"/>
      <c r="FHK2995" s="173"/>
      <c r="FHL2995" s="715"/>
      <c r="FHM2995" s="137"/>
      <c r="FHN2995" s="583"/>
      <c r="FHO2995" s="538"/>
      <c r="FHP2995" s="565"/>
      <c r="FHQ2995" s="357"/>
      <c r="FHR2995" s="81"/>
      <c r="FHS2995" s="173"/>
      <c r="FHT2995" s="715"/>
      <c r="FHU2995" s="137"/>
      <c r="FHV2995" s="583"/>
      <c r="FHW2995" s="538"/>
      <c r="FHX2995" s="565"/>
      <c r="FHY2995" s="357"/>
      <c r="FHZ2995" s="81"/>
      <c r="FIA2995" s="173"/>
      <c r="FIB2995" s="715"/>
      <c r="FIC2995" s="137"/>
      <c r="FID2995" s="583"/>
      <c r="FIE2995" s="538"/>
      <c r="FIF2995" s="565"/>
      <c r="FIG2995" s="357"/>
      <c r="FIH2995" s="81"/>
      <c r="FII2995" s="173"/>
      <c r="FIJ2995" s="715"/>
      <c r="FIK2995" s="137"/>
      <c r="FIL2995" s="583"/>
      <c r="FIM2995" s="538"/>
      <c r="FIN2995" s="565"/>
      <c r="FIO2995" s="357"/>
      <c r="FIP2995" s="81"/>
      <c r="FIQ2995" s="173"/>
      <c r="FIR2995" s="715"/>
      <c r="FIS2995" s="137"/>
      <c r="FIT2995" s="583"/>
      <c r="FIU2995" s="538"/>
      <c r="FIV2995" s="565"/>
      <c r="FIW2995" s="357"/>
      <c r="FIX2995" s="81"/>
      <c r="FIY2995" s="173"/>
      <c r="FIZ2995" s="715"/>
      <c r="FJA2995" s="137"/>
      <c r="FJB2995" s="583"/>
      <c r="FJC2995" s="538"/>
      <c r="FJD2995" s="565"/>
      <c r="FJE2995" s="357"/>
      <c r="FJF2995" s="81"/>
      <c r="FJG2995" s="173"/>
      <c r="FJH2995" s="715"/>
      <c r="FJI2995" s="137"/>
      <c r="FJJ2995" s="583"/>
      <c r="FJK2995" s="538"/>
      <c r="FJL2995" s="565"/>
      <c r="FJM2995" s="357"/>
      <c r="FJN2995" s="81"/>
      <c r="FJO2995" s="173"/>
      <c r="FJP2995" s="715"/>
      <c r="FJQ2995" s="137"/>
      <c r="FJR2995" s="583"/>
      <c r="FJS2995" s="538"/>
      <c r="FJT2995" s="565"/>
      <c r="FJU2995" s="357"/>
      <c r="FJV2995" s="81"/>
      <c r="FJW2995" s="173"/>
      <c r="FJX2995" s="715"/>
      <c r="FJY2995" s="137"/>
      <c r="FJZ2995" s="583"/>
      <c r="FKA2995" s="538"/>
      <c r="FKB2995" s="565"/>
      <c r="FKC2995" s="357"/>
      <c r="FKD2995" s="81"/>
      <c r="FKE2995" s="173"/>
      <c r="FKF2995" s="715"/>
      <c r="FKG2995" s="137"/>
      <c r="FKH2995" s="583"/>
      <c r="FKI2995" s="538"/>
      <c r="FKJ2995" s="565"/>
      <c r="FKK2995" s="357"/>
      <c r="FKL2995" s="81"/>
      <c r="FKM2995" s="173"/>
      <c r="FKN2995" s="715"/>
      <c r="FKO2995" s="137"/>
      <c r="FKP2995" s="583"/>
      <c r="FKQ2995" s="538"/>
      <c r="FKR2995" s="565"/>
      <c r="FKS2995" s="357"/>
      <c r="FKT2995" s="81"/>
      <c r="FKU2995" s="173"/>
      <c r="FKV2995" s="715"/>
      <c r="FKW2995" s="137"/>
      <c r="FKX2995" s="583"/>
      <c r="FKY2995" s="538"/>
      <c r="FKZ2995" s="565"/>
      <c r="FLA2995" s="357"/>
      <c r="FLB2995" s="81"/>
      <c r="FLC2995" s="173"/>
      <c r="FLD2995" s="715"/>
      <c r="FLE2995" s="137"/>
      <c r="FLF2995" s="583"/>
      <c r="FLG2995" s="538"/>
      <c r="FLH2995" s="565"/>
      <c r="FLI2995" s="357"/>
      <c r="FLJ2995" s="81"/>
      <c r="FLK2995" s="173"/>
      <c r="FLL2995" s="715"/>
      <c r="FLM2995" s="137"/>
      <c r="FLN2995" s="583"/>
      <c r="FLO2995" s="538"/>
      <c r="FLP2995" s="565"/>
      <c r="FLQ2995" s="357"/>
      <c r="FLR2995" s="81"/>
      <c r="FLS2995" s="173"/>
      <c r="FLT2995" s="715"/>
      <c r="FLU2995" s="137"/>
      <c r="FLV2995" s="583"/>
      <c r="FLW2995" s="538"/>
      <c r="FLX2995" s="565"/>
      <c r="FLY2995" s="357"/>
      <c r="FLZ2995" s="81"/>
      <c r="FMA2995" s="173"/>
      <c r="FMB2995" s="715"/>
      <c r="FMC2995" s="137"/>
      <c r="FMD2995" s="583"/>
      <c r="FME2995" s="538"/>
      <c r="FMF2995" s="565"/>
      <c r="FMG2995" s="357"/>
      <c r="FMH2995" s="81"/>
      <c r="FMI2995" s="173"/>
      <c r="FMJ2995" s="715"/>
      <c r="FMK2995" s="137"/>
      <c r="FML2995" s="583"/>
      <c r="FMM2995" s="538"/>
      <c r="FMN2995" s="565"/>
      <c r="FMO2995" s="357"/>
      <c r="FMP2995" s="81"/>
      <c r="FMQ2995" s="173"/>
      <c r="FMR2995" s="715"/>
      <c r="FMS2995" s="137"/>
      <c r="FMT2995" s="583"/>
      <c r="FMU2995" s="538"/>
      <c r="FMV2995" s="565"/>
      <c r="FMW2995" s="357"/>
      <c r="FMX2995" s="81"/>
      <c r="FMY2995" s="173"/>
      <c r="FMZ2995" s="715"/>
      <c r="FNA2995" s="137"/>
      <c r="FNB2995" s="583"/>
      <c r="FNC2995" s="538"/>
      <c r="FND2995" s="565"/>
      <c r="FNE2995" s="357"/>
      <c r="FNF2995" s="81"/>
      <c r="FNG2995" s="173"/>
      <c r="FNH2995" s="715"/>
      <c r="FNI2995" s="137"/>
      <c r="FNJ2995" s="583"/>
      <c r="FNK2995" s="538"/>
      <c r="FNL2995" s="565"/>
      <c r="FNM2995" s="357"/>
      <c r="FNN2995" s="81"/>
      <c r="FNO2995" s="173"/>
      <c r="FNP2995" s="715"/>
      <c r="FNQ2995" s="137"/>
      <c r="FNR2995" s="583"/>
      <c r="FNS2995" s="538"/>
      <c r="FNT2995" s="565"/>
      <c r="FNU2995" s="357"/>
      <c r="FNV2995" s="81"/>
      <c r="FNW2995" s="173"/>
      <c r="FNX2995" s="715"/>
      <c r="FNY2995" s="137"/>
      <c r="FNZ2995" s="583"/>
      <c r="FOA2995" s="538"/>
      <c r="FOB2995" s="565"/>
      <c r="FOC2995" s="357"/>
      <c r="FOD2995" s="81"/>
      <c r="FOE2995" s="173"/>
      <c r="FOF2995" s="715"/>
      <c r="FOG2995" s="137"/>
      <c r="FOH2995" s="583"/>
      <c r="FOI2995" s="538"/>
      <c r="FOJ2995" s="565"/>
      <c r="FOK2995" s="357"/>
      <c r="FOL2995" s="81"/>
      <c r="FOM2995" s="173"/>
      <c r="FON2995" s="715"/>
      <c r="FOO2995" s="137"/>
      <c r="FOP2995" s="583"/>
      <c r="FOQ2995" s="538"/>
      <c r="FOR2995" s="565"/>
      <c r="FOS2995" s="357"/>
      <c r="FOT2995" s="81"/>
      <c r="FOU2995" s="173"/>
      <c r="FOV2995" s="715"/>
      <c r="FOW2995" s="137"/>
      <c r="FOX2995" s="583"/>
      <c r="FOY2995" s="538"/>
      <c r="FOZ2995" s="565"/>
      <c r="FPA2995" s="357"/>
      <c r="FPB2995" s="81"/>
      <c r="FPC2995" s="173"/>
      <c r="FPD2995" s="715"/>
      <c r="FPE2995" s="137"/>
      <c r="FPF2995" s="583"/>
      <c r="FPG2995" s="538"/>
      <c r="FPH2995" s="565"/>
      <c r="FPI2995" s="357"/>
      <c r="FPJ2995" s="81"/>
      <c r="FPK2995" s="173"/>
      <c r="FPL2995" s="715"/>
      <c r="FPM2995" s="137"/>
      <c r="FPN2995" s="583"/>
      <c r="FPO2995" s="538"/>
      <c r="FPP2995" s="565"/>
      <c r="FPQ2995" s="357"/>
      <c r="FPR2995" s="81"/>
      <c r="FPS2995" s="173"/>
      <c r="FPT2995" s="715"/>
      <c r="FPU2995" s="137"/>
      <c r="FPV2995" s="583"/>
      <c r="FPW2995" s="538"/>
      <c r="FPX2995" s="565"/>
      <c r="FPY2995" s="357"/>
      <c r="FPZ2995" s="81"/>
      <c r="FQA2995" s="173"/>
      <c r="FQB2995" s="715"/>
      <c r="FQC2995" s="137"/>
      <c r="FQD2995" s="583"/>
      <c r="FQE2995" s="538"/>
      <c r="FQF2995" s="565"/>
      <c r="FQG2995" s="357"/>
      <c r="FQH2995" s="81"/>
      <c r="FQI2995" s="173"/>
      <c r="FQJ2995" s="715"/>
      <c r="FQK2995" s="137"/>
      <c r="FQL2995" s="583"/>
      <c r="FQM2995" s="538"/>
      <c r="FQN2995" s="565"/>
      <c r="FQO2995" s="357"/>
      <c r="FQP2995" s="81"/>
      <c r="FQQ2995" s="173"/>
      <c r="FQR2995" s="715"/>
      <c r="FQS2995" s="137"/>
      <c r="FQT2995" s="583"/>
      <c r="FQU2995" s="538"/>
      <c r="FQV2995" s="565"/>
      <c r="FQW2995" s="357"/>
      <c r="FQX2995" s="81"/>
      <c r="FQY2995" s="173"/>
      <c r="FQZ2995" s="715"/>
      <c r="FRA2995" s="137"/>
      <c r="FRB2995" s="583"/>
      <c r="FRC2995" s="538"/>
      <c r="FRD2995" s="565"/>
      <c r="FRE2995" s="357"/>
      <c r="FRF2995" s="81"/>
      <c r="FRG2995" s="173"/>
      <c r="FRH2995" s="715"/>
      <c r="FRI2995" s="137"/>
      <c r="FRJ2995" s="583"/>
      <c r="FRK2995" s="538"/>
      <c r="FRL2995" s="565"/>
      <c r="FRM2995" s="357"/>
      <c r="FRN2995" s="81"/>
      <c r="FRO2995" s="173"/>
      <c r="FRP2995" s="715"/>
      <c r="FRQ2995" s="137"/>
      <c r="FRR2995" s="583"/>
      <c r="FRS2995" s="538"/>
      <c r="FRT2995" s="565"/>
      <c r="FRU2995" s="357"/>
      <c r="FRV2995" s="81"/>
      <c r="FRW2995" s="173"/>
      <c r="FRX2995" s="715"/>
      <c r="FRY2995" s="137"/>
      <c r="FRZ2995" s="583"/>
      <c r="FSA2995" s="538"/>
      <c r="FSB2995" s="565"/>
      <c r="FSC2995" s="357"/>
      <c r="FSD2995" s="81"/>
      <c r="FSE2995" s="173"/>
      <c r="FSF2995" s="715"/>
      <c r="FSG2995" s="137"/>
      <c r="FSH2995" s="583"/>
      <c r="FSI2995" s="538"/>
      <c r="FSJ2995" s="565"/>
      <c r="FSK2995" s="357"/>
      <c r="FSL2995" s="81"/>
      <c r="FSM2995" s="173"/>
      <c r="FSN2995" s="715"/>
      <c r="FSO2995" s="137"/>
      <c r="FSP2995" s="583"/>
      <c r="FSQ2995" s="538"/>
      <c r="FSR2995" s="565"/>
      <c r="FSS2995" s="357"/>
      <c r="FST2995" s="81"/>
      <c r="FSU2995" s="173"/>
      <c r="FSV2995" s="715"/>
      <c r="FSW2995" s="137"/>
      <c r="FSX2995" s="583"/>
      <c r="FSY2995" s="538"/>
      <c r="FSZ2995" s="565"/>
      <c r="FTA2995" s="357"/>
      <c r="FTB2995" s="81"/>
      <c r="FTC2995" s="173"/>
      <c r="FTD2995" s="715"/>
      <c r="FTE2995" s="137"/>
      <c r="FTF2995" s="583"/>
      <c r="FTG2995" s="538"/>
      <c r="FTH2995" s="565"/>
      <c r="FTI2995" s="357"/>
      <c r="FTJ2995" s="81"/>
      <c r="FTK2995" s="173"/>
      <c r="FTL2995" s="715"/>
      <c r="FTM2995" s="137"/>
      <c r="FTN2995" s="583"/>
      <c r="FTO2995" s="538"/>
      <c r="FTP2995" s="565"/>
      <c r="FTQ2995" s="357"/>
      <c r="FTR2995" s="81"/>
      <c r="FTS2995" s="173"/>
      <c r="FTT2995" s="715"/>
      <c r="FTU2995" s="137"/>
      <c r="FTV2995" s="583"/>
      <c r="FTW2995" s="538"/>
      <c r="FTX2995" s="565"/>
      <c r="FTY2995" s="357"/>
      <c r="FTZ2995" s="81"/>
      <c r="FUA2995" s="173"/>
      <c r="FUB2995" s="715"/>
      <c r="FUC2995" s="137"/>
      <c r="FUD2995" s="583"/>
      <c r="FUE2995" s="538"/>
      <c r="FUF2995" s="565"/>
      <c r="FUG2995" s="357"/>
      <c r="FUH2995" s="81"/>
      <c r="FUI2995" s="173"/>
      <c r="FUJ2995" s="715"/>
      <c r="FUK2995" s="137"/>
      <c r="FUL2995" s="583"/>
      <c r="FUM2995" s="538"/>
      <c r="FUN2995" s="565"/>
      <c r="FUO2995" s="357"/>
      <c r="FUP2995" s="81"/>
      <c r="FUQ2995" s="173"/>
      <c r="FUR2995" s="715"/>
      <c r="FUS2995" s="137"/>
      <c r="FUT2995" s="583"/>
      <c r="FUU2995" s="538"/>
      <c r="FUV2995" s="565"/>
      <c r="FUW2995" s="357"/>
      <c r="FUX2995" s="81"/>
      <c r="FUY2995" s="173"/>
      <c r="FUZ2995" s="715"/>
      <c r="FVA2995" s="137"/>
      <c r="FVB2995" s="583"/>
      <c r="FVC2995" s="538"/>
      <c r="FVD2995" s="565"/>
      <c r="FVE2995" s="357"/>
      <c r="FVF2995" s="81"/>
      <c r="FVG2995" s="173"/>
      <c r="FVH2995" s="715"/>
      <c r="FVI2995" s="137"/>
      <c r="FVJ2995" s="583"/>
      <c r="FVK2995" s="538"/>
      <c r="FVL2995" s="565"/>
      <c r="FVM2995" s="357"/>
      <c r="FVN2995" s="81"/>
      <c r="FVO2995" s="173"/>
      <c r="FVP2995" s="715"/>
      <c r="FVQ2995" s="137"/>
      <c r="FVR2995" s="583"/>
      <c r="FVS2995" s="538"/>
      <c r="FVT2995" s="565"/>
      <c r="FVU2995" s="357"/>
      <c r="FVV2995" s="81"/>
      <c r="FVW2995" s="173"/>
      <c r="FVX2995" s="715"/>
      <c r="FVY2995" s="137"/>
      <c r="FVZ2995" s="583"/>
      <c r="FWA2995" s="538"/>
      <c r="FWB2995" s="565"/>
      <c r="FWC2995" s="357"/>
      <c r="FWD2995" s="81"/>
      <c r="FWE2995" s="173"/>
      <c r="FWF2995" s="715"/>
      <c r="FWG2995" s="137"/>
      <c r="FWH2995" s="583"/>
      <c r="FWI2995" s="538"/>
      <c r="FWJ2995" s="565"/>
      <c r="FWK2995" s="357"/>
      <c r="FWL2995" s="81"/>
      <c r="FWM2995" s="173"/>
      <c r="FWN2995" s="715"/>
      <c r="FWO2995" s="137"/>
      <c r="FWP2995" s="583"/>
      <c r="FWQ2995" s="538"/>
      <c r="FWR2995" s="565"/>
      <c r="FWS2995" s="357"/>
      <c r="FWT2995" s="81"/>
      <c r="FWU2995" s="173"/>
      <c r="FWV2995" s="715"/>
      <c r="FWW2995" s="137"/>
      <c r="FWX2995" s="583"/>
      <c r="FWY2995" s="538"/>
      <c r="FWZ2995" s="565"/>
      <c r="FXA2995" s="357"/>
      <c r="FXB2995" s="81"/>
      <c r="FXC2995" s="173"/>
      <c r="FXD2995" s="715"/>
      <c r="FXE2995" s="137"/>
      <c r="FXF2995" s="583"/>
      <c r="FXG2995" s="538"/>
      <c r="FXH2995" s="565"/>
      <c r="FXI2995" s="357"/>
      <c r="FXJ2995" s="81"/>
      <c r="FXK2995" s="173"/>
      <c r="FXL2995" s="715"/>
      <c r="FXM2995" s="137"/>
      <c r="FXN2995" s="583"/>
      <c r="FXO2995" s="538"/>
      <c r="FXP2995" s="565"/>
      <c r="FXQ2995" s="357"/>
      <c r="FXR2995" s="81"/>
      <c r="FXS2995" s="173"/>
      <c r="FXT2995" s="715"/>
      <c r="FXU2995" s="137"/>
      <c r="FXV2995" s="583"/>
      <c r="FXW2995" s="538"/>
      <c r="FXX2995" s="565"/>
      <c r="FXY2995" s="357"/>
      <c r="FXZ2995" s="81"/>
      <c r="FYA2995" s="173"/>
      <c r="FYB2995" s="715"/>
      <c r="FYC2995" s="137"/>
      <c r="FYD2995" s="583"/>
      <c r="FYE2995" s="538"/>
      <c r="FYF2995" s="565"/>
      <c r="FYG2995" s="357"/>
      <c r="FYH2995" s="81"/>
      <c r="FYI2995" s="173"/>
      <c r="FYJ2995" s="715"/>
      <c r="FYK2995" s="137"/>
      <c r="FYL2995" s="583"/>
      <c r="FYM2995" s="538"/>
      <c r="FYN2995" s="565"/>
      <c r="FYO2995" s="357"/>
      <c r="FYP2995" s="81"/>
      <c r="FYQ2995" s="173"/>
      <c r="FYR2995" s="715"/>
      <c r="FYS2995" s="137"/>
      <c r="FYT2995" s="583"/>
      <c r="FYU2995" s="538"/>
      <c r="FYV2995" s="565"/>
      <c r="FYW2995" s="357"/>
      <c r="FYX2995" s="81"/>
      <c r="FYY2995" s="173"/>
      <c r="FYZ2995" s="715"/>
      <c r="FZA2995" s="137"/>
      <c r="FZB2995" s="583"/>
      <c r="FZC2995" s="538"/>
      <c r="FZD2995" s="565"/>
      <c r="FZE2995" s="357"/>
      <c r="FZF2995" s="81"/>
      <c r="FZG2995" s="173"/>
      <c r="FZH2995" s="715"/>
      <c r="FZI2995" s="137"/>
      <c r="FZJ2995" s="583"/>
      <c r="FZK2995" s="538"/>
      <c r="FZL2995" s="565"/>
      <c r="FZM2995" s="357"/>
      <c r="FZN2995" s="81"/>
      <c r="FZO2995" s="173"/>
      <c r="FZP2995" s="715"/>
      <c r="FZQ2995" s="137"/>
      <c r="FZR2995" s="583"/>
      <c r="FZS2995" s="538"/>
      <c r="FZT2995" s="565"/>
      <c r="FZU2995" s="357"/>
      <c r="FZV2995" s="81"/>
      <c r="FZW2995" s="173"/>
      <c r="FZX2995" s="715"/>
      <c r="FZY2995" s="137"/>
      <c r="FZZ2995" s="583"/>
      <c r="GAA2995" s="538"/>
      <c r="GAB2995" s="565"/>
      <c r="GAC2995" s="357"/>
      <c r="GAD2995" s="81"/>
      <c r="GAE2995" s="173"/>
      <c r="GAF2995" s="715"/>
      <c r="GAG2995" s="137"/>
      <c r="GAH2995" s="583"/>
      <c r="GAI2995" s="538"/>
      <c r="GAJ2995" s="565"/>
      <c r="GAK2995" s="357"/>
      <c r="GAL2995" s="81"/>
      <c r="GAM2995" s="173"/>
      <c r="GAN2995" s="715"/>
      <c r="GAO2995" s="137"/>
      <c r="GAP2995" s="583"/>
      <c r="GAQ2995" s="538"/>
      <c r="GAR2995" s="565"/>
      <c r="GAS2995" s="357"/>
      <c r="GAT2995" s="81"/>
      <c r="GAU2995" s="173"/>
      <c r="GAV2995" s="715"/>
      <c r="GAW2995" s="137"/>
      <c r="GAX2995" s="583"/>
      <c r="GAY2995" s="538"/>
      <c r="GAZ2995" s="565"/>
      <c r="GBA2995" s="357"/>
      <c r="GBB2995" s="81"/>
      <c r="GBC2995" s="173"/>
      <c r="GBD2995" s="715"/>
      <c r="GBE2995" s="137"/>
      <c r="GBF2995" s="583"/>
      <c r="GBG2995" s="538"/>
      <c r="GBH2995" s="565"/>
      <c r="GBI2995" s="357"/>
      <c r="GBJ2995" s="81"/>
      <c r="GBK2995" s="173"/>
      <c r="GBL2995" s="715"/>
      <c r="GBM2995" s="137"/>
      <c r="GBN2995" s="583"/>
      <c r="GBO2995" s="538"/>
      <c r="GBP2995" s="565"/>
      <c r="GBQ2995" s="357"/>
      <c r="GBR2995" s="81"/>
      <c r="GBS2995" s="173"/>
      <c r="GBT2995" s="715"/>
      <c r="GBU2995" s="137"/>
      <c r="GBV2995" s="583"/>
      <c r="GBW2995" s="538"/>
      <c r="GBX2995" s="565"/>
      <c r="GBY2995" s="357"/>
      <c r="GBZ2995" s="81"/>
      <c r="GCA2995" s="173"/>
      <c r="GCB2995" s="715"/>
      <c r="GCC2995" s="137"/>
      <c r="GCD2995" s="583"/>
      <c r="GCE2995" s="538"/>
      <c r="GCF2995" s="565"/>
      <c r="GCG2995" s="357"/>
      <c r="GCH2995" s="81"/>
      <c r="GCI2995" s="173"/>
      <c r="GCJ2995" s="715"/>
      <c r="GCK2995" s="137"/>
      <c r="GCL2995" s="583"/>
      <c r="GCM2995" s="538"/>
      <c r="GCN2995" s="565"/>
      <c r="GCO2995" s="357"/>
      <c r="GCP2995" s="81"/>
      <c r="GCQ2995" s="173"/>
      <c r="GCR2995" s="715"/>
      <c r="GCS2995" s="137"/>
      <c r="GCT2995" s="583"/>
      <c r="GCU2995" s="538"/>
      <c r="GCV2995" s="565"/>
      <c r="GCW2995" s="357"/>
      <c r="GCX2995" s="81"/>
      <c r="GCY2995" s="173"/>
      <c r="GCZ2995" s="715"/>
      <c r="GDA2995" s="137"/>
      <c r="GDB2995" s="583"/>
      <c r="GDC2995" s="538"/>
      <c r="GDD2995" s="565"/>
      <c r="GDE2995" s="357"/>
      <c r="GDF2995" s="81"/>
      <c r="GDG2995" s="173"/>
      <c r="GDH2995" s="715"/>
      <c r="GDI2995" s="137"/>
      <c r="GDJ2995" s="583"/>
      <c r="GDK2995" s="538"/>
      <c r="GDL2995" s="565"/>
      <c r="GDM2995" s="357"/>
      <c r="GDN2995" s="81"/>
      <c r="GDO2995" s="173"/>
      <c r="GDP2995" s="715"/>
      <c r="GDQ2995" s="137"/>
      <c r="GDR2995" s="583"/>
      <c r="GDS2995" s="538"/>
      <c r="GDT2995" s="565"/>
      <c r="GDU2995" s="357"/>
      <c r="GDV2995" s="81"/>
      <c r="GDW2995" s="173"/>
      <c r="GDX2995" s="715"/>
      <c r="GDY2995" s="137"/>
      <c r="GDZ2995" s="583"/>
      <c r="GEA2995" s="538"/>
      <c r="GEB2995" s="565"/>
      <c r="GEC2995" s="357"/>
      <c r="GED2995" s="81"/>
      <c r="GEE2995" s="173"/>
      <c r="GEF2995" s="715"/>
      <c r="GEG2995" s="137"/>
      <c r="GEH2995" s="583"/>
      <c r="GEI2995" s="538"/>
      <c r="GEJ2995" s="565"/>
      <c r="GEK2995" s="357"/>
      <c r="GEL2995" s="81"/>
      <c r="GEM2995" s="173"/>
      <c r="GEN2995" s="715"/>
      <c r="GEO2995" s="137"/>
      <c r="GEP2995" s="583"/>
      <c r="GEQ2995" s="538"/>
      <c r="GER2995" s="565"/>
      <c r="GES2995" s="357"/>
      <c r="GET2995" s="81"/>
      <c r="GEU2995" s="173"/>
      <c r="GEV2995" s="715"/>
      <c r="GEW2995" s="137"/>
      <c r="GEX2995" s="583"/>
      <c r="GEY2995" s="538"/>
      <c r="GEZ2995" s="565"/>
      <c r="GFA2995" s="357"/>
      <c r="GFB2995" s="81"/>
      <c r="GFC2995" s="173"/>
      <c r="GFD2995" s="715"/>
      <c r="GFE2995" s="137"/>
      <c r="GFF2995" s="583"/>
      <c r="GFG2995" s="538"/>
      <c r="GFH2995" s="565"/>
      <c r="GFI2995" s="357"/>
      <c r="GFJ2995" s="81"/>
      <c r="GFK2995" s="173"/>
      <c r="GFL2995" s="715"/>
      <c r="GFM2995" s="137"/>
      <c r="GFN2995" s="583"/>
      <c r="GFO2995" s="538"/>
      <c r="GFP2995" s="565"/>
      <c r="GFQ2995" s="357"/>
      <c r="GFR2995" s="81"/>
      <c r="GFS2995" s="173"/>
      <c r="GFT2995" s="715"/>
      <c r="GFU2995" s="137"/>
      <c r="GFV2995" s="583"/>
      <c r="GFW2995" s="538"/>
      <c r="GFX2995" s="565"/>
      <c r="GFY2995" s="357"/>
      <c r="GFZ2995" s="81"/>
      <c r="GGA2995" s="173"/>
      <c r="GGB2995" s="715"/>
      <c r="GGC2995" s="137"/>
      <c r="GGD2995" s="583"/>
      <c r="GGE2995" s="538"/>
      <c r="GGF2995" s="565"/>
      <c r="GGG2995" s="357"/>
      <c r="GGH2995" s="81"/>
      <c r="GGI2995" s="173"/>
      <c r="GGJ2995" s="715"/>
      <c r="GGK2995" s="137"/>
      <c r="GGL2995" s="583"/>
      <c r="GGM2995" s="538"/>
      <c r="GGN2995" s="565"/>
      <c r="GGO2995" s="357"/>
      <c r="GGP2995" s="81"/>
      <c r="GGQ2995" s="173"/>
      <c r="GGR2995" s="715"/>
      <c r="GGS2995" s="137"/>
      <c r="GGT2995" s="583"/>
      <c r="GGU2995" s="538"/>
      <c r="GGV2995" s="565"/>
      <c r="GGW2995" s="357"/>
      <c r="GGX2995" s="81"/>
      <c r="GGY2995" s="173"/>
      <c r="GGZ2995" s="715"/>
      <c r="GHA2995" s="137"/>
      <c r="GHB2995" s="583"/>
      <c r="GHC2995" s="538"/>
      <c r="GHD2995" s="565"/>
      <c r="GHE2995" s="357"/>
      <c r="GHF2995" s="81"/>
      <c r="GHG2995" s="173"/>
      <c r="GHH2995" s="715"/>
      <c r="GHI2995" s="137"/>
      <c r="GHJ2995" s="583"/>
      <c r="GHK2995" s="538"/>
      <c r="GHL2995" s="565"/>
      <c r="GHM2995" s="357"/>
      <c r="GHN2995" s="81"/>
      <c r="GHO2995" s="173"/>
      <c r="GHP2995" s="715"/>
      <c r="GHQ2995" s="137"/>
      <c r="GHR2995" s="583"/>
      <c r="GHS2995" s="538"/>
      <c r="GHT2995" s="565"/>
      <c r="GHU2995" s="357"/>
      <c r="GHV2995" s="81"/>
      <c r="GHW2995" s="173"/>
      <c r="GHX2995" s="715"/>
      <c r="GHY2995" s="137"/>
      <c r="GHZ2995" s="583"/>
      <c r="GIA2995" s="538"/>
      <c r="GIB2995" s="565"/>
      <c r="GIC2995" s="357"/>
      <c r="GID2995" s="81"/>
      <c r="GIE2995" s="173"/>
      <c r="GIF2995" s="715"/>
      <c r="GIG2995" s="137"/>
      <c r="GIH2995" s="583"/>
      <c r="GII2995" s="538"/>
      <c r="GIJ2995" s="565"/>
      <c r="GIK2995" s="357"/>
      <c r="GIL2995" s="81"/>
      <c r="GIM2995" s="173"/>
      <c r="GIN2995" s="715"/>
      <c r="GIO2995" s="137"/>
      <c r="GIP2995" s="583"/>
      <c r="GIQ2995" s="538"/>
      <c r="GIR2995" s="565"/>
      <c r="GIS2995" s="357"/>
      <c r="GIT2995" s="81"/>
      <c r="GIU2995" s="173"/>
      <c r="GIV2995" s="715"/>
      <c r="GIW2995" s="137"/>
      <c r="GIX2995" s="583"/>
      <c r="GIY2995" s="538"/>
      <c r="GIZ2995" s="565"/>
      <c r="GJA2995" s="357"/>
      <c r="GJB2995" s="81"/>
      <c r="GJC2995" s="173"/>
      <c r="GJD2995" s="715"/>
      <c r="GJE2995" s="137"/>
      <c r="GJF2995" s="583"/>
      <c r="GJG2995" s="538"/>
      <c r="GJH2995" s="565"/>
      <c r="GJI2995" s="357"/>
      <c r="GJJ2995" s="81"/>
      <c r="GJK2995" s="173"/>
      <c r="GJL2995" s="715"/>
      <c r="GJM2995" s="137"/>
      <c r="GJN2995" s="583"/>
      <c r="GJO2995" s="538"/>
      <c r="GJP2995" s="565"/>
      <c r="GJQ2995" s="357"/>
      <c r="GJR2995" s="81"/>
      <c r="GJS2995" s="173"/>
      <c r="GJT2995" s="715"/>
      <c r="GJU2995" s="137"/>
      <c r="GJV2995" s="583"/>
      <c r="GJW2995" s="538"/>
      <c r="GJX2995" s="565"/>
      <c r="GJY2995" s="357"/>
      <c r="GJZ2995" s="81"/>
      <c r="GKA2995" s="173"/>
      <c r="GKB2995" s="715"/>
      <c r="GKC2995" s="137"/>
      <c r="GKD2995" s="583"/>
      <c r="GKE2995" s="538"/>
      <c r="GKF2995" s="565"/>
      <c r="GKG2995" s="357"/>
      <c r="GKH2995" s="81"/>
      <c r="GKI2995" s="173"/>
      <c r="GKJ2995" s="715"/>
      <c r="GKK2995" s="137"/>
      <c r="GKL2995" s="583"/>
      <c r="GKM2995" s="538"/>
      <c r="GKN2995" s="565"/>
      <c r="GKO2995" s="357"/>
      <c r="GKP2995" s="81"/>
      <c r="GKQ2995" s="173"/>
      <c r="GKR2995" s="715"/>
      <c r="GKS2995" s="137"/>
      <c r="GKT2995" s="583"/>
      <c r="GKU2995" s="538"/>
      <c r="GKV2995" s="565"/>
      <c r="GKW2995" s="357"/>
      <c r="GKX2995" s="81"/>
      <c r="GKY2995" s="173"/>
      <c r="GKZ2995" s="715"/>
      <c r="GLA2995" s="137"/>
      <c r="GLB2995" s="583"/>
      <c r="GLC2995" s="538"/>
      <c r="GLD2995" s="565"/>
      <c r="GLE2995" s="357"/>
      <c r="GLF2995" s="81"/>
      <c r="GLG2995" s="173"/>
      <c r="GLH2995" s="715"/>
      <c r="GLI2995" s="137"/>
      <c r="GLJ2995" s="583"/>
      <c r="GLK2995" s="538"/>
      <c r="GLL2995" s="565"/>
      <c r="GLM2995" s="357"/>
      <c r="GLN2995" s="81"/>
      <c r="GLO2995" s="173"/>
      <c r="GLP2995" s="715"/>
      <c r="GLQ2995" s="137"/>
      <c r="GLR2995" s="583"/>
      <c r="GLS2995" s="538"/>
      <c r="GLT2995" s="565"/>
      <c r="GLU2995" s="357"/>
      <c r="GLV2995" s="81"/>
      <c r="GLW2995" s="173"/>
      <c r="GLX2995" s="715"/>
      <c r="GLY2995" s="137"/>
      <c r="GLZ2995" s="583"/>
      <c r="GMA2995" s="538"/>
      <c r="GMB2995" s="565"/>
      <c r="GMC2995" s="357"/>
      <c r="GMD2995" s="81"/>
      <c r="GME2995" s="173"/>
      <c r="GMF2995" s="715"/>
      <c r="GMG2995" s="137"/>
      <c r="GMH2995" s="583"/>
      <c r="GMI2995" s="538"/>
      <c r="GMJ2995" s="565"/>
      <c r="GMK2995" s="357"/>
      <c r="GML2995" s="81"/>
      <c r="GMM2995" s="173"/>
      <c r="GMN2995" s="715"/>
      <c r="GMO2995" s="137"/>
      <c r="GMP2995" s="583"/>
      <c r="GMQ2995" s="538"/>
      <c r="GMR2995" s="565"/>
      <c r="GMS2995" s="357"/>
      <c r="GMT2995" s="81"/>
      <c r="GMU2995" s="173"/>
      <c r="GMV2995" s="715"/>
      <c r="GMW2995" s="137"/>
      <c r="GMX2995" s="583"/>
      <c r="GMY2995" s="538"/>
      <c r="GMZ2995" s="565"/>
      <c r="GNA2995" s="357"/>
      <c r="GNB2995" s="81"/>
      <c r="GNC2995" s="173"/>
      <c r="GND2995" s="715"/>
      <c r="GNE2995" s="137"/>
      <c r="GNF2995" s="583"/>
      <c r="GNG2995" s="538"/>
      <c r="GNH2995" s="565"/>
      <c r="GNI2995" s="357"/>
      <c r="GNJ2995" s="81"/>
      <c r="GNK2995" s="173"/>
      <c r="GNL2995" s="715"/>
      <c r="GNM2995" s="137"/>
      <c r="GNN2995" s="583"/>
      <c r="GNO2995" s="538"/>
      <c r="GNP2995" s="565"/>
      <c r="GNQ2995" s="357"/>
      <c r="GNR2995" s="81"/>
      <c r="GNS2995" s="173"/>
      <c r="GNT2995" s="715"/>
      <c r="GNU2995" s="137"/>
      <c r="GNV2995" s="583"/>
      <c r="GNW2995" s="538"/>
      <c r="GNX2995" s="565"/>
      <c r="GNY2995" s="357"/>
      <c r="GNZ2995" s="81"/>
      <c r="GOA2995" s="173"/>
      <c r="GOB2995" s="715"/>
      <c r="GOC2995" s="137"/>
      <c r="GOD2995" s="583"/>
      <c r="GOE2995" s="538"/>
      <c r="GOF2995" s="565"/>
      <c r="GOG2995" s="357"/>
      <c r="GOH2995" s="81"/>
      <c r="GOI2995" s="173"/>
      <c r="GOJ2995" s="715"/>
      <c r="GOK2995" s="137"/>
      <c r="GOL2995" s="583"/>
      <c r="GOM2995" s="538"/>
      <c r="GON2995" s="565"/>
      <c r="GOO2995" s="357"/>
      <c r="GOP2995" s="81"/>
      <c r="GOQ2995" s="173"/>
      <c r="GOR2995" s="715"/>
      <c r="GOS2995" s="137"/>
      <c r="GOT2995" s="583"/>
      <c r="GOU2995" s="538"/>
      <c r="GOV2995" s="565"/>
      <c r="GOW2995" s="357"/>
      <c r="GOX2995" s="81"/>
      <c r="GOY2995" s="173"/>
      <c r="GOZ2995" s="715"/>
      <c r="GPA2995" s="137"/>
      <c r="GPB2995" s="583"/>
      <c r="GPC2995" s="538"/>
      <c r="GPD2995" s="565"/>
      <c r="GPE2995" s="357"/>
      <c r="GPF2995" s="81"/>
      <c r="GPG2995" s="173"/>
      <c r="GPH2995" s="715"/>
      <c r="GPI2995" s="137"/>
      <c r="GPJ2995" s="583"/>
      <c r="GPK2995" s="538"/>
      <c r="GPL2995" s="565"/>
      <c r="GPM2995" s="357"/>
      <c r="GPN2995" s="81"/>
      <c r="GPO2995" s="173"/>
      <c r="GPP2995" s="715"/>
      <c r="GPQ2995" s="137"/>
      <c r="GPR2995" s="583"/>
      <c r="GPS2995" s="538"/>
      <c r="GPT2995" s="565"/>
      <c r="GPU2995" s="357"/>
      <c r="GPV2995" s="81"/>
      <c r="GPW2995" s="173"/>
      <c r="GPX2995" s="715"/>
      <c r="GPY2995" s="137"/>
      <c r="GPZ2995" s="583"/>
      <c r="GQA2995" s="538"/>
      <c r="GQB2995" s="565"/>
      <c r="GQC2995" s="357"/>
      <c r="GQD2995" s="81"/>
      <c r="GQE2995" s="173"/>
      <c r="GQF2995" s="715"/>
      <c r="GQG2995" s="137"/>
      <c r="GQH2995" s="583"/>
      <c r="GQI2995" s="538"/>
      <c r="GQJ2995" s="565"/>
      <c r="GQK2995" s="357"/>
      <c r="GQL2995" s="81"/>
      <c r="GQM2995" s="173"/>
      <c r="GQN2995" s="715"/>
      <c r="GQO2995" s="137"/>
      <c r="GQP2995" s="583"/>
      <c r="GQQ2995" s="538"/>
      <c r="GQR2995" s="565"/>
      <c r="GQS2995" s="357"/>
      <c r="GQT2995" s="81"/>
      <c r="GQU2995" s="173"/>
      <c r="GQV2995" s="715"/>
      <c r="GQW2995" s="137"/>
      <c r="GQX2995" s="583"/>
      <c r="GQY2995" s="538"/>
      <c r="GQZ2995" s="565"/>
      <c r="GRA2995" s="357"/>
      <c r="GRB2995" s="81"/>
      <c r="GRC2995" s="173"/>
      <c r="GRD2995" s="715"/>
      <c r="GRE2995" s="137"/>
      <c r="GRF2995" s="583"/>
      <c r="GRG2995" s="538"/>
      <c r="GRH2995" s="565"/>
      <c r="GRI2995" s="357"/>
      <c r="GRJ2995" s="81"/>
      <c r="GRK2995" s="173"/>
      <c r="GRL2995" s="715"/>
      <c r="GRM2995" s="137"/>
      <c r="GRN2995" s="583"/>
      <c r="GRO2995" s="538"/>
      <c r="GRP2995" s="565"/>
      <c r="GRQ2995" s="357"/>
      <c r="GRR2995" s="81"/>
      <c r="GRS2995" s="173"/>
      <c r="GRT2995" s="715"/>
      <c r="GRU2995" s="137"/>
      <c r="GRV2995" s="583"/>
      <c r="GRW2995" s="538"/>
      <c r="GRX2995" s="565"/>
      <c r="GRY2995" s="357"/>
      <c r="GRZ2995" s="81"/>
      <c r="GSA2995" s="173"/>
      <c r="GSB2995" s="715"/>
      <c r="GSC2995" s="137"/>
      <c r="GSD2995" s="583"/>
      <c r="GSE2995" s="538"/>
      <c r="GSF2995" s="565"/>
      <c r="GSG2995" s="357"/>
      <c r="GSH2995" s="81"/>
      <c r="GSI2995" s="173"/>
      <c r="GSJ2995" s="715"/>
      <c r="GSK2995" s="137"/>
      <c r="GSL2995" s="583"/>
      <c r="GSM2995" s="538"/>
      <c r="GSN2995" s="565"/>
      <c r="GSO2995" s="357"/>
      <c r="GSP2995" s="81"/>
      <c r="GSQ2995" s="173"/>
      <c r="GSR2995" s="715"/>
      <c r="GSS2995" s="137"/>
      <c r="GST2995" s="583"/>
      <c r="GSU2995" s="538"/>
      <c r="GSV2995" s="565"/>
      <c r="GSW2995" s="357"/>
      <c r="GSX2995" s="81"/>
      <c r="GSY2995" s="173"/>
      <c r="GSZ2995" s="715"/>
      <c r="GTA2995" s="137"/>
      <c r="GTB2995" s="583"/>
      <c r="GTC2995" s="538"/>
      <c r="GTD2995" s="565"/>
      <c r="GTE2995" s="357"/>
      <c r="GTF2995" s="81"/>
      <c r="GTG2995" s="173"/>
      <c r="GTH2995" s="715"/>
      <c r="GTI2995" s="137"/>
      <c r="GTJ2995" s="583"/>
      <c r="GTK2995" s="538"/>
      <c r="GTL2995" s="565"/>
      <c r="GTM2995" s="357"/>
      <c r="GTN2995" s="81"/>
      <c r="GTO2995" s="173"/>
      <c r="GTP2995" s="715"/>
      <c r="GTQ2995" s="137"/>
      <c r="GTR2995" s="583"/>
      <c r="GTS2995" s="538"/>
      <c r="GTT2995" s="565"/>
      <c r="GTU2995" s="357"/>
      <c r="GTV2995" s="81"/>
      <c r="GTW2995" s="173"/>
      <c r="GTX2995" s="715"/>
      <c r="GTY2995" s="137"/>
      <c r="GTZ2995" s="583"/>
      <c r="GUA2995" s="538"/>
      <c r="GUB2995" s="565"/>
      <c r="GUC2995" s="357"/>
      <c r="GUD2995" s="81"/>
      <c r="GUE2995" s="173"/>
      <c r="GUF2995" s="715"/>
      <c r="GUG2995" s="137"/>
      <c r="GUH2995" s="583"/>
      <c r="GUI2995" s="538"/>
      <c r="GUJ2995" s="565"/>
      <c r="GUK2995" s="357"/>
      <c r="GUL2995" s="81"/>
      <c r="GUM2995" s="173"/>
      <c r="GUN2995" s="715"/>
      <c r="GUO2995" s="137"/>
      <c r="GUP2995" s="583"/>
      <c r="GUQ2995" s="538"/>
      <c r="GUR2995" s="565"/>
      <c r="GUS2995" s="357"/>
      <c r="GUT2995" s="81"/>
      <c r="GUU2995" s="173"/>
      <c r="GUV2995" s="715"/>
      <c r="GUW2995" s="137"/>
      <c r="GUX2995" s="583"/>
      <c r="GUY2995" s="538"/>
      <c r="GUZ2995" s="565"/>
      <c r="GVA2995" s="357"/>
      <c r="GVB2995" s="81"/>
      <c r="GVC2995" s="173"/>
      <c r="GVD2995" s="715"/>
      <c r="GVE2995" s="137"/>
      <c r="GVF2995" s="583"/>
      <c r="GVG2995" s="538"/>
      <c r="GVH2995" s="565"/>
      <c r="GVI2995" s="357"/>
      <c r="GVJ2995" s="81"/>
      <c r="GVK2995" s="173"/>
      <c r="GVL2995" s="715"/>
      <c r="GVM2995" s="137"/>
      <c r="GVN2995" s="583"/>
      <c r="GVO2995" s="538"/>
      <c r="GVP2995" s="565"/>
      <c r="GVQ2995" s="357"/>
      <c r="GVR2995" s="81"/>
      <c r="GVS2995" s="173"/>
      <c r="GVT2995" s="715"/>
      <c r="GVU2995" s="137"/>
      <c r="GVV2995" s="583"/>
      <c r="GVW2995" s="538"/>
      <c r="GVX2995" s="565"/>
      <c r="GVY2995" s="357"/>
      <c r="GVZ2995" s="81"/>
      <c r="GWA2995" s="173"/>
      <c r="GWB2995" s="715"/>
      <c r="GWC2995" s="137"/>
      <c r="GWD2995" s="583"/>
      <c r="GWE2995" s="538"/>
      <c r="GWF2995" s="565"/>
      <c r="GWG2995" s="357"/>
      <c r="GWH2995" s="81"/>
      <c r="GWI2995" s="173"/>
      <c r="GWJ2995" s="715"/>
      <c r="GWK2995" s="137"/>
      <c r="GWL2995" s="583"/>
      <c r="GWM2995" s="538"/>
      <c r="GWN2995" s="565"/>
      <c r="GWO2995" s="357"/>
      <c r="GWP2995" s="81"/>
      <c r="GWQ2995" s="173"/>
      <c r="GWR2995" s="715"/>
      <c r="GWS2995" s="137"/>
      <c r="GWT2995" s="583"/>
      <c r="GWU2995" s="538"/>
      <c r="GWV2995" s="565"/>
      <c r="GWW2995" s="357"/>
      <c r="GWX2995" s="81"/>
      <c r="GWY2995" s="173"/>
      <c r="GWZ2995" s="715"/>
      <c r="GXA2995" s="137"/>
      <c r="GXB2995" s="583"/>
      <c r="GXC2995" s="538"/>
      <c r="GXD2995" s="565"/>
      <c r="GXE2995" s="357"/>
      <c r="GXF2995" s="81"/>
      <c r="GXG2995" s="173"/>
      <c r="GXH2995" s="715"/>
      <c r="GXI2995" s="137"/>
      <c r="GXJ2995" s="583"/>
      <c r="GXK2995" s="538"/>
      <c r="GXL2995" s="565"/>
      <c r="GXM2995" s="357"/>
      <c r="GXN2995" s="81"/>
      <c r="GXO2995" s="173"/>
      <c r="GXP2995" s="715"/>
      <c r="GXQ2995" s="137"/>
      <c r="GXR2995" s="583"/>
      <c r="GXS2995" s="538"/>
      <c r="GXT2995" s="565"/>
      <c r="GXU2995" s="357"/>
      <c r="GXV2995" s="81"/>
      <c r="GXW2995" s="173"/>
      <c r="GXX2995" s="715"/>
      <c r="GXY2995" s="137"/>
      <c r="GXZ2995" s="583"/>
      <c r="GYA2995" s="538"/>
      <c r="GYB2995" s="565"/>
      <c r="GYC2995" s="357"/>
      <c r="GYD2995" s="81"/>
      <c r="GYE2995" s="173"/>
      <c r="GYF2995" s="715"/>
      <c r="GYG2995" s="137"/>
      <c r="GYH2995" s="583"/>
      <c r="GYI2995" s="538"/>
      <c r="GYJ2995" s="565"/>
      <c r="GYK2995" s="357"/>
      <c r="GYL2995" s="81"/>
      <c r="GYM2995" s="173"/>
      <c r="GYN2995" s="715"/>
      <c r="GYO2995" s="137"/>
      <c r="GYP2995" s="583"/>
      <c r="GYQ2995" s="538"/>
      <c r="GYR2995" s="565"/>
      <c r="GYS2995" s="357"/>
      <c r="GYT2995" s="81"/>
      <c r="GYU2995" s="173"/>
      <c r="GYV2995" s="715"/>
      <c r="GYW2995" s="137"/>
      <c r="GYX2995" s="583"/>
      <c r="GYY2995" s="538"/>
      <c r="GYZ2995" s="565"/>
      <c r="GZA2995" s="357"/>
      <c r="GZB2995" s="81"/>
      <c r="GZC2995" s="173"/>
      <c r="GZD2995" s="715"/>
      <c r="GZE2995" s="137"/>
      <c r="GZF2995" s="583"/>
      <c r="GZG2995" s="538"/>
      <c r="GZH2995" s="565"/>
      <c r="GZI2995" s="357"/>
      <c r="GZJ2995" s="81"/>
      <c r="GZK2995" s="173"/>
      <c r="GZL2995" s="715"/>
      <c r="GZM2995" s="137"/>
      <c r="GZN2995" s="583"/>
      <c r="GZO2995" s="538"/>
      <c r="GZP2995" s="565"/>
      <c r="GZQ2995" s="357"/>
      <c r="GZR2995" s="81"/>
      <c r="GZS2995" s="173"/>
      <c r="GZT2995" s="715"/>
      <c r="GZU2995" s="137"/>
      <c r="GZV2995" s="583"/>
      <c r="GZW2995" s="538"/>
      <c r="GZX2995" s="565"/>
      <c r="GZY2995" s="357"/>
      <c r="GZZ2995" s="81"/>
      <c r="HAA2995" s="173"/>
      <c r="HAB2995" s="715"/>
      <c r="HAC2995" s="137"/>
      <c r="HAD2995" s="583"/>
      <c r="HAE2995" s="538"/>
      <c r="HAF2995" s="565"/>
      <c r="HAG2995" s="357"/>
      <c r="HAH2995" s="81"/>
      <c r="HAI2995" s="173"/>
      <c r="HAJ2995" s="715"/>
      <c r="HAK2995" s="137"/>
      <c r="HAL2995" s="583"/>
      <c r="HAM2995" s="538"/>
      <c r="HAN2995" s="565"/>
      <c r="HAO2995" s="357"/>
      <c r="HAP2995" s="81"/>
      <c r="HAQ2995" s="173"/>
      <c r="HAR2995" s="715"/>
      <c r="HAS2995" s="137"/>
      <c r="HAT2995" s="583"/>
      <c r="HAU2995" s="538"/>
      <c r="HAV2995" s="565"/>
      <c r="HAW2995" s="357"/>
      <c r="HAX2995" s="81"/>
      <c r="HAY2995" s="173"/>
      <c r="HAZ2995" s="715"/>
      <c r="HBA2995" s="137"/>
      <c r="HBB2995" s="583"/>
      <c r="HBC2995" s="538"/>
      <c r="HBD2995" s="565"/>
      <c r="HBE2995" s="357"/>
      <c r="HBF2995" s="81"/>
      <c r="HBG2995" s="173"/>
      <c r="HBH2995" s="715"/>
      <c r="HBI2995" s="137"/>
      <c r="HBJ2995" s="583"/>
      <c r="HBK2995" s="538"/>
      <c r="HBL2995" s="565"/>
      <c r="HBM2995" s="357"/>
      <c r="HBN2995" s="81"/>
      <c r="HBO2995" s="173"/>
      <c r="HBP2995" s="715"/>
      <c r="HBQ2995" s="137"/>
      <c r="HBR2995" s="583"/>
      <c r="HBS2995" s="538"/>
      <c r="HBT2995" s="565"/>
      <c r="HBU2995" s="357"/>
      <c r="HBV2995" s="81"/>
      <c r="HBW2995" s="173"/>
      <c r="HBX2995" s="715"/>
      <c r="HBY2995" s="137"/>
      <c r="HBZ2995" s="583"/>
      <c r="HCA2995" s="538"/>
      <c r="HCB2995" s="565"/>
      <c r="HCC2995" s="357"/>
      <c r="HCD2995" s="81"/>
      <c r="HCE2995" s="173"/>
      <c r="HCF2995" s="715"/>
      <c r="HCG2995" s="137"/>
      <c r="HCH2995" s="583"/>
      <c r="HCI2995" s="538"/>
      <c r="HCJ2995" s="565"/>
      <c r="HCK2995" s="357"/>
      <c r="HCL2995" s="81"/>
      <c r="HCM2995" s="173"/>
      <c r="HCN2995" s="715"/>
      <c r="HCO2995" s="137"/>
      <c r="HCP2995" s="583"/>
      <c r="HCQ2995" s="538"/>
      <c r="HCR2995" s="565"/>
      <c r="HCS2995" s="357"/>
      <c r="HCT2995" s="81"/>
      <c r="HCU2995" s="173"/>
      <c r="HCV2995" s="715"/>
      <c r="HCW2995" s="137"/>
      <c r="HCX2995" s="583"/>
      <c r="HCY2995" s="538"/>
      <c r="HCZ2995" s="565"/>
      <c r="HDA2995" s="357"/>
      <c r="HDB2995" s="81"/>
      <c r="HDC2995" s="173"/>
      <c r="HDD2995" s="715"/>
      <c r="HDE2995" s="137"/>
      <c r="HDF2995" s="583"/>
      <c r="HDG2995" s="538"/>
      <c r="HDH2995" s="565"/>
      <c r="HDI2995" s="357"/>
      <c r="HDJ2995" s="81"/>
      <c r="HDK2995" s="173"/>
      <c r="HDL2995" s="715"/>
      <c r="HDM2995" s="137"/>
      <c r="HDN2995" s="583"/>
      <c r="HDO2995" s="538"/>
      <c r="HDP2995" s="565"/>
      <c r="HDQ2995" s="357"/>
      <c r="HDR2995" s="81"/>
      <c r="HDS2995" s="173"/>
      <c r="HDT2995" s="715"/>
      <c r="HDU2995" s="137"/>
      <c r="HDV2995" s="583"/>
      <c r="HDW2995" s="538"/>
      <c r="HDX2995" s="565"/>
      <c r="HDY2995" s="357"/>
      <c r="HDZ2995" s="81"/>
      <c r="HEA2995" s="173"/>
      <c r="HEB2995" s="715"/>
      <c r="HEC2995" s="137"/>
      <c r="HED2995" s="583"/>
      <c r="HEE2995" s="538"/>
      <c r="HEF2995" s="565"/>
      <c r="HEG2995" s="357"/>
      <c r="HEH2995" s="81"/>
      <c r="HEI2995" s="173"/>
      <c r="HEJ2995" s="715"/>
      <c r="HEK2995" s="137"/>
      <c r="HEL2995" s="583"/>
      <c r="HEM2995" s="538"/>
      <c r="HEN2995" s="565"/>
      <c r="HEO2995" s="357"/>
      <c r="HEP2995" s="81"/>
      <c r="HEQ2995" s="173"/>
      <c r="HER2995" s="715"/>
      <c r="HES2995" s="137"/>
      <c r="HET2995" s="583"/>
      <c r="HEU2995" s="538"/>
      <c r="HEV2995" s="565"/>
      <c r="HEW2995" s="357"/>
      <c r="HEX2995" s="81"/>
      <c r="HEY2995" s="173"/>
      <c r="HEZ2995" s="715"/>
      <c r="HFA2995" s="137"/>
      <c r="HFB2995" s="583"/>
      <c r="HFC2995" s="538"/>
      <c r="HFD2995" s="565"/>
      <c r="HFE2995" s="357"/>
      <c r="HFF2995" s="81"/>
      <c r="HFG2995" s="173"/>
      <c r="HFH2995" s="715"/>
      <c r="HFI2995" s="137"/>
      <c r="HFJ2995" s="583"/>
      <c r="HFK2995" s="538"/>
      <c r="HFL2995" s="565"/>
      <c r="HFM2995" s="357"/>
      <c r="HFN2995" s="81"/>
      <c r="HFO2995" s="173"/>
      <c r="HFP2995" s="715"/>
      <c r="HFQ2995" s="137"/>
      <c r="HFR2995" s="583"/>
      <c r="HFS2995" s="538"/>
      <c r="HFT2995" s="565"/>
      <c r="HFU2995" s="357"/>
      <c r="HFV2995" s="81"/>
      <c r="HFW2995" s="173"/>
      <c r="HFX2995" s="715"/>
      <c r="HFY2995" s="137"/>
      <c r="HFZ2995" s="583"/>
      <c r="HGA2995" s="538"/>
      <c r="HGB2995" s="565"/>
      <c r="HGC2995" s="357"/>
      <c r="HGD2995" s="81"/>
      <c r="HGE2995" s="173"/>
      <c r="HGF2995" s="715"/>
      <c r="HGG2995" s="137"/>
      <c r="HGH2995" s="583"/>
      <c r="HGI2995" s="538"/>
      <c r="HGJ2995" s="565"/>
      <c r="HGK2995" s="357"/>
      <c r="HGL2995" s="81"/>
      <c r="HGM2995" s="173"/>
      <c r="HGN2995" s="715"/>
      <c r="HGO2995" s="137"/>
      <c r="HGP2995" s="583"/>
      <c r="HGQ2995" s="538"/>
      <c r="HGR2995" s="565"/>
      <c r="HGS2995" s="357"/>
      <c r="HGT2995" s="81"/>
      <c r="HGU2995" s="173"/>
      <c r="HGV2995" s="715"/>
      <c r="HGW2995" s="137"/>
      <c r="HGX2995" s="583"/>
      <c r="HGY2995" s="538"/>
      <c r="HGZ2995" s="565"/>
      <c r="HHA2995" s="357"/>
      <c r="HHB2995" s="81"/>
      <c r="HHC2995" s="173"/>
      <c r="HHD2995" s="715"/>
      <c r="HHE2995" s="137"/>
      <c r="HHF2995" s="583"/>
      <c r="HHG2995" s="538"/>
      <c r="HHH2995" s="565"/>
      <c r="HHI2995" s="357"/>
      <c r="HHJ2995" s="81"/>
      <c r="HHK2995" s="173"/>
      <c r="HHL2995" s="715"/>
      <c r="HHM2995" s="137"/>
      <c r="HHN2995" s="583"/>
      <c r="HHO2995" s="538"/>
      <c r="HHP2995" s="565"/>
      <c r="HHQ2995" s="357"/>
      <c r="HHR2995" s="81"/>
      <c r="HHS2995" s="173"/>
      <c r="HHT2995" s="715"/>
      <c r="HHU2995" s="137"/>
      <c r="HHV2995" s="583"/>
      <c r="HHW2995" s="538"/>
      <c r="HHX2995" s="565"/>
      <c r="HHY2995" s="357"/>
      <c r="HHZ2995" s="81"/>
      <c r="HIA2995" s="173"/>
      <c r="HIB2995" s="715"/>
      <c r="HIC2995" s="137"/>
      <c r="HID2995" s="583"/>
      <c r="HIE2995" s="538"/>
      <c r="HIF2995" s="565"/>
      <c r="HIG2995" s="357"/>
      <c r="HIH2995" s="81"/>
      <c r="HII2995" s="173"/>
      <c r="HIJ2995" s="715"/>
      <c r="HIK2995" s="137"/>
      <c r="HIL2995" s="583"/>
      <c r="HIM2995" s="538"/>
      <c r="HIN2995" s="565"/>
      <c r="HIO2995" s="357"/>
      <c r="HIP2995" s="81"/>
      <c r="HIQ2995" s="173"/>
      <c r="HIR2995" s="715"/>
      <c r="HIS2995" s="137"/>
      <c r="HIT2995" s="583"/>
      <c r="HIU2995" s="538"/>
      <c r="HIV2995" s="565"/>
      <c r="HIW2995" s="357"/>
      <c r="HIX2995" s="81"/>
      <c r="HIY2995" s="173"/>
      <c r="HIZ2995" s="715"/>
      <c r="HJA2995" s="137"/>
      <c r="HJB2995" s="583"/>
      <c r="HJC2995" s="538"/>
      <c r="HJD2995" s="565"/>
      <c r="HJE2995" s="357"/>
      <c r="HJF2995" s="81"/>
      <c r="HJG2995" s="173"/>
      <c r="HJH2995" s="715"/>
      <c r="HJI2995" s="137"/>
      <c r="HJJ2995" s="583"/>
      <c r="HJK2995" s="538"/>
      <c r="HJL2995" s="565"/>
      <c r="HJM2995" s="357"/>
      <c r="HJN2995" s="81"/>
      <c r="HJO2995" s="173"/>
      <c r="HJP2995" s="715"/>
      <c r="HJQ2995" s="137"/>
      <c r="HJR2995" s="583"/>
      <c r="HJS2995" s="538"/>
      <c r="HJT2995" s="565"/>
      <c r="HJU2995" s="357"/>
      <c r="HJV2995" s="81"/>
      <c r="HJW2995" s="173"/>
      <c r="HJX2995" s="715"/>
      <c r="HJY2995" s="137"/>
      <c r="HJZ2995" s="583"/>
      <c r="HKA2995" s="538"/>
      <c r="HKB2995" s="565"/>
      <c r="HKC2995" s="357"/>
      <c r="HKD2995" s="81"/>
      <c r="HKE2995" s="173"/>
      <c r="HKF2995" s="715"/>
      <c r="HKG2995" s="137"/>
      <c r="HKH2995" s="583"/>
      <c r="HKI2995" s="538"/>
      <c r="HKJ2995" s="565"/>
      <c r="HKK2995" s="357"/>
      <c r="HKL2995" s="81"/>
      <c r="HKM2995" s="173"/>
      <c r="HKN2995" s="715"/>
      <c r="HKO2995" s="137"/>
      <c r="HKP2995" s="583"/>
      <c r="HKQ2995" s="538"/>
      <c r="HKR2995" s="565"/>
      <c r="HKS2995" s="357"/>
      <c r="HKT2995" s="81"/>
      <c r="HKU2995" s="173"/>
      <c r="HKV2995" s="715"/>
      <c r="HKW2995" s="137"/>
      <c r="HKX2995" s="583"/>
      <c r="HKY2995" s="538"/>
      <c r="HKZ2995" s="565"/>
      <c r="HLA2995" s="357"/>
      <c r="HLB2995" s="81"/>
      <c r="HLC2995" s="173"/>
      <c r="HLD2995" s="715"/>
      <c r="HLE2995" s="137"/>
      <c r="HLF2995" s="583"/>
      <c r="HLG2995" s="538"/>
      <c r="HLH2995" s="565"/>
      <c r="HLI2995" s="357"/>
      <c r="HLJ2995" s="81"/>
      <c r="HLK2995" s="173"/>
      <c r="HLL2995" s="715"/>
      <c r="HLM2995" s="137"/>
      <c r="HLN2995" s="583"/>
      <c r="HLO2995" s="538"/>
      <c r="HLP2995" s="565"/>
      <c r="HLQ2995" s="357"/>
      <c r="HLR2995" s="81"/>
      <c r="HLS2995" s="173"/>
      <c r="HLT2995" s="715"/>
      <c r="HLU2995" s="137"/>
      <c r="HLV2995" s="583"/>
      <c r="HLW2995" s="538"/>
      <c r="HLX2995" s="565"/>
      <c r="HLY2995" s="357"/>
      <c r="HLZ2995" s="81"/>
      <c r="HMA2995" s="173"/>
      <c r="HMB2995" s="715"/>
      <c r="HMC2995" s="137"/>
      <c r="HMD2995" s="583"/>
      <c r="HME2995" s="538"/>
      <c r="HMF2995" s="565"/>
      <c r="HMG2995" s="357"/>
      <c r="HMH2995" s="81"/>
      <c r="HMI2995" s="173"/>
      <c r="HMJ2995" s="715"/>
      <c r="HMK2995" s="137"/>
      <c r="HML2995" s="583"/>
      <c r="HMM2995" s="538"/>
      <c r="HMN2995" s="565"/>
      <c r="HMO2995" s="357"/>
      <c r="HMP2995" s="81"/>
      <c r="HMQ2995" s="173"/>
      <c r="HMR2995" s="715"/>
      <c r="HMS2995" s="137"/>
      <c r="HMT2995" s="583"/>
      <c r="HMU2995" s="538"/>
      <c r="HMV2995" s="565"/>
      <c r="HMW2995" s="357"/>
      <c r="HMX2995" s="81"/>
      <c r="HMY2995" s="173"/>
      <c r="HMZ2995" s="715"/>
      <c r="HNA2995" s="137"/>
      <c r="HNB2995" s="583"/>
      <c r="HNC2995" s="538"/>
      <c r="HND2995" s="565"/>
      <c r="HNE2995" s="357"/>
      <c r="HNF2995" s="81"/>
      <c r="HNG2995" s="173"/>
      <c r="HNH2995" s="715"/>
      <c r="HNI2995" s="137"/>
      <c r="HNJ2995" s="583"/>
      <c r="HNK2995" s="538"/>
      <c r="HNL2995" s="565"/>
      <c r="HNM2995" s="357"/>
      <c r="HNN2995" s="81"/>
      <c r="HNO2995" s="173"/>
      <c r="HNP2995" s="715"/>
      <c r="HNQ2995" s="137"/>
      <c r="HNR2995" s="583"/>
      <c r="HNS2995" s="538"/>
      <c r="HNT2995" s="565"/>
      <c r="HNU2995" s="357"/>
      <c r="HNV2995" s="81"/>
      <c r="HNW2995" s="173"/>
      <c r="HNX2995" s="715"/>
      <c r="HNY2995" s="137"/>
      <c r="HNZ2995" s="583"/>
      <c r="HOA2995" s="538"/>
      <c r="HOB2995" s="565"/>
      <c r="HOC2995" s="357"/>
      <c r="HOD2995" s="81"/>
      <c r="HOE2995" s="173"/>
      <c r="HOF2995" s="715"/>
      <c r="HOG2995" s="137"/>
      <c r="HOH2995" s="583"/>
      <c r="HOI2995" s="538"/>
      <c r="HOJ2995" s="565"/>
      <c r="HOK2995" s="357"/>
      <c r="HOL2995" s="81"/>
      <c r="HOM2995" s="173"/>
      <c r="HON2995" s="715"/>
      <c r="HOO2995" s="137"/>
      <c r="HOP2995" s="583"/>
      <c r="HOQ2995" s="538"/>
      <c r="HOR2995" s="565"/>
      <c r="HOS2995" s="357"/>
      <c r="HOT2995" s="81"/>
      <c r="HOU2995" s="173"/>
      <c r="HOV2995" s="715"/>
      <c r="HOW2995" s="137"/>
      <c r="HOX2995" s="583"/>
      <c r="HOY2995" s="538"/>
      <c r="HOZ2995" s="565"/>
      <c r="HPA2995" s="357"/>
      <c r="HPB2995" s="81"/>
      <c r="HPC2995" s="173"/>
      <c r="HPD2995" s="715"/>
      <c r="HPE2995" s="137"/>
      <c r="HPF2995" s="583"/>
      <c r="HPG2995" s="538"/>
      <c r="HPH2995" s="565"/>
      <c r="HPI2995" s="357"/>
      <c r="HPJ2995" s="81"/>
      <c r="HPK2995" s="173"/>
      <c r="HPL2995" s="715"/>
      <c r="HPM2995" s="137"/>
      <c r="HPN2995" s="583"/>
      <c r="HPO2995" s="538"/>
      <c r="HPP2995" s="565"/>
      <c r="HPQ2995" s="357"/>
      <c r="HPR2995" s="81"/>
      <c r="HPS2995" s="173"/>
      <c r="HPT2995" s="715"/>
      <c r="HPU2995" s="137"/>
      <c r="HPV2995" s="583"/>
      <c r="HPW2995" s="538"/>
      <c r="HPX2995" s="565"/>
      <c r="HPY2995" s="357"/>
      <c r="HPZ2995" s="81"/>
      <c r="HQA2995" s="173"/>
      <c r="HQB2995" s="715"/>
      <c r="HQC2995" s="137"/>
      <c r="HQD2995" s="583"/>
      <c r="HQE2995" s="538"/>
      <c r="HQF2995" s="565"/>
      <c r="HQG2995" s="357"/>
      <c r="HQH2995" s="81"/>
      <c r="HQI2995" s="173"/>
      <c r="HQJ2995" s="715"/>
      <c r="HQK2995" s="137"/>
      <c r="HQL2995" s="583"/>
      <c r="HQM2995" s="538"/>
      <c r="HQN2995" s="565"/>
      <c r="HQO2995" s="357"/>
      <c r="HQP2995" s="81"/>
      <c r="HQQ2995" s="173"/>
      <c r="HQR2995" s="715"/>
      <c r="HQS2995" s="137"/>
      <c r="HQT2995" s="583"/>
      <c r="HQU2995" s="538"/>
      <c r="HQV2995" s="565"/>
      <c r="HQW2995" s="357"/>
      <c r="HQX2995" s="81"/>
      <c r="HQY2995" s="173"/>
      <c r="HQZ2995" s="715"/>
      <c r="HRA2995" s="137"/>
      <c r="HRB2995" s="583"/>
      <c r="HRC2995" s="538"/>
      <c r="HRD2995" s="565"/>
      <c r="HRE2995" s="357"/>
      <c r="HRF2995" s="81"/>
      <c r="HRG2995" s="173"/>
      <c r="HRH2995" s="715"/>
      <c r="HRI2995" s="137"/>
      <c r="HRJ2995" s="583"/>
      <c r="HRK2995" s="538"/>
      <c r="HRL2995" s="565"/>
      <c r="HRM2995" s="357"/>
      <c r="HRN2995" s="81"/>
      <c r="HRO2995" s="173"/>
      <c r="HRP2995" s="715"/>
      <c r="HRQ2995" s="137"/>
      <c r="HRR2995" s="583"/>
      <c r="HRS2995" s="538"/>
      <c r="HRT2995" s="565"/>
      <c r="HRU2995" s="357"/>
      <c r="HRV2995" s="81"/>
      <c r="HRW2995" s="173"/>
      <c r="HRX2995" s="715"/>
      <c r="HRY2995" s="137"/>
      <c r="HRZ2995" s="583"/>
      <c r="HSA2995" s="538"/>
      <c r="HSB2995" s="565"/>
      <c r="HSC2995" s="357"/>
      <c r="HSD2995" s="81"/>
      <c r="HSE2995" s="173"/>
      <c r="HSF2995" s="715"/>
      <c r="HSG2995" s="137"/>
      <c r="HSH2995" s="583"/>
      <c r="HSI2995" s="538"/>
      <c r="HSJ2995" s="565"/>
      <c r="HSK2995" s="357"/>
      <c r="HSL2995" s="81"/>
      <c r="HSM2995" s="173"/>
      <c r="HSN2995" s="715"/>
      <c r="HSO2995" s="137"/>
      <c r="HSP2995" s="583"/>
      <c r="HSQ2995" s="538"/>
      <c r="HSR2995" s="565"/>
      <c r="HSS2995" s="357"/>
      <c r="HST2995" s="81"/>
      <c r="HSU2995" s="173"/>
      <c r="HSV2995" s="715"/>
      <c r="HSW2995" s="137"/>
      <c r="HSX2995" s="583"/>
      <c r="HSY2995" s="538"/>
      <c r="HSZ2995" s="565"/>
      <c r="HTA2995" s="357"/>
      <c r="HTB2995" s="81"/>
      <c r="HTC2995" s="173"/>
      <c r="HTD2995" s="715"/>
      <c r="HTE2995" s="137"/>
      <c r="HTF2995" s="583"/>
      <c r="HTG2995" s="538"/>
      <c r="HTH2995" s="565"/>
      <c r="HTI2995" s="357"/>
      <c r="HTJ2995" s="81"/>
      <c r="HTK2995" s="173"/>
      <c r="HTL2995" s="715"/>
      <c r="HTM2995" s="137"/>
      <c r="HTN2995" s="583"/>
      <c r="HTO2995" s="538"/>
      <c r="HTP2995" s="565"/>
      <c r="HTQ2995" s="357"/>
      <c r="HTR2995" s="81"/>
      <c r="HTS2995" s="173"/>
      <c r="HTT2995" s="715"/>
      <c r="HTU2995" s="137"/>
      <c r="HTV2995" s="583"/>
      <c r="HTW2995" s="538"/>
      <c r="HTX2995" s="565"/>
      <c r="HTY2995" s="357"/>
      <c r="HTZ2995" s="81"/>
      <c r="HUA2995" s="173"/>
      <c r="HUB2995" s="715"/>
      <c r="HUC2995" s="137"/>
      <c r="HUD2995" s="583"/>
      <c r="HUE2995" s="538"/>
      <c r="HUF2995" s="565"/>
      <c r="HUG2995" s="357"/>
      <c r="HUH2995" s="81"/>
      <c r="HUI2995" s="173"/>
      <c r="HUJ2995" s="715"/>
      <c r="HUK2995" s="137"/>
      <c r="HUL2995" s="583"/>
      <c r="HUM2995" s="538"/>
      <c r="HUN2995" s="565"/>
      <c r="HUO2995" s="357"/>
      <c r="HUP2995" s="81"/>
      <c r="HUQ2995" s="173"/>
      <c r="HUR2995" s="715"/>
      <c r="HUS2995" s="137"/>
      <c r="HUT2995" s="583"/>
      <c r="HUU2995" s="538"/>
      <c r="HUV2995" s="565"/>
      <c r="HUW2995" s="357"/>
      <c r="HUX2995" s="81"/>
      <c r="HUY2995" s="173"/>
      <c r="HUZ2995" s="715"/>
      <c r="HVA2995" s="137"/>
      <c r="HVB2995" s="583"/>
      <c r="HVC2995" s="538"/>
      <c r="HVD2995" s="565"/>
      <c r="HVE2995" s="357"/>
      <c r="HVF2995" s="81"/>
      <c r="HVG2995" s="173"/>
      <c r="HVH2995" s="715"/>
      <c r="HVI2995" s="137"/>
      <c r="HVJ2995" s="583"/>
      <c r="HVK2995" s="538"/>
      <c r="HVL2995" s="565"/>
      <c r="HVM2995" s="357"/>
      <c r="HVN2995" s="81"/>
      <c r="HVO2995" s="173"/>
      <c r="HVP2995" s="715"/>
      <c r="HVQ2995" s="137"/>
      <c r="HVR2995" s="583"/>
      <c r="HVS2995" s="538"/>
      <c r="HVT2995" s="565"/>
      <c r="HVU2995" s="357"/>
      <c r="HVV2995" s="81"/>
      <c r="HVW2995" s="173"/>
      <c r="HVX2995" s="715"/>
      <c r="HVY2995" s="137"/>
      <c r="HVZ2995" s="583"/>
      <c r="HWA2995" s="538"/>
      <c r="HWB2995" s="565"/>
      <c r="HWC2995" s="357"/>
      <c r="HWD2995" s="81"/>
      <c r="HWE2995" s="173"/>
      <c r="HWF2995" s="715"/>
      <c r="HWG2995" s="137"/>
      <c r="HWH2995" s="583"/>
      <c r="HWI2995" s="538"/>
      <c r="HWJ2995" s="565"/>
      <c r="HWK2995" s="357"/>
      <c r="HWL2995" s="81"/>
      <c r="HWM2995" s="173"/>
      <c r="HWN2995" s="715"/>
      <c r="HWO2995" s="137"/>
      <c r="HWP2995" s="583"/>
      <c r="HWQ2995" s="538"/>
      <c r="HWR2995" s="565"/>
      <c r="HWS2995" s="357"/>
      <c r="HWT2995" s="81"/>
      <c r="HWU2995" s="173"/>
      <c r="HWV2995" s="715"/>
      <c r="HWW2995" s="137"/>
      <c r="HWX2995" s="583"/>
      <c r="HWY2995" s="538"/>
      <c r="HWZ2995" s="565"/>
      <c r="HXA2995" s="357"/>
      <c r="HXB2995" s="81"/>
      <c r="HXC2995" s="173"/>
      <c r="HXD2995" s="715"/>
      <c r="HXE2995" s="137"/>
      <c r="HXF2995" s="583"/>
      <c r="HXG2995" s="538"/>
      <c r="HXH2995" s="565"/>
      <c r="HXI2995" s="357"/>
      <c r="HXJ2995" s="81"/>
      <c r="HXK2995" s="173"/>
      <c r="HXL2995" s="715"/>
      <c r="HXM2995" s="137"/>
      <c r="HXN2995" s="583"/>
      <c r="HXO2995" s="538"/>
      <c r="HXP2995" s="565"/>
      <c r="HXQ2995" s="357"/>
      <c r="HXR2995" s="81"/>
      <c r="HXS2995" s="173"/>
      <c r="HXT2995" s="715"/>
      <c r="HXU2995" s="137"/>
      <c r="HXV2995" s="583"/>
      <c r="HXW2995" s="538"/>
      <c r="HXX2995" s="565"/>
      <c r="HXY2995" s="357"/>
      <c r="HXZ2995" s="81"/>
      <c r="HYA2995" s="173"/>
      <c r="HYB2995" s="715"/>
      <c r="HYC2995" s="137"/>
      <c r="HYD2995" s="583"/>
      <c r="HYE2995" s="538"/>
      <c r="HYF2995" s="565"/>
      <c r="HYG2995" s="357"/>
      <c r="HYH2995" s="81"/>
      <c r="HYI2995" s="173"/>
      <c r="HYJ2995" s="715"/>
      <c r="HYK2995" s="137"/>
      <c r="HYL2995" s="583"/>
      <c r="HYM2995" s="538"/>
      <c r="HYN2995" s="565"/>
      <c r="HYO2995" s="357"/>
      <c r="HYP2995" s="81"/>
      <c r="HYQ2995" s="173"/>
      <c r="HYR2995" s="715"/>
      <c r="HYS2995" s="137"/>
      <c r="HYT2995" s="583"/>
      <c r="HYU2995" s="538"/>
      <c r="HYV2995" s="565"/>
      <c r="HYW2995" s="357"/>
      <c r="HYX2995" s="81"/>
      <c r="HYY2995" s="173"/>
      <c r="HYZ2995" s="715"/>
      <c r="HZA2995" s="137"/>
      <c r="HZB2995" s="583"/>
      <c r="HZC2995" s="538"/>
      <c r="HZD2995" s="565"/>
      <c r="HZE2995" s="357"/>
      <c r="HZF2995" s="81"/>
      <c r="HZG2995" s="173"/>
      <c r="HZH2995" s="715"/>
      <c r="HZI2995" s="137"/>
      <c r="HZJ2995" s="583"/>
      <c r="HZK2995" s="538"/>
      <c r="HZL2995" s="565"/>
      <c r="HZM2995" s="357"/>
      <c r="HZN2995" s="81"/>
      <c r="HZO2995" s="173"/>
      <c r="HZP2995" s="715"/>
      <c r="HZQ2995" s="137"/>
      <c r="HZR2995" s="583"/>
      <c r="HZS2995" s="538"/>
      <c r="HZT2995" s="565"/>
      <c r="HZU2995" s="357"/>
      <c r="HZV2995" s="81"/>
      <c r="HZW2995" s="173"/>
      <c r="HZX2995" s="715"/>
      <c r="HZY2995" s="137"/>
      <c r="HZZ2995" s="583"/>
      <c r="IAA2995" s="538"/>
      <c r="IAB2995" s="565"/>
      <c r="IAC2995" s="357"/>
      <c r="IAD2995" s="81"/>
      <c r="IAE2995" s="173"/>
      <c r="IAF2995" s="715"/>
      <c r="IAG2995" s="137"/>
      <c r="IAH2995" s="583"/>
      <c r="IAI2995" s="538"/>
      <c r="IAJ2995" s="565"/>
      <c r="IAK2995" s="357"/>
      <c r="IAL2995" s="81"/>
      <c r="IAM2995" s="173"/>
      <c r="IAN2995" s="715"/>
      <c r="IAO2995" s="137"/>
      <c r="IAP2995" s="583"/>
      <c r="IAQ2995" s="538"/>
      <c r="IAR2995" s="565"/>
      <c r="IAS2995" s="357"/>
      <c r="IAT2995" s="81"/>
      <c r="IAU2995" s="173"/>
      <c r="IAV2995" s="715"/>
      <c r="IAW2995" s="137"/>
      <c r="IAX2995" s="583"/>
      <c r="IAY2995" s="538"/>
      <c r="IAZ2995" s="565"/>
      <c r="IBA2995" s="357"/>
      <c r="IBB2995" s="81"/>
      <c r="IBC2995" s="173"/>
      <c r="IBD2995" s="715"/>
      <c r="IBE2995" s="137"/>
      <c r="IBF2995" s="583"/>
      <c r="IBG2995" s="538"/>
      <c r="IBH2995" s="565"/>
      <c r="IBI2995" s="357"/>
      <c r="IBJ2995" s="81"/>
      <c r="IBK2995" s="173"/>
      <c r="IBL2995" s="715"/>
      <c r="IBM2995" s="137"/>
      <c r="IBN2995" s="583"/>
      <c r="IBO2995" s="538"/>
      <c r="IBP2995" s="565"/>
      <c r="IBQ2995" s="357"/>
      <c r="IBR2995" s="81"/>
      <c r="IBS2995" s="173"/>
      <c r="IBT2995" s="715"/>
      <c r="IBU2995" s="137"/>
      <c r="IBV2995" s="583"/>
      <c r="IBW2995" s="538"/>
      <c r="IBX2995" s="565"/>
      <c r="IBY2995" s="357"/>
      <c r="IBZ2995" s="81"/>
      <c r="ICA2995" s="173"/>
      <c r="ICB2995" s="715"/>
      <c r="ICC2995" s="137"/>
      <c r="ICD2995" s="583"/>
      <c r="ICE2995" s="538"/>
      <c r="ICF2995" s="565"/>
      <c r="ICG2995" s="357"/>
      <c r="ICH2995" s="81"/>
      <c r="ICI2995" s="173"/>
      <c r="ICJ2995" s="715"/>
      <c r="ICK2995" s="137"/>
      <c r="ICL2995" s="583"/>
      <c r="ICM2995" s="538"/>
      <c r="ICN2995" s="565"/>
      <c r="ICO2995" s="357"/>
      <c r="ICP2995" s="81"/>
      <c r="ICQ2995" s="173"/>
      <c r="ICR2995" s="715"/>
      <c r="ICS2995" s="137"/>
      <c r="ICT2995" s="583"/>
      <c r="ICU2995" s="538"/>
      <c r="ICV2995" s="565"/>
      <c r="ICW2995" s="357"/>
      <c r="ICX2995" s="81"/>
      <c r="ICY2995" s="173"/>
      <c r="ICZ2995" s="715"/>
      <c r="IDA2995" s="137"/>
      <c r="IDB2995" s="583"/>
      <c r="IDC2995" s="538"/>
      <c r="IDD2995" s="565"/>
      <c r="IDE2995" s="357"/>
      <c r="IDF2995" s="81"/>
      <c r="IDG2995" s="173"/>
      <c r="IDH2995" s="715"/>
      <c r="IDI2995" s="137"/>
      <c r="IDJ2995" s="583"/>
      <c r="IDK2995" s="538"/>
      <c r="IDL2995" s="565"/>
      <c r="IDM2995" s="357"/>
      <c r="IDN2995" s="81"/>
      <c r="IDO2995" s="173"/>
      <c r="IDP2995" s="715"/>
      <c r="IDQ2995" s="137"/>
      <c r="IDR2995" s="583"/>
      <c r="IDS2995" s="538"/>
      <c r="IDT2995" s="565"/>
      <c r="IDU2995" s="357"/>
      <c r="IDV2995" s="81"/>
      <c r="IDW2995" s="173"/>
      <c r="IDX2995" s="715"/>
      <c r="IDY2995" s="137"/>
      <c r="IDZ2995" s="583"/>
      <c r="IEA2995" s="538"/>
      <c r="IEB2995" s="565"/>
      <c r="IEC2995" s="357"/>
      <c r="IED2995" s="81"/>
      <c r="IEE2995" s="173"/>
      <c r="IEF2995" s="715"/>
      <c r="IEG2995" s="137"/>
      <c r="IEH2995" s="583"/>
      <c r="IEI2995" s="538"/>
      <c r="IEJ2995" s="565"/>
      <c r="IEK2995" s="357"/>
      <c r="IEL2995" s="81"/>
      <c r="IEM2995" s="173"/>
      <c r="IEN2995" s="715"/>
      <c r="IEO2995" s="137"/>
      <c r="IEP2995" s="583"/>
      <c r="IEQ2995" s="538"/>
      <c r="IER2995" s="565"/>
      <c r="IES2995" s="357"/>
      <c r="IET2995" s="81"/>
      <c r="IEU2995" s="173"/>
      <c r="IEV2995" s="715"/>
      <c r="IEW2995" s="137"/>
      <c r="IEX2995" s="583"/>
      <c r="IEY2995" s="538"/>
      <c r="IEZ2995" s="565"/>
      <c r="IFA2995" s="357"/>
      <c r="IFB2995" s="81"/>
      <c r="IFC2995" s="173"/>
      <c r="IFD2995" s="715"/>
      <c r="IFE2995" s="137"/>
      <c r="IFF2995" s="583"/>
      <c r="IFG2995" s="538"/>
      <c r="IFH2995" s="565"/>
      <c r="IFI2995" s="357"/>
      <c r="IFJ2995" s="81"/>
      <c r="IFK2995" s="173"/>
      <c r="IFL2995" s="715"/>
      <c r="IFM2995" s="137"/>
      <c r="IFN2995" s="583"/>
      <c r="IFO2995" s="538"/>
      <c r="IFP2995" s="565"/>
      <c r="IFQ2995" s="357"/>
      <c r="IFR2995" s="81"/>
      <c r="IFS2995" s="173"/>
      <c r="IFT2995" s="715"/>
      <c r="IFU2995" s="137"/>
      <c r="IFV2995" s="583"/>
      <c r="IFW2995" s="538"/>
      <c r="IFX2995" s="565"/>
      <c r="IFY2995" s="357"/>
      <c r="IFZ2995" s="81"/>
      <c r="IGA2995" s="173"/>
      <c r="IGB2995" s="715"/>
      <c r="IGC2995" s="137"/>
      <c r="IGD2995" s="583"/>
      <c r="IGE2995" s="538"/>
      <c r="IGF2995" s="565"/>
      <c r="IGG2995" s="357"/>
      <c r="IGH2995" s="81"/>
      <c r="IGI2995" s="173"/>
      <c r="IGJ2995" s="715"/>
      <c r="IGK2995" s="137"/>
      <c r="IGL2995" s="583"/>
      <c r="IGM2995" s="538"/>
      <c r="IGN2995" s="565"/>
      <c r="IGO2995" s="357"/>
      <c r="IGP2995" s="81"/>
      <c r="IGQ2995" s="173"/>
      <c r="IGR2995" s="715"/>
      <c r="IGS2995" s="137"/>
      <c r="IGT2995" s="583"/>
      <c r="IGU2995" s="538"/>
      <c r="IGV2995" s="565"/>
      <c r="IGW2995" s="357"/>
      <c r="IGX2995" s="81"/>
      <c r="IGY2995" s="173"/>
      <c r="IGZ2995" s="715"/>
      <c r="IHA2995" s="137"/>
      <c r="IHB2995" s="583"/>
      <c r="IHC2995" s="538"/>
      <c r="IHD2995" s="565"/>
      <c r="IHE2995" s="357"/>
      <c r="IHF2995" s="81"/>
      <c r="IHG2995" s="173"/>
      <c r="IHH2995" s="715"/>
      <c r="IHI2995" s="137"/>
      <c r="IHJ2995" s="583"/>
      <c r="IHK2995" s="538"/>
      <c r="IHL2995" s="565"/>
      <c r="IHM2995" s="357"/>
      <c r="IHN2995" s="81"/>
      <c r="IHO2995" s="173"/>
      <c r="IHP2995" s="715"/>
      <c r="IHQ2995" s="137"/>
      <c r="IHR2995" s="583"/>
      <c r="IHS2995" s="538"/>
      <c r="IHT2995" s="565"/>
      <c r="IHU2995" s="357"/>
      <c r="IHV2995" s="81"/>
      <c r="IHW2995" s="173"/>
      <c r="IHX2995" s="715"/>
      <c r="IHY2995" s="137"/>
      <c r="IHZ2995" s="583"/>
      <c r="IIA2995" s="538"/>
      <c r="IIB2995" s="565"/>
      <c r="IIC2995" s="357"/>
      <c r="IID2995" s="81"/>
      <c r="IIE2995" s="173"/>
      <c r="IIF2995" s="715"/>
      <c r="IIG2995" s="137"/>
      <c r="IIH2995" s="583"/>
      <c r="III2995" s="538"/>
      <c r="IIJ2995" s="565"/>
      <c r="IIK2995" s="357"/>
      <c r="IIL2995" s="81"/>
      <c r="IIM2995" s="173"/>
      <c r="IIN2995" s="715"/>
      <c r="IIO2995" s="137"/>
      <c r="IIP2995" s="583"/>
      <c r="IIQ2995" s="538"/>
      <c r="IIR2995" s="565"/>
      <c r="IIS2995" s="357"/>
      <c r="IIT2995" s="81"/>
      <c r="IIU2995" s="173"/>
      <c r="IIV2995" s="715"/>
      <c r="IIW2995" s="137"/>
      <c r="IIX2995" s="583"/>
      <c r="IIY2995" s="538"/>
      <c r="IIZ2995" s="565"/>
      <c r="IJA2995" s="357"/>
      <c r="IJB2995" s="81"/>
      <c r="IJC2995" s="173"/>
      <c r="IJD2995" s="715"/>
      <c r="IJE2995" s="137"/>
      <c r="IJF2995" s="583"/>
      <c r="IJG2995" s="538"/>
      <c r="IJH2995" s="565"/>
      <c r="IJI2995" s="357"/>
      <c r="IJJ2995" s="81"/>
      <c r="IJK2995" s="173"/>
      <c r="IJL2995" s="715"/>
      <c r="IJM2995" s="137"/>
      <c r="IJN2995" s="583"/>
      <c r="IJO2995" s="538"/>
      <c r="IJP2995" s="565"/>
      <c r="IJQ2995" s="357"/>
      <c r="IJR2995" s="81"/>
      <c r="IJS2995" s="173"/>
      <c r="IJT2995" s="715"/>
      <c r="IJU2995" s="137"/>
      <c r="IJV2995" s="583"/>
      <c r="IJW2995" s="538"/>
      <c r="IJX2995" s="565"/>
      <c r="IJY2995" s="357"/>
      <c r="IJZ2995" s="81"/>
      <c r="IKA2995" s="173"/>
      <c r="IKB2995" s="715"/>
      <c r="IKC2995" s="137"/>
      <c r="IKD2995" s="583"/>
      <c r="IKE2995" s="538"/>
      <c r="IKF2995" s="565"/>
      <c r="IKG2995" s="357"/>
      <c r="IKH2995" s="81"/>
      <c r="IKI2995" s="173"/>
      <c r="IKJ2995" s="715"/>
      <c r="IKK2995" s="137"/>
      <c r="IKL2995" s="583"/>
      <c r="IKM2995" s="538"/>
      <c r="IKN2995" s="565"/>
      <c r="IKO2995" s="357"/>
      <c r="IKP2995" s="81"/>
      <c r="IKQ2995" s="173"/>
      <c r="IKR2995" s="715"/>
      <c r="IKS2995" s="137"/>
      <c r="IKT2995" s="583"/>
      <c r="IKU2995" s="538"/>
      <c r="IKV2995" s="565"/>
      <c r="IKW2995" s="357"/>
      <c r="IKX2995" s="81"/>
      <c r="IKY2995" s="173"/>
      <c r="IKZ2995" s="715"/>
      <c r="ILA2995" s="137"/>
      <c r="ILB2995" s="583"/>
      <c r="ILC2995" s="538"/>
      <c r="ILD2995" s="565"/>
      <c r="ILE2995" s="357"/>
      <c r="ILF2995" s="81"/>
      <c r="ILG2995" s="173"/>
      <c r="ILH2995" s="715"/>
      <c r="ILI2995" s="137"/>
      <c r="ILJ2995" s="583"/>
      <c r="ILK2995" s="538"/>
      <c r="ILL2995" s="565"/>
      <c r="ILM2995" s="357"/>
      <c r="ILN2995" s="81"/>
      <c r="ILO2995" s="173"/>
      <c r="ILP2995" s="715"/>
      <c r="ILQ2995" s="137"/>
      <c r="ILR2995" s="583"/>
      <c r="ILS2995" s="538"/>
      <c r="ILT2995" s="565"/>
      <c r="ILU2995" s="357"/>
      <c r="ILV2995" s="81"/>
      <c r="ILW2995" s="173"/>
      <c r="ILX2995" s="715"/>
      <c r="ILY2995" s="137"/>
      <c r="ILZ2995" s="583"/>
      <c r="IMA2995" s="538"/>
      <c r="IMB2995" s="565"/>
      <c r="IMC2995" s="357"/>
      <c r="IMD2995" s="81"/>
      <c r="IME2995" s="173"/>
      <c r="IMF2995" s="715"/>
      <c r="IMG2995" s="137"/>
      <c r="IMH2995" s="583"/>
      <c r="IMI2995" s="538"/>
      <c r="IMJ2995" s="565"/>
      <c r="IMK2995" s="357"/>
      <c r="IML2995" s="81"/>
      <c r="IMM2995" s="173"/>
      <c r="IMN2995" s="715"/>
      <c r="IMO2995" s="137"/>
      <c r="IMP2995" s="583"/>
      <c r="IMQ2995" s="538"/>
      <c r="IMR2995" s="565"/>
      <c r="IMS2995" s="357"/>
      <c r="IMT2995" s="81"/>
      <c r="IMU2995" s="173"/>
      <c r="IMV2995" s="715"/>
      <c r="IMW2995" s="137"/>
      <c r="IMX2995" s="583"/>
      <c r="IMY2995" s="538"/>
      <c r="IMZ2995" s="565"/>
      <c r="INA2995" s="357"/>
      <c r="INB2995" s="81"/>
      <c r="INC2995" s="173"/>
      <c r="IND2995" s="715"/>
      <c r="INE2995" s="137"/>
      <c r="INF2995" s="583"/>
      <c r="ING2995" s="538"/>
      <c r="INH2995" s="565"/>
      <c r="INI2995" s="357"/>
      <c r="INJ2995" s="81"/>
      <c r="INK2995" s="173"/>
      <c r="INL2995" s="715"/>
      <c r="INM2995" s="137"/>
      <c r="INN2995" s="583"/>
      <c r="INO2995" s="538"/>
      <c r="INP2995" s="565"/>
      <c r="INQ2995" s="357"/>
      <c r="INR2995" s="81"/>
      <c r="INS2995" s="173"/>
      <c r="INT2995" s="715"/>
      <c r="INU2995" s="137"/>
      <c r="INV2995" s="583"/>
      <c r="INW2995" s="538"/>
      <c r="INX2995" s="565"/>
      <c r="INY2995" s="357"/>
      <c r="INZ2995" s="81"/>
      <c r="IOA2995" s="173"/>
      <c r="IOB2995" s="715"/>
      <c r="IOC2995" s="137"/>
      <c r="IOD2995" s="583"/>
      <c r="IOE2995" s="538"/>
      <c r="IOF2995" s="565"/>
      <c r="IOG2995" s="357"/>
      <c r="IOH2995" s="81"/>
      <c r="IOI2995" s="173"/>
      <c r="IOJ2995" s="715"/>
      <c r="IOK2995" s="137"/>
      <c r="IOL2995" s="583"/>
      <c r="IOM2995" s="538"/>
      <c r="ION2995" s="565"/>
      <c r="IOO2995" s="357"/>
      <c r="IOP2995" s="81"/>
      <c r="IOQ2995" s="173"/>
      <c r="IOR2995" s="715"/>
      <c r="IOS2995" s="137"/>
      <c r="IOT2995" s="583"/>
      <c r="IOU2995" s="538"/>
      <c r="IOV2995" s="565"/>
      <c r="IOW2995" s="357"/>
      <c r="IOX2995" s="81"/>
      <c r="IOY2995" s="173"/>
      <c r="IOZ2995" s="715"/>
      <c r="IPA2995" s="137"/>
      <c r="IPB2995" s="583"/>
      <c r="IPC2995" s="538"/>
      <c r="IPD2995" s="565"/>
      <c r="IPE2995" s="357"/>
      <c r="IPF2995" s="81"/>
      <c r="IPG2995" s="173"/>
      <c r="IPH2995" s="715"/>
      <c r="IPI2995" s="137"/>
      <c r="IPJ2995" s="583"/>
      <c r="IPK2995" s="538"/>
      <c r="IPL2995" s="565"/>
      <c r="IPM2995" s="357"/>
      <c r="IPN2995" s="81"/>
      <c r="IPO2995" s="173"/>
      <c r="IPP2995" s="715"/>
      <c r="IPQ2995" s="137"/>
      <c r="IPR2995" s="583"/>
      <c r="IPS2995" s="538"/>
      <c r="IPT2995" s="565"/>
      <c r="IPU2995" s="357"/>
      <c r="IPV2995" s="81"/>
      <c r="IPW2995" s="173"/>
      <c r="IPX2995" s="715"/>
      <c r="IPY2995" s="137"/>
      <c r="IPZ2995" s="583"/>
      <c r="IQA2995" s="538"/>
      <c r="IQB2995" s="565"/>
      <c r="IQC2995" s="357"/>
      <c r="IQD2995" s="81"/>
      <c r="IQE2995" s="173"/>
      <c r="IQF2995" s="715"/>
      <c r="IQG2995" s="137"/>
      <c r="IQH2995" s="583"/>
      <c r="IQI2995" s="538"/>
      <c r="IQJ2995" s="565"/>
      <c r="IQK2995" s="357"/>
      <c r="IQL2995" s="81"/>
      <c r="IQM2995" s="173"/>
      <c r="IQN2995" s="715"/>
      <c r="IQO2995" s="137"/>
      <c r="IQP2995" s="583"/>
      <c r="IQQ2995" s="538"/>
      <c r="IQR2995" s="565"/>
      <c r="IQS2995" s="357"/>
      <c r="IQT2995" s="81"/>
      <c r="IQU2995" s="173"/>
      <c r="IQV2995" s="715"/>
      <c r="IQW2995" s="137"/>
      <c r="IQX2995" s="583"/>
      <c r="IQY2995" s="538"/>
      <c r="IQZ2995" s="565"/>
      <c r="IRA2995" s="357"/>
      <c r="IRB2995" s="81"/>
      <c r="IRC2995" s="173"/>
      <c r="IRD2995" s="715"/>
      <c r="IRE2995" s="137"/>
      <c r="IRF2995" s="583"/>
      <c r="IRG2995" s="538"/>
      <c r="IRH2995" s="565"/>
      <c r="IRI2995" s="357"/>
      <c r="IRJ2995" s="81"/>
      <c r="IRK2995" s="173"/>
      <c r="IRL2995" s="715"/>
      <c r="IRM2995" s="137"/>
      <c r="IRN2995" s="583"/>
      <c r="IRO2995" s="538"/>
      <c r="IRP2995" s="565"/>
      <c r="IRQ2995" s="357"/>
      <c r="IRR2995" s="81"/>
      <c r="IRS2995" s="173"/>
      <c r="IRT2995" s="715"/>
      <c r="IRU2995" s="137"/>
      <c r="IRV2995" s="583"/>
      <c r="IRW2995" s="538"/>
      <c r="IRX2995" s="565"/>
      <c r="IRY2995" s="357"/>
      <c r="IRZ2995" s="81"/>
      <c r="ISA2995" s="173"/>
      <c r="ISB2995" s="715"/>
      <c r="ISC2995" s="137"/>
      <c r="ISD2995" s="583"/>
      <c r="ISE2995" s="538"/>
      <c r="ISF2995" s="565"/>
      <c r="ISG2995" s="357"/>
      <c r="ISH2995" s="81"/>
      <c r="ISI2995" s="173"/>
      <c r="ISJ2995" s="715"/>
      <c r="ISK2995" s="137"/>
      <c r="ISL2995" s="583"/>
      <c r="ISM2995" s="538"/>
      <c r="ISN2995" s="565"/>
      <c r="ISO2995" s="357"/>
      <c r="ISP2995" s="81"/>
      <c r="ISQ2995" s="173"/>
      <c r="ISR2995" s="715"/>
      <c r="ISS2995" s="137"/>
      <c r="IST2995" s="583"/>
      <c r="ISU2995" s="538"/>
      <c r="ISV2995" s="565"/>
      <c r="ISW2995" s="357"/>
      <c r="ISX2995" s="81"/>
      <c r="ISY2995" s="173"/>
      <c r="ISZ2995" s="715"/>
      <c r="ITA2995" s="137"/>
      <c r="ITB2995" s="583"/>
      <c r="ITC2995" s="538"/>
      <c r="ITD2995" s="565"/>
      <c r="ITE2995" s="357"/>
      <c r="ITF2995" s="81"/>
      <c r="ITG2995" s="173"/>
      <c r="ITH2995" s="715"/>
      <c r="ITI2995" s="137"/>
      <c r="ITJ2995" s="583"/>
      <c r="ITK2995" s="538"/>
      <c r="ITL2995" s="565"/>
      <c r="ITM2995" s="357"/>
      <c r="ITN2995" s="81"/>
      <c r="ITO2995" s="173"/>
      <c r="ITP2995" s="715"/>
      <c r="ITQ2995" s="137"/>
      <c r="ITR2995" s="583"/>
      <c r="ITS2995" s="538"/>
      <c r="ITT2995" s="565"/>
      <c r="ITU2995" s="357"/>
      <c r="ITV2995" s="81"/>
      <c r="ITW2995" s="173"/>
      <c r="ITX2995" s="715"/>
      <c r="ITY2995" s="137"/>
      <c r="ITZ2995" s="583"/>
      <c r="IUA2995" s="538"/>
      <c r="IUB2995" s="565"/>
      <c r="IUC2995" s="357"/>
      <c r="IUD2995" s="81"/>
      <c r="IUE2995" s="173"/>
      <c r="IUF2995" s="715"/>
      <c r="IUG2995" s="137"/>
      <c r="IUH2995" s="583"/>
      <c r="IUI2995" s="538"/>
      <c r="IUJ2995" s="565"/>
      <c r="IUK2995" s="357"/>
      <c r="IUL2995" s="81"/>
      <c r="IUM2995" s="173"/>
      <c r="IUN2995" s="715"/>
      <c r="IUO2995" s="137"/>
      <c r="IUP2995" s="583"/>
      <c r="IUQ2995" s="538"/>
      <c r="IUR2995" s="565"/>
      <c r="IUS2995" s="357"/>
      <c r="IUT2995" s="81"/>
      <c r="IUU2995" s="173"/>
      <c r="IUV2995" s="715"/>
      <c r="IUW2995" s="137"/>
      <c r="IUX2995" s="583"/>
      <c r="IUY2995" s="538"/>
      <c r="IUZ2995" s="565"/>
      <c r="IVA2995" s="357"/>
      <c r="IVB2995" s="81"/>
      <c r="IVC2995" s="173"/>
      <c r="IVD2995" s="715"/>
      <c r="IVE2995" s="137"/>
      <c r="IVF2995" s="583"/>
      <c r="IVG2995" s="538"/>
      <c r="IVH2995" s="565"/>
      <c r="IVI2995" s="357"/>
      <c r="IVJ2995" s="81"/>
      <c r="IVK2995" s="173"/>
      <c r="IVL2995" s="715"/>
      <c r="IVM2995" s="137"/>
      <c r="IVN2995" s="583"/>
      <c r="IVO2995" s="538"/>
      <c r="IVP2995" s="565"/>
      <c r="IVQ2995" s="357"/>
      <c r="IVR2995" s="81"/>
      <c r="IVS2995" s="173"/>
      <c r="IVT2995" s="715"/>
      <c r="IVU2995" s="137"/>
      <c r="IVV2995" s="583"/>
      <c r="IVW2995" s="538"/>
      <c r="IVX2995" s="565"/>
      <c r="IVY2995" s="357"/>
      <c r="IVZ2995" s="81"/>
      <c r="IWA2995" s="173"/>
      <c r="IWB2995" s="715"/>
      <c r="IWC2995" s="137"/>
      <c r="IWD2995" s="583"/>
      <c r="IWE2995" s="538"/>
      <c r="IWF2995" s="565"/>
      <c r="IWG2995" s="357"/>
      <c r="IWH2995" s="81"/>
      <c r="IWI2995" s="173"/>
      <c r="IWJ2995" s="715"/>
      <c r="IWK2995" s="137"/>
      <c r="IWL2995" s="583"/>
      <c r="IWM2995" s="538"/>
      <c r="IWN2995" s="565"/>
      <c r="IWO2995" s="357"/>
      <c r="IWP2995" s="81"/>
      <c r="IWQ2995" s="173"/>
      <c r="IWR2995" s="715"/>
      <c r="IWS2995" s="137"/>
      <c r="IWT2995" s="583"/>
      <c r="IWU2995" s="538"/>
      <c r="IWV2995" s="565"/>
      <c r="IWW2995" s="357"/>
      <c r="IWX2995" s="81"/>
      <c r="IWY2995" s="173"/>
      <c r="IWZ2995" s="715"/>
      <c r="IXA2995" s="137"/>
      <c r="IXB2995" s="583"/>
      <c r="IXC2995" s="538"/>
      <c r="IXD2995" s="565"/>
      <c r="IXE2995" s="357"/>
      <c r="IXF2995" s="81"/>
      <c r="IXG2995" s="173"/>
      <c r="IXH2995" s="715"/>
      <c r="IXI2995" s="137"/>
      <c r="IXJ2995" s="583"/>
      <c r="IXK2995" s="538"/>
      <c r="IXL2995" s="565"/>
      <c r="IXM2995" s="357"/>
      <c r="IXN2995" s="81"/>
      <c r="IXO2995" s="173"/>
      <c r="IXP2995" s="715"/>
      <c r="IXQ2995" s="137"/>
      <c r="IXR2995" s="583"/>
      <c r="IXS2995" s="538"/>
      <c r="IXT2995" s="565"/>
      <c r="IXU2995" s="357"/>
      <c r="IXV2995" s="81"/>
      <c r="IXW2995" s="173"/>
      <c r="IXX2995" s="715"/>
      <c r="IXY2995" s="137"/>
      <c r="IXZ2995" s="583"/>
      <c r="IYA2995" s="538"/>
      <c r="IYB2995" s="565"/>
      <c r="IYC2995" s="357"/>
      <c r="IYD2995" s="81"/>
      <c r="IYE2995" s="173"/>
      <c r="IYF2995" s="715"/>
      <c r="IYG2995" s="137"/>
      <c r="IYH2995" s="583"/>
      <c r="IYI2995" s="538"/>
      <c r="IYJ2995" s="565"/>
      <c r="IYK2995" s="357"/>
      <c r="IYL2995" s="81"/>
      <c r="IYM2995" s="173"/>
      <c r="IYN2995" s="715"/>
      <c r="IYO2995" s="137"/>
      <c r="IYP2995" s="583"/>
      <c r="IYQ2995" s="538"/>
      <c r="IYR2995" s="565"/>
      <c r="IYS2995" s="357"/>
      <c r="IYT2995" s="81"/>
      <c r="IYU2995" s="173"/>
      <c r="IYV2995" s="715"/>
      <c r="IYW2995" s="137"/>
      <c r="IYX2995" s="583"/>
      <c r="IYY2995" s="538"/>
      <c r="IYZ2995" s="565"/>
      <c r="IZA2995" s="357"/>
      <c r="IZB2995" s="81"/>
      <c r="IZC2995" s="173"/>
      <c r="IZD2995" s="715"/>
      <c r="IZE2995" s="137"/>
      <c r="IZF2995" s="583"/>
      <c r="IZG2995" s="538"/>
      <c r="IZH2995" s="565"/>
      <c r="IZI2995" s="357"/>
      <c r="IZJ2995" s="81"/>
      <c r="IZK2995" s="173"/>
      <c r="IZL2995" s="715"/>
      <c r="IZM2995" s="137"/>
      <c r="IZN2995" s="583"/>
      <c r="IZO2995" s="538"/>
      <c r="IZP2995" s="565"/>
      <c r="IZQ2995" s="357"/>
      <c r="IZR2995" s="81"/>
      <c r="IZS2995" s="173"/>
      <c r="IZT2995" s="715"/>
      <c r="IZU2995" s="137"/>
      <c r="IZV2995" s="583"/>
      <c r="IZW2995" s="538"/>
      <c r="IZX2995" s="565"/>
      <c r="IZY2995" s="357"/>
      <c r="IZZ2995" s="81"/>
      <c r="JAA2995" s="173"/>
      <c r="JAB2995" s="715"/>
      <c r="JAC2995" s="137"/>
      <c r="JAD2995" s="583"/>
      <c r="JAE2995" s="538"/>
      <c r="JAF2995" s="565"/>
      <c r="JAG2995" s="357"/>
      <c r="JAH2995" s="81"/>
      <c r="JAI2995" s="173"/>
      <c r="JAJ2995" s="715"/>
      <c r="JAK2995" s="137"/>
      <c r="JAL2995" s="583"/>
      <c r="JAM2995" s="538"/>
      <c r="JAN2995" s="565"/>
      <c r="JAO2995" s="357"/>
      <c r="JAP2995" s="81"/>
      <c r="JAQ2995" s="173"/>
      <c r="JAR2995" s="715"/>
      <c r="JAS2995" s="137"/>
      <c r="JAT2995" s="583"/>
      <c r="JAU2995" s="538"/>
      <c r="JAV2995" s="565"/>
      <c r="JAW2995" s="357"/>
      <c r="JAX2995" s="81"/>
      <c r="JAY2995" s="173"/>
      <c r="JAZ2995" s="715"/>
      <c r="JBA2995" s="137"/>
      <c r="JBB2995" s="583"/>
      <c r="JBC2995" s="538"/>
      <c r="JBD2995" s="565"/>
      <c r="JBE2995" s="357"/>
      <c r="JBF2995" s="81"/>
      <c r="JBG2995" s="173"/>
      <c r="JBH2995" s="715"/>
      <c r="JBI2995" s="137"/>
      <c r="JBJ2995" s="583"/>
      <c r="JBK2995" s="538"/>
      <c r="JBL2995" s="565"/>
      <c r="JBM2995" s="357"/>
      <c r="JBN2995" s="81"/>
      <c r="JBO2995" s="173"/>
      <c r="JBP2995" s="715"/>
      <c r="JBQ2995" s="137"/>
      <c r="JBR2995" s="583"/>
      <c r="JBS2995" s="538"/>
      <c r="JBT2995" s="565"/>
      <c r="JBU2995" s="357"/>
      <c r="JBV2995" s="81"/>
      <c r="JBW2995" s="173"/>
      <c r="JBX2995" s="715"/>
      <c r="JBY2995" s="137"/>
      <c r="JBZ2995" s="583"/>
      <c r="JCA2995" s="538"/>
      <c r="JCB2995" s="565"/>
      <c r="JCC2995" s="357"/>
      <c r="JCD2995" s="81"/>
      <c r="JCE2995" s="173"/>
      <c r="JCF2995" s="715"/>
      <c r="JCG2995" s="137"/>
      <c r="JCH2995" s="583"/>
      <c r="JCI2995" s="538"/>
      <c r="JCJ2995" s="565"/>
      <c r="JCK2995" s="357"/>
      <c r="JCL2995" s="81"/>
      <c r="JCM2995" s="173"/>
      <c r="JCN2995" s="715"/>
      <c r="JCO2995" s="137"/>
      <c r="JCP2995" s="583"/>
      <c r="JCQ2995" s="538"/>
      <c r="JCR2995" s="565"/>
      <c r="JCS2995" s="357"/>
      <c r="JCT2995" s="81"/>
      <c r="JCU2995" s="173"/>
      <c r="JCV2995" s="715"/>
      <c r="JCW2995" s="137"/>
      <c r="JCX2995" s="583"/>
      <c r="JCY2995" s="538"/>
      <c r="JCZ2995" s="565"/>
      <c r="JDA2995" s="357"/>
      <c r="JDB2995" s="81"/>
      <c r="JDC2995" s="173"/>
      <c r="JDD2995" s="715"/>
      <c r="JDE2995" s="137"/>
      <c r="JDF2995" s="583"/>
      <c r="JDG2995" s="538"/>
      <c r="JDH2995" s="565"/>
      <c r="JDI2995" s="357"/>
      <c r="JDJ2995" s="81"/>
      <c r="JDK2995" s="173"/>
      <c r="JDL2995" s="715"/>
      <c r="JDM2995" s="137"/>
      <c r="JDN2995" s="583"/>
      <c r="JDO2995" s="538"/>
      <c r="JDP2995" s="565"/>
      <c r="JDQ2995" s="357"/>
      <c r="JDR2995" s="81"/>
      <c r="JDS2995" s="173"/>
      <c r="JDT2995" s="715"/>
      <c r="JDU2995" s="137"/>
      <c r="JDV2995" s="583"/>
      <c r="JDW2995" s="538"/>
      <c r="JDX2995" s="565"/>
      <c r="JDY2995" s="357"/>
      <c r="JDZ2995" s="81"/>
      <c r="JEA2995" s="173"/>
      <c r="JEB2995" s="715"/>
      <c r="JEC2995" s="137"/>
      <c r="JED2995" s="583"/>
      <c r="JEE2995" s="538"/>
      <c r="JEF2995" s="565"/>
      <c r="JEG2995" s="357"/>
      <c r="JEH2995" s="81"/>
      <c r="JEI2995" s="173"/>
      <c r="JEJ2995" s="715"/>
      <c r="JEK2995" s="137"/>
      <c r="JEL2995" s="583"/>
      <c r="JEM2995" s="538"/>
      <c r="JEN2995" s="565"/>
      <c r="JEO2995" s="357"/>
      <c r="JEP2995" s="81"/>
      <c r="JEQ2995" s="173"/>
      <c r="JER2995" s="715"/>
      <c r="JES2995" s="137"/>
      <c r="JET2995" s="583"/>
      <c r="JEU2995" s="538"/>
      <c r="JEV2995" s="565"/>
      <c r="JEW2995" s="357"/>
      <c r="JEX2995" s="81"/>
      <c r="JEY2995" s="173"/>
      <c r="JEZ2995" s="715"/>
      <c r="JFA2995" s="137"/>
      <c r="JFB2995" s="583"/>
      <c r="JFC2995" s="538"/>
      <c r="JFD2995" s="565"/>
      <c r="JFE2995" s="357"/>
      <c r="JFF2995" s="81"/>
      <c r="JFG2995" s="173"/>
      <c r="JFH2995" s="715"/>
      <c r="JFI2995" s="137"/>
      <c r="JFJ2995" s="583"/>
      <c r="JFK2995" s="538"/>
      <c r="JFL2995" s="565"/>
      <c r="JFM2995" s="357"/>
      <c r="JFN2995" s="81"/>
      <c r="JFO2995" s="173"/>
      <c r="JFP2995" s="715"/>
      <c r="JFQ2995" s="137"/>
      <c r="JFR2995" s="583"/>
      <c r="JFS2995" s="538"/>
      <c r="JFT2995" s="565"/>
      <c r="JFU2995" s="357"/>
      <c r="JFV2995" s="81"/>
      <c r="JFW2995" s="173"/>
      <c r="JFX2995" s="715"/>
      <c r="JFY2995" s="137"/>
      <c r="JFZ2995" s="583"/>
      <c r="JGA2995" s="538"/>
      <c r="JGB2995" s="565"/>
      <c r="JGC2995" s="357"/>
      <c r="JGD2995" s="81"/>
      <c r="JGE2995" s="173"/>
      <c r="JGF2995" s="715"/>
      <c r="JGG2995" s="137"/>
      <c r="JGH2995" s="583"/>
      <c r="JGI2995" s="538"/>
      <c r="JGJ2995" s="565"/>
      <c r="JGK2995" s="357"/>
      <c r="JGL2995" s="81"/>
      <c r="JGM2995" s="173"/>
      <c r="JGN2995" s="715"/>
      <c r="JGO2995" s="137"/>
      <c r="JGP2995" s="583"/>
      <c r="JGQ2995" s="538"/>
      <c r="JGR2995" s="565"/>
      <c r="JGS2995" s="357"/>
      <c r="JGT2995" s="81"/>
      <c r="JGU2995" s="173"/>
      <c r="JGV2995" s="715"/>
      <c r="JGW2995" s="137"/>
      <c r="JGX2995" s="583"/>
      <c r="JGY2995" s="538"/>
      <c r="JGZ2995" s="565"/>
      <c r="JHA2995" s="357"/>
      <c r="JHB2995" s="81"/>
      <c r="JHC2995" s="173"/>
      <c r="JHD2995" s="715"/>
      <c r="JHE2995" s="137"/>
      <c r="JHF2995" s="583"/>
      <c r="JHG2995" s="538"/>
      <c r="JHH2995" s="565"/>
      <c r="JHI2995" s="357"/>
      <c r="JHJ2995" s="81"/>
      <c r="JHK2995" s="173"/>
      <c r="JHL2995" s="715"/>
      <c r="JHM2995" s="137"/>
      <c r="JHN2995" s="583"/>
      <c r="JHO2995" s="538"/>
      <c r="JHP2995" s="565"/>
      <c r="JHQ2995" s="357"/>
      <c r="JHR2995" s="81"/>
      <c r="JHS2995" s="173"/>
      <c r="JHT2995" s="715"/>
      <c r="JHU2995" s="137"/>
      <c r="JHV2995" s="583"/>
      <c r="JHW2995" s="538"/>
      <c r="JHX2995" s="565"/>
      <c r="JHY2995" s="357"/>
      <c r="JHZ2995" s="81"/>
      <c r="JIA2995" s="173"/>
      <c r="JIB2995" s="715"/>
      <c r="JIC2995" s="137"/>
      <c r="JID2995" s="583"/>
      <c r="JIE2995" s="538"/>
      <c r="JIF2995" s="565"/>
      <c r="JIG2995" s="357"/>
      <c r="JIH2995" s="81"/>
      <c r="JII2995" s="173"/>
      <c r="JIJ2995" s="715"/>
      <c r="JIK2995" s="137"/>
      <c r="JIL2995" s="583"/>
      <c r="JIM2995" s="538"/>
      <c r="JIN2995" s="565"/>
      <c r="JIO2995" s="357"/>
      <c r="JIP2995" s="81"/>
      <c r="JIQ2995" s="173"/>
      <c r="JIR2995" s="715"/>
      <c r="JIS2995" s="137"/>
      <c r="JIT2995" s="583"/>
      <c r="JIU2995" s="538"/>
      <c r="JIV2995" s="565"/>
      <c r="JIW2995" s="357"/>
      <c r="JIX2995" s="81"/>
      <c r="JIY2995" s="173"/>
      <c r="JIZ2995" s="715"/>
      <c r="JJA2995" s="137"/>
      <c r="JJB2995" s="583"/>
      <c r="JJC2995" s="538"/>
      <c r="JJD2995" s="565"/>
      <c r="JJE2995" s="357"/>
      <c r="JJF2995" s="81"/>
      <c r="JJG2995" s="173"/>
      <c r="JJH2995" s="715"/>
      <c r="JJI2995" s="137"/>
      <c r="JJJ2995" s="583"/>
      <c r="JJK2995" s="538"/>
      <c r="JJL2995" s="565"/>
      <c r="JJM2995" s="357"/>
      <c r="JJN2995" s="81"/>
      <c r="JJO2995" s="173"/>
      <c r="JJP2995" s="715"/>
      <c r="JJQ2995" s="137"/>
      <c r="JJR2995" s="583"/>
      <c r="JJS2995" s="538"/>
      <c r="JJT2995" s="565"/>
      <c r="JJU2995" s="357"/>
      <c r="JJV2995" s="81"/>
      <c r="JJW2995" s="173"/>
      <c r="JJX2995" s="715"/>
      <c r="JJY2995" s="137"/>
      <c r="JJZ2995" s="583"/>
      <c r="JKA2995" s="538"/>
      <c r="JKB2995" s="565"/>
      <c r="JKC2995" s="357"/>
      <c r="JKD2995" s="81"/>
      <c r="JKE2995" s="173"/>
      <c r="JKF2995" s="715"/>
      <c r="JKG2995" s="137"/>
      <c r="JKH2995" s="583"/>
      <c r="JKI2995" s="538"/>
      <c r="JKJ2995" s="565"/>
      <c r="JKK2995" s="357"/>
      <c r="JKL2995" s="81"/>
      <c r="JKM2995" s="173"/>
      <c r="JKN2995" s="715"/>
      <c r="JKO2995" s="137"/>
      <c r="JKP2995" s="583"/>
      <c r="JKQ2995" s="538"/>
      <c r="JKR2995" s="565"/>
      <c r="JKS2995" s="357"/>
      <c r="JKT2995" s="81"/>
      <c r="JKU2995" s="173"/>
      <c r="JKV2995" s="715"/>
      <c r="JKW2995" s="137"/>
      <c r="JKX2995" s="583"/>
      <c r="JKY2995" s="538"/>
      <c r="JKZ2995" s="565"/>
      <c r="JLA2995" s="357"/>
      <c r="JLB2995" s="81"/>
      <c r="JLC2995" s="173"/>
      <c r="JLD2995" s="715"/>
      <c r="JLE2995" s="137"/>
      <c r="JLF2995" s="583"/>
      <c r="JLG2995" s="538"/>
      <c r="JLH2995" s="565"/>
      <c r="JLI2995" s="357"/>
      <c r="JLJ2995" s="81"/>
      <c r="JLK2995" s="173"/>
      <c r="JLL2995" s="715"/>
      <c r="JLM2995" s="137"/>
      <c r="JLN2995" s="583"/>
      <c r="JLO2995" s="538"/>
      <c r="JLP2995" s="565"/>
      <c r="JLQ2995" s="357"/>
      <c r="JLR2995" s="81"/>
      <c r="JLS2995" s="173"/>
      <c r="JLT2995" s="715"/>
      <c r="JLU2995" s="137"/>
      <c r="JLV2995" s="583"/>
      <c r="JLW2995" s="538"/>
      <c r="JLX2995" s="565"/>
      <c r="JLY2995" s="357"/>
      <c r="JLZ2995" s="81"/>
      <c r="JMA2995" s="173"/>
      <c r="JMB2995" s="715"/>
      <c r="JMC2995" s="137"/>
      <c r="JMD2995" s="583"/>
      <c r="JME2995" s="538"/>
      <c r="JMF2995" s="565"/>
      <c r="JMG2995" s="357"/>
      <c r="JMH2995" s="81"/>
      <c r="JMI2995" s="173"/>
      <c r="JMJ2995" s="715"/>
      <c r="JMK2995" s="137"/>
      <c r="JML2995" s="583"/>
      <c r="JMM2995" s="538"/>
      <c r="JMN2995" s="565"/>
      <c r="JMO2995" s="357"/>
      <c r="JMP2995" s="81"/>
      <c r="JMQ2995" s="173"/>
      <c r="JMR2995" s="715"/>
      <c r="JMS2995" s="137"/>
      <c r="JMT2995" s="583"/>
      <c r="JMU2995" s="538"/>
      <c r="JMV2995" s="565"/>
      <c r="JMW2995" s="357"/>
      <c r="JMX2995" s="81"/>
      <c r="JMY2995" s="173"/>
      <c r="JMZ2995" s="715"/>
      <c r="JNA2995" s="137"/>
      <c r="JNB2995" s="583"/>
      <c r="JNC2995" s="538"/>
      <c r="JND2995" s="565"/>
      <c r="JNE2995" s="357"/>
      <c r="JNF2995" s="81"/>
      <c r="JNG2995" s="173"/>
      <c r="JNH2995" s="715"/>
      <c r="JNI2995" s="137"/>
      <c r="JNJ2995" s="583"/>
      <c r="JNK2995" s="538"/>
      <c r="JNL2995" s="565"/>
      <c r="JNM2995" s="357"/>
      <c r="JNN2995" s="81"/>
      <c r="JNO2995" s="173"/>
      <c r="JNP2995" s="715"/>
      <c r="JNQ2995" s="137"/>
      <c r="JNR2995" s="583"/>
      <c r="JNS2995" s="538"/>
      <c r="JNT2995" s="565"/>
      <c r="JNU2995" s="357"/>
      <c r="JNV2995" s="81"/>
      <c r="JNW2995" s="173"/>
      <c r="JNX2995" s="715"/>
      <c r="JNY2995" s="137"/>
      <c r="JNZ2995" s="583"/>
      <c r="JOA2995" s="538"/>
      <c r="JOB2995" s="565"/>
      <c r="JOC2995" s="357"/>
      <c r="JOD2995" s="81"/>
      <c r="JOE2995" s="173"/>
      <c r="JOF2995" s="715"/>
      <c r="JOG2995" s="137"/>
      <c r="JOH2995" s="583"/>
      <c r="JOI2995" s="538"/>
      <c r="JOJ2995" s="565"/>
      <c r="JOK2995" s="357"/>
      <c r="JOL2995" s="81"/>
      <c r="JOM2995" s="173"/>
      <c r="JON2995" s="715"/>
      <c r="JOO2995" s="137"/>
      <c r="JOP2995" s="583"/>
      <c r="JOQ2995" s="538"/>
      <c r="JOR2995" s="565"/>
      <c r="JOS2995" s="357"/>
      <c r="JOT2995" s="81"/>
      <c r="JOU2995" s="173"/>
      <c r="JOV2995" s="715"/>
      <c r="JOW2995" s="137"/>
      <c r="JOX2995" s="583"/>
      <c r="JOY2995" s="538"/>
      <c r="JOZ2995" s="565"/>
      <c r="JPA2995" s="357"/>
      <c r="JPB2995" s="81"/>
      <c r="JPC2995" s="173"/>
      <c r="JPD2995" s="715"/>
      <c r="JPE2995" s="137"/>
      <c r="JPF2995" s="583"/>
      <c r="JPG2995" s="538"/>
      <c r="JPH2995" s="565"/>
      <c r="JPI2995" s="357"/>
      <c r="JPJ2995" s="81"/>
      <c r="JPK2995" s="173"/>
      <c r="JPL2995" s="715"/>
      <c r="JPM2995" s="137"/>
      <c r="JPN2995" s="583"/>
      <c r="JPO2995" s="538"/>
      <c r="JPP2995" s="565"/>
      <c r="JPQ2995" s="357"/>
      <c r="JPR2995" s="81"/>
      <c r="JPS2995" s="173"/>
      <c r="JPT2995" s="715"/>
      <c r="JPU2995" s="137"/>
      <c r="JPV2995" s="583"/>
      <c r="JPW2995" s="538"/>
      <c r="JPX2995" s="565"/>
      <c r="JPY2995" s="357"/>
      <c r="JPZ2995" s="81"/>
      <c r="JQA2995" s="173"/>
      <c r="JQB2995" s="715"/>
      <c r="JQC2995" s="137"/>
      <c r="JQD2995" s="583"/>
      <c r="JQE2995" s="538"/>
      <c r="JQF2995" s="565"/>
      <c r="JQG2995" s="357"/>
      <c r="JQH2995" s="81"/>
      <c r="JQI2995" s="173"/>
      <c r="JQJ2995" s="715"/>
      <c r="JQK2995" s="137"/>
      <c r="JQL2995" s="583"/>
      <c r="JQM2995" s="538"/>
      <c r="JQN2995" s="565"/>
      <c r="JQO2995" s="357"/>
      <c r="JQP2995" s="81"/>
      <c r="JQQ2995" s="173"/>
      <c r="JQR2995" s="715"/>
      <c r="JQS2995" s="137"/>
      <c r="JQT2995" s="583"/>
      <c r="JQU2995" s="538"/>
      <c r="JQV2995" s="565"/>
      <c r="JQW2995" s="357"/>
      <c r="JQX2995" s="81"/>
      <c r="JQY2995" s="173"/>
      <c r="JQZ2995" s="715"/>
      <c r="JRA2995" s="137"/>
      <c r="JRB2995" s="583"/>
      <c r="JRC2995" s="538"/>
      <c r="JRD2995" s="565"/>
      <c r="JRE2995" s="357"/>
      <c r="JRF2995" s="81"/>
      <c r="JRG2995" s="173"/>
      <c r="JRH2995" s="715"/>
      <c r="JRI2995" s="137"/>
      <c r="JRJ2995" s="583"/>
      <c r="JRK2995" s="538"/>
      <c r="JRL2995" s="565"/>
      <c r="JRM2995" s="357"/>
      <c r="JRN2995" s="81"/>
      <c r="JRO2995" s="173"/>
      <c r="JRP2995" s="715"/>
      <c r="JRQ2995" s="137"/>
      <c r="JRR2995" s="583"/>
      <c r="JRS2995" s="538"/>
      <c r="JRT2995" s="565"/>
      <c r="JRU2995" s="357"/>
      <c r="JRV2995" s="81"/>
      <c r="JRW2995" s="173"/>
      <c r="JRX2995" s="715"/>
      <c r="JRY2995" s="137"/>
      <c r="JRZ2995" s="583"/>
      <c r="JSA2995" s="538"/>
      <c r="JSB2995" s="565"/>
      <c r="JSC2995" s="357"/>
      <c r="JSD2995" s="81"/>
      <c r="JSE2995" s="173"/>
      <c r="JSF2995" s="715"/>
      <c r="JSG2995" s="137"/>
      <c r="JSH2995" s="583"/>
      <c r="JSI2995" s="538"/>
      <c r="JSJ2995" s="565"/>
      <c r="JSK2995" s="357"/>
      <c r="JSL2995" s="81"/>
      <c r="JSM2995" s="173"/>
      <c r="JSN2995" s="715"/>
      <c r="JSO2995" s="137"/>
      <c r="JSP2995" s="583"/>
      <c r="JSQ2995" s="538"/>
      <c r="JSR2995" s="565"/>
      <c r="JSS2995" s="357"/>
      <c r="JST2995" s="81"/>
      <c r="JSU2995" s="173"/>
      <c r="JSV2995" s="715"/>
      <c r="JSW2995" s="137"/>
      <c r="JSX2995" s="583"/>
      <c r="JSY2995" s="538"/>
      <c r="JSZ2995" s="565"/>
      <c r="JTA2995" s="357"/>
      <c r="JTB2995" s="81"/>
      <c r="JTC2995" s="173"/>
      <c r="JTD2995" s="715"/>
      <c r="JTE2995" s="137"/>
      <c r="JTF2995" s="583"/>
      <c r="JTG2995" s="538"/>
      <c r="JTH2995" s="565"/>
      <c r="JTI2995" s="357"/>
      <c r="JTJ2995" s="81"/>
      <c r="JTK2995" s="173"/>
      <c r="JTL2995" s="715"/>
      <c r="JTM2995" s="137"/>
      <c r="JTN2995" s="583"/>
      <c r="JTO2995" s="538"/>
      <c r="JTP2995" s="565"/>
      <c r="JTQ2995" s="357"/>
      <c r="JTR2995" s="81"/>
      <c r="JTS2995" s="173"/>
      <c r="JTT2995" s="715"/>
      <c r="JTU2995" s="137"/>
      <c r="JTV2995" s="583"/>
      <c r="JTW2995" s="538"/>
      <c r="JTX2995" s="565"/>
      <c r="JTY2995" s="357"/>
      <c r="JTZ2995" s="81"/>
      <c r="JUA2995" s="173"/>
      <c r="JUB2995" s="715"/>
      <c r="JUC2995" s="137"/>
      <c r="JUD2995" s="583"/>
      <c r="JUE2995" s="538"/>
      <c r="JUF2995" s="565"/>
      <c r="JUG2995" s="357"/>
      <c r="JUH2995" s="81"/>
      <c r="JUI2995" s="173"/>
      <c r="JUJ2995" s="715"/>
      <c r="JUK2995" s="137"/>
      <c r="JUL2995" s="583"/>
      <c r="JUM2995" s="538"/>
      <c r="JUN2995" s="565"/>
      <c r="JUO2995" s="357"/>
      <c r="JUP2995" s="81"/>
      <c r="JUQ2995" s="173"/>
      <c r="JUR2995" s="715"/>
      <c r="JUS2995" s="137"/>
      <c r="JUT2995" s="583"/>
      <c r="JUU2995" s="538"/>
      <c r="JUV2995" s="565"/>
      <c r="JUW2995" s="357"/>
      <c r="JUX2995" s="81"/>
      <c r="JUY2995" s="173"/>
      <c r="JUZ2995" s="715"/>
      <c r="JVA2995" s="137"/>
      <c r="JVB2995" s="583"/>
      <c r="JVC2995" s="538"/>
      <c r="JVD2995" s="565"/>
      <c r="JVE2995" s="357"/>
      <c r="JVF2995" s="81"/>
      <c r="JVG2995" s="173"/>
      <c r="JVH2995" s="715"/>
      <c r="JVI2995" s="137"/>
      <c r="JVJ2995" s="583"/>
      <c r="JVK2995" s="538"/>
      <c r="JVL2995" s="565"/>
      <c r="JVM2995" s="357"/>
      <c r="JVN2995" s="81"/>
      <c r="JVO2995" s="173"/>
      <c r="JVP2995" s="715"/>
      <c r="JVQ2995" s="137"/>
      <c r="JVR2995" s="583"/>
      <c r="JVS2995" s="538"/>
      <c r="JVT2995" s="565"/>
      <c r="JVU2995" s="357"/>
      <c r="JVV2995" s="81"/>
      <c r="JVW2995" s="173"/>
      <c r="JVX2995" s="715"/>
      <c r="JVY2995" s="137"/>
      <c r="JVZ2995" s="583"/>
      <c r="JWA2995" s="538"/>
      <c r="JWB2995" s="565"/>
      <c r="JWC2995" s="357"/>
      <c r="JWD2995" s="81"/>
      <c r="JWE2995" s="173"/>
      <c r="JWF2995" s="715"/>
      <c r="JWG2995" s="137"/>
      <c r="JWH2995" s="583"/>
      <c r="JWI2995" s="538"/>
      <c r="JWJ2995" s="565"/>
      <c r="JWK2995" s="357"/>
      <c r="JWL2995" s="81"/>
      <c r="JWM2995" s="173"/>
      <c r="JWN2995" s="715"/>
      <c r="JWO2995" s="137"/>
      <c r="JWP2995" s="583"/>
      <c r="JWQ2995" s="538"/>
      <c r="JWR2995" s="565"/>
      <c r="JWS2995" s="357"/>
      <c r="JWT2995" s="81"/>
      <c r="JWU2995" s="173"/>
      <c r="JWV2995" s="715"/>
      <c r="JWW2995" s="137"/>
      <c r="JWX2995" s="583"/>
      <c r="JWY2995" s="538"/>
      <c r="JWZ2995" s="565"/>
      <c r="JXA2995" s="357"/>
      <c r="JXB2995" s="81"/>
      <c r="JXC2995" s="173"/>
      <c r="JXD2995" s="715"/>
      <c r="JXE2995" s="137"/>
      <c r="JXF2995" s="583"/>
      <c r="JXG2995" s="538"/>
      <c r="JXH2995" s="565"/>
      <c r="JXI2995" s="357"/>
      <c r="JXJ2995" s="81"/>
      <c r="JXK2995" s="173"/>
      <c r="JXL2995" s="715"/>
      <c r="JXM2995" s="137"/>
      <c r="JXN2995" s="583"/>
      <c r="JXO2995" s="538"/>
      <c r="JXP2995" s="565"/>
      <c r="JXQ2995" s="357"/>
      <c r="JXR2995" s="81"/>
      <c r="JXS2995" s="173"/>
      <c r="JXT2995" s="715"/>
      <c r="JXU2995" s="137"/>
      <c r="JXV2995" s="583"/>
      <c r="JXW2995" s="538"/>
      <c r="JXX2995" s="565"/>
      <c r="JXY2995" s="357"/>
      <c r="JXZ2995" s="81"/>
      <c r="JYA2995" s="173"/>
      <c r="JYB2995" s="715"/>
      <c r="JYC2995" s="137"/>
      <c r="JYD2995" s="583"/>
      <c r="JYE2995" s="538"/>
      <c r="JYF2995" s="565"/>
      <c r="JYG2995" s="357"/>
      <c r="JYH2995" s="81"/>
      <c r="JYI2995" s="173"/>
      <c r="JYJ2995" s="715"/>
      <c r="JYK2995" s="137"/>
      <c r="JYL2995" s="583"/>
      <c r="JYM2995" s="538"/>
      <c r="JYN2995" s="565"/>
      <c r="JYO2995" s="357"/>
      <c r="JYP2995" s="81"/>
      <c r="JYQ2995" s="173"/>
      <c r="JYR2995" s="715"/>
      <c r="JYS2995" s="137"/>
      <c r="JYT2995" s="583"/>
      <c r="JYU2995" s="538"/>
      <c r="JYV2995" s="565"/>
      <c r="JYW2995" s="357"/>
      <c r="JYX2995" s="81"/>
      <c r="JYY2995" s="173"/>
      <c r="JYZ2995" s="715"/>
      <c r="JZA2995" s="137"/>
      <c r="JZB2995" s="583"/>
      <c r="JZC2995" s="538"/>
      <c r="JZD2995" s="565"/>
      <c r="JZE2995" s="357"/>
      <c r="JZF2995" s="81"/>
      <c r="JZG2995" s="173"/>
      <c r="JZH2995" s="715"/>
      <c r="JZI2995" s="137"/>
      <c r="JZJ2995" s="583"/>
      <c r="JZK2995" s="538"/>
      <c r="JZL2995" s="565"/>
      <c r="JZM2995" s="357"/>
      <c r="JZN2995" s="81"/>
      <c r="JZO2995" s="173"/>
      <c r="JZP2995" s="715"/>
      <c r="JZQ2995" s="137"/>
      <c r="JZR2995" s="583"/>
      <c r="JZS2995" s="538"/>
      <c r="JZT2995" s="565"/>
      <c r="JZU2995" s="357"/>
      <c r="JZV2995" s="81"/>
      <c r="JZW2995" s="173"/>
      <c r="JZX2995" s="715"/>
      <c r="JZY2995" s="137"/>
      <c r="JZZ2995" s="583"/>
      <c r="KAA2995" s="538"/>
      <c r="KAB2995" s="565"/>
      <c r="KAC2995" s="357"/>
      <c r="KAD2995" s="81"/>
      <c r="KAE2995" s="173"/>
      <c r="KAF2995" s="715"/>
      <c r="KAG2995" s="137"/>
      <c r="KAH2995" s="583"/>
      <c r="KAI2995" s="538"/>
      <c r="KAJ2995" s="565"/>
      <c r="KAK2995" s="357"/>
      <c r="KAL2995" s="81"/>
      <c r="KAM2995" s="173"/>
      <c r="KAN2995" s="715"/>
      <c r="KAO2995" s="137"/>
      <c r="KAP2995" s="583"/>
      <c r="KAQ2995" s="538"/>
      <c r="KAR2995" s="565"/>
      <c r="KAS2995" s="357"/>
      <c r="KAT2995" s="81"/>
      <c r="KAU2995" s="173"/>
      <c r="KAV2995" s="715"/>
      <c r="KAW2995" s="137"/>
      <c r="KAX2995" s="583"/>
      <c r="KAY2995" s="538"/>
      <c r="KAZ2995" s="565"/>
      <c r="KBA2995" s="357"/>
      <c r="KBB2995" s="81"/>
      <c r="KBC2995" s="173"/>
      <c r="KBD2995" s="715"/>
      <c r="KBE2995" s="137"/>
      <c r="KBF2995" s="583"/>
      <c r="KBG2995" s="538"/>
      <c r="KBH2995" s="565"/>
      <c r="KBI2995" s="357"/>
      <c r="KBJ2995" s="81"/>
      <c r="KBK2995" s="173"/>
      <c r="KBL2995" s="715"/>
      <c r="KBM2995" s="137"/>
      <c r="KBN2995" s="583"/>
      <c r="KBO2995" s="538"/>
      <c r="KBP2995" s="565"/>
      <c r="KBQ2995" s="357"/>
      <c r="KBR2995" s="81"/>
      <c r="KBS2995" s="173"/>
      <c r="KBT2995" s="715"/>
      <c r="KBU2995" s="137"/>
      <c r="KBV2995" s="583"/>
      <c r="KBW2995" s="538"/>
      <c r="KBX2995" s="565"/>
      <c r="KBY2995" s="357"/>
      <c r="KBZ2995" s="81"/>
      <c r="KCA2995" s="173"/>
      <c r="KCB2995" s="715"/>
      <c r="KCC2995" s="137"/>
      <c r="KCD2995" s="583"/>
      <c r="KCE2995" s="538"/>
      <c r="KCF2995" s="565"/>
      <c r="KCG2995" s="357"/>
      <c r="KCH2995" s="81"/>
      <c r="KCI2995" s="173"/>
      <c r="KCJ2995" s="715"/>
      <c r="KCK2995" s="137"/>
      <c r="KCL2995" s="583"/>
      <c r="KCM2995" s="538"/>
      <c r="KCN2995" s="565"/>
      <c r="KCO2995" s="357"/>
      <c r="KCP2995" s="81"/>
      <c r="KCQ2995" s="173"/>
      <c r="KCR2995" s="715"/>
      <c r="KCS2995" s="137"/>
      <c r="KCT2995" s="583"/>
      <c r="KCU2995" s="538"/>
      <c r="KCV2995" s="565"/>
      <c r="KCW2995" s="357"/>
      <c r="KCX2995" s="81"/>
      <c r="KCY2995" s="173"/>
      <c r="KCZ2995" s="715"/>
      <c r="KDA2995" s="137"/>
      <c r="KDB2995" s="583"/>
      <c r="KDC2995" s="538"/>
      <c r="KDD2995" s="565"/>
      <c r="KDE2995" s="357"/>
      <c r="KDF2995" s="81"/>
      <c r="KDG2995" s="173"/>
      <c r="KDH2995" s="715"/>
      <c r="KDI2995" s="137"/>
      <c r="KDJ2995" s="583"/>
      <c r="KDK2995" s="538"/>
      <c r="KDL2995" s="565"/>
      <c r="KDM2995" s="357"/>
      <c r="KDN2995" s="81"/>
      <c r="KDO2995" s="173"/>
      <c r="KDP2995" s="715"/>
      <c r="KDQ2995" s="137"/>
      <c r="KDR2995" s="583"/>
      <c r="KDS2995" s="538"/>
      <c r="KDT2995" s="565"/>
      <c r="KDU2995" s="357"/>
      <c r="KDV2995" s="81"/>
      <c r="KDW2995" s="173"/>
      <c r="KDX2995" s="715"/>
      <c r="KDY2995" s="137"/>
      <c r="KDZ2995" s="583"/>
      <c r="KEA2995" s="538"/>
      <c r="KEB2995" s="565"/>
      <c r="KEC2995" s="357"/>
      <c r="KED2995" s="81"/>
      <c r="KEE2995" s="173"/>
      <c r="KEF2995" s="715"/>
      <c r="KEG2995" s="137"/>
      <c r="KEH2995" s="583"/>
      <c r="KEI2995" s="538"/>
      <c r="KEJ2995" s="565"/>
      <c r="KEK2995" s="357"/>
      <c r="KEL2995" s="81"/>
      <c r="KEM2995" s="173"/>
      <c r="KEN2995" s="715"/>
      <c r="KEO2995" s="137"/>
      <c r="KEP2995" s="583"/>
      <c r="KEQ2995" s="538"/>
      <c r="KER2995" s="565"/>
      <c r="KES2995" s="357"/>
      <c r="KET2995" s="81"/>
      <c r="KEU2995" s="173"/>
      <c r="KEV2995" s="715"/>
      <c r="KEW2995" s="137"/>
      <c r="KEX2995" s="583"/>
      <c r="KEY2995" s="538"/>
      <c r="KEZ2995" s="565"/>
      <c r="KFA2995" s="357"/>
      <c r="KFB2995" s="81"/>
      <c r="KFC2995" s="173"/>
      <c r="KFD2995" s="715"/>
      <c r="KFE2995" s="137"/>
      <c r="KFF2995" s="583"/>
      <c r="KFG2995" s="538"/>
      <c r="KFH2995" s="565"/>
      <c r="KFI2995" s="357"/>
      <c r="KFJ2995" s="81"/>
      <c r="KFK2995" s="173"/>
      <c r="KFL2995" s="715"/>
      <c r="KFM2995" s="137"/>
      <c r="KFN2995" s="583"/>
      <c r="KFO2995" s="538"/>
      <c r="KFP2995" s="565"/>
      <c r="KFQ2995" s="357"/>
      <c r="KFR2995" s="81"/>
      <c r="KFS2995" s="173"/>
      <c r="KFT2995" s="715"/>
      <c r="KFU2995" s="137"/>
      <c r="KFV2995" s="583"/>
      <c r="KFW2995" s="538"/>
      <c r="KFX2995" s="565"/>
      <c r="KFY2995" s="357"/>
      <c r="KFZ2995" s="81"/>
      <c r="KGA2995" s="173"/>
      <c r="KGB2995" s="715"/>
      <c r="KGC2995" s="137"/>
      <c r="KGD2995" s="583"/>
      <c r="KGE2995" s="538"/>
      <c r="KGF2995" s="565"/>
      <c r="KGG2995" s="357"/>
      <c r="KGH2995" s="81"/>
      <c r="KGI2995" s="173"/>
      <c r="KGJ2995" s="715"/>
      <c r="KGK2995" s="137"/>
      <c r="KGL2995" s="583"/>
      <c r="KGM2995" s="538"/>
      <c r="KGN2995" s="565"/>
      <c r="KGO2995" s="357"/>
      <c r="KGP2995" s="81"/>
      <c r="KGQ2995" s="173"/>
      <c r="KGR2995" s="715"/>
      <c r="KGS2995" s="137"/>
      <c r="KGT2995" s="583"/>
      <c r="KGU2995" s="538"/>
      <c r="KGV2995" s="565"/>
      <c r="KGW2995" s="357"/>
      <c r="KGX2995" s="81"/>
      <c r="KGY2995" s="173"/>
      <c r="KGZ2995" s="715"/>
      <c r="KHA2995" s="137"/>
      <c r="KHB2995" s="583"/>
      <c r="KHC2995" s="538"/>
      <c r="KHD2995" s="565"/>
      <c r="KHE2995" s="357"/>
      <c r="KHF2995" s="81"/>
      <c r="KHG2995" s="173"/>
      <c r="KHH2995" s="715"/>
      <c r="KHI2995" s="137"/>
      <c r="KHJ2995" s="583"/>
      <c r="KHK2995" s="538"/>
      <c r="KHL2995" s="565"/>
      <c r="KHM2995" s="357"/>
      <c r="KHN2995" s="81"/>
      <c r="KHO2995" s="173"/>
      <c r="KHP2995" s="715"/>
      <c r="KHQ2995" s="137"/>
      <c r="KHR2995" s="583"/>
      <c r="KHS2995" s="538"/>
      <c r="KHT2995" s="565"/>
      <c r="KHU2995" s="357"/>
      <c r="KHV2995" s="81"/>
      <c r="KHW2995" s="173"/>
      <c r="KHX2995" s="715"/>
      <c r="KHY2995" s="137"/>
      <c r="KHZ2995" s="583"/>
      <c r="KIA2995" s="538"/>
      <c r="KIB2995" s="565"/>
      <c r="KIC2995" s="357"/>
      <c r="KID2995" s="81"/>
      <c r="KIE2995" s="173"/>
      <c r="KIF2995" s="715"/>
      <c r="KIG2995" s="137"/>
      <c r="KIH2995" s="583"/>
      <c r="KII2995" s="538"/>
      <c r="KIJ2995" s="565"/>
      <c r="KIK2995" s="357"/>
      <c r="KIL2995" s="81"/>
      <c r="KIM2995" s="173"/>
      <c r="KIN2995" s="715"/>
      <c r="KIO2995" s="137"/>
      <c r="KIP2995" s="583"/>
      <c r="KIQ2995" s="538"/>
      <c r="KIR2995" s="565"/>
      <c r="KIS2995" s="357"/>
      <c r="KIT2995" s="81"/>
      <c r="KIU2995" s="173"/>
      <c r="KIV2995" s="715"/>
      <c r="KIW2995" s="137"/>
      <c r="KIX2995" s="583"/>
      <c r="KIY2995" s="538"/>
      <c r="KIZ2995" s="565"/>
      <c r="KJA2995" s="357"/>
      <c r="KJB2995" s="81"/>
      <c r="KJC2995" s="173"/>
      <c r="KJD2995" s="715"/>
      <c r="KJE2995" s="137"/>
      <c r="KJF2995" s="583"/>
      <c r="KJG2995" s="538"/>
      <c r="KJH2995" s="565"/>
      <c r="KJI2995" s="357"/>
      <c r="KJJ2995" s="81"/>
      <c r="KJK2995" s="173"/>
      <c r="KJL2995" s="715"/>
      <c r="KJM2995" s="137"/>
      <c r="KJN2995" s="583"/>
      <c r="KJO2995" s="538"/>
      <c r="KJP2995" s="565"/>
      <c r="KJQ2995" s="357"/>
      <c r="KJR2995" s="81"/>
      <c r="KJS2995" s="173"/>
      <c r="KJT2995" s="715"/>
      <c r="KJU2995" s="137"/>
      <c r="KJV2995" s="583"/>
      <c r="KJW2995" s="538"/>
      <c r="KJX2995" s="565"/>
      <c r="KJY2995" s="357"/>
      <c r="KJZ2995" s="81"/>
      <c r="KKA2995" s="173"/>
      <c r="KKB2995" s="715"/>
      <c r="KKC2995" s="137"/>
      <c r="KKD2995" s="583"/>
      <c r="KKE2995" s="538"/>
      <c r="KKF2995" s="565"/>
      <c r="KKG2995" s="357"/>
      <c r="KKH2995" s="81"/>
      <c r="KKI2995" s="173"/>
      <c r="KKJ2995" s="715"/>
      <c r="KKK2995" s="137"/>
      <c r="KKL2995" s="583"/>
      <c r="KKM2995" s="538"/>
      <c r="KKN2995" s="565"/>
      <c r="KKO2995" s="357"/>
      <c r="KKP2995" s="81"/>
      <c r="KKQ2995" s="173"/>
      <c r="KKR2995" s="715"/>
      <c r="KKS2995" s="137"/>
      <c r="KKT2995" s="583"/>
      <c r="KKU2995" s="538"/>
      <c r="KKV2995" s="565"/>
      <c r="KKW2995" s="357"/>
      <c r="KKX2995" s="81"/>
      <c r="KKY2995" s="173"/>
      <c r="KKZ2995" s="715"/>
      <c r="KLA2995" s="137"/>
      <c r="KLB2995" s="583"/>
      <c r="KLC2995" s="538"/>
      <c r="KLD2995" s="565"/>
      <c r="KLE2995" s="357"/>
      <c r="KLF2995" s="81"/>
      <c r="KLG2995" s="173"/>
      <c r="KLH2995" s="715"/>
      <c r="KLI2995" s="137"/>
      <c r="KLJ2995" s="583"/>
      <c r="KLK2995" s="538"/>
      <c r="KLL2995" s="565"/>
      <c r="KLM2995" s="357"/>
      <c r="KLN2995" s="81"/>
      <c r="KLO2995" s="173"/>
      <c r="KLP2995" s="715"/>
      <c r="KLQ2995" s="137"/>
      <c r="KLR2995" s="583"/>
      <c r="KLS2995" s="538"/>
      <c r="KLT2995" s="565"/>
      <c r="KLU2995" s="357"/>
      <c r="KLV2995" s="81"/>
      <c r="KLW2995" s="173"/>
      <c r="KLX2995" s="715"/>
      <c r="KLY2995" s="137"/>
      <c r="KLZ2995" s="583"/>
      <c r="KMA2995" s="538"/>
      <c r="KMB2995" s="565"/>
      <c r="KMC2995" s="357"/>
      <c r="KMD2995" s="81"/>
      <c r="KME2995" s="173"/>
      <c r="KMF2995" s="715"/>
      <c r="KMG2995" s="137"/>
      <c r="KMH2995" s="583"/>
      <c r="KMI2995" s="538"/>
      <c r="KMJ2995" s="565"/>
      <c r="KMK2995" s="357"/>
      <c r="KML2995" s="81"/>
      <c r="KMM2995" s="173"/>
      <c r="KMN2995" s="715"/>
      <c r="KMO2995" s="137"/>
      <c r="KMP2995" s="583"/>
      <c r="KMQ2995" s="538"/>
      <c r="KMR2995" s="565"/>
      <c r="KMS2995" s="357"/>
      <c r="KMT2995" s="81"/>
      <c r="KMU2995" s="173"/>
      <c r="KMV2995" s="715"/>
      <c r="KMW2995" s="137"/>
      <c r="KMX2995" s="583"/>
      <c r="KMY2995" s="538"/>
      <c r="KMZ2995" s="565"/>
      <c r="KNA2995" s="357"/>
      <c r="KNB2995" s="81"/>
      <c r="KNC2995" s="173"/>
      <c r="KND2995" s="715"/>
      <c r="KNE2995" s="137"/>
      <c r="KNF2995" s="583"/>
      <c r="KNG2995" s="538"/>
      <c r="KNH2995" s="565"/>
      <c r="KNI2995" s="357"/>
      <c r="KNJ2995" s="81"/>
      <c r="KNK2995" s="173"/>
      <c r="KNL2995" s="715"/>
      <c r="KNM2995" s="137"/>
      <c r="KNN2995" s="583"/>
      <c r="KNO2995" s="538"/>
      <c r="KNP2995" s="565"/>
      <c r="KNQ2995" s="357"/>
      <c r="KNR2995" s="81"/>
      <c r="KNS2995" s="173"/>
      <c r="KNT2995" s="715"/>
      <c r="KNU2995" s="137"/>
      <c r="KNV2995" s="583"/>
      <c r="KNW2995" s="538"/>
      <c r="KNX2995" s="565"/>
      <c r="KNY2995" s="357"/>
      <c r="KNZ2995" s="81"/>
      <c r="KOA2995" s="173"/>
      <c r="KOB2995" s="715"/>
      <c r="KOC2995" s="137"/>
      <c r="KOD2995" s="583"/>
      <c r="KOE2995" s="538"/>
      <c r="KOF2995" s="565"/>
      <c r="KOG2995" s="357"/>
      <c r="KOH2995" s="81"/>
      <c r="KOI2995" s="173"/>
      <c r="KOJ2995" s="715"/>
      <c r="KOK2995" s="137"/>
      <c r="KOL2995" s="583"/>
      <c r="KOM2995" s="538"/>
      <c r="KON2995" s="565"/>
      <c r="KOO2995" s="357"/>
      <c r="KOP2995" s="81"/>
      <c r="KOQ2995" s="173"/>
      <c r="KOR2995" s="715"/>
      <c r="KOS2995" s="137"/>
      <c r="KOT2995" s="583"/>
      <c r="KOU2995" s="538"/>
      <c r="KOV2995" s="565"/>
      <c r="KOW2995" s="357"/>
      <c r="KOX2995" s="81"/>
      <c r="KOY2995" s="173"/>
      <c r="KOZ2995" s="715"/>
      <c r="KPA2995" s="137"/>
      <c r="KPB2995" s="583"/>
      <c r="KPC2995" s="538"/>
      <c r="KPD2995" s="565"/>
      <c r="KPE2995" s="357"/>
      <c r="KPF2995" s="81"/>
      <c r="KPG2995" s="173"/>
      <c r="KPH2995" s="715"/>
      <c r="KPI2995" s="137"/>
      <c r="KPJ2995" s="583"/>
      <c r="KPK2995" s="538"/>
      <c r="KPL2995" s="565"/>
      <c r="KPM2995" s="357"/>
      <c r="KPN2995" s="81"/>
      <c r="KPO2995" s="173"/>
      <c r="KPP2995" s="715"/>
      <c r="KPQ2995" s="137"/>
      <c r="KPR2995" s="583"/>
      <c r="KPS2995" s="538"/>
      <c r="KPT2995" s="565"/>
      <c r="KPU2995" s="357"/>
      <c r="KPV2995" s="81"/>
      <c r="KPW2995" s="173"/>
      <c r="KPX2995" s="715"/>
      <c r="KPY2995" s="137"/>
      <c r="KPZ2995" s="583"/>
      <c r="KQA2995" s="538"/>
      <c r="KQB2995" s="565"/>
      <c r="KQC2995" s="357"/>
      <c r="KQD2995" s="81"/>
      <c r="KQE2995" s="173"/>
      <c r="KQF2995" s="715"/>
      <c r="KQG2995" s="137"/>
      <c r="KQH2995" s="583"/>
      <c r="KQI2995" s="538"/>
      <c r="KQJ2995" s="565"/>
      <c r="KQK2995" s="357"/>
      <c r="KQL2995" s="81"/>
      <c r="KQM2995" s="173"/>
      <c r="KQN2995" s="715"/>
      <c r="KQO2995" s="137"/>
      <c r="KQP2995" s="583"/>
      <c r="KQQ2995" s="538"/>
      <c r="KQR2995" s="565"/>
      <c r="KQS2995" s="357"/>
      <c r="KQT2995" s="81"/>
      <c r="KQU2995" s="173"/>
      <c r="KQV2995" s="715"/>
      <c r="KQW2995" s="137"/>
      <c r="KQX2995" s="583"/>
      <c r="KQY2995" s="538"/>
      <c r="KQZ2995" s="565"/>
      <c r="KRA2995" s="357"/>
      <c r="KRB2995" s="81"/>
      <c r="KRC2995" s="173"/>
      <c r="KRD2995" s="715"/>
      <c r="KRE2995" s="137"/>
      <c r="KRF2995" s="583"/>
      <c r="KRG2995" s="538"/>
      <c r="KRH2995" s="565"/>
      <c r="KRI2995" s="357"/>
      <c r="KRJ2995" s="81"/>
      <c r="KRK2995" s="173"/>
      <c r="KRL2995" s="715"/>
      <c r="KRM2995" s="137"/>
      <c r="KRN2995" s="583"/>
      <c r="KRO2995" s="538"/>
      <c r="KRP2995" s="565"/>
      <c r="KRQ2995" s="357"/>
      <c r="KRR2995" s="81"/>
      <c r="KRS2995" s="173"/>
      <c r="KRT2995" s="715"/>
      <c r="KRU2995" s="137"/>
      <c r="KRV2995" s="583"/>
      <c r="KRW2995" s="538"/>
      <c r="KRX2995" s="565"/>
      <c r="KRY2995" s="357"/>
      <c r="KRZ2995" s="81"/>
      <c r="KSA2995" s="173"/>
      <c r="KSB2995" s="715"/>
      <c r="KSC2995" s="137"/>
      <c r="KSD2995" s="583"/>
      <c r="KSE2995" s="538"/>
      <c r="KSF2995" s="565"/>
      <c r="KSG2995" s="357"/>
      <c r="KSH2995" s="81"/>
      <c r="KSI2995" s="173"/>
      <c r="KSJ2995" s="715"/>
      <c r="KSK2995" s="137"/>
      <c r="KSL2995" s="583"/>
      <c r="KSM2995" s="538"/>
      <c r="KSN2995" s="565"/>
      <c r="KSO2995" s="357"/>
      <c r="KSP2995" s="81"/>
      <c r="KSQ2995" s="173"/>
      <c r="KSR2995" s="715"/>
      <c r="KSS2995" s="137"/>
      <c r="KST2995" s="583"/>
      <c r="KSU2995" s="538"/>
      <c r="KSV2995" s="565"/>
      <c r="KSW2995" s="357"/>
      <c r="KSX2995" s="81"/>
      <c r="KSY2995" s="173"/>
      <c r="KSZ2995" s="715"/>
      <c r="KTA2995" s="137"/>
      <c r="KTB2995" s="583"/>
      <c r="KTC2995" s="538"/>
      <c r="KTD2995" s="565"/>
      <c r="KTE2995" s="357"/>
      <c r="KTF2995" s="81"/>
      <c r="KTG2995" s="173"/>
      <c r="KTH2995" s="715"/>
      <c r="KTI2995" s="137"/>
      <c r="KTJ2995" s="583"/>
      <c r="KTK2995" s="538"/>
      <c r="KTL2995" s="565"/>
      <c r="KTM2995" s="357"/>
      <c r="KTN2995" s="81"/>
      <c r="KTO2995" s="173"/>
      <c r="KTP2995" s="715"/>
      <c r="KTQ2995" s="137"/>
      <c r="KTR2995" s="583"/>
      <c r="KTS2995" s="538"/>
      <c r="KTT2995" s="565"/>
      <c r="KTU2995" s="357"/>
      <c r="KTV2995" s="81"/>
      <c r="KTW2995" s="173"/>
      <c r="KTX2995" s="715"/>
      <c r="KTY2995" s="137"/>
      <c r="KTZ2995" s="583"/>
      <c r="KUA2995" s="538"/>
      <c r="KUB2995" s="565"/>
      <c r="KUC2995" s="357"/>
      <c r="KUD2995" s="81"/>
      <c r="KUE2995" s="173"/>
      <c r="KUF2995" s="715"/>
      <c r="KUG2995" s="137"/>
      <c r="KUH2995" s="583"/>
      <c r="KUI2995" s="538"/>
      <c r="KUJ2995" s="565"/>
      <c r="KUK2995" s="357"/>
      <c r="KUL2995" s="81"/>
      <c r="KUM2995" s="173"/>
      <c r="KUN2995" s="715"/>
      <c r="KUO2995" s="137"/>
      <c r="KUP2995" s="583"/>
      <c r="KUQ2995" s="538"/>
      <c r="KUR2995" s="565"/>
      <c r="KUS2995" s="357"/>
      <c r="KUT2995" s="81"/>
      <c r="KUU2995" s="173"/>
      <c r="KUV2995" s="715"/>
      <c r="KUW2995" s="137"/>
      <c r="KUX2995" s="583"/>
      <c r="KUY2995" s="538"/>
      <c r="KUZ2995" s="565"/>
      <c r="KVA2995" s="357"/>
      <c r="KVB2995" s="81"/>
      <c r="KVC2995" s="173"/>
      <c r="KVD2995" s="715"/>
      <c r="KVE2995" s="137"/>
      <c r="KVF2995" s="583"/>
      <c r="KVG2995" s="538"/>
      <c r="KVH2995" s="565"/>
      <c r="KVI2995" s="357"/>
      <c r="KVJ2995" s="81"/>
      <c r="KVK2995" s="173"/>
      <c r="KVL2995" s="715"/>
      <c r="KVM2995" s="137"/>
      <c r="KVN2995" s="583"/>
      <c r="KVO2995" s="538"/>
      <c r="KVP2995" s="565"/>
      <c r="KVQ2995" s="357"/>
      <c r="KVR2995" s="81"/>
      <c r="KVS2995" s="173"/>
      <c r="KVT2995" s="715"/>
      <c r="KVU2995" s="137"/>
      <c r="KVV2995" s="583"/>
      <c r="KVW2995" s="538"/>
      <c r="KVX2995" s="565"/>
      <c r="KVY2995" s="357"/>
      <c r="KVZ2995" s="81"/>
      <c r="KWA2995" s="173"/>
      <c r="KWB2995" s="715"/>
      <c r="KWC2995" s="137"/>
      <c r="KWD2995" s="583"/>
      <c r="KWE2995" s="538"/>
      <c r="KWF2995" s="565"/>
      <c r="KWG2995" s="357"/>
      <c r="KWH2995" s="81"/>
      <c r="KWI2995" s="173"/>
      <c r="KWJ2995" s="715"/>
      <c r="KWK2995" s="137"/>
      <c r="KWL2995" s="583"/>
      <c r="KWM2995" s="538"/>
      <c r="KWN2995" s="565"/>
      <c r="KWO2995" s="357"/>
      <c r="KWP2995" s="81"/>
      <c r="KWQ2995" s="173"/>
      <c r="KWR2995" s="715"/>
      <c r="KWS2995" s="137"/>
      <c r="KWT2995" s="583"/>
      <c r="KWU2995" s="538"/>
      <c r="KWV2995" s="565"/>
      <c r="KWW2995" s="357"/>
      <c r="KWX2995" s="81"/>
      <c r="KWY2995" s="173"/>
      <c r="KWZ2995" s="715"/>
      <c r="KXA2995" s="137"/>
      <c r="KXB2995" s="583"/>
      <c r="KXC2995" s="538"/>
      <c r="KXD2995" s="565"/>
      <c r="KXE2995" s="357"/>
      <c r="KXF2995" s="81"/>
      <c r="KXG2995" s="173"/>
      <c r="KXH2995" s="715"/>
      <c r="KXI2995" s="137"/>
      <c r="KXJ2995" s="583"/>
      <c r="KXK2995" s="538"/>
      <c r="KXL2995" s="565"/>
      <c r="KXM2995" s="357"/>
      <c r="KXN2995" s="81"/>
      <c r="KXO2995" s="173"/>
      <c r="KXP2995" s="715"/>
      <c r="KXQ2995" s="137"/>
      <c r="KXR2995" s="583"/>
      <c r="KXS2995" s="538"/>
      <c r="KXT2995" s="565"/>
      <c r="KXU2995" s="357"/>
      <c r="KXV2995" s="81"/>
      <c r="KXW2995" s="173"/>
      <c r="KXX2995" s="715"/>
      <c r="KXY2995" s="137"/>
      <c r="KXZ2995" s="583"/>
      <c r="KYA2995" s="538"/>
      <c r="KYB2995" s="565"/>
      <c r="KYC2995" s="357"/>
      <c r="KYD2995" s="81"/>
      <c r="KYE2995" s="173"/>
      <c r="KYF2995" s="715"/>
      <c r="KYG2995" s="137"/>
      <c r="KYH2995" s="583"/>
      <c r="KYI2995" s="538"/>
      <c r="KYJ2995" s="565"/>
      <c r="KYK2995" s="357"/>
      <c r="KYL2995" s="81"/>
      <c r="KYM2995" s="173"/>
      <c r="KYN2995" s="715"/>
      <c r="KYO2995" s="137"/>
      <c r="KYP2995" s="583"/>
      <c r="KYQ2995" s="538"/>
      <c r="KYR2995" s="565"/>
      <c r="KYS2995" s="357"/>
      <c r="KYT2995" s="81"/>
      <c r="KYU2995" s="173"/>
      <c r="KYV2995" s="715"/>
      <c r="KYW2995" s="137"/>
      <c r="KYX2995" s="583"/>
      <c r="KYY2995" s="538"/>
      <c r="KYZ2995" s="565"/>
      <c r="KZA2995" s="357"/>
      <c r="KZB2995" s="81"/>
      <c r="KZC2995" s="173"/>
      <c r="KZD2995" s="715"/>
      <c r="KZE2995" s="137"/>
      <c r="KZF2995" s="583"/>
      <c r="KZG2995" s="538"/>
      <c r="KZH2995" s="565"/>
      <c r="KZI2995" s="357"/>
      <c r="KZJ2995" s="81"/>
      <c r="KZK2995" s="173"/>
      <c r="KZL2995" s="715"/>
      <c r="KZM2995" s="137"/>
      <c r="KZN2995" s="583"/>
      <c r="KZO2995" s="538"/>
      <c r="KZP2995" s="565"/>
      <c r="KZQ2995" s="357"/>
      <c r="KZR2995" s="81"/>
      <c r="KZS2995" s="173"/>
      <c r="KZT2995" s="715"/>
      <c r="KZU2995" s="137"/>
      <c r="KZV2995" s="583"/>
      <c r="KZW2995" s="538"/>
      <c r="KZX2995" s="565"/>
      <c r="KZY2995" s="357"/>
      <c r="KZZ2995" s="81"/>
      <c r="LAA2995" s="173"/>
      <c r="LAB2995" s="715"/>
      <c r="LAC2995" s="137"/>
      <c r="LAD2995" s="583"/>
      <c r="LAE2995" s="538"/>
      <c r="LAF2995" s="565"/>
      <c r="LAG2995" s="357"/>
      <c r="LAH2995" s="81"/>
      <c r="LAI2995" s="173"/>
      <c r="LAJ2995" s="715"/>
      <c r="LAK2995" s="137"/>
      <c r="LAL2995" s="583"/>
      <c r="LAM2995" s="538"/>
      <c r="LAN2995" s="565"/>
      <c r="LAO2995" s="357"/>
      <c r="LAP2995" s="81"/>
      <c r="LAQ2995" s="173"/>
      <c r="LAR2995" s="715"/>
      <c r="LAS2995" s="137"/>
      <c r="LAT2995" s="583"/>
      <c r="LAU2995" s="538"/>
      <c r="LAV2995" s="565"/>
      <c r="LAW2995" s="357"/>
      <c r="LAX2995" s="81"/>
      <c r="LAY2995" s="173"/>
      <c r="LAZ2995" s="715"/>
      <c r="LBA2995" s="137"/>
      <c r="LBB2995" s="583"/>
      <c r="LBC2995" s="538"/>
      <c r="LBD2995" s="565"/>
      <c r="LBE2995" s="357"/>
      <c r="LBF2995" s="81"/>
      <c r="LBG2995" s="173"/>
      <c r="LBH2995" s="715"/>
      <c r="LBI2995" s="137"/>
      <c r="LBJ2995" s="583"/>
      <c r="LBK2995" s="538"/>
      <c r="LBL2995" s="565"/>
      <c r="LBM2995" s="357"/>
      <c r="LBN2995" s="81"/>
      <c r="LBO2995" s="173"/>
      <c r="LBP2995" s="715"/>
      <c r="LBQ2995" s="137"/>
      <c r="LBR2995" s="583"/>
      <c r="LBS2995" s="538"/>
      <c r="LBT2995" s="565"/>
      <c r="LBU2995" s="357"/>
      <c r="LBV2995" s="81"/>
      <c r="LBW2995" s="173"/>
      <c r="LBX2995" s="715"/>
      <c r="LBY2995" s="137"/>
      <c r="LBZ2995" s="583"/>
      <c r="LCA2995" s="538"/>
      <c r="LCB2995" s="565"/>
      <c r="LCC2995" s="357"/>
      <c r="LCD2995" s="81"/>
      <c r="LCE2995" s="173"/>
      <c r="LCF2995" s="715"/>
      <c r="LCG2995" s="137"/>
      <c r="LCH2995" s="583"/>
      <c r="LCI2995" s="538"/>
      <c r="LCJ2995" s="565"/>
      <c r="LCK2995" s="357"/>
      <c r="LCL2995" s="81"/>
      <c r="LCM2995" s="173"/>
      <c r="LCN2995" s="715"/>
      <c r="LCO2995" s="137"/>
      <c r="LCP2995" s="583"/>
      <c r="LCQ2995" s="538"/>
      <c r="LCR2995" s="565"/>
      <c r="LCS2995" s="357"/>
      <c r="LCT2995" s="81"/>
      <c r="LCU2995" s="173"/>
      <c r="LCV2995" s="715"/>
      <c r="LCW2995" s="137"/>
      <c r="LCX2995" s="583"/>
      <c r="LCY2995" s="538"/>
      <c r="LCZ2995" s="565"/>
      <c r="LDA2995" s="357"/>
      <c r="LDB2995" s="81"/>
      <c r="LDC2995" s="173"/>
      <c r="LDD2995" s="715"/>
      <c r="LDE2995" s="137"/>
      <c r="LDF2995" s="583"/>
      <c r="LDG2995" s="538"/>
      <c r="LDH2995" s="565"/>
      <c r="LDI2995" s="357"/>
      <c r="LDJ2995" s="81"/>
      <c r="LDK2995" s="173"/>
      <c r="LDL2995" s="715"/>
      <c r="LDM2995" s="137"/>
      <c r="LDN2995" s="583"/>
      <c r="LDO2995" s="538"/>
      <c r="LDP2995" s="565"/>
      <c r="LDQ2995" s="357"/>
      <c r="LDR2995" s="81"/>
      <c r="LDS2995" s="173"/>
      <c r="LDT2995" s="715"/>
      <c r="LDU2995" s="137"/>
      <c r="LDV2995" s="583"/>
      <c r="LDW2995" s="538"/>
      <c r="LDX2995" s="565"/>
      <c r="LDY2995" s="357"/>
      <c r="LDZ2995" s="81"/>
      <c r="LEA2995" s="173"/>
      <c r="LEB2995" s="715"/>
      <c r="LEC2995" s="137"/>
      <c r="LED2995" s="583"/>
      <c r="LEE2995" s="538"/>
      <c r="LEF2995" s="565"/>
      <c r="LEG2995" s="357"/>
      <c r="LEH2995" s="81"/>
      <c r="LEI2995" s="173"/>
      <c r="LEJ2995" s="715"/>
      <c r="LEK2995" s="137"/>
      <c r="LEL2995" s="583"/>
      <c r="LEM2995" s="538"/>
      <c r="LEN2995" s="565"/>
      <c r="LEO2995" s="357"/>
      <c r="LEP2995" s="81"/>
      <c r="LEQ2995" s="173"/>
      <c r="LER2995" s="715"/>
      <c r="LES2995" s="137"/>
      <c r="LET2995" s="583"/>
      <c r="LEU2995" s="538"/>
      <c r="LEV2995" s="565"/>
      <c r="LEW2995" s="357"/>
      <c r="LEX2995" s="81"/>
      <c r="LEY2995" s="173"/>
      <c r="LEZ2995" s="715"/>
      <c r="LFA2995" s="137"/>
      <c r="LFB2995" s="583"/>
      <c r="LFC2995" s="538"/>
      <c r="LFD2995" s="565"/>
      <c r="LFE2995" s="357"/>
      <c r="LFF2995" s="81"/>
      <c r="LFG2995" s="173"/>
      <c r="LFH2995" s="715"/>
      <c r="LFI2995" s="137"/>
      <c r="LFJ2995" s="583"/>
      <c r="LFK2995" s="538"/>
      <c r="LFL2995" s="565"/>
      <c r="LFM2995" s="357"/>
      <c r="LFN2995" s="81"/>
      <c r="LFO2995" s="173"/>
      <c r="LFP2995" s="715"/>
      <c r="LFQ2995" s="137"/>
      <c r="LFR2995" s="583"/>
      <c r="LFS2995" s="538"/>
      <c r="LFT2995" s="565"/>
      <c r="LFU2995" s="357"/>
      <c r="LFV2995" s="81"/>
      <c r="LFW2995" s="173"/>
      <c r="LFX2995" s="715"/>
      <c r="LFY2995" s="137"/>
      <c r="LFZ2995" s="583"/>
      <c r="LGA2995" s="538"/>
      <c r="LGB2995" s="565"/>
      <c r="LGC2995" s="357"/>
      <c r="LGD2995" s="81"/>
      <c r="LGE2995" s="173"/>
      <c r="LGF2995" s="715"/>
      <c r="LGG2995" s="137"/>
      <c r="LGH2995" s="583"/>
      <c r="LGI2995" s="538"/>
      <c r="LGJ2995" s="565"/>
      <c r="LGK2995" s="357"/>
      <c r="LGL2995" s="81"/>
      <c r="LGM2995" s="173"/>
      <c r="LGN2995" s="715"/>
      <c r="LGO2995" s="137"/>
      <c r="LGP2995" s="583"/>
      <c r="LGQ2995" s="538"/>
      <c r="LGR2995" s="565"/>
      <c r="LGS2995" s="357"/>
      <c r="LGT2995" s="81"/>
      <c r="LGU2995" s="173"/>
      <c r="LGV2995" s="715"/>
      <c r="LGW2995" s="137"/>
      <c r="LGX2995" s="583"/>
      <c r="LGY2995" s="538"/>
      <c r="LGZ2995" s="565"/>
      <c r="LHA2995" s="357"/>
      <c r="LHB2995" s="81"/>
      <c r="LHC2995" s="173"/>
      <c r="LHD2995" s="715"/>
      <c r="LHE2995" s="137"/>
      <c r="LHF2995" s="583"/>
      <c r="LHG2995" s="538"/>
      <c r="LHH2995" s="565"/>
      <c r="LHI2995" s="357"/>
      <c r="LHJ2995" s="81"/>
      <c r="LHK2995" s="173"/>
      <c r="LHL2995" s="715"/>
      <c r="LHM2995" s="137"/>
      <c r="LHN2995" s="583"/>
      <c r="LHO2995" s="538"/>
      <c r="LHP2995" s="565"/>
      <c r="LHQ2995" s="357"/>
      <c r="LHR2995" s="81"/>
      <c r="LHS2995" s="173"/>
      <c r="LHT2995" s="715"/>
      <c r="LHU2995" s="137"/>
      <c r="LHV2995" s="583"/>
      <c r="LHW2995" s="538"/>
      <c r="LHX2995" s="565"/>
      <c r="LHY2995" s="357"/>
      <c r="LHZ2995" s="81"/>
      <c r="LIA2995" s="173"/>
      <c r="LIB2995" s="715"/>
      <c r="LIC2995" s="137"/>
      <c r="LID2995" s="583"/>
      <c r="LIE2995" s="538"/>
      <c r="LIF2995" s="565"/>
      <c r="LIG2995" s="357"/>
      <c r="LIH2995" s="81"/>
      <c r="LII2995" s="173"/>
      <c r="LIJ2995" s="715"/>
      <c r="LIK2995" s="137"/>
      <c r="LIL2995" s="583"/>
      <c r="LIM2995" s="538"/>
      <c r="LIN2995" s="565"/>
      <c r="LIO2995" s="357"/>
      <c r="LIP2995" s="81"/>
      <c r="LIQ2995" s="173"/>
      <c r="LIR2995" s="715"/>
      <c r="LIS2995" s="137"/>
      <c r="LIT2995" s="583"/>
      <c r="LIU2995" s="538"/>
      <c r="LIV2995" s="565"/>
      <c r="LIW2995" s="357"/>
      <c r="LIX2995" s="81"/>
      <c r="LIY2995" s="173"/>
      <c r="LIZ2995" s="715"/>
      <c r="LJA2995" s="137"/>
      <c r="LJB2995" s="583"/>
      <c r="LJC2995" s="538"/>
      <c r="LJD2995" s="565"/>
      <c r="LJE2995" s="357"/>
      <c r="LJF2995" s="81"/>
      <c r="LJG2995" s="173"/>
      <c r="LJH2995" s="715"/>
      <c r="LJI2995" s="137"/>
      <c r="LJJ2995" s="583"/>
      <c r="LJK2995" s="538"/>
      <c r="LJL2995" s="565"/>
      <c r="LJM2995" s="357"/>
      <c r="LJN2995" s="81"/>
      <c r="LJO2995" s="173"/>
      <c r="LJP2995" s="715"/>
      <c r="LJQ2995" s="137"/>
      <c r="LJR2995" s="583"/>
      <c r="LJS2995" s="538"/>
      <c r="LJT2995" s="565"/>
      <c r="LJU2995" s="357"/>
      <c r="LJV2995" s="81"/>
      <c r="LJW2995" s="173"/>
      <c r="LJX2995" s="715"/>
      <c r="LJY2995" s="137"/>
      <c r="LJZ2995" s="583"/>
      <c r="LKA2995" s="538"/>
      <c r="LKB2995" s="565"/>
      <c r="LKC2995" s="357"/>
      <c r="LKD2995" s="81"/>
      <c r="LKE2995" s="173"/>
      <c r="LKF2995" s="715"/>
      <c r="LKG2995" s="137"/>
      <c r="LKH2995" s="583"/>
      <c r="LKI2995" s="538"/>
      <c r="LKJ2995" s="565"/>
      <c r="LKK2995" s="357"/>
      <c r="LKL2995" s="81"/>
      <c r="LKM2995" s="173"/>
      <c r="LKN2995" s="715"/>
      <c r="LKO2995" s="137"/>
      <c r="LKP2995" s="583"/>
      <c r="LKQ2995" s="538"/>
      <c r="LKR2995" s="565"/>
      <c r="LKS2995" s="357"/>
      <c r="LKT2995" s="81"/>
      <c r="LKU2995" s="173"/>
      <c r="LKV2995" s="715"/>
      <c r="LKW2995" s="137"/>
      <c r="LKX2995" s="583"/>
      <c r="LKY2995" s="538"/>
      <c r="LKZ2995" s="565"/>
      <c r="LLA2995" s="357"/>
      <c r="LLB2995" s="81"/>
      <c r="LLC2995" s="173"/>
      <c r="LLD2995" s="715"/>
      <c r="LLE2995" s="137"/>
      <c r="LLF2995" s="583"/>
      <c r="LLG2995" s="538"/>
      <c r="LLH2995" s="565"/>
      <c r="LLI2995" s="357"/>
      <c r="LLJ2995" s="81"/>
      <c r="LLK2995" s="173"/>
      <c r="LLL2995" s="715"/>
      <c r="LLM2995" s="137"/>
      <c r="LLN2995" s="583"/>
      <c r="LLO2995" s="538"/>
      <c r="LLP2995" s="565"/>
      <c r="LLQ2995" s="357"/>
      <c r="LLR2995" s="81"/>
      <c r="LLS2995" s="173"/>
      <c r="LLT2995" s="715"/>
      <c r="LLU2995" s="137"/>
      <c r="LLV2995" s="583"/>
      <c r="LLW2995" s="538"/>
      <c r="LLX2995" s="565"/>
      <c r="LLY2995" s="357"/>
      <c r="LLZ2995" s="81"/>
      <c r="LMA2995" s="173"/>
      <c r="LMB2995" s="715"/>
      <c r="LMC2995" s="137"/>
      <c r="LMD2995" s="583"/>
      <c r="LME2995" s="538"/>
      <c r="LMF2995" s="565"/>
      <c r="LMG2995" s="357"/>
      <c r="LMH2995" s="81"/>
      <c r="LMI2995" s="173"/>
      <c r="LMJ2995" s="715"/>
      <c r="LMK2995" s="137"/>
      <c r="LML2995" s="583"/>
      <c r="LMM2995" s="538"/>
      <c r="LMN2995" s="565"/>
      <c r="LMO2995" s="357"/>
      <c r="LMP2995" s="81"/>
      <c r="LMQ2995" s="173"/>
      <c r="LMR2995" s="715"/>
      <c r="LMS2995" s="137"/>
      <c r="LMT2995" s="583"/>
      <c r="LMU2995" s="538"/>
      <c r="LMV2995" s="565"/>
      <c r="LMW2995" s="357"/>
      <c r="LMX2995" s="81"/>
      <c r="LMY2995" s="173"/>
      <c r="LMZ2995" s="715"/>
      <c r="LNA2995" s="137"/>
      <c r="LNB2995" s="583"/>
      <c r="LNC2995" s="538"/>
      <c r="LND2995" s="565"/>
      <c r="LNE2995" s="357"/>
      <c r="LNF2995" s="81"/>
      <c r="LNG2995" s="173"/>
      <c r="LNH2995" s="715"/>
      <c r="LNI2995" s="137"/>
      <c r="LNJ2995" s="583"/>
      <c r="LNK2995" s="538"/>
      <c r="LNL2995" s="565"/>
      <c r="LNM2995" s="357"/>
      <c r="LNN2995" s="81"/>
      <c r="LNO2995" s="173"/>
      <c r="LNP2995" s="715"/>
      <c r="LNQ2995" s="137"/>
      <c r="LNR2995" s="583"/>
      <c r="LNS2995" s="538"/>
      <c r="LNT2995" s="565"/>
      <c r="LNU2995" s="357"/>
      <c r="LNV2995" s="81"/>
      <c r="LNW2995" s="173"/>
      <c r="LNX2995" s="715"/>
      <c r="LNY2995" s="137"/>
      <c r="LNZ2995" s="583"/>
      <c r="LOA2995" s="538"/>
      <c r="LOB2995" s="565"/>
      <c r="LOC2995" s="357"/>
      <c r="LOD2995" s="81"/>
      <c r="LOE2995" s="173"/>
      <c r="LOF2995" s="715"/>
      <c r="LOG2995" s="137"/>
      <c r="LOH2995" s="583"/>
      <c r="LOI2995" s="538"/>
      <c r="LOJ2995" s="565"/>
      <c r="LOK2995" s="357"/>
      <c r="LOL2995" s="81"/>
      <c r="LOM2995" s="173"/>
      <c r="LON2995" s="715"/>
      <c r="LOO2995" s="137"/>
      <c r="LOP2995" s="583"/>
      <c r="LOQ2995" s="538"/>
      <c r="LOR2995" s="565"/>
      <c r="LOS2995" s="357"/>
      <c r="LOT2995" s="81"/>
      <c r="LOU2995" s="173"/>
      <c r="LOV2995" s="715"/>
      <c r="LOW2995" s="137"/>
      <c r="LOX2995" s="583"/>
      <c r="LOY2995" s="538"/>
      <c r="LOZ2995" s="565"/>
      <c r="LPA2995" s="357"/>
      <c r="LPB2995" s="81"/>
      <c r="LPC2995" s="173"/>
      <c r="LPD2995" s="715"/>
      <c r="LPE2995" s="137"/>
      <c r="LPF2995" s="583"/>
      <c r="LPG2995" s="538"/>
      <c r="LPH2995" s="565"/>
      <c r="LPI2995" s="357"/>
      <c r="LPJ2995" s="81"/>
      <c r="LPK2995" s="173"/>
      <c r="LPL2995" s="715"/>
      <c r="LPM2995" s="137"/>
      <c r="LPN2995" s="583"/>
      <c r="LPO2995" s="538"/>
      <c r="LPP2995" s="565"/>
      <c r="LPQ2995" s="357"/>
      <c r="LPR2995" s="81"/>
      <c r="LPS2995" s="173"/>
      <c r="LPT2995" s="715"/>
      <c r="LPU2995" s="137"/>
      <c r="LPV2995" s="583"/>
      <c r="LPW2995" s="538"/>
      <c r="LPX2995" s="565"/>
      <c r="LPY2995" s="357"/>
      <c r="LPZ2995" s="81"/>
      <c r="LQA2995" s="173"/>
      <c r="LQB2995" s="715"/>
      <c r="LQC2995" s="137"/>
      <c r="LQD2995" s="583"/>
      <c r="LQE2995" s="538"/>
      <c r="LQF2995" s="565"/>
      <c r="LQG2995" s="357"/>
      <c r="LQH2995" s="81"/>
      <c r="LQI2995" s="173"/>
      <c r="LQJ2995" s="715"/>
      <c r="LQK2995" s="137"/>
      <c r="LQL2995" s="583"/>
      <c r="LQM2995" s="538"/>
      <c r="LQN2995" s="565"/>
      <c r="LQO2995" s="357"/>
      <c r="LQP2995" s="81"/>
      <c r="LQQ2995" s="173"/>
      <c r="LQR2995" s="715"/>
      <c r="LQS2995" s="137"/>
      <c r="LQT2995" s="583"/>
      <c r="LQU2995" s="538"/>
      <c r="LQV2995" s="565"/>
      <c r="LQW2995" s="357"/>
      <c r="LQX2995" s="81"/>
      <c r="LQY2995" s="173"/>
      <c r="LQZ2995" s="715"/>
      <c r="LRA2995" s="137"/>
      <c r="LRB2995" s="583"/>
      <c r="LRC2995" s="538"/>
      <c r="LRD2995" s="565"/>
      <c r="LRE2995" s="357"/>
      <c r="LRF2995" s="81"/>
      <c r="LRG2995" s="173"/>
      <c r="LRH2995" s="715"/>
      <c r="LRI2995" s="137"/>
      <c r="LRJ2995" s="583"/>
      <c r="LRK2995" s="538"/>
      <c r="LRL2995" s="565"/>
      <c r="LRM2995" s="357"/>
      <c r="LRN2995" s="81"/>
      <c r="LRO2995" s="173"/>
      <c r="LRP2995" s="715"/>
      <c r="LRQ2995" s="137"/>
      <c r="LRR2995" s="583"/>
      <c r="LRS2995" s="538"/>
      <c r="LRT2995" s="565"/>
      <c r="LRU2995" s="357"/>
      <c r="LRV2995" s="81"/>
      <c r="LRW2995" s="173"/>
      <c r="LRX2995" s="715"/>
      <c r="LRY2995" s="137"/>
      <c r="LRZ2995" s="583"/>
      <c r="LSA2995" s="538"/>
      <c r="LSB2995" s="565"/>
      <c r="LSC2995" s="357"/>
      <c r="LSD2995" s="81"/>
      <c r="LSE2995" s="173"/>
      <c r="LSF2995" s="715"/>
      <c r="LSG2995" s="137"/>
      <c r="LSH2995" s="583"/>
      <c r="LSI2995" s="538"/>
      <c r="LSJ2995" s="565"/>
      <c r="LSK2995" s="357"/>
      <c r="LSL2995" s="81"/>
      <c r="LSM2995" s="173"/>
      <c r="LSN2995" s="715"/>
      <c r="LSO2995" s="137"/>
      <c r="LSP2995" s="583"/>
      <c r="LSQ2995" s="538"/>
      <c r="LSR2995" s="565"/>
      <c r="LSS2995" s="357"/>
      <c r="LST2995" s="81"/>
      <c r="LSU2995" s="173"/>
      <c r="LSV2995" s="715"/>
      <c r="LSW2995" s="137"/>
      <c r="LSX2995" s="583"/>
      <c r="LSY2995" s="538"/>
      <c r="LSZ2995" s="565"/>
      <c r="LTA2995" s="357"/>
      <c r="LTB2995" s="81"/>
      <c r="LTC2995" s="173"/>
      <c r="LTD2995" s="715"/>
      <c r="LTE2995" s="137"/>
      <c r="LTF2995" s="583"/>
      <c r="LTG2995" s="538"/>
      <c r="LTH2995" s="565"/>
      <c r="LTI2995" s="357"/>
      <c r="LTJ2995" s="81"/>
      <c r="LTK2995" s="173"/>
      <c r="LTL2995" s="715"/>
      <c r="LTM2995" s="137"/>
      <c r="LTN2995" s="583"/>
      <c r="LTO2995" s="538"/>
      <c r="LTP2995" s="565"/>
      <c r="LTQ2995" s="357"/>
      <c r="LTR2995" s="81"/>
      <c r="LTS2995" s="173"/>
      <c r="LTT2995" s="715"/>
      <c r="LTU2995" s="137"/>
      <c r="LTV2995" s="583"/>
      <c r="LTW2995" s="538"/>
      <c r="LTX2995" s="565"/>
      <c r="LTY2995" s="357"/>
      <c r="LTZ2995" s="81"/>
      <c r="LUA2995" s="173"/>
      <c r="LUB2995" s="715"/>
      <c r="LUC2995" s="137"/>
      <c r="LUD2995" s="583"/>
      <c r="LUE2995" s="538"/>
      <c r="LUF2995" s="565"/>
      <c r="LUG2995" s="357"/>
      <c r="LUH2995" s="81"/>
      <c r="LUI2995" s="173"/>
      <c r="LUJ2995" s="715"/>
      <c r="LUK2995" s="137"/>
      <c r="LUL2995" s="583"/>
      <c r="LUM2995" s="538"/>
      <c r="LUN2995" s="565"/>
      <c r="LUO2995" s="357"/>
      <c r="LUP2995" s="81"/>
      <c r="LUQ2995" s="173"/>
      <c r="LUR2995" s="715"/>
      <c r="LUS2995" s="137"/>
      <c r="LUT2995" s="583"/>
      <c r="LUU2995" s="538"/>
      <c r="LUV2995" s="565"/>
      <c r="LUW2995" s="357"/>
      <c r="LUX2995" s="81"/>
      <c r="LUY2995" s="173"/>
      <c r="LUZ2995" s="715"/>
      <c r="LVA2995" s="137"/>
      <c r="LVB2995" s="583"/>
      <c r="LVC2995" s="538"/>
      <c r="LVD2995" s="565"/>
      <c r="LVE2995" s="357"/>
      <c r="LVF2995" s="81"/>
      <c r="LVG2995" s="173"/>
      <c r="LVH2995" s="715"/>
      <c r="LVI2995" s="137"/>
      <c r="LVJ2995" s="583"/>
      <c r="LVK2995" s="538"/>
      <c r="LVL2995" s="565"/>
      <c r="LVM2995" s="357"/>
      <c r="LVN2995" s="81"/>
      <c r="LVO2995" s="173"/>
      <c r="LVP2995" s="715"/>
      <c r="LVQ2995" s="137"/>
      <c r="LVR2995" s="583"/>
      <c r="LVS2995" s="538"/>
      <c r="LVT2995" s="565"/>
      <c r="LVU2995" s="357"/>
      <c r="LVV2995" s="81"/>
      <c r="LVW2995" s="173"/>
      <c r="LVX2995" s="715"/>
      <c r="LVY2995" s="137"/>
      <c r="LVZ2995" s="583"/>
      <c r="LWA2995" s="538"/>
      <c r="LWB2995" s="565"/>
      <c r="LWC2995" s="357"/>
      <c r="LWD2995" s="81"/>
      <c r="LWE2995" s="173"/>
      <c r="LWF2995" s="715"/>
      <c r="LWG2995" s="137"/>
      <c r="LWH2995" s="583"/>
      <c r="LWI2995" s="538"/>
      <c r="LWJ2995" s="565"/>
      <c r="LWK2995" s="357"/>
      <c r="LWL2995" s="81"/>
      <c r="LWM2995" s="173"/>
      <c r="LWN2995" s="715"/>
      <c r="LWO2995" s="137"/>
      <c r="LWP2995" s="583"/>
      <c r="LWQ2995" s="538"/>
      <c r="LWR2995" s="565"/>
      <c r="LWS2995" s="357"/>
      <c r="LWT2995" s="81"/>
      <c r="LWU2995" s="173"/>
      <c r="LWV2995" s="715"/>
      <c r="LWW2995" s="137"/>
      <c r="LWX2995" s="583"/>
      <c r="LWY2995" s="538"/>
      <c r="LWZ2995" s="565"/>
      <c r="LXA2995" s="357"/>
      <c r="LXB2995" s="81"/>
      <c r="LXC2995" s="173"/>
      <c r="LXD2995" s="715"/>
      <c r="LXE2995" s="137"/>
      <c r="LXF2995" s="583"/>
      <c r="LXG2995" s="538"/>
      <c r="LXH2995" s="565"/>
      <c r="LXI2995" s="357"/>
      <c r="LXJ2995" s="81"/>
      <c r="LXK2995" s="173"/>
      <c r="LXL2995" s="715"/>
      <c r="LXM2995" s="137"/>
      <c r="LXN2995" s="583"/>
      <c r="LXO2995" s="538"/>
      <c r="LXP2995" s="565"/>
      <c r="LXQ2995" s="357"/>
      <c r="LXR2995" s="81"/>
      <c r="LXS2995" s="173"/>
      <c r="LXT2995" s="715"/>
      <c r="LXU2995" s="137"/>
      <c r="LXV2995" s="583"/>
      <c r="LXW2995" s="538"/>
      <c r="LXX2995" s="565"/>
      <c r="LXY2995" s="357"/>
      <c r="LXZ2995" s="81"/>
      <c r="LYA2995" s="173"/>
      <c r="LYB2995" s="715"/>
      <c r="LYC2995" s="137"/>
      <c r="LYD2995" s="583"/>
      <c r="LYE2995" s="538"/>
      <c r="LYF2995" s="565"/>
      <c r="LYG2995" s="357"/>
      <c r="LYH2995" s="81"/>
      <c r="LYI2995" s="173"/>
      <c r="LYJ2995" s="715"/>
      <c r="LYK2995" s="137"/>
      <c r="LYL2995" s="583"/>
      <c r="LYM2995" s="538"/>
      <c r="LYN2995" s="565"/>
      <c r="LYO2995" s="357"/>
      <c r="LYP2995" s="81"/>
      <c r="LYQ2995" s="173"/>
      <c r="LYR2995" s="715"/>
      <c r="LYS2995" s="137"/>
      <c r="LYT2995" s="583"/>
      <c r="LYU2995" s="538"/>
      <c r="LYV2995" s="565"/>
      <c r="LYW2995" s="357"/>
      <c r="LYX2995" s="81"/>
      <c r="LYY2995" s="173"/>
      <c r="LYZ2995" s="715"/>
      <c r="LZA2995" s="137"/>
      <c r="LZB2995" s="583"/>
      <c r="LZC2995" s="538"/>
      <c r="LZD2995" s="565"/>
      <c r="LZE2995" s="357"/>
      <c r="LZF2995" s="81"/>
      <c r="LZG2995" s="173"/>
      <c r="LZH2995" s="715"/>
      <c r="LZI2995" s="137"/>
      <c r="LZJ2995" s="583"/>
      <c r="LZK2995" s="538"/>
      <c r="LZL2995" s="565"/>
      <c r="LZM2995" s="357"/>
      <c r="LZN2995" s="81"/>
      <c r="LZO2995" s="173"/>
      <c r="LZP2995" s="715"/>
      <c r="LZQ2995" s="137"/>
      <c r="LZR2995" s="583"/>
      <c r="LZS2995" s="538"/>
      <c r="LZT2995" s="565"/>
      <c r="LZU2995" s="357"/>
      <c r="LZV2995" s="81"/>
      <c r="LZW2995" s="173"/>
      <c r="LZX2995" s="715"/>
      <c r="LZY2995" s="137"/>
      <c r="LZZ2995" s="583"/>
      <c r="MAA2995" s="538"/>
      <c r="MAB2995" s="565"/>
      <c r="MAC2995" s="357"/>
      <c r="MAD2995" s="81"/>
      <c r="MAE2995" s="173"/>
      <c r="MAF2995" s="715"/>
      <c r="MAG2995" s="137"/>
      <c r="MAH2995" s="583"/>
      <c r="MAI2995" s="538"/>
      <c r="MAJ2995" s="565"/>
      <c r="MAK2995" s="357"/>
      <c r="MAL2995" s="81"/>
      <c r="MAM2995" s="173"/>
      <c r="MAN2995" s="715"/>
      <c r="MAO2995" s="137"/>
      <c r="MAP2995" s="583"/>
      <c r="MAQ2995" s="538"/>
      <c r="MAR2995" s="565"/>
      <c r="MAS2995" s="357"/>
      <c r="MAT2995" s="81"/>
      <c r="MAU2995" s="173"/>
      <c r="MAV2995" s="715"/>
      <c r="MAW2995" s="137"/>
      <c r="MAX2995" s="583"/>
      <c r="MAY2995" s="538"/>
      <c r="MAZ2995" s="565"/>
      <c r="MBA2995" s="357"/>
      <c r="MBB2995" s="81"/>
      <c r="MBC2995" s="173"/>
      <c r="MBD2995" s="715"/>
      <c r="MBE2995" s="137"/>
      <c r="MBF2995" s="583"/>
      <c r="MBG2995" s="538"/>
      <c r="MBH2995" s="565"/>
      <c r="MBI2995" s="357"/>
      <c r="MBJ2995" s="81"/>
      <c r="MBK2995" s="173"/>
      <c r="MBL2995" s="715"/>
      <c r="MBM2995" s="137"/>
      <c r="MBN2995" s="583"/>
      <c r="MBO2995" s="538"/>
      <c r="MBP2995" s="565"/>
      <c r="MBQ2995" s="357"/>
      <c r="MBR2995" s="81"/>
      <c r="MBS2995" s="173"/>
      <c r="MBT2995" s="715"/>
      <c r="MBU2995" s="137"/>
      <c r="MBV2995" s="583"/>
      <c r="MBW2995" s="538"/>
      <c r="MBX2995" s="565"/>
      <c r="MBY2995" s="357"/>
      <c r="MBZ2995" s="81"/>
      <c r="MCA2995" s="173"/>
      <c r="MCB2995" s="715"/>
      <c r="MCC2995" s="137"/>
      <c r="MCD2995" s="583"/>
      <c r="MCE2995" s="538"/>
      <c r="MCF2995" s="565"/>
      <c r="MCG2995" s="357"/>
      <c r="MCH2995" s="81"/>
      <c r="MCI2995" s="173"/>
      <c r="MCJ2995" s="715"/>
      <c r="MCK2995" s="137"/>
      <c r="MCL2995" s="583"/>
      <c r="MCM2995" s="538"/>
      <c r="MCN2995" s="565"/>
      <c r="MCO2995" s="357"/>
      <c r="MCP2995" s="81"/>
      <c r="MCQ2995" s="173"/>
      <c r="MCR2995" s="715"/>
      <c r="MCS2995" s="137"/>
      <c r="MCT2995" s="583"/>
      <c r="MCU2995" s="538"/>
      <c r="MCV2995" s="565"/>
      <c r="MCW2995" s="357"/>
      <c r="MCX2995" s="81"/>
      <c r="MCY2995" s="173"/>
      <c r="MCZ2995" s="715"/>
      <c r="MDA2995" s="137"/>
      <c r="MDB2995" s="583"/>
      <c r="MDC2995" s="538"/>
      <c r="MDD2995" s="565"/>
      <c r="MDE2995" s="357"/>
      <c r="MDF2995" s="81"/>
      <c r="MDG2995" s="173"/>
      <c r="MDH2995" s="715"/>
      <c r="MDI2995" s="137"/>
      <c r="MDJ2995" s="583"/>
      <c r="MDK2995" s="538"/>
      <c r="MDL2995" s="565"/>
      <c r="MDM2995" s="357"/>
      <c r="MDN2995" s="81"/>
      <c r="MDO2995" s="173"/>
      <c r="MDP2995" s="715"/>
      <c r="MDQ2995" s="137"/>
      <c r="MDR2995" s="583"/>
      <c r="MDS2995" s="538"/>
      <c r="MDT2995" s="565"/>
      <c r="MDU2995" s="357"/>
      <c r="MDV2995" s="81"/>
      <c r="MDW2995" s="173"/>
      <c r="MDX2995" s="715"/>
      <c r="MDY2995" s="137"/>
      <c r="MDZ2995" s="583"/>
      <c r="MEA2995" s="538"/>
      <c r="MEB2995" s="565"/>
      <c r="MEC2995" s="357"/>
      <c r="MED2995" s="81"/>
      <c r="MEE2995" s="173"/>
      <c r="MEF2995" s="715"/>
      <c r="MEG2995" s="137"/>
      <c r="MEH2995" s="583"/>
      <c r="MEI2995" s="538"/>
      <c r="MEJ2995" s="565"/>
      <c r="MEK2995" s="357"/>
      <c r="MEL2995" s="81"/>
      <c r="MEM2995" s="173"/>
      <c r="MEN2995" s="715"/>
      <c r="MEO2995" s="137"/>
      <c r="MEP2995" s="583"/>
      <c r="MEQ2995" s="538"/>
      <c r="MER2995" s="565"/>
      <c r="MES2995" s="357"/>
      <c r="MET2995" s="81"/>
      <c r="MEU2995" s="173"/>
      <c r="MEV2995" s="715"/>
      <c r="MEW2995" s="137"/>
      <c r="MEX2995" s="583"/>
      <c r="MEY2995" s="538"/>
      <c r="MEZ2995" s="565"/>
      <c r="MFA2995" s="357"/>
      <c r="MFB2995" s="81"/>
      <c r="MFC2995" s="173"/>
      <c r="MFD2995" s="715"/>
      <c r="MFE2995" s="137"/>
      <c r="MFF2995" s="583"/>
      <c r="MFG2995" s="538"/>
      <c r="MFH2995" s="565"/>
      <c r="MFI2995" s="357"/>
      <c r="MFJ2995" s="81"/>
      <c r="MFK2995" s="173"/>
      <c r="MFL2995" s="715"/>
      <c r="MFM2995" s="137"/>
      <c r="MFN2995" s="583"/>
      <c r="MFO2995" s="538"/>
      <c r="MFP2995" s="565"/>
      <c r="MFQ2995" s="357"/>
      <c r="MFR2995" s="81"/>
      <c r="MFS2995" s="173"/>
      <c r="MFT2995" s="715"/>
      <c r="MFU2995" s="137"/>
      <c r="MFV2995" s="583"/>
      <c r="MFW2995" s="538"/>
      <c r="MFX2995" s="565"/>
      <c r="MFY2995" s="357"/>
      <c r="MFZ2995" s="81"/>
      <c r="MGA2995" s="173"/>
      <c r="MGB2995" s="715"/>
      <c r="MGC2995" s="137"/>
      <c r="MGD2995" s="583"/>
      <c r="MGE2995" s="538"/>
      <c r="MGF2995" s="565"/>
      <c r="MGG2995" s="357"/>
      <c r="MGH2995" s="81"/>
      <c r="MGI2995" s="173"/>
      <c r="MGJ2995" s="715"/>
      <c r="MGK2995" s="137"/>
      <c r="MGL2995" s="583"/>
      <c r="MGM2995" s="538"/>
      <c r="MGN2995" s="565"/>
      <c r="MGO2995" s="357"/>
      <c r="MGP2995" s="81"/>
      <c r="MGQ2995" s="173"/>
      <c r="MGR2995" s="715"/>
      <c r="MGS2995" s="137"/>
      <c r="MGT2995" s="583"/>
      <c r="MGU2995" s="538"/>
      <c r="MGV2995" s="565"/>
      <c r="MGW2995" s="357"/>
      <c r="MGX2995" s="81"/>
      <c r="MGY2995" s="173"/>
      <c r="MGZ2995" s="715"/>
      <c r="MHA2995" s="137"/>
      <c r="MHB2995" s="583"/>
      <c r="MHC2995" s="538"/>
      <c r="MHD2995" s="565"/>
      <c r="MHE2995" s="357"/>
      <c r="MHF2995" s="81"/>
      <c r="MHG2995" s="173"/>
      <c r="MHH2995" s="715"/>
      <c r="MHI2995" s="137"/>
      <c r="MHJ2995" s="583"/>
      <c r="MHK2995" s="538"/>
      <c r="MHL2995" s="565"/>
      <c r="MHM2995" s="357"/>
      <c r="MHN2995" s="81"/>
      <c r="MHO2995" s="173"/>
      <c r="MHP2995" s="715"/>
      <c r="MHQ2995" s="137"/>
      <c r="MHR2995" s="583"/>
      <c r="MHS2995" s="538"/>
      <c r="MHT2995" s="565"/>
      <c r="MHU2995" s="357"/>
      <c r="MHV2995" s="81"/>
      <c r="MHW2995" s="173"/>
      <c r="MHX2995" s="715"/>
      <c r="MHY2995" s="137"/>
      <c r="MHZ2995" s="583"/>
      <c r="MIA2995" s="538"/>
      <c r="MIB2995" s="565"/>
      <c r="MIC2995" s="357"/>
      <c r="MID2995" s="81"/>
      <c r="MIE2995" s="173"/>
      <c r="MIF2995" s="715"/>
      <c r="MIG2995" s="137"/>
      <c r="MIH2995" s="583"/>
      <c r="MII2995" s="538"/>
      <c r="MIJ2995" s="565"/>
      <c r="MIK2995" s="357"/>
      <c r="MIL2995" s="81"/>
      <c r="MIM2995" s="173"/>
      <c r="MIN2995" s="715"/>
      <c r="MIO2995" s="137"/>
      <c r="MIP2995" s="583"/>
      <c r="MIQ2995" s="538"/>
      <c r="MIR2995" s="565"/>
      <c r="MIS2995" s="357"/>
      <c r="MIT2995" s="81"/>
      <c r="MIU2995" s="173"/>
      <c r="MIV2995" s="715"/>
      <c r="MIW2995" s="137"/>
      <c r="MIX2995" s="583"/>
      <c r="MIY2995" s="538"/>
      <c r="MIZ2995" s="565"/>
      <c r="MJA2995" s="357"/>
      <c r="MJB2995" s="81"/>
      <c r="MJC2995" s="173"/>
      <c r="MJD2995" s="715"/>
      <c r="MJE2995" s="137"/>
      <c r="MJF2995" s="583"/>
      <c r="MJG2995" s="538"/>
      <c r="MJH2995" s="565"/>
      <c r="MJI2995" s="357"/>
      <c r="MJJ2995" s="81"/>
      <c r="MJK2995" s="173"/>
      <c r="MJL2995" s="715"/>
      <c r="MJM2995" s="137"/>
      <c r="MJN2995" s="583"/>
      <c r="MJO2995" s="538"/>
      <c r="MJP2995" s="565"/>
      <c r="MJQ2995" s="357"/>
      <c r="MJR2995" s="81"/>
      <c r="MJS2995" s="173"/>
      <c r="MJT2995" s="715"/>
      <c r="MJU2995" s="137"/>
      <c r="MJV2995" s="583"/>
      <c r="MJW2995" s="538"/>
      <c r="MJX2995" s="565"/>
      <c r="MJY2995" s="357"/>
      <c r="MJZ2995" s="81"/>
      <c r="MKA2995" s="173"/>
      <c r="MKB2995" s="715"/>
      <c r="MKC2995" s="137"/>
      <c r="MKD2995" s="583"/>
      <c r="MKE2995" s="538"/>
      <c r="MKF2995" s="565"/>
      <c r="MKG2995" s="357"/>
      <c r="MKH2995" s="81"/>
      <c r="MKI2995" s="173"/>
      <c r="MKJ2995" s="715"/>
      <c r="MKK2995" s="137"/>
      <c r="MKL2995" s="583"/>
      <c r="MKM2995" s="538"/>
      <c r="MKN2995" s="565"/>
      <c r="MKO2995" s="357"/>
      <c r="MKP2995" s="81"/>
      <c r="MKQ2995" s="173"/>
      <c r="MKR2995" s="715"/>
      <c r="MKS2995" s="137"/>
      <c r="MKT2995" s="583"/>
      <c r="MKU2995" s="538"/>
      <c r="MKV2995" s="565"/>
      <c r="MKW2995" s="357"/>
      <c r="MKX2995" s="81"/>
      <c r="MKY2995" s="173"/>
      <c r="MKZ2995" s="715"/>
      <c r="MLA2995" s="137"/>
      <c r="MLB2995" s="583"/>
      <c r="MLC2995" s="538"/>
      <c r="MLD2995" s="565"/>
      <c r="MLE2995" s="357"/>
      <c r="MLF2995" s="81"/>
      <c r="MLG2995" s="173"/>
      <c r="MLH2995" s="715"/>
      <c r="MLI2995" s="137"/>
      <c r="MLJ2995" s="583"/>
      <c r="MLK2995" s="538"/>
      <c r="MLL2995" s="565"/>
      <c r="MLM2995" s="357"/>
      <c r="MLN2995" s="81"/>
      <c r="MLO2995" s="173"/>
      <c r="MLP2995" s="715"/>
      <c r="MLQ2995" s="137"/>
      <c r="MLR2995" s="583"/>
      <c r="MLS2995" s="538"/>
      <c r="MLT2995" s="565"/>
      <c r="MLU2995" s="357"/>
      <c r="MLV2995" s="81"/>
      <c r="MLW2995" s="173"/>
      <c r="MLX2995" s="715"/>
      <c r="MLY2995" s="137"/>
      <c r="MLZ2995" s="583"/>
      <c r="MMA2995" s="538"/>
      <c r="MMB2995" s="565"/>
      <c r="MMC2995" s="357"/>
      <c r="MMD2995" s="81"/>
      <c r="MME2995" s="173"/>
      <c r="MMF2995" s="715"/>
      <c r="MMG2995" s="137"/>
      <c r="MMH2995" s="583"/>
      <c r="MMI2995" s="538"/>
      <c r="MMJ2995" s="565"/>
      <c r="MMK2995" s="357"/>
      <c r="MML2995" s="81"/>
      <c r="MMM2995" s="173"/>
      <c r="MMN2995" s="715"/>
      <c r="MMO2995" s="137"/>
      <c r="MMP2995" s="583"/>
      <c r="MMQ2995" s="538"/>
      <c r="MMR2995" s="565"/>
      <c r="MMS2995" s="357"/>
      <c r="MMT2995" s="81"/>
      <c r="MMU2995" s="173"/>
      <c r="MMV2995" s="715"/>
      <c r="MMW2995" s="137"/>
      <c r="MMX2995" s="583"/>
      <c r="MMY2995" s="538"/>
      <c r="MMZ2995" s="565"/>
      <c r="MNA2995" s="357"/>
      <c r="MNB2995" s="81"/>
      <c r="MNC2995" s="173"/>
      <c r="MND2995" s="715"/>
      <c r="MNE2995" s="137"/>
      <c r="MNF2995" s="583"/>
      <c r="MNG2995" s="538"/>
      <c r="MNH2995" s="565"/>
      <c r="MNI2995" s="357"/>
      <c r="MNJ2995" s="81"/>
      <c r="MNK2995" s="173"/>
      <c r="MNL2995" s="715"/>
      <c r="MNM2995" s="137"/>
      <c r="MNN2995" s="583"/>
      <c r="MNO2995" s="538"/>
      <c r="MNP2995" s="565"/>
      <c r="MNQ2995" s="357"/>
      <c r="MNR2995" s="81"/>
      <c r="MNS2995" s="173"/>
      <c r="MNT2995" s="715"/>
      <c r="MNU2995" s="137"/>
      <c r="MNV2995" s="583"/>
      <c r="MNW2995" s="538"/>
      <c r="MNX2995" s="565"/>
      <c r="MNY2995" s="357"/>
      <c r="MNZ2995" s="81"/>
      <c r="MOA2995" s="173"/>
      <c r="MOB2995" s="715"/>
      <c r="MOC2995" s="137"/>
      <c r="MOD2995" s="583"/>
      <c r="MOE2995" s="538"/>
      <c r="MOF2995" s="565"/>
      <c r="MOG2995" s="357"/>
      <c r="MOH2995" s="81"/>
      <c r="MOI2995" s="173"/>
      <c r="MOJ2995" s="715"/>
      <c r="MOK2995" s="137"/>
      <c r="MOL2995" s="583"/>
      <c r="MOM2995" s="538"/>
      <c r="MON2995" s="565"/>
      <c r="MOO2995" s="357"/>
      <c r="MOP2995" s="81"/>
      <c r="MOQ2995" s="173"/>
      <c r="MOR2995" s="715"/>
      <c r="MOS2995" s="137"/>
      <c r="MOT2995" s="583"/>
      <c r="MOU2995" s="538"/>
      <c r="MOV2995" s="565"/>
      <c r="MOW2995" s="357"/>
      <c r="MOX2995" s="81"/>
      <c r="MOY2995" s="173"/>
      <c r="MOZ2995" s="715"/>
      <c r="MPA2995" s="137"/>
      <c r="MPB2995" s="583"/>
      <c r="MPC2995" s="538"/>
      <c r="MPD2995" s="565"/>
      <c r="MPE2995" s="357"/>
      <c r="MPF2995" s="81"/>
      <c r="MPG2995" s="173"/>
      <c r="MPH2995" s="715"/>
      <c r="MPI2995" s="137"/>
      <c r="MPJ2995" s="583"/>
      <c r="MPK2995" s="538"/>
      <c r="MPL2995" s="565"/>
      <c r="MPM2995" s="357"/>
      <c r="MPN2995" s="81"/>
      <c r="MPO2995" s="173"/>
      <c r="MPP2995" s="715"/>
      <c r="MPQ2995" s="137"/>
      <c r="MPR2995" s="583"/>
      <c r="MPS2995" s="538"/>
      <c r="MPT2995" s="565"/>
      <c r="MPU2995" s="357"/>
      <c r="MPV2995" s="81"/>
      <c r="MPW2995" s="173"/>
      <c r="MPX2995" s="715"/>
      <c r="MPY2995" s="137"/>
      <c r="MPZ2995" s="583"/>
      <c r="MQA2995" s="538"/>
      <c r="MQB2995" s="565"/>
      <c r="MQC2995" s="357"/>
      <c r="MQD2995" s="81"/>
      <c r="MQE2995" s="173"/>
      <c r="MQF2995" s="715"/>
      <c r="MQG2995" s="137"/>
      <c r="MQH2995" s="583"/>
      <c r="MQI2995" s="538"/>
      <c r="MQJ2995" s="565"/>
      <c r="MQK2995" s="357"/>
      <c r="MQL2995" s="81"/>
      <c r="MQM2995" s="173"/>
      <c r="MQN2995" s="715"/>
      <c r="MQO2995" s="137"/>
      <c r="MQP2995" s="583"/>
      <c r="MQQ2995" s="538"/>
      <c r="MQR2995" s="565"/>
      <c r="MQS2995" s="357"/>
      <c r="MQT2995" s="81"/>
      <c r="MQU2995" s="173"/>
      <c r="MQV2995" s="715"/>
      <c r="MQW2995" s="137"/>
      <c r="MQX2995" s="583"/>
      <c r="MQY2995" s="538"/>
      <c r="MQZ2995" s="565"/>
      <c r="MRA2995" s="357"/>
      <c r="MRB2995" s="81"/>
      <c r="MRC2995" s="173"/>
      <c r="MRD2995" s="715"/>
      <c r="MRE2995" s="137"/>
      <c r="MRF2995" s="583"/>
      <c r="MRG2995" s="538"/>
      <c r="MRH2995" s="565"/>
      <c r="MRI2995" s="357"/>
      <c r="MRJ2995" s="81"/>
      <c r="MRK2995" s="173"/>
      <c r="MRL2995" s="715"/>
      <c r="MRM2995" s="137"/>
      <c r="MRN2995" s="583"/>
      <c r="MRO2995" s="538"/>
      <c r="MRP2995" s="565"/>
      <c r="MRQ2995" s="357"/>
      <c r="MRR2995" s="81"/>
      <c r="MRS2995" s="173"/>
      <c r="MRT2995" s="715"/>
      <c r="MRU2995" s="137"/>
      <c r="MRV2995" s="583"/>
      <c r="MRW2995" s="538"/>
      <c r="MRX2995" s="565"/>
      <c r="MRY2995" s="357"/>
      <c r="MRZ2995" s="81"/>
      <c r="MSA2995" s="173"/>
      <c r="MSB2995" s="715"/>
      <c r="MSC2995" s="137"/>
      <c r="MSD2995" s="583"/>
      <c r="MSE2995" s="538"/>
      <c r="MSF2995" s="565"/>
      <c r="MSG2995" s="357"/>
      <c r="MSH2995" s="81"/>
      <c r="MSI2995" s="173"/>
      <c r="MSJ2995" s="715"/>
      <c r="MSK2995" s="137"/>
      <c r="MSL2995" s="583"/>
      <c r="MSM2995" s="538"/>
      <c r="MSN2995" s="565"/>
      <c r="MSO2995" s="357"/>
      <c r="MSP2995" s="81"/>
      <c r="MSQ2995" s="173"/>
      <c r="MSR2995" s="715"/>
      <c r="MSS2995" s="137"/>
      <c r="MST2995" s="583"/>
      <c r="MSU2995" s="538"/>
      <c r="MSV2995" s="565"/>
      <c r="MSW2995" s="357"/>
      <c r="MSX2995" s="81"/>
      <c r="MSY2995" s="173"/>
      <c r="MSZ2995" s="715"/>
      <c r="MTA2995" s="137"/>
      <c r="MTB2995" s="583"/>
      <c r="MTC2995" s="538"/>
      <c r="MTD2995" s="565"/>
      <c r="MTE2995" s="357"/>
      <c r="MTF2995" s="81"/>
      <c r="MTG2995" s="173"/>
      <c r="MTH2995" s="715"/>
      <c r="MTI2995" s="137"/>
      <c r="MTJ2995" s="583"/>
      <c r="MTK2995" s="538"/>
      <c r="MTL2995" s="565"/>
      <c r="MTM2995" s="357"/>
      <c r="MTN2995" s="81"/>
      <c r="MTO2995" s="173"/>
      <c r="MTP2995" s="715"/>
      <c r="MTQ2995" s="137"/>
      <c r="MTR2995" s="583"/>
      <c r="MTS2995" s="538"/>
      <c r="MTT2995" s="565"/>
      <c r="MTU2995" s="357"/>
      <c r="MTV2995" s="81"/>
      <c r="MTW2995" s="173"/>
      <c r="MTX2995" s="715"/>
      <c r="MTY2995" s="137"/>
      <c r="MTZ2995" s="583"/>
      <c r="MUA2995" s="538"/>
      <c r="MUB2995" s="565"/>
      <c r="MUC2995" s="357"/>
      <c r="MUD2995" s="81"/>
      <c r="MUE2995" s="173"/>
      <c r="MUF2995" s="715"/>
      <c r="MUG2995" s="137"/>
      <c r="MUH2995" s="583"/>
      <c r="MUI2995" s="538"/>
      <c r="MUJ2995" s="565"/>
      <c r="MUK2995" s="357"/>
      <c r="MUL2995" s="81"/>
      <c r="MUM2995" s="173"/>
      <c r="MUN2995" s="715"/>
      <c r="MUO2995" s="137"/>
      <c r="MUP2995" s="583"/>
      <c r="MUQ2995" s="538"/>
      <c r="MUR2995" s="565"/>
      <c r="MUS2995" s="357"/>
      <c r="MUT2995" s="81"/>
      <c r="MUU2995" s="173"/>
      <c r="MUV2995" s="715"/>
      <c r="MUW2995" s="137"/>
      <c r="MUX2995" s="583"/>
      <c r="MUY2995" s="538"/>
      <c r="MUZ2995" s="565"/>
      <c r="MVA2995" s="357"/>
      <c r="MVB2995" s="81"/>
      <c r="MVC2995" s="173"/>
      <c r="MVD2995" s="715"/>
      <c r="MVE2995" s="137"/>
      <c r="MVF2995" s="583"/>
      <c r="MVG2995" s="538"/>
      <c r="MVH2995" s="565"/>
      <c r="MVI2995" s="357"/>
      <c r="MVJ2995" s="81"/>
      <c r="MVK2995" s="173"/>
      <c r="MVL2995" s="715"/>
      <c r="MVM2995" s="137"/>
      <c r="MVN2995" s="583"/>
      <c r="MVO2995" s="538"/>
      <c r="MVP2995" s="565"/>
      <c r="MVQ2995" s="357"/>
      <c r="MVR2995" s="81"/>
      <c r="MVS2995" s="173"/>
      <c r="MVT2995" s="715"/>
      <c r="MVU2995" s="137"/>
      <c r="MVV2995" s="583"/>
      <c r="MVW2995" s="538"/>
      <c r="MVX2995" s="565"/>
      <c r="MVY2995" s="357"/>
      <c r="MVZ2995" s="81"/>
      <c r="MWA2995" s="173"/>
      <c r="MWB2995" s="715"/>
      <c r="MWC2995" s="137"/>
      <c r="MWD2995" s="583"/>
      <c r="MWE2995" s="538"/>
      <c r="MWF2995" s="565"/>
      <c r="MWG2995" s="357"/>
      <c r="MWH2995" s="81"/>
      <c r="MWI2995" s="173"/>
      <c r="MWJ2995" s="715"/>
      <c r="MWK2995" s="137"/>
      <c r="MWL2995" s="583"/>
      <c r="MWM2995" s="538"/>
      <c r="MWN2995" s="565"/>
      <c r="MWO2995" s="357"/>
      <c r="MWP2995" s="81"/>
      <c r="MWQ2995" s="173"/>
      <c r="MWR2995" s="715"/>
      <c r="MWS2995" s="137"/>
      <c r="MWT2995" s="583"/>
      <c r="MWU2995" s="538"/>
      <c r="MWV2995" s="565"/>
      <c r="MWW2995" s="357"/>
      <c r="MWX2995" s="81"/>
      <c r="MWY2995" s="173"/>
      <c r="MWZ2995" s="715"/>
      <c r="MXA2995" s="137"/>
      <c r="MXB2995" s="583"/>
      <c r="MXC2995" s="538"/>
      <c r="MXD2995" s="565"/>
      <c r="MXE2995" s="357"/>
      <c r="MXF2995" s="81"/>
      <c r="MXG2995" s="173"/>
      <c r="MXH2995" s="715"/>
      <c r="MXI2995" s="137"/>
      <c r="MXJ2995" s="583"/>
      <c r="MXK2995" s="538"/>
      <c r="MXL2995" s="565"/>
      <c r="MXM2995" s="357"/>
      <c r="MXN2995" s="81"/>
      <c r="MXO2995" s="173"/>
      <c r="MXP2995" s="715"/>
      <c r="MXQ2995" s="137"/>
      <c r="MXR2995" s="583"/>
      <c r="MXS2995" s="538"/>
      <c r="MXT2995" s="565"/>
      <c r="MXU2995" s="357"/>
      <c r="MXV2995" s="81"/>
      <c r="MXW2995" s="173"/>
      <c r="MXX2995" s="715"/>
      <c r="MXY2995" s="137"/>
      <c r="MXZ2995" s="583"/>
      <c r="MYA2995" s="538"/>
      <c r="MYB2995" s="565"/>
      <c r="MYC2995" s="357"/>
      <c r="MYD2995" s="81"/>
      <c r="MYE2995" s="173"/>
      <c r="MYF2995" s="715"/>
      <c r="MYG2995" s="137"/>
      <c r="MYH2995" s="583"/>
      <c r="MYI2995" s="538"/>
      <c r="MYJ2995" s="565"/>
      <c r="MYK2995" s="357"/>
      <c r="MYL2995" s="81"/>
      <c r="MYM2995" s="173"/>
      <c r="MYN2995" s="715"/>
      <c r="MYO2995" s="137"/>
      <c r="MYP2995" s="583"/>
      <c r="MYQ2995" s="538"/>
      <c r="MYR2995" s="565"/>
      <c r="MYS2995" s="357"/>
      <c r="MYT2995" s="81"/>
      <c r="MYU2995" s="173"/>
      <c r="MYV2995" s="715"/>
      <c r="MYW2995" s="137"/>
      <c r="MYX2995" s="583"/>
      <c r="MYY2995" s="538"/>
      <c r="MYZ2995" s="565"/>
      <c r="MZA2995" s="357"/>
      <c r="MZB2995" s="81"/>
      <c r="MZC2995" s="173"/>
      <c r="MZD2995" s="715"/>
      <c r="MZE2995" s="137"/>
      <c r="MZF2995" s="583"/>
      <c r="MZG2995" s="538"/>
      <c r="MZH2995" s="565"/>
      <c r="MZI2995" s="357"/>
      <c r="MZJ2995" s="81"/>
      <c r="MZK2995" s="173"/>
      <c r="MZL2995" s="715"/>
      <c r="MZM2995" s="137"/>
      <c r="MZN2995" s="583"/>
      <c r="MZO2995" s="538"/>
      <c r="MZP2995" s="565"/>
      <c r="MZQ2995" s="357"/>
      <c r="MZR2995" s="81"/>
      <c r="MZS2995" s="173"/>
      <c r="MZT2995" s="715"/>
      <c r="MZU2995" s="137"/>
      <c r="MZV2995" s="583"/>
      <c r="MZW2995" s="538"/>
      <c r="MZX2995" s="565"/>
      <c r="MZY2995" s="357"/>
      <c r="MZZ2995" s="81"/>
      <c r="NAA2995" s="173"/>
      <c r="NAB2995" s="715"/>
      <c r="NAC2995" s="137"/>
      <c r="NAD2995" s="583"/>
      <c r="NAE2995" s="538"/>
      <c r="NAF2995" s="565"/>
      <c r="NAG2995" s="357"/>
      <c r="NAH2995" s="81"/>
      <c r="NAI2995" s="173"/>
      <c r="NAJ2995" s="715"/>
      <c r="NAK2995" s="137"/>
      <c r="NAL2995" s="583"/>
      <c r="NAM2995" s="538"/>
      <c r="NAN2995" s="565"/>
      <c r="NAO2995" s="357"/>
      <c r="NAP2995" s="81"/>
      <c r="NAQ2995" s="173"/>
      <c r="NAR2995" s="715"/>
      <c r="NAS2995" s="137"/>
      <c r="NAT2995" s="583"/>
      <c r="NAU2995" s="538"/>
      <c r="NAV2995" s="565"/>
      <c r="NAW2995" s="357"/>
      <c r="NAX2995" s="81"/>
      <c r="NAY2995" s="173"/>
      <c r="NAZ2995" s="715"/>
      <c r="NBA2995" s="137"/>
      <c r="NBB2995" s="583"/>
      <c r="NBC2995" s="538"/>
      <c r="NBD2995" s="565"/>
      <c r="NBE2995" s="357"/>
      <c r="NBF2995" s="81"/>
      <c r="NBG2995" s="173"/>
      <c r="NBH2995" s="715"/>
      <c r="NBI2995" s="137"/>
      <c r="NBJ2995" s="583"/>
      <c r="NBK2995" s="538"/>
      <c r="NBL2995" s="565"/>
      <c r="NBM2995" s="357"/>
      <c r="NBN2995" s="81"/>
      <c r="NBO2995" s="173"/>
      <c r="NBP2995" s="715"/>
      <c r="NBQ2995" s="137"/>
      <c r="NBR2995" s="583"/>
      <c r="NBS2995" s="538"/>
      <c r="NBT2995" s="565"/>
      <c r="NBU2995" s="357"/>
      <c r="NBV2995" s="81"/>
      <c r="NBW2995" s="173"/>
      <c r="NBX2995" s="715"/>
      <c r="NBY2995" s="137"/>
      <c r="NBZ2995" s="583"/>
      <c r="NCA2995" s="538"/>
      <c r="NCB2995" s="565"/>
      <c r="NCC2995" s="357"/>
      <c r="NCD2995" s="81"/>
      <c r="NCE2995" s="173"/>
      <c r="NCF2995" s="715"/>
      <c r="NCG2995" s="137"/>
      <c r="NCH2995" s="583"/>
      <c r="NCI2995" s="538"/>
      <c r="NCJ2995" s="565"/>
      <c r="NCK2995" s="357"/>
      <c r="NCL2995" s="81"/>
      <c r="NCM2995" s="173"/>
      <c r="NCN2995" s="715"/>
      <c r="NCO2995" s="137"/>
      <c r="NCP2995" s="583"/>
      <c r="NCQ2995" s="538"/>
      <c r="NCR2995" s="565"/>
      <c r="NCS2995" s="357"/>
      <c r="NCT2995" s="81"/>
      <c r="NCU2995" s="173"/>
      <c r="NCV2995" s="715"/>
      <c r="NCW2995" s="137"/>
      <c r="NCX2995" s="583"/>
      <c r="NCY2995" s="538"/>
      <c r="NCZ2995" s="565"/>
      <c r="NDA2995" s="357"/>
      <c r="NDB2995" s="81"/>
      <c r="NDC2995" s="173"/>
      <c r="NDD2995" s="715"/>
      <c r="NDE2995" s="137"/>
      <c r="NDF2995" s="583"/>
      <c r="NDG2995" s="538"/>
      <c r="NDH2995" s="565"/>
      <c r="NDI2995" s="357"/>
      <c r="NDJ2995" s="81"/>
      <c r="NDK2995" s="173"/>
      <c r="NDL2995" s="715"/>
      <c r="NDM2995" s="137"/>
      <c r="NDN2995" s="583"/>
      <c r="NDO2995" s="538"/>
      <c r="NDP2995" s="565"/>
      <c r="NDQ2995" s="357"/>
      <c r="NDR2995" s="81"/>
      <c r="NDS2995" s="173"/>
      <c r="NDT2995" s="715"/>
      <c r="NDU2995" s="137"/>
      <c r="NDV2995" s="583"/>
      <c r="NDW2995" s="538"/>
      <c r="NDX2995" s="565"/>
      <c r="NDY2995" s="357"/>
      <c r="NDZ2995" s="81"/>
      <c r="NEA2995" s="173"/>
      <c r="NEB2995" s="715"/>
      <c r="NEC2995" s="137"/>
      <c r="NED2995" s="583"/>
      <c r="NEE2995" s="538"/>
      <c r="NEF2995" s="565"/>
      <c r="NEG2995" s="357"/>
      <c r="NEH2995" s="81"/>
      <c r="NEI2995" s="173"/>
      <c r="NEJ2995" s="715"/>
      <c r="NEK2995" s="137"/>
      <c r="NEL2995" s="583"/>
      <c r="NEM2995" s="538"/>
      <c r="NEN2995" s="565"/>
      <c r="NEO2995" s="357"/>
      <c r="NEP2995" s="81"/>
      <c r="NEQ2995" s="173"/>
      <c r="NER2995" s="715"/>
      <c r="NES2995" s="137"/>
      <c r="NET2995" s="583"/>
      <c r="NEU2995" s="538"/>
      <c r="NEV2995" s="565"/>
      <c r="NEW2995" s="357"/>
      <c r="NEX2995" s="81"/>
      <c r="NEY2995" s="173"/>
      <c r="NEZ2995" s="715"/>
      <c r="NFA2995" s="137"/>
      <c r="NFB2995" s="583"/>
      <c r="NFC2995" s="538"/>
      <c r="NFD2995" s="565"/>
      <c r="NFE2995" s="357"/>
      <c r="NFF2995" s="81"/>
      <c r="NFG2995" s="173"/>
      <c r="NFH2995" s="715"/>
      <c r="NFI2995" s="137"/>
      <c r="NFJ2995" s="583"/>
      <c r="NFK2995" s="538"/>
      <c r="NFL2995" s="565"/>
      <c r="NFM2995" s="357"/>
      <c r="NFN2995" s="81"/>
      <c r="NFO2995" s="173"/>
      <c r="NFP2995" s="715"/>
      <c r="NFQ2995" s="137"/>
      <c r="NFR2995" s="583"/>
      <c r="NFS2995" s="538"/>
      <c r="NFT2995" s="565"/>
      <c r="NFU2995" s="357"/>
      <c r="NFV2995" s="81"/>
      <c r="NFW2995" s="173"/>
      <c r="NFX2995" s="715"/>
      <c r="NFY2995" s="137"/>
      <c r="NFZ2995" s="583"/>
      <c r="NGA2995" s="538"/>
      <c r="NGB2995" s="565"/>
      <c r="NGC2995" s="357"/>
      <c r="NGD2995" s="81"/>
      <c r="NGE2995" s="173"/>
      <c r="NGF2995" s="715"/>
      <c r="NGG2995" s="137"/>
      <c r="NGH2995" s="583"/>
      <c r="NGI2995" s="538"/>
      <c r="NGJ2995" s="565"/>
      <c r="NGK2995" s="357"/>
      <c r="NGL2995" s="81"/>
      <c r="NGM2995" s="173"/>
      <c r="NGN2995" s="715"/>
      <c r="NGO2995" s="137"/>
      <c r="NGP2995" s="583"/>
      <c r="NGQ2995" s="538"/>
      <c r="NGR2995" s="565"/>
      <c r="NGS2995" s="357"/>
      <c r="NGT2995" s="81"/>
      <c r="NGU2995" s="173"/>
      <c r="NGV2995" s="715"/>
      <c r="NGW2995" s="137"/>
      <c r="NGX2995" s="583"/>
      <c r="NGY2995" s="538"/>
      <c r="NGZ2995" s="565"/>
      <c r="NHA2995" s="357"/>
      <c r="NHB2995" s="81"/>
      <c r="NHC2995" s="173"/>
      <c r="NHD2995" s="715"/>
      <c r="NHE2995" s="137"/>
      <c r="NHF2995" s="583"/>
      <c r="NHG2995" s="538"/>
      <c r="NHH2995" s="565"/>
      <c r="NHI2995" s="357"/>
      <c r="NHJ2995" s="81"/>
      <c r="NHK2995" s="173"/>
      <c r="NHL2995" s="715"/>
      <c r="NHM2995" s="137"/>
      <c r="NHN2995" s="583"/>
      <c r="NHO2995" s="538"/>
      <c r="NHP2995" s="565"/>
      <c r="NHQ2995" s="357"/>
      <c r="NHR2995" s="81"/>
      <c r="NHS2995" s="173"/>
      <c r="NHT2995" s="715"/>
      <c r="NHU2995" s="137"/>
      <c r="NHV2995" s="583"/>
      <c r="NHW2995" s="538"/>
      <c r="NHX2995" s="565"/>
      <c r="NHY2995" s="357"/>
      <c r="NHZ2995" s="81"/>
      <c r="NIA2995" s="173"/>
      <c r="NIB2995" s="715"/>
      <c r="NIC2995" s="137"/>
      <c r="NID2995" s="583"/>
      <c r="NIE2995" s="538"/>
      <c r="NIF2995" s="565"/>
      <c r="NIG2995" s="357"/>
      <c r="NIH2995" s="81"/>
      <c r="NII2995" s="173"/>
      <c r="NIJ2995" s="715"/>
      <c r="NIK2995" s="137"/>
      <c r="NIL2995" s="583"/>
      <c r="NIM2995" s="538"/>
      <c r="NIN2995" s="565"/>
      <c r="NIO2995" s="357"/>
      <c r="NIP2995" s="81"/>
      <c r="NIQ2995" s="173"/>
      <c r="NIR2995" s="715"/>
      <c r="NIS2995" s="137"/>
      <c r="NIT2995" s="583"/>
      <c r="NIU2995" s="538"/>
      <c r="NIV2995" s="565"/>
      <c r="NIW2995" s="357"/>
      <c r="NIX2995" s="81"/>
      <c r="NIY2995" s="173"/>
      <c r="NIZ2995" s="715"/>
      <c r="NJA2995" s="137"/>
      <c r="NJB2995" s="583"/>
      <c r="NJC2995" s="538"/>
      <c r="NJD2995" s="565"/>
      <c r="NJE2995" s="357"/>
      <c r="NJF2995" s="81"/>
      <c r="NJG2995" s="173"/>
      <c r="NJH2995" s="715"/>
      <c r="NJI2995" s="137"/>
      <c r="NJJ2995" s="583"/>
      <c r="NJK2995" s="538"/>
      <c r="NJL2995" s="565"/>
      <c r="NJM2995" s="357"/>
      <c r="NJN2995" s="81"/>
      <c r="NJO2995" s="173"/>
      <c r="NJP2995" s="715"/>
      <c r="NJQ2995" s="137"/>
      <c r="NJR2995" s="583"/>
      <c r="NJS2995" s="538"/>
      <c r="NJT2995" s="565"/>
      <c r="NJU2995" s="357"/>
      <c r="NJV2995" s="81"/>
      <c r="NJW2995" s="173"/>
      <c r="NJX2995" s="715"/>
      <c r="NJY2995" s="137"/>
      <c r="NJZ2995" s="583"/>
      <c r="NKA2995" s="538"/>
      <c r="NKB2995" s="565"/>
      <c r="NKC2995" s="357"/>
      <c r="NKD2995" s="81"/>
      <c r="NKE2995" s="173"/>
      <c r="NKF2995" s="715"/>
      <c r="NKG2995" s="137"/>
      <c r="NKH2995" s="583"/>
      <c r="NKI2995" s="538"/>
      <c r="NKJ2995" s="565"/>
      <c r="NKK2995" s="357"/>
      <c r="NKL2995" s="81"/>
      <c r="NKM2995" s="173"/>
      <c r="NKN2995" s="715"/>
      <c r="NKO2995" s="137"/>
      <c r="NKP2995" s="583"/>
      <c r="NKQ2995" s="538"/>
      <c r="NKR2995" s="565"/>
      <c r="NKS2995" s="357"/>
      <c r="NKT2995" s="81"/>
      <c r="NKU2995" s="173"/>
      <c r="NKV2995" s="715"/>
      <c r="NKW2995" s="137"/>
      <c r="NKX2995" s="583"/>
      <c r="NKY2995" s="538"/>
      <c r="NKZ2995" s="565"/>
      <c r="NLA2995" s="357"/>
      <c r="NLB2995" s="81"/>
      <c r="NLC2995" s="173"/>
      <c r="NLD2995" s="715"/>
      <c r="NLE2995" s="137"/>
      <c r="NLF2995" s="583"/>
      <c r="NLG2995" s="538"/>
      <c r="NLH2995" s="565"/>
      <c r="NLI2995" s="357"/>
      <c r="NLJ2995" s="81"/>
      <c r="NLK2995" s="173"/>
      <c r="NLL2995" s="715"/>
      <c r="NLM2995" s="137"/>
      <c r="NLN2995" s="583"/>
      <c r="NLO2995" s="538"/>
      <c r="NLP2995" s="565"/>
      <c r="NLQ2995" s="357"/>
      <c r="NLR2995" s="81"/>
      <c r="NLS2995" s="173"/>
      <c r="NLT2995" s="715"/>
      <c r="NLU2995" s="137"/>
      <c r="NLV2995" s="583"/>
      <c r="NLW2995" s="538"/>
      <c r="NLX2995" s="565"/>
      <c r="NLY2995" s="357"/>
      <c r="NLZ2995" s="81"/>
      <c r="NMA2995" s="173"/>
      <c r="NMB2995" s="715"/>
      <c r="NMC2995" s="137"/>
      <c r="NMD2995" s="583"/>
      <c r="NME2995" s="538"/>
      <c r="NMF2995" s="565"/>
      <c r="NMG2995" s="357"/>
      <c r="NMH2995" s="81"/>
      <c r="NMI2995" s="173"/>
      <c r="NMJ2995" s="715"/>
      <c r="NMK2995" s="137"/>
      <c r="NML2995" s="583"/>
      <c r="NMM2995" s="538"/>
      <c r="NMN2995" s="565"/>
      <c r="NMO2995" s="357"/>
      <c r="NMP2995" s="81"/>
      <c r="NMQ2995" s="173"/>
      <c r="NMR2995" s="715"/>
      <c r="NMS2995" s="137"/>
      <c r="NMT2995" s="583"/>
      <c r="NMU2995" s="538"/>
      <c r="NMV2995" s="565"/>
      <c r="NMW2995" s="357"/>
      <c r="NMX2995" s="81"/>
      <c r="NMY2995" s="173"/>
      <c r="NMZ2995" s="715"/>
      <c r="NNA2995" s="137"/>
      <c r="NNB2995" s="583"/>
      <c r="NNC2995" s="538"/>
      <c r="NND2995" s="565"/>
      <c r="NNE2995" s="357"/>
      <c r="NNF2995" s="81"/>
      <c r="NNG2995" s="173"/>
      <c r="NNH2995" s="715"/>
      <c r="NNI2995" s="137"/>
      <c r="NNJ2995" s="583"/>
      <c r="NNK2995" s="538"/>
      <c r="NNL2995" s="565"/>
      <c r="NNM2995" s="357"/>
      <c r="NNN2995" s="81"/>
      <c r="NNO2995" s="173"/>
      <c r="NNP2995" s="715"/>
      <c r="NNQ2995" s="137"/>
      <c r="NNR2995" s="583"/>
      <c r="NNS2995" s="538"/>
      <c r="NNT2995" s="565"/>
      <c r="NNU2995" s="357"/>
      <c r="NNV2995" s="81"/>
      <c r="NNW2995" s="173"/>
      <c r="NNX2995" s="715"/>
      <c r="NNY2995" s="137"/>
      <c r="NNZ2995" s="583"/>
      <c r="NOA2995" s="538"/>
      <c r="NOB2995" s="565"/>
      <c r="NOC2995" s="357"/>
      <c r="NOD2995" s="81"/>
      <c r="NOE2995" s="173"/>
      <c r="NOF2995" s="715"/>
      <c r="NOG2995" s="137"/>
      <c r="NOH2995" s="583"/>
      <c r="NOI2995" s="538"/>
      <c r="NOJ2995" s="565"/>
      <c r="NOK2995" s="357"/>
      <c r="NOL2995" s="81"/>
      <c r="NOM2995" s="173"/>
      <c r="NON2995" s="715"/>
      <c r="NOO2995" s="137"/>
      <c r="NOP2995" s="583"/>
      <c r="NOQ2995" s="538"/>
      <c r="NOR2995" s="565"/>
      <c r="NOS2995" s="357"/>
      <c r="NOT2995" s="81"/>
      <c r="NOU2995" s="173"/>
      <c r="NOV2995" s="715"/>
      <c r="NOW2995" s="137"/>
      <c r="NOX2995" s="583"/>
      <c r="NOY2995" s="538"/>
      <c r="NOZ2995" s="565"/>
      <c r="NPA2995" s="357"/>
      <c r="NPB2995" s="81"/>
      <c r="NPC2995" s="173"/>
      <c r="NPD2995" s="715"/>
      <c r="NPE2995" s="137"/>
      <c r="NPF2995" s="583"/>
      <c r="NPG2995" s="538"/>
      <c r="NPH2995" s="565"/>
      <c r="NPI2995" s="357"/>
      <c r="NPJ2995" s="81"/>
      <c r="NPK2995" s="173"/>
      <c r="NPL2995" s="715"/>
      <c r="NPM2995" s="137"/>
      <c r="NPN2995" s="583"/>
      <c r="NPO2995" s="538"/>
      <c r="NPP2995" s="565"/>
      <c r="NPQ2995" s="357"/>
      <c r="NPR2995" s="81"/>
      <c r="NPS2995" s="173"/>
      <c r="NPT2995" s="715"/>
      <c r="NPU2995" s="137"/>
      <c r="NPV2995" s="583"/>
      <c r="NPW2995" s="538"/>
      <c r="NPX2995" s="565"/>
      <c r="NPY2995" s="357"/>
      <c r="NPZ2995" s="81"/>
      <c r="NQA2995" s="173"/>
      <c r="NQB2995" s="715"/>
      <c r="NQC2995" s="137"/>
      <c r="NQD2995" s="583"/>
      <c r="NQE2995" s="538"/>
      <c r="NQF2995" s="565"/>
      <c r="NQG2995" s="357"/>
      <c r="NQH2995" s="81"/>
      <c r="NQI2995" s="173"/>
      <c r="NQJ2995" s="715"/>
      <c r="NQK2995" s="137"/>
      <c r="NQL2995" s="583"/>
      <c r="NQM2995" s="538"/>
      <c r="NQN2995" s="565"/>
      <c r="NQO2995" s="357"/>
      <c r="NQP2995" s="81"/>
      <c r="NQQ2995" s="173"/>
      <c r="NQR2995" s="715"/>
      <c r="NQS2995" s="137"/>
      <c r="NQT2995" s="583"/>
      <c r="NQU2995" s="538"/>
      <c r="NQV2995" s="565"/>
      <c r="NQW2995" s="357"/>
      <c r="NQX2995" s="81"/>
      <c r="NQY2995" s="173"/>
      <c r="NQZ2995" s="715"/>
      <c r="NRA2995" s="137"/>
      <c r="NRB2995" s="583"/>
      <c r="NRC2995" s="538"/>
      <c r="NRD2995" s="565"/>
      <c r="NRE2995" s="357"/>
      <c r="NRF2995" s="81"/>
      <c r="NRG2995" s="173"/>
      <c r="NRH2995" s="715"/>
      <c r="NRI2995" s="137"/>
      <c r="NRJ2995" s="583"/>
      <c r="NRK2995" s="538"/>
      <c r="NRL2995" s="565"/>
      <c r="NRM2995" s="357"/>
      <c r="NRN2995" s="81"/>
      <c r="NRO2995" s="173"/>
      <c r="NRP2995" s="715"/>
      <c r="NRQ2995" s="137"/>
      <c r="NRR2995" s="583"/>
      <c r="NRS2995" s="538"/>
      <c r="NRT2995" s="565"/>
      <c r="NRU2995" s="357"/>
      <c r="NRV2995" s="81"/>
      <c r="NRW2995" s="173"/>
      <c r="NRX2995" s="715"/>
      <c r="NRY2995" s="137"/>
      <c r="NRZ2995" s="583"/>
      <c r="NSA2995" s="538"/>
      <c r="NSB2995" s="565"/>
      <c r="NSC2995" s="357"/>
      <c r="NSD2995" s="81"/>
      <c r="NSE2995" s="173"/>
      <c r="NSF2995" s="715"/>
      <c r="NSG2995" s="137"/>
      <c r="NSH2995" s="583"/>
      <c r="NSI2995" s="538"/>
      <c r="NSJ2995" s="565"/>
      <c r="NSK2995" s="357"/>
      <c r="NSL2995" s="81"/>
      <c r="NSM2995" s="173"/>
      <c r="NSN2995" s="715"/>
      <c r="NSO2995" s="137"/>
      <c r="NSP2995" s="583"/>
      <c r="NSQ2995" s="538"/>
      <c r="NSR2995" s="565"/>
      <c r="NSS2995" s="357"/>
      <c r="NST2995" s="81"/>
      <c r="NSU2995" s="173"/>
      <c r="NSV2995" s="715"/>
      <c r="NSW2995" s="137"/>
      <c r="NSX2995" s="583"/>
      <c r="NSY2995" s="538"/>
      <c r="NSZ2995" s="565"/>
      <c r="NTA2995" s="357"/>
      <c r="NTB2995" s="81"/>
      <c r="NTC2995" s="173"/>
      <c r="NTD2995" s="715"/>
      <c r="NTE2995" s="137"/>
      <c r="NTF2995" s="583"/>
      <c r="NTG2995" s="538"/>
      <c r="NTH2995" s="565"/>
      <c r="NTI2995" s="357"/>
      <c r="NTJ2995" s="81"/>
      <c r="NTK2995" s="173"/>
      <c r="NTL2995" s="715"/>
      <c r="NTM2995" s="137"/>
      <c r="NTN2995" s="583"/>
      <c r="NTO2995" s="538"/>
      <c r="NTP2995" s="565"/>
      <c r="NTQ2995" s="357"/>
      <c r="NTR2995" s="81"/>
      <c r="NTS2995" s="173"/>
      <c r="NTT2995" s="715"/>
      <c r="NTU2995" s="137"/>
      <c r="NTV2995" s="583"/>
      <c r="NTW2995" s="538"/>
      <c r="NTX2995" s="565"/>
      <c r="NTY2995" s="357"/>
      <c r="NTZ2995" s="81"/>
      <c r="NUA2995" s="173"/>
      <c r="NUB2995" s="715"/>
      <c r="NUC2995" s="137"/>
      <c r="NUD2995" s="583"/>
      <c r="NUE2995" s="538"/>
      <c r="NUF2995" s="565"/>
      <c r="NUG2995" s="357"/>
      <c r="NUH2995" s="81"/>
      <c r="NUI2995" s="173"/>
      <c r="NUJ2995" s="715"/>
      <c r="NUK2995" s="137"/>
      <c r="NUL2995" s="583"/>
      <c r="NUM2995" s="538"/>
      <c r="NUN2995" s="565"/>
      <c r="NUO2995" s="357"/>
      <c r="NUP2995" s="81"/>
      <c r="NUQ2995" s="173"/>
      <c r="NUR2995" s="715"/>
      <c r="NUS2995" s="137"/>
      <c r="NUT2995" s="583"/>
      <c r="NUU2995" s="538"/>
      <c r="NUV2995" s="565"/>
      <c r="NUW2995" s="357"/>
      <c r="NUX2995" s="81"/>
      <c r="NUY2995" s="173"/>
      <c r="NUZ2995" s="715"/>
      <c r="NVA2995" s="137"/>
      <c r="NVB2995" s="583"/>
      <c r="NVC2995" s="538"/>
      <c r="NVD2995" s="565"/>
      <c r="NVE2995" s="357"/>
      <c r="NVF2995" s="81"/>
      <c r="NVG2995" s="173"/>
      <c r="NVH2995" s="715"/>
      <c r="NVI2995" s="137"/>
      <c r="NVJ2995" s="583"/>
      <c r="NVK2995" s="538"/>
      <c r="NVL2995" s="565"/>
      <c r="NVM2995" s="357"/>
      <c r="NVN2995" s="81"/>
      <c r="NVO2995" s="173"/>
      <c r="NVP2995" s="715"/>
      <c r="NVQ2995" s="137"/>
      <c r="NVR2995" s="583"/>
      <c r="NVS2995" s="538"/>
      <c r="NVT2995" s="565"/>
      <c r="NVU2995" s="357"/>
      <c r="NVV2995" s="81"/>
      <c r="NVW2995" s="173"/>
      <c r="NVX2995" s="715"/>
      <c r="NVY2995" s="137"/>
      <c r="NVZ2995" s="583"/>
      <c r="NWA2995" s="538"/>
      <c r="NWB2995" s="565"/>
      <c r="NWC2995" s="357"/>
      <c r="NWD2995" s="81"/>
      <c r="NWE2995" s="173"/>
      <c r="NWF2995" s="715"/>
      <c r="NWG2995" s="137"/>
      <c r="NWH2995" s="583"/>
      <c r="NWI2995" s="538"/>
      <c r="NWJ2995" s="565"/>
      <c r="NWK2995" s="357"/>
      <c r="NWL2995" s="81"/>
      <c r="NWM2995" s="173"/>
      <c r="NWN2995" s="715"/>
      <c r="NWO2995" s="137"/>
      <c r="NWP2995" s="583"/>
      <c r="NWQ2995" s="538"/>
      <c r="NWR2995" s="565"/>
      <c r="NWS2995" s="357"/>
      <c r="NWT2995" s="81"/>
      <c r="NWU2995" s="173"/>
      <c r="NWV2995" s="715"/>
      <c r="NWW2995" s="137"/>
      <c r="NWX2995" s="583"/>
      <c r="NWY2995" s="538"/>
      <c r="NWZ2995" s="565"/>
      <c r="NXA2995" s="357"/>
      <c r="NXB2995" s="81"/>
      <c r="NXC2995" s="173"/>
      <c r="NXD2995" s="715"/>
      <c r="NXE2995" s="137"/>
      <c r="NXF2995" s="583"/>
      <c r="NXG2995" s="538"/>
      <c r="NXH2995" s="565"/>
      <c r="NXI2995" s="357"/>
      <c r="NXJ2995" s="81"/>
      <c r="NXK2995" s="173"/>
      <c r="NXL2995" s="715"/>
      <c r="NXM2995" s="137"/>
      <c r="NXN2995" s="583"/>
      <c r="NXO2995" s="538"/>
      <c r="NXP2995" s="565"/>
      <c r="NXQ2995" s="357"/>
      <c r="NXR2995" s="81"/>
      <c r="NXS2995" s="173"/>
      <c r="NXT2995" s="715"/>
      <c r="NXU2995" s="137"/>
      <c r="NXV2995" s="583"/>
      <c r="NXW2995" s="538"/>
      <c r="NXX2995" s="565"/>
      <c r="NXY2995" s="357"/>
      <c r="NXZ2995" s="81"/>
      <c r="NYA2995" s="173"/>
      <c r="NYB2995" s="715"/>
      <c r="NYC2995" s="137"/>
      <c r="NYD2995" s="583"/>
      <c r="NYE2995" s="538"/>
      <c r="NYF2995" s="565"/>
      <c r="NYG2995" s="357"/>
      <c r="NYH2995" s="81"/>
      <c r="NYI2995" s="173"/>
      <c r="NYJ2995" s="715"/>
      <c r="NYK2995" s="137"/>
      <c r="NYL2995" s="583"/>
      <c r="NYM2995" s="538"/>
      <c r="NYN2995" s="565"/>
      <c r="NYO2995" s="357"/>
      <c r="NYP2995" s="81"/>
      <c r="NYQ2995" s="173"/>
      <c r="NYR2995" s="715"/>
      <c r="NYS2995" s="137"/>
      <c r="NYT2995" s="583"/>
      <c r="NYU2995" s="538"/>
      <c r="NYV2995" s="565"/>
      <c r="NYW2995" s="357"/>
      <c r="NYX2995" s="81"/>
      <c r="NYY2995" s="173"/>
      <c r="NYZ2995" s="715"/>
      <c r="NZA2995" s="137"/>
      <c r="NZB2995" s="583"/>
      <c r="NZC2995" s="538"/>
      <c r="NZD2995" s="565"/>
      <c r="NZE2995" s="357"/>
      <c r="NZF2995" s="81"/>
      <c r="NZG2995" s="173"/>
      <c r="NZH2995" s="715"/>
      <c r="NZI2995" s="137"/>
      <c r="NZJ2995" s="583"/>
      <c r="NZK2995" s="538"/>
      <c r="NZL2995" s="565"/>
      <c r="NZM2995" s="357"/>
      <c r="NZN2995" s="81"/>
      <c r="NZO2995" s="173"/>
      <c r="NZP2995" s="715"/>
      <c r="NZQ2995" s="137"/>
      <c r="NZR2995" s="583"/>
      <c r="NZS2995" s="538"/>
      <c r="NZT2995" s="565"/>
      <c r="NZU2995" s="357"/>
      <c r="NZV2995" s="81"/>
      <c r="NZW2995" s="173"/>
      <c r="NZX2995" s="715"/>
      <c r="NZY2995" s="137"/>
      <c r="NZZ2995" s="583"/>
      <c r="OAA2995" s="538"/>
      <c r="OAB2995" s="565"/>
      <c r="OAC2995" s="357"/>
      <c r="OAD2995" s="81"/>
      <c r="OAE2995" s="173"/>
      <c r="OAF2995" s="715"/>
      <c r="OAG2995" s="137"/>
      <c r="OAH2995" s="583"/>
      <c r="OAI2995" s="538"/>
      <c r="OAJ2995" s="565"/>
      <c r="OAK2995" s="357"/>
      <c r="OAL2995" s="81"/>
      <c r="OAM2995" s="173"/>
      <c r="OAN2995" s="715"/>
      <c r="OAO2995" s="137"/>
      <c r="OAP2995" s="583"/>
      <c r="OAQ2995" s="538"/>
      <c r="OAR2995" s="565"/>
      <c r="OAS2995" s="357"/>
      <c r="OAT2995" s="81"/>
      <c r="OAU2995" s="173"/>
      <c r="OAV2995" s="715"/>
      <c r="OAW2995" s="137"/>
      <c r="OAX2995" s="583"/>
      <c r="OAY2995" s="538"/>
      <c r="OAZ2995" s="565"/>
      <c r="OBA2995" s="357"/>
      <c r="OBB2995" s="81"/>
      <c r="OBC2995" s="173"/>
      <c r="OBD2995" s="715"/>
      <c r="OBE2995" s="137"/>
      <c r="OBF2995" s="583"/>
      <c r="OBG2995" s="538"/>
      <c r="OBH2995" s="565"/>
      <c r="OBI2995" s="357"/>
      <c r="OBJ2995" s="81"/>
      <c r="OBK2995" s="173"/>
      <c r="OBL2995" s="715"/>
      <c r="OBM2995" s="137"/>
      <c r="OBN2995" s="583"/>
      <c r="OBO2995" s="538"/>
      <c r="OBP2995" s="565"/>
      <c r="OBQ2995" s="357"/>
      <c r="OBR2995" s="81"/>
      <c r="OBS2995" s="173"/>
      <c r="OBT2995" s="715"/>
      <c r="OBU2995" s="137"/>
      <c r="OBV2995" s="583"/>
      <c r="OBW2995" s="538"/>
      <c r="OBX2995" s="565"/>
      <c r="OBY2995" s="357"/>
      <c r="OBZ2995" s="81"/>
      <c r="OCA2995" s="173"/>
      <c r="OCB2995" s="715"/>
      <c r="OCC2995" s="137"/>
      <c r="OCD2995" s="583"/>
      <c r="OCE2995" s="538"/>
      <c r="OCF2995" s="565"/>
      <c r="OCG2995" s="357"/>
      <c r="OCH2995" s="81"/>
      <c r="OCI2995" s="173"/>
      <c r="OCJ2995" s="715"/>
      <c r="OCK2995" s="137"/>
      <c r="OCL2995" s="583"/>
      <c r="OCM2995" s="538"/>
      <c r="OCN2995" s="565"/>
      <c r="OCO2995" s="357"/>
      <c r="OCP2995" s="81"/>
      <c r="OCQ2995" s="173"/>
      <c r="OCR2995" s="715"/>
      <c r="OCS2995" s="137"/>
      <c r="OCT2995" s="583"/>
      <c r="OCU2995" s="538"/>
      <c r="OCV2995" s="565"/>
      <c r="OCW2995" s="357"/>
      <c r="OCX2995" s="81"/>
      <c r="OCY2995" s="173"/>
      <c r="OCZ2995" s="715"/>
      <c r="ODA2995" s="137"/>
      <c r="ODB2995" s="583"/>
      <c r="ODC2995" s="538"/>
      <c r="ODD2995" s="565"/>
      <c r="ODE2995" s="357"/>
      <c r="ODF2995" s="81"/>
      <c r="ODG2995" s="173"/>
      <c r="ODH2995" s="715"/>
      <c r="ODI2995" s="137"/>
      <c r="ODJ2995" s="583"/>
      <c r="ODK2995" s="538"/>
      <c r="ODL2995" s="565"/>
      <c r="ODM2995" s="357"/>
      <c r="ODN2995" s="81"/>
      <c r="ODO2995" s="173"/>
      <c r="ODP2995" s="715"/>
      <c r="ODQ2995" s="137"/>
      <c r="ODR2995" s="583"/>
      <c r="ODS2995" s="538"/>
      <c r="ODT2995" s="565"/>
      <c r="ODU2995" s="357"/>
      <c r="ODV2995" s="81"/>
      <c r="ODW2995" s="173"/>
      <c r="ODX2995" s="715"/>
      <c r="ODY2995" s="137"/>
      <c r="ODZ2995" s="583"/>
      <c r="OEA2995" s="538"/>
      <c r="OEB2995" s="565"/>
      <c r="OEC2995" s="357"/>
      <c r="OED2995" s="81"/>
      <c r="OEE2995" s="173"/>
      <c r="OEF2995" s="715"/>
      <c r="OEG2995" s="137"/>
      <c r="OEH2995" s="583"/>
      <c r="OEI2995" s="538"/>
      <c r="OEJ2995" s="565"/>
      <c r="OEK2995" s="357"/>
      <c r="OEL2995" s="81"/>
      <c r="OEM2995" s="173"/>
      <c r="OEN2995" s="715"/>
      <c r="OEO2995" s="137"/>
      <c r="OEP2995" s="583"/>
      <c r="OEQ2995" s="538"/>
      <c r="OER2995" s="565"/>
      <c r="OES2995" s="357"/>
      <c r="OET2995" s="81"/>
      <c r="OEU2995" s="173"/>
      <c r="OEV2995" s="715"/>
      <c r="OEW2995" s="137"/>
      <c r="OEX2995" s="583"/>
      <c r="OEY2995" s="538"/>
      <c r="OEZ2995" s="565"/>
      <c r="OFA2995" s="357"/>
      <c r="OFB2995" s="81"/>
      <c r="OFC2995" s="173"/>
      <c r="OFD2995" s="715"/>
      <c r="OFE2995" s="137"/>
      <c r="OFF2995" s="583"/>
      <c r="OFG2995" s="538"/>
      <c r="OFH2995" s="565"/>
      <c r="OFI2995" s="357"/>
      <c r="OFJ2995" s="81"/>
      <c r="OFK2995" s="173"/>
      <c r="OFL2995" s="715"/>
      <c r="OFM2995" s="137"/>
      <c r="OFN2995" s="583"/>
      <c r="OFO2995" s="538"/>
      <c r="OFP2995" s="565"/>
      <c r="OFQ2995" s="357"/>
      <c r="OFR2995" s="81"/>
      <c r="OFS2995" s="173"/>
      <c r="OFT2995" s="715"/>
      <c r="OFU2995" s="137"/>
      <c r="OFV2995" s="583"/>
      <c r="OFW2995" s="538"/>
      <c r="OFX2995" s="565"/>
      <c r="OFY2995" s="357"/>
      <c r="OFZ2995" s="81"/>
      <c r="OGA2995" s="173"/>
      <c r="OGB2995" s="715"/>
      <c r="OGC2995" s="137"/>
      <c r="OGD2995" s="583"/>
      <c r="OGE2995" s="538"/>
      <c r="OGF2995" s="565"/>
      <c r="OGG2995" s="357"/>
      <c r="OGH2995" s="81"/>
      <c r="OGI2995" s="173"/>
      <c r="OGJ2995" s="715"/>
      <c r="OGK2995" s="137"/>
      <c r="OGL2995" s="583"/>
      <c r="OGM2995" s="538"/>
      <c r="OGN2995" s="565"/>
      <c r="OGO2995" s="357"/>
      <c r="OGP2995" s="81"/>
      <c r="OGQ2995" s="173"/>
      <c r="OGR2995" s="715"/>
      <c r="OGS2995" s="137"/>
      <c r="OGT2995" s="583"/>
      <c r="OGU2995" s="538"/>
      <c r="OGV2995" s="565"/>
      <c r="OGW2995" s="357"/>
      <c r="OGX2995" s="81"/>
      <c r="OGY2995" s="173"/>
      <c r="OGZ2995" s="715"/>
      <c r="OHA2995" s="137"/>
      <c r="OHB2995" s="583"/>
      <c r="OHC2995" s="538"/>
      <c r="OHD2995" s="565"/>
      <c r="OHE2995" s="357"/>
      <c r="OHF2995" s="81"/>
      <c r="OHG2995" s="173"/>
      <c r="OHH2995" s="715"/>
      <c r="OHI2995" s="137"/>
      <c r="OHJ2995" s="583"/>
      <c r="OHK2995" s="538"/>
      <c r="OHL2995" s="565"/>
      <c r="OHM2995" s="357"/>
      <c r="OHN2995" s="81"/>
      <c r="OHO2995" s="173"/>
      <c r="OHP2995" s="715"/>
      <c r="OHQ2995" s="137"/>
      <c r="OHR2995" s="583"/>
      <c r="OHS2995" s="538"/>
      <c r="OHT2995" s="565"/>
      <c r="OHU2995" s="357"/>
      <c r="OHV2995" s="81"/>
      <c r="OHW2995" s="173"/>
      <c r="OHX2995" s="715"/>
      <c r="OHY2995" s="137"/>
      <c r="OHZ2995" s="583"/>
      <c r="OIA2995" s="538"/>
      <c r="OIB2995" s="565"/>
      <c r="OIC2995" s="357"/>
      <c r="OID2995" s="81"/>
      <c r="OIE2995" s="173"/>
      <c r="OIF2995" s="715"/>
      <c r="OIG2995" s="137"/>
      <c r="OIH2995" s="583"/>
      <c r="OII2995" s="538"/>
      <c r="OIJ2995" s="565"/>
      <c r="OIK2995" s="357"/>
      <c r="OIL2995" s="81"/>
      <c r="OIM2995" s="173"/>
      <c r="OIN2995" s="715"/>
      <c r="OIO2995" s="137"/>
      <c r="OIP2995" s="583"/>
      <c r="OIQ2995" s="538"/>
      <c r="OIR2995" s="565"/>
      <c r="OIS2995" s="357"/>
      <c r="OIT2995" s="81"/>
      <c r="OIU2995" s="173"/>
      <c r="OIV2995" s="715"/>
      <c r="OIW2995" s="137"/>
      <c r="OIX2995" s="583"/>
      <c r="OIY2995" s="538"/>
      <c r="OIZ2995" s="565"/>
      <c r="OJA2995" s="357"/>
      <c r="OJB2995" s="81"/>
      <c r="OJC2995" s="173"/>
      <c r="OJD2995" s="715"/>
      <c r="OJE2995" s="137"/>
      <c r="OJF2995" s="583"/>
      <c r="OJG2995" s="538"/>
      <c r="OJH2995" s="565"/>
      <c r="OJI2995" s="357"/>
      <c r="OJJ2995" s="81"/>
      <c r="OJK2995" s="173"/>
      <c r="OJL2995" s="715"/>
      <c r="OJM2995" s="137"/>
      <c r="OJN2995" s="583"/>
      <c r="OJO2995" s="538"/>
      <c r="OJP2995" s="565"/>
      <c r="OJQ2995" s="357"/>
      <c r="OJR2995" s="81"/>
      <c r="OJS2995" s="173"/>
      <c r="OJT2995" s="715"/>
      <c r="OJU2995" s="137"/>
      <c r="OJV2995" s="583"/>
      <c r="OJW2995" s="538"/>
      <c r="OJX2995" s="565"/>
      <c r="OJY2995" s="357"/>
      <c r="OJZ2995" s="81"/>
      <c r="OKA2995" s="173"/>
      <c r="OKB2995" s="715"/>
      <c r="OKC2995" s="137"/>
      <c r="OKD2995" s="583"/>
      <c r="OKE2995" s="538"/>
      <c r="OKF2995" s="565"/>
      <c r="OKG2995" s="357"/>
      <c r="OKH2995" s="81"/>
      <c r="OKI2995" s="173"/>
      <c r="OKJ2995" s="715"/>
      <c r="OKK2995" s="137"/>
      <c r="OKL2995" s="583"/>
      <c r="OKM2995" s="538"/>
      <c r="OKN2995" s="565"/>
      <c r="OKO2995" s="357"/>
      <c r="OKP2995" s="81"/>
      <c r="OKQ2995" s="173"/>
      <c r="OKR2995" s="715"/>
      <c r="OKS2995" s="137"/>
      <c r="OKT2995" s="583"/>
      <c r="OKU2995" s="538"/>
      <c r="OKV2995" s="565"/>
      <c r="OKW2995" s="357"/>
      <c r="OKX2995" s="81"/>
      <c r="OKY2995" s="173"/>
      <c r="OKZ2995" s="715"/>
      <c r="OLA2995" s="137"/>
      <c r="OLB2995" s="583"/>
      <c r="OLC2995" s="538"/>
      <c r="OLD2995" s="565"/>
      <c r="OLE2995" s="357"/>
      <c r="OLF2995" s="81"/>
      <c r="OLG2995" s="173"/>
      <c r="OLH2995" s="715"/>
      <c r="OLI2995" s="137"/>
      <c r="OLJ2995" s="583"/>
      <c r="OLK2995" s="538"/>
      <c r="OLL2995" s="565"/>
      <c r="OLM2995" s="357"/>
      <c r="OLN2995" s="81"/>
      <c r="OLO2995" s="173"/>
      <c r="OLP2995" s="715"/>
      <c r="OLQ2995" s="137"/>
      <c r="OLR2995" s="583"/>
      <c r="OLS2995" s="538"/>
      <c r="OLT2995" s="565"/>
      <c r="OLU2995" s="357"/>
      <c r="OLV2995" s="81"/>
      <c r="OLW2995" s="173"/>
      <c r="OLX2995" s="715"/>
      <c r="OLY2995" s="137"/>
      <c r="OLZ2995" s="583"/>
      <c r="OMA2995" s="538"/>
      <c r="OMB2995" s="565"/>
      <c r="OMC2995" s="357"/>
      <c r="OMD2995" s="81"/>
      <c r="OME2995" s="173"/>
      <c r="OMF2995" s="715"/>
      <c r="OMG2995" s="137"/>
      <c r="OMH2995" s="583"/>
      <c r="OMI2995" s="538"/>
      <c r="OMJ2995" s="565"/>
      <c r="OMK2995" s="357"/>
      <c r="OML2995" s="81"/>
      <c r="OMM2995" s="173"/>
      <c r="OMN2995" s="715"/>
      <c r="OMO2995" s="137"/>
      <c r="OMP2995" s="583"/>
      <c r="OMQ2995" s="538"/>
      <c r="OMR2995" s="565"/>
      <c r="OMS2995" s="357"/>
      <c r="OMT2995" s="81"/>
      <c r="OMU2995" s="173"/>
      <c r="OMV2995" s="715"/>
      <c r="OMW2995" s="137"/>
      <c r="OMX2995" s="583"/>
      <c r="OMY2995" s="538"/>
      <c r="OMZ2995" s="565"/>
      <c r="ONA2995" s="357"/>
      <c r="ONB2995" s="81"/>
      <c r="ONC2995" s="173"/>
      <c r="OND2995" s="715"/>
      <c r="ONE2995" s="137"/>
      <c r="ONF2995" s="583"/>
      <c r="ONG2995" s="538"/>
      <c r="ONH2995" s="565"/>
      <c r="ONI2995" s="357"/>
      <c r="ONJ2995" s="81"/>
      <c r="ONK2995" s="173"/>
      <c r="ONL2995" s="715"/>
      <c r="ONM2995" s="137"/>
      <c r="ONN2995" s="583"/>
      <c r="ONO2995" s="538"/>
      <c r="ONP2995" s="565"/>
      <c r="ONQ2995" s="357"/>
      <c r="ONR2995" s="81"/>
      <c r="ONS2995" s="173"/>
      <c r="ONT2995" s="715"/>
      <c r="ONU2995" s="137"/>
      <c r="ONV2995" s="583"/>
      <c r="ONW2995" s="538"/>
      <c r="ONX2995" s="565"/>
      <c r="ONY2995" s="357"/>
      <c r="ONZ2995" s="81"/>
      <c r="OOA2995" s="173"/>
      <c r="OOB2995" s="715"/>
      <c r="OOC2995" s="137"/>
      <c r="OOD2995" s="583"/>
      <c r="OOE2995" s="538"/>
      <c r="OOF2995" s="565"/>
      <c r="OOG2995" s="357"/>
      <c r="OOH2995" s="81"/>
      <c r="OOI2995" s="173"/>
      <c r="OOJ2995" s="715"/>
      <c r="OOK2995" s="137"/>
      <c r="OOL2995" s="583"/>
      <c r="OOM2995" s="538"/>
      <c r="OON2995" s="565"/>
      <c r="OOO2995" s="357"/>
      <c r="OOP2995" s="81"/>
      <c r="OOQ2995" s="173"/>
      <c r="OOR2995" s="715"/>
      <c r="OOS2995" s="137"/>
      <c r="OOT2995" s="583"/>
      <c r="OOU2995" s="538"/>
      <c r="OOV2995" s="565"/>
      <c r="OOW2995" s="357"/>
      <c r="OOX2995" s="81"/>
      <c r="OOY2995" s="173"/>
      <c r="OOZ2995" s="715"/>
      <c r="OPA2995" s="137"/>
      <c r="OPB2995" s="583"/>
      <c r="OPC2995" s="538"/>
      <c r="OPD2995" s="565"/>
      <c r="OPE2995" s="357"/>
      <c r="OPF2995" s="81"/>
      <c r="OPG2995" s="173"/>
      <c r="OPH2995" s="715"/>
      <c r="OPI2995" s="137"/>
      <c r="OPJ2995" s="583"/>
      <c r="OPK2995" s="538"/>
      <c r="OPL2995" s="565"/>
      <c r="OPM2995" s="357"/>
      <c r="OPN2995" s="81"/>
      <c r="OPO2995" s="173"/>
      <c r="OPP2995" s="715"/>
      <c r="OPQ2995" s="137"/>
      <c r="OPR2995" s="583"/>
      <c r="OPS2995" s="538"/>
      <c r="OPT2995" s="565"/>
      <c r="OPU2995" s="357"/>
      <c r="OPV2995" s="81"/>
      <c r="OPW2995" s="173"/>
      <c r="OPX2995" s="715"/>
      <c r="OPY2995" s="137"/>
      <c r="OPZ2995" s="583"/>
      <c r="OQA2995" s="538"/>
      <c r="OQB2995" s="565"/>
      <c r="OQC2995" s="357"/>
      <c r="OQD2995" s="81"/>
      <c r="OQE2995" s="173"/>
      <c r="OQF2995" s="715"/>
      <c r="OQG2995" s="137"/>
      <c r="OQH2995" s="583"/>
      <c r="OQI2995" s="538"/>
      <c r="OQJ2995" s="565"/>
      <c r="OQK2995" s="357"/>
      <c r="OQL2995" s="81"/>
      <c r="OQM2995" s="173"/>
      <c r="OQN2995" s="715"/>
      <c r="OQO2995" s="137"/>
      <c r="OQP2995" s="583"/>
      <c r="OQQ2995" s="538"/>
      <c r="OQR2995" s="565"/>
      <c r="OQS2995" s="357"/>
      <c r="OQT2995" s="81"/>
      <c r="OQU2995" s="173"/>
      <c r="OQV2995" s="715"/>
      <c r="OQW2995" s="137"/>
      <c r="OQX2995" s="583"/>
      <c r="OQY2995" s="538"/>
      <c r="OQZ2995" s="565"/>
      <c r="ORA2995" s="357"/>
      <c r="ORB2995" s="81"/>
      <c r="ORC2995" s="173"/>
      <c r="ORD2995" s="715"/>
      <c r="ORE2995" s="137"/>
      <c r="ORF2995" s="583"/>
      <c r="ORG2995" s="538"/>
      <c r="ORH2995" s="565"/>
      <c r="ORI2995" s="357"/>
      <c r="ORJ2995" s="81"/>
      <c r="ORK2995" s="173"/>
      <c r="ORL2995" s="715"/>
      <c r="ORM2995" s="137"/>
      <c r="ORN2995" s="583"/>
      <c r="ORO2995" s="538"/>
      <c r="ORP2995" s="565"/>
      <c r="ORQ2995" s="357"/>
      <c r="ORR2995" s="81"/>
      <c r="ORS2995" s="173"/>
      <c r="ORT2995" s="715"/>
      <c r="ORU2995" s="137"/>
      <c r="ORV2995" s="583"/>
      <c r="ORW2995" s="538"/>
      <c r="ORX2995" s="565"/>
      <c r="ORY2995" s="357"/>
      <c r="ORZ2995" s="81"/>
      <c r="OSA2995" s="173"/>
      <c r="OSB2995" s="715"/>
      <c r="OSC2995" s="137"/>
      <c r="OSD2995" s="583"/>
      <c r="OSE2995" s="538"/>
      <c r="OSF2995" s="565"/>
      <c r="OSG2995" s="357"/>
      <c r="OSH2995" s="81"/>
      <c r="OSI2995" s="173"/>
      <c r="OSJ2995" s="715"/>
      <c r="OSK2995" s="137"/>
      <c r="OSL2995" s="583"/>
      <c r="OSM2995" s="538"/>
      <c r="OSN2995" s="565"/>
      <c r="OSO2995" s="357"/>
      <c r="OSP2995" s="81"/>
      <c r="OSQ2995" s="173"/>
      <c r="OSR2995" s="715"/>
      <c r="OSS2995" s="137"/>
      <c r="OST2995" s="583"/>
      <c r="OSU2995" s="538"/>
      <c r="OSV2995" s="565"/>
      <c r="OSW2995" s="357"/>
      <c r="OSX2995" s="81"/>
      <c r="OSY2995" s="173"/>
      <c r="OSZ2995" s="715"/>
      <c r="OTA2995" s="137"/>
      <c r="OTB2995" s="583"/>
      <c r="OTC2995" s="538"/>
      <c r="OTD2995" s="565"/>
      <c r="OTE2995" s="357"/>
      <c r="OTF2995" s="81"/>
      <c r="OTG2995" s="173"/>
      <c r="OTH2995" s="715"/>
      <c r="OTI2995" s="137"/>
      <c r="OTJ2995" s="583"/>
      <c r="OTK2995" s="538"/>
      <c r="OTL2995" s="565"/>
      <c r="OTM2995" s="357"/>
      <c r="OTN2995" s="81"/>
      <c r="OTO2995" s="173"/>
      <c r="OTP2995" s="715"/>
      <c r="OTQ2995" s="137"/>
      <c r="OTR2995" s="583"/>
      <c r="OTS2995" s="538"/>
      <c r="OTT2995" s="565"/>
      <c r="OTU2995" s="357"/>
      <c r="OTV2995" s="81"/>
      <c r="OTW2995" s="173"/>
      <c r="OTX2995" s="715"/>
      <c r="OTY2995" s="137"/>
      <c r="OTZ2995" s="583"/>
      <c r="OUA2995" s="538"/>
      <c r="OUB2995" s="565"/>
      <c r="OUC2995" s="357"/>
      <c r="OUD2995" s="81"/>
      <c r="OUE2995" s="173"/>
      <c r="OUF2995" s="715"/>
      <c r="OUG2995" s="137"/>
      <c r="OUH2995" s="583"/>
      <c r="OUI2995" s="538"/>
      <c r="OUJ2995" s="565"/>
      <c r="OUK2995" s="357"/>
      <c r="OUL2995" s="81"/>
      <c r="OUM2995" s="173"/>
      <c r="OUN2995" s="715"/>
      <c r="OUO2995" s="137"/>
      <c r="OUP2995" s="583"/>
      <c r="OUQ2995" s="538"/>
      <c r="OUR2995" s="565"/>
      <c r="OUS2995" s="357"/>
      <c r="OUT2995" s="81"/>
      <c r="OUU2995" s="173"/>
      <c r="OUV2995" s="715"/>
      <c r="OUW2995" s="137"/>
      <c r="OUX2995" s="583"/>
      <c r="OUY2995" s="538"/>
      <c r="OUZ2995" s="565"/>
      <c r="OVA2995" s="357"/>
      <c r="OVB2995" s="81"/>
      <c r="OVC2995" s="173"/>
      <c r="OVD2995" s="715"/>
      <c r="OVE2995" s="137"/>
      <c r="OVF2995" s="583"/>
      <c r="OVG2995" s="538"/>
      <c r="OVH2995" s="565"/>
      <c r="OVI2995" s="357"/>
      <c r="OVJ2995" s="81"/>
      <c r="OVK2995" s="173"/>
      <c r="OVL2995" s="715"/>
      <c r="OVM2995" s="137"/>
      <c r="OVN2995" s="583"/>
      <c r="OVO2995" s="538"/>
      <c r="OVP2995" s="565"/>
      <c r="OVQ2995" s="357"/>
      <c r="OVR2995" s="81"/>
      <c r="OVS2995" s="173"/>
      <c r="OVT2995" s="715"/>
      <c r="OVU2995" s="137"/>
      <c r="OVV2995" s="583"/>
      <c r="OVW2995" s="538"/>
      <c r="OVX2995" s="565"/>
      <c r="OVY2995" s="357"/>
      <c r="OVZ2995" s="81"/>
      <c r="OWA2995" s="173"/>
      <c r="OWB2995" s="715"/>
      <c r="OWC2995" s="137"/>
      <c r="OWD2995" s="583"/>
      <c r="OWE2995" s="538"/>
      <c r="OWF2995" s="565"/>
      <c r="OWG2995" s="357"/>
      <c r="OWH2995" s="81"/>
      <c r="OWI2995" s="173"/>
      <c r="OWJ2995" s="715"/>
      <c r="OWK2995" s="137"/>
      <c r="OWL2995" s="583"/>
      <c r="OWM2995" s="538"/>
      <c r="OWN2995" s="565"/>
      <c r="OWO2995" s="357"/>
      <c r="OWP2995" s="81"/>
      <c r="OWQ2995" s="173"/>
      <c r="OWR2995" s="715"/>
      <c r="OWS2995" s="137"/>
      <c r="OWT2995" s="583"/>
      <c r="OWU2995" s="538"/>
      <c r="OWV2995" s="565"/>
      <c r="OWW2995" s="357"/>
      <c r="OWX2995" s="81"/>
      <c r="OWY2995" s="173"/>
      <c r="OWZ2995" s="715"/>
      <c r="OXA2995" s="137"/>
      <c r="OXB2995" s="583"/>
      <c r="OXC2995" s="538"/>
      <c r="OXD2995" s="565"/>
      <c r="OXE2995" s="357"/>
      <c r="OXF2995" s="81"/>
      <c r="OXG2995" s="173"/>
      <c r="OXH2995" s="715"/>
      <c r="OXI2995" s="137"/>
      <c r="OXJ2995" s="583"/>
      <c r="OXK2995" s="538"/>
      <c r="OXL2995" s="565"/>
      <c r="OXM2995" s="357"/>
      <c r="OXN2995" s="81"/>
      <c r="OXO2995" s="173"/>
      <c r="OXP2995" s="715"/>
      <c r="OXQ2995" s="137"/>
      <c r="OXR2995" s="583"/>
      <c r="OXS2995" s="538"/>
      <c r="OXT2995" s="565"/>
      <c r="OXU2995" s="357"/>
      <c r="OXV2995" s="81"/>
      <c r="OXW2995" s="173"/>
      <c r="OXX2995" s="715"/>
      <c r="OXY2995" s="137"/>
      <c r="OXZ2995" s="583"/>
      <c r="OYA2995" s="538"/>
      <c r="OYB2995" s="565"/>
      <c r="OYC2995" s="357"/>
      <c r="OYD2995" s="81"/>
      <c r="OYE2995" s="173"/>
      <c r="OYF2995" s="715"/>
      <c r="OYG2995" s="137"/>
      <c r="OYH2995" s="583"/>
      <c r="OYI2995" s="538"/>
      <c r="OYJ2995" s="565"/>
      <c r="OYK2995" s="357"/>
      <c r="OYL2995" s="81"/>
      <c r="OYM2995" s="173"/>
      <c r="OYN2995" s="715"/>
      <c r="OYO2995" s="137"/>
      <c r="OYP2995" s="583"/>
      <c r="OYQ2995" s="538"/>
      <c r="OYR2995" s="565"/>
      <c r="OYS2995" s="357"/>
      <c r="OYT2995" s="81"/>
      <c r="OYU2995" s="173"/>
      <c r="OYV2995" s="715"/>
      <c r="OYW2995" s="137"/>
      <c r="OYX2995" s="583"/>
      <c r="OYY2995" s="538"/>
      <c r="OYZ2995" s="565"/>
      <c r="OZA2995" s="357"/>
      <c r="OZB2995" s="81"/>
      <c r="OZC2995" s="173"/>
      <c r="OZD2995" s="715"/>
      <c r="OZE2995" s="137"/>
      <c r="OZF2995" s="583"/>
      <c r="OZG2995" s="538"/>
      <c r="OZH2995" s="565"/>
      <c r="OZI2995" s="357"/>
      <c r="OZJ2995" s="81"/>
      <c r="OZK2995" s="173"/>
      <c r="OZL2995" s="715"/>
      <c r="OZM2995" s="137"/>
      <c r="OZN2995" s="583"/>
      <c r="OZO2995" s="538"/>
      <c r="OZP2995" s="565"/>
      <c r="OZQ2995" s="357"/>
      <c r="OZR2995" s="81"/>
      <c r="OZS2995" s="173"/>
      <c r="OZT2995" s="715"/>
      <c r="OZU2995" s="137"/>
      <c r="OZV2995" s="583"/>
      <c r="OZW2995" s="538"/>
      <c r="OZX2995" s="565"/>
      <c r="OZY2995" s="357"/>
      <c r="OZZ2995" s="81"/>
      <c r="PAA2995" s="173"/>
      <c r="PAB2995" s="715"/>
      <c r="PAC2995" s="137"/>
      <c r="PAD2995" s="583"/>
      <c r="PAE2995" s="538"/>
      <c r="PAF2995" s="565"/>
      <c r="PAG2995" s="357"/>
      <c r="PAH2995" s="81"/>
      <c r="PAI2995" s="173"/>
      <c r="PAJ2995" s="715"/>
      <c r="PAK2995" s="137"/>
      <c r="PAL2995" s="583"/>
      <c r="PAM2995" s="538"/>
      <c r="PAN2995" s="565"/>
      <c r="PAO2995" s="357"/>
      <c r="PAP2995" s="81"/>
      <c r="PAQ2995" s="173"/>
      <c r="PAR2995" s="715"/>
      <c r="PAS2995" s="137"/>
      <c r="PAT2995" s="583"/>
      <c r="PAU2995" s="538"/>
      <c r="PAV2995" s="565"/>
      <c r="PAW2995" s="357"/>
      <c r="PAX2995" s="81"/>
      <c r="PAY2995" s="173"/>
      <c r="PAZ2995" s="715"/>
      <c r="PBA2995" s="137"/>
      <c r="PBB2995" s="583"/>
      <c r="PBC2995" s="538"/>
      <c r="PBD2995" s="565"/>
      <c r="PBE2995" s="357"/>
      <c r="PBF2995" s="81"/>
      <c r="PBG2995" s="173"/>
      <c r="PBH2995" s="715"/>
      <c r="PBI2995" s="137"/>
      <c r="PBJ2995" s="583"/>
      <c r="PBK2995" s="538"/>
      <c r="PBL2995" s="565"/>
      <c r="PBM2995" s="357"/>
      <c r="PBN2995" s="81"/>
      <c r="PBO2995" s="173"/>
      <c r="PBP2995" s="715"/>
      <c r="PBQ2995" s="137"/>
      <c r="PBR2995" s="583"/>
      <c r="PBS2995" s="538"/>
      <c r="PBT2995" s="565"/>
      <c r="PBU2995" s="357"/>
      <c r="PBV2995" s="81"/>
      <c r="PBW2995" s="173"/>
      <c r="PBX2995" s="715"/>
      <c r="PBY2995" s="137"/>
      <c r="PBZ2995" s="583"/>
      <c r="PCA2995" s="538"/>
      <c r="PCB2995" s="565"/>
      <c r="PCC2995" s="357"/>
      <c r="PCD2995" s="81"/>
      <c r="PCE2995" s="173"/>
      <c r="PCF2995" s="715"/>
      <c r="PCG2995" s="137"/>
      <c r="PCH2995" s="583"/>
      <c r="PCI2995" s="538"/>
      <c r="PCJ2995" s="565"/>
      <c r="PCK2995" s="357"/>
      <c r="PCL2995" s="81"/>
      <c r="PCM2995" s="173"/>
      <c r="PCN2995" s="715"/>
      <c r="PCO2995" s="137"/>
      <c r="PCP2995" s="583"/>
      <c r="PCQ2995" s="538"/>
      <c r="PCR2995" s="565"/>
      <c r="PCS2995" s="357"/>
      <c r="PCT2995" s="81"/>
      <c r="PCU2995" s="173"/>
      <c r="PCV2995" s="715"/>
      <c r="PCW2995" s="137"/>
      <c r="PCX2995" s="583"/>
      <c r="PCY2995" s="538"/>
      <c r="PCZ2995" s="565"/>
      <c r="PDA2995" s="357"/>
      <c r="PDB2995" s="81"/>
      <c r="PDC2995" s="173"/>
      <c r="PDD2995" s="715"/>
      <c r="PDE2995" s="137"/>
      <c r="PDF2995" s="583"/>
      <c r="PDG2995" s="538"/>
      <c r="PDH2995" s="565"/>
      <c r="PDI2995" s="357"/>
      <c r="PDJ2995" s="81"/>
      <c r="PDK2995" s="173"/>
      <c r="PDL2995" s="715"/>
      <c r="PDM2995" s="137"/>
      <c r="PDN2995" s="583"/>
      <c r="PDO2995" s="538"/>
      <c r="PDP2995" s="565"/>
      <c r="PDQ2995" s="357"/>
      <c r="PDR2995" s="81"/>
      <c r="PDS2995" s="173"/>
      <c r="PDT2995" s="715"/>
      <c r="PDU2995" s="137"/>
      <c r="PDV2995" s="583"/>
      <c r="PDW2995" s="538"/>
      <c r="PDX2995" s="565"/>
      <c r="PDY2995" s="357"/>
      <c r="PDZ2995" s="81"/>
      <c r="PEA2995" s="173"/>
      <c r="PEB2995" s="715"/>
      <c r="PEC2995" s="137"/>
      <c r="PED2995" s="583"/>
      <c r="PEE2995" s="538"/>
      <c r="PEF2995" s="565"/>
      <c r="PEG2995" s="357"/>
      <c r="PEH2995" s="81"/>
      <c r="PEI2995" s="173"/>
      <c r="PEJ2995" s="715"/>
      <c r="PEK2995" s="137"/>
      <c r="PEL2995" s="583"/>
      <c r="PEM2995" s="538"/>
      <c r="PEN2995" s="565"/>
      <c r="PEO2995" s="357"/>
      <c r="PEP2995" s="81"/>
      <c r="PEQ2995" s="173"/>
      <c r="PER2995" s="715"/>
      <c r="PES2995" s="137"/>
      <c r="PET2995" s="583"/>
      <c r="PEU2995" s="538"/>
      <c r="PEV2995" s="565"/>
      <c r="PEW2995" s="357"/>
      <c r="PEX2995" s="81"/>
      <c r="PEY2995" s="173"/>
      <c r="PEZ2995" s="715"/>
      <c r="PFA2995" s="137"/>
      <c r="PFB2995" s="583"/>
      <c r="PFC2995" s="538"/>
      <c r="PFD2995" s="565"/>
      <c r="PFE2995" s="357"/>
      <c r="PFF2995" s="81"/>
      <c r="PFG2995" s="173"/>
      <c r="PFH2995" s="715"/>
      <c r="PFI2995" s="137"/>
      <c r="PFJ2995" s="583"/>
      <c r="PFK2995" s="538"/>
      <c r="PFL2995" s="565"/>
      <c r="PFM2995" s="357"/>
      <c r="PFN2995" s="81"/>
      <c r="PFO2995" s="173"/>
      <c r="PFP2995" s="715"/>
      <c r="PFQ2995" s="137"/>
      <c r="PFR2995" s="583"/>
      <c r="PFS2995" s="538"/>
      <c r="PFT2995" s="565"/>
      <c r="PFU2995" s="357"/>
      <c r="PFV2995" s="81"/>
      <c r="PFW2995" s="173"/>
      <c r="PFX2995" s="715"/>
      <c r="PFY2995" s="137"/>
      <c r="PFZ2995" s="583"/>
      <c r="PGA2995" s="538"/>
      <c r="PGB2995" s="565"/>
      <c r="PGC2995" s="357"/>
      <c r="PGD2995" s="81"/>
      <c r="PGE2995" s="173"/>
      <c r="PGF2995" s="715"/>
      <c r="PGG2995" s="137"/>
      <c r="PGH2995" s="583"/>
      <c r="PGI2995" s="538"/>
      <c r="PGJ2995" s="565"/>
      <c r="PGK2995" s="357"/>
      <c r="PGL2995" s="81"/>
      <c r="PGM2995" s="173"/>
      <c r="PGN2995" s="715"/>
      <c r="PGO2995" s="137"/>
      <c r="PGP2995" s="583"/>
      <c r="PGQ2995" s="538"/>
      <c r="PGR2995" s="565"/>
      <c r="PGS2995" s="357"/>
      <c r="PGT2995" s="81"/>
      <c r="PGU2995" s="173"/>
      <c r="PGV2995" s="715"/>
      <c r="PGW2995" s="137"/>
      <c r="PGX2995" s="583"/>
      <c r="PGY2995" s="538"/>
      <c r="PGZ2995" s="565"/>
      <c r="PHA2995" s="357"/>
      <c r="PHB2995" s="81"/>
      <c r="PHC2995" s="173"/>
      <c r="PHD2995" s="715"/>
      <c r="PHE2995" s="137"/>
      <c r="PHF2995" s="583"/>
      <c r="PHG2995" s="538"/>
      <c r="PHH2995" s="565"/>
      <c r="PHI2995" s="357"/>
      <c r="PHJ2995" s="81"/>
      <c r="PHK2995" s="173"/>
      <c r="PHL2995" s="715"/>
      <c r="PHM2995" s="137"/>
      <c r="PHN2995" s="583"/>
      <c r="PHO2995" s="538"/>
      <c r="PHP2995" s="565"/>
      <c r="PHQ2995" s="357"/>
      <c r="PHR2995" s="81"/>
      <c r="PHS2995" s="173"/>
      <c r="PHT2995" s="715"/>
      <c r="PHU2995" s="137"/>
      <c r="PHV2995" s="583"/>
      <c r="PHW2995" s="538"/>
      <c r="PHX2995" s="565"/>
      <c r="PHY2995" s="357"/>
      <c r="PHZ2995" s="81"/>
      <c r="PIA2995" s="173"/>
      <c r="PIB2995" s="715"/>
      <c r="PIC2995" s="137"/>
      <c r="PID2995" s="583"/>
      <c r="PIE2995" s="538"/>
      <c r="PIF2995" s="565"/>
      <c r="PIG2995" s="357"/>
      <c r="PIH2995" s="81"/>
      <c r="PII2995" s="173"/>
      <c r="PIJ2995" s="715"/>
      <c r="PIK2995" s="137"/>
      <c r="PIL2995" s="583"/>
      <c r="PIM2995" s="538"/>
      <c r="PIN2995" s="565"/>
      <c r="PIO2995" s="357"/>
      <c r="PIP2995" s="81"/>
      <c r="PIQ2995" s="173"/>
      <c r="PIR2995" s="715"/>
      <c r="PIS2995" s="137"/>
      <c r="PIT2995" s="583"/>
      <c r="PIU2995" s="538"/>
      <c r="PIV2995" s="565"/>
      <c r="PIW2995" s="357"/>
      <c r="PIX2995" s="81"/>
      <c r="PIY2995" s="173"/>
      <c r="PIZ2995" s="715"/>
      <c r="PJA2995" s="137"/>
      <c r="PJB2995" s="583"/>
      <c r="PJC2995" s="538"/>
      <c r="PJD2995" s="565"/>
      <c r="PJE2995" s="357"/>
      <c r="PJF2995" s="81"/>
      <c r="PJG2995" s="173"/>
      <c r="PJH2995" s="715"/>
      <c r="PJI2995" s="137"/>
      <c r="PJJ2995" s="583"/>
      <c r="PJK2995" s="538"/>
      <c r="PJL2995" s="565"/>
      <c r="PJM2995" s="357"/>
      <c r="PJN2995" s="81"/>
      <c r="PJO2995" s="173"/>
      <c r="PJP2995" s="715"/>
      <c r="PJQ2995" s="137"/>
      <c r="PJR2995" s="583"/>
      <c r="PJS2995" s="538"/>
      <c r="PJT2995" s="565"/>
      <c r="PJU2995" s="357"/>
      <c r="PJV2995" s="81"/>
      <c r="PJW2995" s="173"/>
      <c r="PJX2995" s="715"/>
      <c r="PJY2995" s="137"/>
      <c r="PJZ2995" s="583"/>
      <c r="PKA2995" s="538"/>
      <c r="PKB2995" s="565"/>
      <c r="PKC2995" s="357"/>
      <c r="PKD2995" s="81"/>
      <c r="PKE2995" s="173"/>
      <c r="PKF2995" s="715"/>
      <c r="PKG2995" s="137"/>
      <c r="PKH2995" s="583"/>
      <c r="PKI2995" s="538"/>
      <c r="PKJ2995" s="565"/>
      <c r="PKK2995" s="357"/>
      <c r="PKL2995" s="81"/>
      <c r="PKM2995" s="173"/>
      <c r="PKN2995" s="715"/>
      <c r="PKO2995" s="137"/>
      <c r="PKP2995" s="583"/>
      <c r="PKQ2995" s="538"/>
      <c r="PKR2995" s="565"/>
      <c r="PKS2995" s="357"/>
      <c r="PKT2995" s="81"/>
      <c r="PKU2995" s="173"/>
      <c r="PKV2995" s="715"/>
      <c r="PKW2995" s="137"/>
      <c r="PKX2995" s="583"/>
      <c r="PKY2995" s="538"/>
      <c r="PKZ2995" s="565"/>
      <c r="PLA2995" s="357"/>
      <c r="PLB2995" s="81"/>
      <c r="PLC2995" s="173"/>
      <c r="PLD2995" s="715"/>
      <c r="PLE2995" s="137"/>
      <c r="PLF2995" s="583"/>
      <c r="PLG2995" s="538"/>
      <c r="PLH2995" s="565"/>
      <c r="PLI2995" s="357"/>
      <c r="PLJ2995" s="81"/>
      <c r="PLK2995" s="173"/>
      <c r="PLL2995" s="715"/>
      <c r="PLM2995" s="137"/>
      <c r="PLN2995" s="583"/>
      <c r="PLO2995" s="538"/>
      <c r="PLP2995" s="565"/>
      <c r="PLQ2995" s="357"/>
      <c r="PLR2995" s="81"/>
      <c r="PLS2995" s="173"/>
      <c r="PLT2995" s="715"/>
      <c r="PLU2995" s="137"/>
      <c r="PLV2995" s="583"/>
      <c r="PLW2995" s="538"/>
      <c r="PLX2995" s="565"/>
      <c r="PLY2995" s="357"/>
      <c r="PLZ2995" s="81"/>
      <c r="PMA2995" s="173"/>
      <c r="PMB2995" s="715"/>
      <c r="PMC2995" s="137"/>
      <c r="PMD2995" s="583"/>
      <c r="PME2995" s="538"/>
      <c r="PMF2995" s="565"/>
      <c r="PMG2995" s="357"/>
      <c r="PMH2995" s="81"/>
      <c r="PMI2995" s="173"/>
      <c r="PMJ2995" s="715"/>
      <c r="PMK2995" s="137"/>
      <c r="PML2995" s="583"/>
      <c r="PMM2995" s="538"/>
      <c r="PMN2995" s="565"/>
      <c r="PMO2995" s="357"/>
      <c r="PMP2995" s="81"/>
      <c r="PMQ2995" s="173"/>
      <c r="PMR2995" s="715"/>
      <c r="PMS2995" s="137"/>
      <c r="PMT2995" s="583"/>
      <c r="PMU2995" s="538"/>
      <c r="PMV2995" s="565"/>
      <c r="PMW2995" s="357"/>
      <c r="PMX2995" s="81"/>
      <c r="PMY2995" s="173"/>
      <c r="PMZ2995" s="715"/>
      <c r="PNA2995" s="137"/>
      <c r="PNB2995" s="583"/>
      <c r="PNC2995" s="538"/>
      <c r="PND2995" s="565"/>
      <c r="PNE2995" s="357"/>
      <c r="PNF2995" s="81"/>
      <c r="PNG2995" s="173"/>
      <c r="PNH2995" s="715"/>
      <c r="PNI2995" s="137"/>
      <c r="PNJ2995" s="583"/>
      <c r="PNK2995" s="538"/>
      <c r="PNL2995" s="565"/>
      <c r="PNM2995" s="357"/>
      <c r="PNN2995" s="81"/>
      <c r="PNO2995" s="173"/>
      <c r="PNP2995" s="715"/>
      <c r="PNQ2995" s="137"/>
      <c r="PNR2995" s="583"/>
      <c r="PNS2995" s="538"/>
      <c r="PNT2995" s="565"/>
      <c r="PNU2995" s="357"/>
      <c r="PNV2995" s="81"/>
      <c r="PNW2995" s="173"/>
      <c r="PNX2995" s="715"/>
      <c r="PNY2995" s="137"/>
      <c r="PNZ2995" s="583"/>
      <c r="POA2995" s="538"/>
      <c r="POB2995" s="565"/>
      <c r="POC2995" s="357"/>
      <c r="POD2995" s="81"/>
      <c r="POE2995" s="173"/>
      <c r="POF2995" s="715"/>
      <c r="POG2995" s="137"/>
      <c r="POH2995" s="583"/>
      <c r="POI2995" s="538"/>
      <c r="POJ2995" s="565"/>
      <c r="POK2995" s="357"/>
      <c r="POL2995" s="81"/>
      <c r="POM2995" s="173"/>
      <c r="PON2995" s="715"/>
      <c r="POO2995" s="137"/>
      <c r="POP2995" s="583"/>
      <c r="POQ2995" s="538"/>
      <c r="POR2995" s="565"/>
      <c r="POS2995" s="357"/>
      <c r="POT2995" s="81"/>
      <c r="POU2995" s="173"/>
      <c r="POV2995" s="715"/>
      <c r="POW2995" s="137"/>
      <c r="POX2995" s="583"/>
      <c r="POY2995" s="538"/>
      <c r="POZ2995" s="565"/>
      <c r="PPA2995" s="357"/>
      <c r="PPB2995" s="81"/>
      <c r="PPC2995" s="173"/>
      <c r="PPD2995" s="715"/>
      <c r="PPE2995" s="137"/>
      <c r="PPF2995" s="583"/>
      <c r="PPG2995" s="538"/>
      <c r="PPH2995" s="565"/>
      <c r="PPI2995" s="357"/>
      <c r="PPJ2995" s="81"/>
      <c r="PPK2995" s="173"/>
      <c r="PPL2995" s="715"/>
      <c r="PPM2995" s="137"/>
      <c r="PPN2995" s="583"/>
      <c r="PPO2995" s="538"/>
      <c r="PPP2995" s="565"/>
      <c r="PPQ2995" s="357"/>
      <c r="PPR2995" s="81"/>
      <c r="PPS2995" s="173"/>
      <c r="PPT2995" s="715"/>
      <c r="PPU2995" s="137"/>
      <c r="PPV2995" s="583"/>
      <c r="PPW2995" s="538"/>
      <c r="PPX2995" s="565"/>
      <c r="PPY2995" s="357"/>
      <c r="PPZ2995" s="81"/>
      <c r="PQA2995" s="173"/>
      <c r="PQB2995" s="715"/>
      <c r="PQC2995" s="137"/>
      <c r="PQD2995" s="583"/>
      <c r="PQE2995" s="538"/>
      <c r="PQF2995" s="565"/>
      <c r="PQG2995" s="357"/>
      <c r="PQH2995" s="81"/>
      <c r="PQI2995" s="173"/>
      <c r="PQJ2995" s="715"/>
      <c r="PQK2995" s="137"/>
      <c r="PQL2995" s="583"/>
      <c r="PQM2995" s="538"/>
      <c r="PQN2995" s="565"/>
      <c r="PQO2995" s="357"/>
      <c r="PQP2995" s="81"/>
      <c r="PQQ2995" s="173"/>
      <c r="PQR2995" s="715"/>
      <c r="PQS2995" s="137"/>
      <c r="PQT2995" s="583"/>
      <c r="PQU2995" s="538"/>
      <c r="PQV2995" s="565"/>
      <c r="PQW2995" s="357"/>
      <c r="PQX2995" s="81"/>
      <c r="PQY2995" s="173"/>
      <c r="PQZ2995" s="715"/>
      <c r="PRA2995" s="137"/>
      <c r="PRB2995" s="583"/>
      <c r="PRC2995" s="538"/>
      <c r="PRD2995" s="565"/>
      <c r="PRE2995" s="357"/>
      <c r="PRF2995" s="81"/>
      <c r="PRG2995" s="173"/>
      <c r="PRH2995" s="715"/>
      <c r="PRI2995" s="137"/>
      <c r="PRJ2995" s="583"/>
      <c r="PRK2995" s="538"/>
      <c r="PRL2995" s="565"/>
      <c r="PRM2995" s="357"/>
      <c r="PRN2995" s="81"/>
      <c r="PRO2995" s="173"/>
      <c r="PRP2995" s="715"/>
      <c r="PRQ2995" s="137"/>
      <c r="PRR2995" s="583"/>
      <c r="PRS2995" s="538"/>
      <c r="PRT2995" s="565"/>
      <c r="PRU2995" s="357"/>
      <c r="PRV2995" s="81"/>
      <c r="PRW2995" s="173"/>
      <c r="PRX2995" s="715"/>
      <c r="PRY2995" s="137"/>
      <c r="PRZ2995" s="583"/>
      <c r="PSA2995" s="538"/>
      <c r="PSB2995" s="565"/>
      <c r="PSC2995" s="357"/>
      <c r="PSD2995" s="81"/>
      <c r="PSE2995" s="173"/>
      <c r="PSF2995" s="715"/>
      <c r="PSG2995" s="137"/>
      <c r="PSH2995" s="583"/>
      <c r="PSI2995" s="538"/>
      <c r="PSJ2995" s="565"/>
      <c r="PSK2995" s="357"/>
      <c r="PSL2995" s="81"/>
      <c r="PSM2995" s="173"/>
      <c r="PSN2995" s="715"/>
      <c r="PSO2995" s="137"/>
      <c r="PSP2995" s="583"/>
      <c r="PSQ2995" s="538"/>
      <c r="PSR2995" s="565"/>
      <c r="PSS2995" s="357"/>
      <c r="PST2995" s="81"/>
      <c r="PSU2995" s="173"/>
      <c r="PSV2995" s="715"/>
      <c r="PSW2995" s="137"/>
      <c r="PSX2995" s="583"/>
      <c r="PSY2995" s="538"/>
      <c r="PSZ2995" s="565"/>
      <c r="PTA2995" s="357"/>
      <c r="PTB2995" s="81"/>
      <c r="PTC2995" s="173"/>
      <c r="PTD2995" s="715"/>
      <c r="PTE2995" s="137"/>
      <c r="PTF2995" s="583"/>
      <c r="PTG2995" s="538"/>
      <c r="PTH2995" s="565"/>
      <c r="PTI2995" s="357"/>
      <c r="PTJ2995" s="81"/>
      <c r="PTK2995" s="173"/>
      <c r="PTL2995" s="715"/>
      <c r="PTM2995" s="137"/>
      <c r="PTN2995" s="583"/>
      <c r="PTO2995" s="538"/>
      <c r="PTP2995" s="565"/>
      <c r="PTQ2995" s="357"/>
      <c r="PTR2995" s="81"/>
      <c r="PTS2995" s="173"/>
      <c r="PTT2995" s="715"/>
      <c r="PTU2995" s="137"/>
      <c r="PTV2995" s="583"/>
      <c r="PTW2995" s="538"/>
      <c r="PTX2995" s="565"/>
      <c r="PTY2995" s="357"/>
      <c r="PTZ2995" s="81"/>
      <c r="PUA2995" s="173"/>
      <c r="PUB2995" s="715"/>
      <c r="PUC2995" s="137"/>
      <c r="PUD2995" s="583"/>
      <c r="PUE2995" s="538"/>
      <c r="PUF2995" s="565"/>
      <c r="PUG2995" s="357"/>
      <c r="PUH2995" s="81"/>
      <c r="PUI2995" s="173"/>
      <c r="PUJ2995" s="715"/>
      <c r="PUK2995" s="137"/>
      <c r="PUL2995" s="583"/>
      <c r="PUM2995" s="538"/>
      <c r="PUN2995" s="565"/>
      <c r="PUO2995" s="357"/>
      <c r="PUP2995" s="81"/>
      <c r="PUQ2995" s="173"/>
      <c r="PUR2995" s="715"/>
      <c r="PUS2995" s="137"/>
      <c r="PUT2995" s="583"/>
      <c r="PUU2995" s="538"/>
      <c r="PUV2995" s="565"/>
      <c r="PUW2995" s="357"/>
      <c r="PUX2995" s="81"/>
      <c r="PUY2995" s="173"/>
      <c r="PUZ2995" s="715"/>
      <c r="PVA2995" s="137"/>
      <c r="PVB2995" s="583"/>
      <c r="PVC2995" s="538"/>
      <c r="PVD2995" s="565"/>
      <c r="PVE2995" s="357"/>
      <c r="PVF2995" s="81"/>
      <c r="PVG2995" s="173"/>
      <c r="PVH2995" s="715"/>
      <c r="PVI2995" s="137"/>
      <c r="PVJ2995" s="583"/>
      <c r="PVK2995" s="538"/>
      <c r="PVL2995" s="565"/>
      <c r="PVM2995" s="357"/>
      <c r="PVN2995" s="81"/>
      <c r="PVO2995" s="173"/>
      <c r="PVP2995" s="715"/>
      <c r="PVQ2995" s="137"/>
      <c r="PVR2995" s="583"/>
      <c r="PVS2995" s="538"/>
      <c r="PVT2995" s="565"/>
      <c r="PVU2995" s="357"/>
      <c r="PVV2995" s="81"/>
      <c r="PVW2995" s="173"/>
      <c r="PVX2995" s="715"/>
      <c r="PVY2995" s="137"/>
      <c r="PVZ2995" s="583"/>
      <c r="PWA2995" s="538"/>
      <c r="PWB2995" s="565"/>
      <c r="PWC2995" s="357"/>
      <c r="PWD2995" s="81"/>
      <c r="PWE2995" s="173"/>
      <c r="PWF2995" s="715"/>
      <c r="PWG2995" s="137"/>
      <c r="PWH2995" s="583"/>
      <c r="PWI2995" s="538"/>
      <c r="PWJ2995" s="565"/>
      <c r="PWK2995" s="357"/>
      <c r="PWL2995" s="81"/>
      <c r="PWM2995" s="173"/>
      <c r="PWN2995" s="715"/>
      <c r="PWO2995" s="137"/>
      <c r="PWP2995" s="583"/>
      <c r="PWQ2995" s="538"/>
      <c r="PWR2995" s="565"/>
      <c r="PWS2995" s="357"/>
      <c r="PWT2995" s="81"/>
      <c r="PWU2995" s="173"/>
      <c r="PWV2995" s="715"/>
      <c r="PWW2995" s="137"/>
      <c r="PWX2995" s="583"/>
      <c r="PWY2995" s="538"/>
      <c r="PWZ2995" s="565"/>
      <c r="PXA2995" s="357"/>
      <c r="PXB2995" s="81"/>
      <c r="PXC2995" s="173"/>
      <c r="PXD2995" s="715"/>
      <c r="PXE2995" s="137"/>
      <c r="PXF2995" s="583"/>
      <c r="PXG2995" s="538"/>
      <c r="PXH2995" s="565"/>
      <c r="PXI2995" s="357"/>
      <c r="PXJ2995" s="81"/>
      <c r="PXK2995" s="173"/>
      <c r="PXL2995" s="715"/>
      <c r="PXM2995" s="137"/>
      <c r="PXN2995" s="583"/>
      <c r="PXO2995" s="538"/>
      <c r="PXP2995" s="565"/>
      <c r="PXQ2995" s="357"/>
      <c r="PXR2995" s="81"/>
      <c r="PXS2995" s="173"/>
      <c r="PXT2995" s="715"/>
      <c r="PXU2995" s="137"/>
      <c r="PXV2995" s="583"/>
      <c r="PXW2995" s="538"/>
      <c r="PXX2995" s="565"/>
      <c r="PXY2995" s="357"/>
      <c r="PXZ2995" s="81"/>
      <c r="PYA2995" s="173"/>
      <c r="PYB2995" s="715"/>
      <c r="PYC2995" s="137"/>
      <c r="PYD2995" s="583"/>
      <c r="PYE2995" s="538"/>
      <c r="PYF2995" s="565"/>
      <c r="PYG2995" s="357"/>
      <c r="PYH2995" s="81"/>
      <c r="PYI2995" s="173"/>
      <c r="PYJ2995" s="715"/>
      <c r="PYK2995" s="137"/>
      <c r="PYL2995" s="583"/>
      <c r="PYM2995" s="538"/>
      <c r="PYN2995" s="565"/>
      <c r="PYO2995" s="357"/>
      <c r="PYP2995" s="81"/>
      <c r="PYQ2995" s="173"/>
      <c r="PYR2995" s="715"/>
      <c r="PYS2995" s="137"/>
      <c r="PYT2995" s="583"/>
      <c r="PYU2995" s="538"/>
      <c r="PYV2995" s="565"/>
      <c r="PYW2995" s="357"/>
      <c r="PYX2995" s="81"/>
      <c r="PYY2995" s="173"/>
      <c r="PYZ2995" s="715"/>
      <c r="PZA2995" s="137"/>
      <c r="PZB2995" s="583"/>
      <c r="PZC2995" s="538"/>
      <c r="PZD2995" s="565"/>
      <c r="PZE2995" s="357"/>
      <c r="PZF2995" s="81"/>
      <c r="PZG2995" s="173"/>
      <c r="PZH2995" s="715"/>
      <c r="PZI2995" s="137"/>
      <c r="PZJ2995" s="583"/>
      <c r="PZK2995" s="538"/>
      <c r="PZL2995" s="565"/>
      <c r="PZM2995" s="357"/>
      <c r="PZN2995" s="81"/>
      <c r="PZO2995" s="173"/>
      <c r="PZP2995" s="715"/>
      <c r="PZQ2995" s="137"/>
      <c r="PZR2995" s="583"/>
      <c r="PZS2995" s="538"/>
      <c r="PZT2995" s="565"/>
      <c r="PZU2995" s="357"/>
      <c r="PZV2995" s="81"/>
      <c r="PZW2995" s="173"/>
      <c r="PZX2995" s="715"/>
      <c r="PZY2995" s="137"/>
      <c r="PZZ2995" s="583"/>
      <c r="QAA2995" s="538"/>
      <c r="QAB2995" s="565"/>
      <c r="QAC2995" s="357"/>
      <c r="QAD2995" s="81"/>
      <c r="QAE2995" s="173"/>
      <c r="QAF2995" s="715"/>
      <c r="QAG2995" s="137"/>
      <c r="QAH2995" s="583"/>
      <c r="QAI2995" s="538"/>
      <c r="QAJ2995" s="565"/>
      <c r="QAK2995" s="357"/>
      <c r="QAL2995" s="81"/>
      <c r="QAM2995" s="173"/>
      <c r="QAN2995" s="715"/>
      <c r="QAO2995" s="137"/>
      <c r="QAP2995" s="583"/>
      <c r="QAQ2995" s="538"/>
      <c r="QAR2995" s="565"/>
      <c r="QAS2995" s="357"/>
      <c r="QAT2995" s="81"/>
      <c r="QAU2995" s="173"/>
      <c r="QAV2995" s="715"/>
      <c r="QAW2995" s="137"/>
      <c r="QAX2995" s="583"/>
      <c r="QAY2995" s="538"/>
      <c r="QAZ2995" s="565"/>
      <c r="QBA2995" s="357"/>
      <c r="QBB2995" s="81"/>
      <c r="QBC2995" s="173"/>
      <c r="QBD2995" s="715"/>
      <c r="QBE2995" s="137"/>
      <c r="QBF2995" s="583"/>
      <c r="QBG2995" s="538"/>
      <c r="QBH2995" s="565"/>
      <c r="QBI2995" s="357"/>
      <c r="QBJ2995" s="81"/>
      <c r="QBK2995" s="173"/>
      <c r="QBL2995" s="715"/>
      <c r="QBM2995" s="137"/>
      <c r="QBN2995" s="583"/>
      <c r="QBO2995" s="538"/>
      <c r="QBP2995" s="565"/>
      <c r="QBQ2995" s="357"/>
      <c r="QBR2995" s="81"/>
      <c r="QBS2995" s="173"/>
      <c r="QBT2995" s="715"/>
      <c r="QBU2995" s="137"/>
      <c r="QBV2995" s="583"/>
      <c r="QBW2995" s="538"/>
      <c r="QBX2995" s="565"/>
      <c r="QBY2995" s="357"/>
      <c r="QBZ2995" s="81"/>
      <c r="QCA2995" s="173"/>
      <c r="QCB2995" s="715"/>
      <c r="QCC2995" s="137"/>
      <c r="QCD2995" s="583"/>
      <c r="QCE2995" s="538"/>
      <c r="QCF2995" s="565"/>
      <c r="QCG2995" s="357"/>
      <c r="QCH2995" s="81"/>
      <c r="QCI2995" s="173"/>
      <c r="QCJ2995" s="715"/>
      <c r="QCK2995" s="137"/>
      <c r="QCL2995" s="583"/>
      <c r="QCM2995" s="538"/>
      <c r="QCN2995" s="565"/>
      <c r="QCO2995" s="357"/>
      <c r="QCP2995" s="81"/>
      <c r="QCQ2995" s="173"/>
      <c r="QCR2995" s="715"/>
      <c r="QCS2995" s="137"/>
      <c r="QCT2995" s="583"/>
      <c r="QCU2995" s="538"/>
      <c r="QCV2995" s="565"/>
      <c r="QCW2995" s="357"/>
      <c r="QCX2995" s="81"/>
      <c r="QCY2995" s="173"/>
      <c r="QCZ2995" s="715"/>
      <c r="QDA2995" s="137"/>
      <c r="QDB2995" s="583"/>
      <c r="QDC2995" s="538"/>
      <c r="QDD2995" s="565"/>
      <c r="QDE2995" s="357"/>
      <c r="QDF2995" s="81"/>
      <c r="QDG2995" s="173"/>
      <c r="QDH2995" s="715"/>
      <c r="QDI2995" s="137"/>
      <c r="QDJ2995" s="583"/>
      <c r="QDK2995" s="538"/>
      <c r="QDL2995" s="565"/>
      <c r="QDM2995" s="357"/>
      <c r="QDN2995" s="81"/>
      <c r="QDO2995" s="173"/>
      <c r="QDP2995" s="715"/>
      <c r="QDQ2995" s="137"/>
      <c r="QDR2995" s="583"/>
      <c r="QDS2995" s="538"/>
      <c r="QDT2995" s="565"/>
      <c r="QDU2995" s="357"/>
      <c r="QDV2995" s="81"/>
      <c r="QDW2995" s="173"/>
      <c r="QDX2995" s="715"/>
      <c r="QDY2995" s="137"/>
      <c r="QDZ2995" s="583"/>
      <c r="QEA2995" s="538"/>
      <c r="QEB2995" s="565"/>
      <c r="QEC2995" s="357"/>
      <c r="QED2995" s="81"/>
      <c r="QEE2995" s="173"/>
      <c r="QEF2995" s="715"/>
      <c r="QEG2995" s="137"/>
      <c r="QEH2995" s="583"/>
      <c r="QEI2995" s="538"/>
      <c r="QEJ2995" s="565"/>
      <c r="QEK2995" s="357"/>
      <c r="QEL2995" s="81"/>
      <c r="QEM2995" s="173"/>
      <c r="QEN2995" s="715"/>
      <c r="QEO2995" s="137"/>
      <c r="QEP2995" s="583"/>
      <c r="QEQ2995" s="538"/>
      <c r="QER2995" s="565"/>
      <c r="QES2995" s="357"/>
      <c r="QET2995" s="81"/>
      <c r="QEU2995" s="173"/>
      <c r="QEV2995" s="715"/>
      <c r="QEW2995" s="137"/>
      <c r="QEX2995" s="583"/>
      <c r="QEY2995" s="538"/>
      <c r="QEZ2995" s="565"/>
      <c r="QFA2995" s="357"/>
      <c r="QFB2995" s="81"/>
      <c r="QFC2995" s="173"/>
      <c r="QFD2995" s="715"/>
      <c r="QFE2995" s="137"/>
      <c r="QFF2995" s="583"/>
      <c r="QFG2995" s="538"/>
      <c r="QFH2995" s="565"/>
      <c r="QFI2995" s="357"/>
      <c r="QFJ2995" s="81"/>
      <c r="QFK2995" s="173"/>
      <c r="QFL2995" s="715"/>
      <c r="QFM2995" s="137"/>
      <c r="QFN2995" s="583"/>
      <c r="QFO2995" s="538"/>
      <c r="QFP2995" s="565"/>
      <c r="QFQ2995" s="357"/>
      <c r="QFR2995" s="81"/>
      <c r="QFS2995" s="173"/>
      <c r="QFT2995" s="715"/>
      <c r="QFU2995" s="137"/>
      <c r="QFV2995" s="583"/>
      <c r="QFW2995" s="538"/>
      <c r="QFX2995" s="565"/>
      <c r="QFY2995" s="357"/>
      <c r="QFZ2995" s="81"/>
      <c r="QGA2995" s="173"/>
      <c r="QGB2995" s="715"/>
      <c r="QGC2995" s="137"/>
      <c r="QGD2995" s="583"/>
      <c r="QGE2995" s="538"/>
      <c r="QGF2995" s="565"/>
      <c r="QGG2995" s="357"/>
      <c r="QGH2995" s="81"/>
      <c r="QGI2995" s="173"/>
      <c r="QGJ2995" s="715"/>
      <c r="QGK2995" s="137"/>
      <c r="QGL2995" s="583"/>
      <c r="QGM2995" s="538"/>
      <c r="QGN2995" s="565"/>
      <c r="QGO2995" s="357"/>
      <c r="QGP2995" s="81"/>
      <c r="QGQ2995" s="173"/>
      <c r="QGR2995" s="715"/>
      <c r="QGS2995" s="137"/>
      <c r="QGT2995" s="583"/>
      <c r="QGU2995" s="538"/>
      <c r="QGV2995" s="565"/>
      <c r="QGW2995" s="357"/>
      <c r="QGX2995" s="81"/>
      <c r="QGY2995" s="173"/>
      <c r="QGZ2995" s="715"/>
      <c r="QHA2995" s="137"/>
      <c r="QHB2995" s="583"/>
      <c r="QHC2995" s="538"/>
      <c r="QHD2995" s="565"/>
      <c r="QHE2995" s="357"/>
      <c r="QHF2995" s="81"/>
      <c r="QHG2995" s="173"/>
      <c r="QHH2995" s="715"/>
      <c r="QHI2995" s="137"/>
      <c r="QHJ2995" s="583"/>
      <c r="QHK2995" s="538"/>
      <c r="QHL2995" s="565"/>
      <c r="QHM2995" s="357"/>
      <c r="QHN2995" s="81"/>
      <c r="QHO2995" s="173"/>
      <c r="QHP2995" s="715"/>
      <c r="QHQ2995" s="137"/>
      <c r="QHR2995" s="583"/>
      <c r="QHS2995" s="538"/>
      <c r="QHT2995" s="565"/>
      <c r="QHU2995" s="357"/>
      <c r="QHV2995" s="81"/>
      <c r="QHW2995" s="173"/>
      <c r="QHX2995" s="715"/>
      <c r="QHY2995" s="137"/>
      <c r="QHZ2995" s="583"/>
      <c r="QIA2995" s="538"/>
      <c r="QIB2995" s="565"/>
      <c r="QIC2995" s="357"/>
      <c r="QID2995" s="81"/>
      <c r="QIE2995" s="173"/>
      <c r="QIF2995" s="715"/>
      <c r="QIG2995" s="137"/>
      <c r="QIH2995" s="583"/>
      <c r="QII2995" s="538"/>
      <c r="QIJ2995" s="565"/>
      <c r="QIK2995" s="357"/>
      <c r="QIL2995" s="81"/>
      <c r="QIM2995" s="173"/>
      <c r="QIN2995" s="715"/>
      <c r="QIO2995" s="137"/>
      <c r="QIP2995" s="583"/>
      <c r="QIQ2995" s="538"/>
      <c r="QIR2995" s="565"/>
      <c r="QIS2995" s="357"/>
      <c r="QIT2995" s="81"/>
      <c r="QIU2995" s="173"/>
      <c r="QIV2995" s="715"/>
      <c r="QIW2995" s="137"/>
      <c r="QIX2995" s="583"/>
      <c r="QIY2995" s="538"/>
      <c r="QIZ2995" s="565"/>
      <c r="QJA2995" s="357"/>
      <c r="QJB2995" s="81"/>
      <c r="QJC2995" s="173"/>
      <c r="QJD2995" s="715"/>
      <c r="QJE2995" s="137"/>
      <c r="QJF2995" s="583"/>
      <c r="QJG2995" s="538"/>
      <c r="QJH2995" s="565"/>
      <c r="QJI2995" s="357"/>
      <c r="QJJ2995" s="81"/>
      <c r="QJK2995" s="173"/>
      <c r="QJL2995" s="715"/>
      <c r="QJM2995" s="137"/>
      <c r="QJN2995" s="583"/>
      <c r="QJO2995" s="538"/>
      <c r="QJP2995" s="565"/>
      <c r="QJQ2995" s="357"/>
      <c r="QJR2995" s="81"/>
      <c r="QJS2995" s="173"/>
      <c r="QJT2995" s="715"/>
      <c r="QJU2995" s="137"/>
      <c r="QJV2995" s="583"/>
      <c r="QJW2995" s="538"/>
      <c r="QJX2995" s="565"/>
      <c r="QJY2995" s="357"/>
      <c r="QJZ2995" s="81"/>
      <c r="QKA2995" s="173"/>
      <c r="QKB2995" s="715"/>
      <c r="QKC2995" s="137"/>
      <c r="QKD2995" s="583"/>
      <c r="QKE2995" s="538"/>
      <c r="QKF2995" s="565"/>
      <c r="QKG2995" s="357"/>
      <c r="QKH2995" s="81"/>
      <c r="QKI2995" s="173"/>
      <c r="QKJ2995" s="715"/>
      <c r="QKK2995" s="137"/>
      <c r="QKL2995" s="583"/>
      <c r="QKM2995" s="538"/>
      <c r="QKN2995" s="565"/>
      <c r="QKO2995" s="357"/>
      <c r="QKP2995" s="81"/>
      <c r="QKQ2995" s="173"/>
      <c r="QKR2995" s="715"/>
      <c r="QKS2995" s="137"/>
      <c r="QKT2995" s="583"/>
      <c r="QKU2995" s="538"/>
      <c r="QKV2995" s="565"/>
      <c r="QKW2995" s="357"/>
      <c r="QKX2995" s="81"/>
      <c r="QKY2995" s="173"/>
      <c r="QKZ2995" s="715"/>
      <c r="QLA2995" s="137"/>
      <c r="QLB2995" s="583"/>
      <c r="QLC2995" s="538"/>
      <c r="QLD2995" s="565"/>
      <c r="QLE2995" s="357"/>
      <c r="QLF2995" s="81"/>
      <c r="QLG2995" s="173"/>
      <c r="QLH2995" s="715"/>
      <c r="QLI2995" s="137"/>
      <c r="QLJ2995" s="583"/>
      <c r="QLK2995" s="538"/>
      <c r="QLL2995" s="565"/>
      <c r="QLM2995" s="357"/>
      <c r="QLN2995" s="81"/>
      <c r="QLO2995" s="173"/>
      <c r="QLP2995" s="715"/>
      <c r="QLQ2995" s="137"/>
      <c r="QLR2995" s="583"/>
      <c r="QLS2995" s="538"/>
      <c r="QLT2995" s="565"/>
      <c r="QLU2995" s="357"/>
      <c r="QLV2995" s="81"/>
      <c r="QLW2995" s="173"/>
      <c r="QLX2995" s="715"/>
      <c r="QLY2995" s="137"/>
      <c r="QLZ2995" s="583"/>
      <c r="QMA2995" s="538"/>
      <c r="QMB2995" s="565"/>
      <c r="QMC2995" s="357"/>
      <c r="QMD2995" s="81"/>
      <c r="QME2995" s="173"/>
      <c r="QMF2995" s="715"/>
      <c r="QMG2995" s="137"/>
      <c r="QMH2995" s="583"/>
      <c r="QMI2995" s="538"/>
      <c r="QMJ2995" s="565"/>
      <c r="QMK2995" s="357"/>
      <c r="QML2995" s="81"/>
      <c r="QMM2995" s="173"/>
      <c r="QMN2995" s="715"/>
      <c r="QMO2995" s="137"/>
      <c r="QMP2995" s="583"/>
      <c r="QMQ2995" s="538"/>
      <c r="QMR2995" s="565"/>
      <c r="QMS2995" s="357"/>
      <c r="QMT2995" s="81"/>
      <c r="QMU2995" s="173"/>
      <c r="QMV2995" s="715"/>
      <c r="QMW2995" s="137"/>
      <c r="QMX2995" s="583"/>
      <c r="QMY2995" s="538"/>
      <c r="QMZ2995" s="565"/>
      <c r="QNA2995" s="357"/>
      <c r="QNB2995" s="81"/>
      <c r="QNC2995" s="173"/>
      <c r="QND2995" s="715"/>
      <c r="QNE2995" s="137"/>
      <c r="QNF2995" s="583"/>
      <c r="QNG2995" s="538"/>
      <c r="QNH2995" s="565"/>
      <c r="QNI2995" s="357"/>
      <c r="QNJ2995" s="81"/>
      <c r="QNK2995" s="173"/>
      <c r="QNL2995" s="715"/>
      <c r="QNM2995" s="137"/>
      <c r="QNN2995" s="583"/>
      <c r="QNO2995" s="538"/>
      <c r="QNP2995" s="565"/>
      <c r="QNQ2995" s="357"/>
      <c r="QNR2995" s="81"/>
      <c r="QNS2995" s="173"/>
      <c r="QNT2995" s="715"/>
      <c r="QNU2995" s="137"/>
      <c r="QNV2995" s="583"/>
      <c r="QNW2995" s="538"/>
      <c r="QNX2995" s="565"/>
      <c r="QNY2995" s="357"/>
      <c r="QNZ2995" s="81"/>
      <c r="QOA2995" s="173"/>
      <c r="QOB2995" s="715"/>
      <c r="QOC2995" s="137"/>
      <c r="QOD2995" s="583"/>
      <c r="QOE2995" s="538"/>
      <c r="QOF2995" s="565"/>
      <c r="QOG2995" s="357"/>
      <c r="QOH2995" s="81"/>
      <c r="QOI2995" s="173"/>
      <c r="QOJ2995" s="715"/>
      <c r="QOK2995" s="137"/>
      <c r="QOL2995" s="583"/>
      <c r="QOM2995" s="538"/>
      <c r="QON2995" s="565"/>
      <c r="QOO2995" s="357"/>
      <c r="QOP2995" s="81"/>
      <c r="QOQ2995" s="173"/>
      <c r="QOR2995" s="715"/>
      <c r="QOS2995" s="137"/>
      <c r="QOT2995" s="583"/>
      <c r="QOU2995" s="538"/>
      <c r="QOV2995" s="565"/>
      <c r="QOW2995" s="357"/>
      <c r="QOX2995" s="81"/>
      <c r="QOY2995" s="173"/>
      <c r="QOZ2995" s="715"/>
      <c r="QPA2995" s="137"/>
      <c r="QPB2995" s="583"/>
      <c r="QPC2995" s="538"/>
      <c r="QPD2995" s="565"/>
      <c r="QPE2995" s="357"/>
      <c r="QPF2995" s="81"/>
      <c r="QPG2995" s="173"/>
      <c r="QPH2995" s="715"/>
      <c r="QPI2995" s="137"/>
      <c r="QPJ2995" s="583"/>
      <c r="QPK2995" s="538"/>
      <c r="QPL2995" s="565"/>
      <c r="QPM2995" s="357"/>
      <c r="QPN2995" s="81"/>
      <c r="QPO2995" s="173"/>
      <c r="QPP2995" s="715"/>
      <c r="QPQ2995" s="137"/>
      <c r="QPR2995" s="583"/>
      <c r="QPS2995" s="538"/>
      <c r="QPT2995" s="565"/>
      <c r="QPU2995" s="357"/>
      <c r="QPV2995" s="81"/>
      <c r="QPW2995" s="173"/>
      <c r="QPX2995" s="715"/>
      <c r="QPY2995" s="137"/>
      <c r="QPZ2995" s="583"/>
      <c r="QQA2995" s="538"/>
      <c r="QQB2995" s="565"/>
      <c r="QQC2995" s="357"/>
      <c r="QQD2995" s="81"/>
      <c r="QQE2995" s="173"/>
      <c r="QQF2995" s="715"/>
      <c r="QQG2995" s="137"/>
      <c r="QQH2995" s="583"/>
      <c r="QQI2995" s="538"/>
      <c r="QQJ2995" s="565"/>
      <c r="QQK2995" s="357"/>
      <c r="QQL2995" s="81"/>
      <c r="QQM2995" s="173"/>
      <c r="QQN2995" s="715"/>
      <c r="QQO2995" s="137"/>
      <c r="QQP2995" s="583"/>
      <c r="QQQ2995" s="538"/>
      <c r="QQR2995" s="565"/>
      <c r="QQS2995" s="357"/>
      <c r="QQT2995" s="81"/>
      <c r="QQU2995" s="173"/>
      <c r="QQV2995" s="715"/>
      <c r="QQW2995" s="137"/>
      <c r="QQX2995" s="583"/>
      <c r="QQY2995" s="538"/>
      <c r="QQZ2995" s="565"/>
      <c r="QRA2995" s="357"/>
      <c r="QRB2995" s="81"/>
      <c r="QRC2995" s="173"/>
      <c r="QRD2995" s="715"/>
      <c r="QRE2995" s="137"/>
      <c r="QRF2995" s="583"/>
      <c r="QRG2995" s="538"/>
      <c r="QRH2995" s="565"/>
      <c r="QRI2995" s="357"/>
      <c r="QRJ2995" s="81"/>
      <c r="QRK2995" s="173"/>
      <c r="QRL2995" s="715"/>
      <c r="QRM2995" s="137"/>
      <c r="QRN2995" s="583"/>
      <c r="QRO2995" s="538"/>
      <c r="QRP2995" s="565"/>
      <c r="QRQ2995" s="357"/>
      <c r="QRR2995" s="81"/>
      <c r="QRS2995" s="173"/>
      <c r="QRT2995" s="715"/>
      <c r="QRU2995" s="137"/>
      <c r="QRV2995" s="583"/>
      <c r="QRW2995" s="538"/>
      <c r="QRX2995" s="565"/>
      <c r="QRY2995" s="357"/>
      <c r="QRZ2995" s="81"/>
      <c r="QSA2995" s="173"/>
      <c r="QSB2995" s="715"/>
      <c r="QSC2995" s="137"/>
      <c r="QSD2995" s="583"/>
      <c r="QSE2995" s="538"/>
      <c r="QSF2995" s="565"/>
      <c r="QSG2995" s="357"/>
      <c r="QSH2995" s="81"/>
      <c r="QSI2995" s="173"/>
      <c r="QSJ2995" s="715"/>
      <c r="QSK2995" s="137"/>
      <c r="QSL2995" s="583"/>
      <c r="QSM2995" s="538"/>
      <c r="QSN2995" s="565"/>
      <c r="QSO2995" s="357"/>
      <c r="QSP2995" s="81"/>
      <c r="QSQ2995" s="173"/>
      <c r="QSR2995" s="715"/>
      <c r="QSS2995" s="137"/>
      <c r="QST2995" s="583"/>
      <c r="QSU2995" s="538"/>
      <c r="QSV2995" s="565"/>
      <c r="QSW2995" s="357"/>
      <c r="QSX2995" s="81"/>
      <c r="QSY2995" s="173"/>
      <c r="QSZ2995" s="715"/>
      <c r="QTA2995" s="137"/>
      <c r="QTB2995" s="583"/>
      <c r="QTC2995" s="538"/>
      <c r="QTD2995" s="565"/>
      <c r="QTE2995" s="357"/>
      <c r="QTF2995" s="81"/>
      <c r="QTG2995" s="173"/>
      <c r="QTH2995" s="715"/>
      <c r="QTI2995" s="137"/>
      <c r="QTJ2995" s="583"/>
      <c r="QTK2995" s="538"/>
      <c r="QTL2995" s="565"/>
      <c r="QTM2995" s="357"/>
      <c r="QTN2995" s="81"/>
      <c r="QTO2995" s="173"/>
      <c r="QTP2995" s="715"/>
      <c r="QTQ2995" s="137"/>
      <c r="QTR2995" s="583"/>
      <c r="QTS2995" s="538"/>
      <c r="QTT2995" s="565"/>
      <c r="QTU2995" s="357"/>
      <c r="QTV2995" s="81"/>
      <c r="QTW2995" s="173"/>
      <c r="QTX2995" s="715"/>
      <c r="QTY2995" s="137"/>
      <c r="QTZ2995" s="583"/>
      <c r="QUA2995" s="538"/>
      <c r="QUB2995" s="565"/>
      <c r="QUC2995" s="357"/>
      <c r="QUD2995" s="81"/>
      <c r="QUE2995" s="173"/>
      <c r="QUF2995" s="715"/>
      <c r="QUG2995" s="137"/>
      <c r="QUH2995" s="583"/>
      <c r="QUI2995" s="538"/>
      <c r="QUJ2995" s="565"/>
      <c r="QUK2995" s="357"/>
      <c r="QUL2995" s="81"/>
      <c r="QUM2995" s="173"/>
      <c r="QUN2995" s="715"/>
      <c r="QUO2995" s="137"/>
      <c r="QUP2995" s="583"/>
      <c r="QUQ2995" s="538"/>
      <c r="QUR2995" s="565"/>
      <c r="QUS2995" s="357"/>
      <c r="QUT2995" s="81"/>
      <c r="QUU2995" s="173"/>
      <c r="QUV2995" s="715"/>
      <c r="QUW2995" s="137"/>
      <c r="QUX2995" s="583"/>
      <c r="QUY2995" s="538"/>
      <c r="QUZ2995" s="565"/>
      <c r="QVA2995" s="357"/>
      <c r="QVB2995" s="81"/>
      <c r="QVC2995" s="173"/>
      <c r="QVD2995" s="715"/>
      <c r="QVE2995" s="137"/>
      <c r="QVF2995" s="583"/>
      <c r="QVG2995" s="538"/>
      <c r="QVH2995" s="565"/>
      <c r="QVI2995" s="357"/>
      <c r="QVJ2995" s="81"/>
      <c r="QVK2995" s="173"/>
      <c r="QVL2995" s="715"/>
      <c r="QVM2995" s="137"/>
      <c r="QVN2995" s="583"/>
      <c r="QVO2995" s="538"/>
      <c r="QVP2995" s="565"/>
      <c r="QVQ2995" s="357"/>
      <c r="QVR2995" s="81"/>
      <c r="QVS2995" s="173"/>
      <c r="QVT2995" s="715"/>
      <c r="QVU2995" s="137"/>
      <c r="QVV2995" s="583"/>
      <c r="QVW2995" s="538"/>
      <c r="QVX2995" s="565"/>
      <c r="QVY2995" s="357"/>
      <c r="QVZ2995" s="81"/>
      <c r="QWA2995" s="173"/>
      <c r="QWB2995" s="715"/>
      <c r="QWC2995" s="137"/>
      <c r="QWD2995" s="583"/>
      <c r="QWE2995" s="538"/>
      <c r="QWF2995" s="565"/>
      <c r="QWG2995" s="357"/>
      <c r="QWH2995" s="81"/>
      <c r="QWI2995" s="173"/>
      <c r="QWJ2995" s="715"/>
      <c r="QWK2995" s="137"/>
      <c r="QWL2995" s="583"/>
      <c r="QWM2995" s="538"/>
      <c r="QWN2995" s="565"/>
      <c r="QWO2995" s="357"/>
      <c r="QWP2995" s="81"/>
      <c r="QWQ2995" s="173"/>
      <c r="QWR2995" s="715"/>
      <c r="QWS2995" s="137"/>
      <c r="QWT2995" s="583"/>
      <c r="QWU2995" s="538"/>
      <c r="QWV2995" s="565"/>
      <c r="QWW2995" s="357"/>
      <c r="QWX2995" s="81"/>
      <c r="QWY2995" s="173"/>
      <c r="QWZ2995" s="715"/>
      <c r="QXA2995" s="137"/>
      <c r="QXB2995" s="583"/>
      <c r="QXC2995" s="538"/>
      <c r="QXD2995" s="565"/>
      <c r="QXE2995" s="357"/>
      <c r="QXF2995" s="81"/>
      <c r="QXG2995" s="173"/>
      <c r="QXH2995" s="715"/>
      <c r="QXI2995" s="137"/>
      <c r="QXJ2995" s="583"/>
      <c r="QXK2995" s="538"/>
      <c r="QXL2995" s="565"/>
      <c r="QXM2995" s="357"/>
      <c r="QXN2995" s="81"/>
      <c r="QXO2995" s="173"/>
      <c r="QXP2995" s="715"/>
      <c r="QXQ2995" s="137"/>
      <c r="QXR2995" s="583"/>
      <c r="QXS2995" s="538"/>
      <c r="QXT2995" s="565"/>
      <c r="QXU2995" s="357"/>
      <c r="QXV2995" s="81"/>
      <c r="QXW2995" s="173"/>
      <c r="QXX2995" s="715"/>
      <c r="QXY2995" s="137"/>
      <c r="QXZ2995" s="583"/>
      <c r="QYA2995" s="538"/>
      <c r="QYB2995" s="565"/>
      <c r="QYC2995" s="357"/>
      <c r="QYD2995" s="81"/>
      <c r="QYE2995" s="173"/>
      <c r="QYF2995" s="715"/>
      <c r="QYG2995" s="137"/>
      <c r="QYH2995" s="583"/>
      <c r="QYI2995" s="538"/>
      <c r="QYJ2995" s="565"/>
      <c r="QYK2995" s="357"/>
      <c r="QYL2995" s="81"/>
      <c r="QYM2995" s="173"/>
      <c r="QYN2995" s="715"/>
      <c r="QYO2995" s="137"/>
      <c r="QYP2995" s="583"/>
      <c r="QYQ2995" s="538"/>
      <c r="QYR2995" s="565"/>
      <c r="QYS2995" s="357"/>
      <c r="QYT2995" s="81"/>
      <c r="QYU2995" s="173"/>
      <c r="QYV2995" s="715"/>
      <c r="QYW2995" s="137"/>
      <c r="QYX2995" s="583"/>
      <c r="QYY2995" s="538"/>
      <c r="QYZ2995" s="565"/>
      <c r="QZA2995" s="357"/>
      <c r="QZB2995" s="81"/>
      <c r="QZC2995" s="173"/>
      <c r="QZD2995" s="715"/>
      <c r="QZE2995" s="137"/>
      <c r="QZF2995" s="583"/>
      <c r="QZG2995" s="538"/>
      <c r="QZH2995" s="565"/>
      <c r="QZI2995" s="357"/>
      <c r="QZJ2995" s="81"/>
      <c r="QZK2995" s="173"/>
      <c r="QZL2995" s="715"/>
      <c r="QZM2995" s="137"/>
      <c r="QZN2995" s="583"/>
      <c r="QZO2995" s="538"/>
      <c r="QZP2995" s="565"/>
      <c r="QZQ2995" s="357"/>
      <c r="QZR2995" s="81"/>
      <c r="QZS2995" s="173"/>
      <c r="QZT2995" s="715"/>
      <c r="QZU2995" s="137"/>
      <c r="QZV2995" s="583"/>
      <c r="QZW2995" s="538"/>
      <c r="QZX2995" s="565"/>
      <c r="QZY2995" s="357"/>
      <c r="QZZ2995" s="81"/>
      <c r="RAA2995" s="173"/>
      <c r="RAB2995" s="715"/>
      <c r="RAC2995" s="137"/>
      <c r="RAD2995" s="583"/>
      <c r="RAE2995" s="538"/>
      <c r="RAF2995" s="565"/>
      <c r="RAG2995" s="357"/>
      <c r="RAH2995" s="81"/>
      <c r="RAI2995" s="173"/>
      <c r="RAJ2995" s="715"/>
      <c r="RAK2995" s="137"/>
      <c r="RAL2995" s="583"/>
      <c r="RAM2995" s="538"/>
      <c r="RAN2995" s="565"/>
      <c r="RAO2995" s="357"/>
      <c r="RAP2995" s="81"/>
      <c r="RAQ2995" s="173"/>
      <c r="RAR2995" s="715"/>
      <c r="RAS2995" s="137"/>
      <c r="RAT2995" s="583"/>
      <c r="RAU2995" s="538"/>
      <c r="RAV2995" s="565"/>
      <c r="RAW2995" s="357"/>
      <c r="RAX2995" s="81"/>
      <c r="RAY2995" s="173"/>
      <c r="RAZ2995" s="715"/>
      <c r="RBA2995" s="137"/>
      <c r="RBB2995" s="583"/>
      <c r="RBC2995" s="538"/>
      <c r="RBD2995" s="565"/>
      <c r="RBE2995" s="357"/>
      <c r="RBF2995" s="81"/>
      <c r="RBG2995" s="173"/>
      <c r="RBH2995" s="715"/>
      <c r="RBI2995" s="137"/>
      <c r="RBJ2995" s="583"/>
      <c r="RBK2995" s="538"/>
      <c r="RBL2995" s="565"/>
      <c r="RBM2995" s="357"/>
      <c r="RBN2995" s="81"/>
      <c r="RBO2995" s="173"/>
      <c r="RBP2995" s="715"/>
      <c r="RBQ2995" s="137"/>
      <c r="RBR2995" s="583"/>
      <c r="RBS2995" s="538"/>
      <c r="RBT2995" s="565"/>
      <c r="RBU2995" s="357"/>
      <c r="RBV2995" s="81"/>
      <c r="RBW2995" s="173"/>
      <c r="RBX2995" s="715"/>
      <c r="RBY2995" s="137"/>
      <c r="RBZ2995" s="583"/>
      <c r="RCA2995" s="538"/>
      <c r="RCB2995" s="565"/>
      <c r="RCC2995" s="357"/>
      <c r="RCD2995" s="81"/>
      <c r="RCE2995" s="173"/>
      <c r="RCF2995" s="715"/>
      <c r="RCG2995" s="137"/>
      <c r="RCH2995" s="583"/>
      <c r="RCI2995" s="538"/>
      <c r="RCJ2995" s="565"/>
      <c r="RCK2995" s="357"/>
      <c r="RCL2995" s="81"/>
      <c r="RCM2995" s="173"/>
      <c r="RCN2995" s="715"/>
      <c r="RCO2995" s="137"/>
      <c r="RCP2995" s="583"/>
      <c r="RCQ2995" s="538"/>
      <c r="RCR2995" s="565"/>
      <c r="RCS2995" s="357"/>
      <c r="RCT2995" s="81"/>
      <c r="RCU2995" s="173"/>
      <c r="RCV2995" s="715"/>
      <c r="RCW2995" s="137"/>
      <c r="RCX2995" s="583"/>
      <c r="RCY2995" s="538"/>
      <c r="RCZ2995" s="565"/>
      <c r="RDA2995" s="357"/>
      <c r="RDB2995" s="81"/>
      <c r="RDC2995" s="173"/>
      <c r="RDD2995" s="715"/>
      <c r="RDE2995" s="137"/>
      <c r="RDF2995" s="583"/>
      <c r="RDG2995" s="538"/>
      <c r="RDH2995" s="565"/>
      <c r="RDI2995" s="357"/>
      <c r="RDJ2995" s="81"/>
      <c r="RDK2995" s="173"/>
      <c r="RDL2995" s="715"/>
      <c r="RDM2995" s="137"/>
      <c r="RDN2995" s="583"/>
      <c r="RDO2995" s="538"/>
      <c r="RDP2995" s="565"/>
      <c r="RDQ2995" s="357"/>
      <c r="RDR2995" s="81"/>
      <c r="RDS2995" s="173"/>
      <c r="RDT2995" s="715"/>
      <c r="RDU2995" s="137"/>
      <c r="RDV2995" s="583"/>
      <c r="RDW2995" s="538"/>
      <c r="RDX2995" s="565"/>
      <c r="RDY2995" s="357"/>
      <c r="RDZ2995" s="81"/>
      <c r="REA2995" s="173"/>
      <c r="REB2995" s="715"/>
      <c r="REC2995" s="137"/>
      <c r="RED2995" s="583"/>
      <c r="REE2995" s="538"/>
      <c r="REF2995" s="565"/>
      <c r="REG2995" s="357"/>
      <c r="REH2995" s="81"/>
      <c r="REI2995" s="173"/>
      <c r="REJ2995" s="715"/>
      <c r="REK2995" s="137"/>
      <c r="REL2995" s="583"/>
      <c r="REM2995" s="538"/>
      <c r="REN2995" s="565"/>
      <c r="REO2995" s="357"/>
      <c r="REP2995" s="81"/>
      <c r="REQ2995" s="173"/>
      <c r="RER2995" s="715"/>
      <c r="RES2995" s="137"/>
      <c r="RET2995" s="583"/>
      <c r="REU2995" s="538"/>
      <c r="REV2995" s="565"/>
      <c r="REW2995" s="357"/>
      <c r="REX2995" s="81"/>
      <c r="REY2995" s="173"/>
      <c r="REZ2995" s="715"/>
      <c r="RFA2995" s="137"/>
      <c r="RFB2995" s="583"/>
      <c r="RFC2995" s="538"/>
      <c r="RFD2995" s="565"/>
      <c r="RFE2995" s="357"/>
      <c r="RFF2995" s="81"/>
      <c r="RFG2995" s="173"/>
      <c r="RFH2995" s="715"/>
      <c r="RFI2995" s="137"/>
      <c r="RFJ2995" s="583"/>
      <c r="RFK2995" s="538"/>
      <c r="RFL2995" s="565"/>
      <c r="RFM2995" s="357"/>
      <c r="RFN2995" s="81"/>
      <c r="RFO2995" s="173"/>
      <c r="RFP2995" s="715"/>
      <c r="RFQ2995" s="137"/>
      <c r="RFR2995" s="583"/>
      <c r="RFS2995" s="538"/>
      <c r="RFT2995" s="565"/>
      <c r="RFU2995" s="357"/>
      <c r="RFV2995" s="81"/>
      <c r="RFW2995" s="173"/>
      <c r="RFX2995" s="715"/>
      <c r="RFY2995" s="137"/>
      <c r="RFZ2995" s="583"/>
      <c r="RGA2995" s="538"/>
      <c r="RGB2995" s="565"/>
      <c r="RGC2995" s="357"/>
      <c r="RGD2995" s="81"/>
      <c r="RGE2995" s="173"/>
      <c r="RGF2995" s="715"/>
      <c r="RGG2995" s="137"/>
      <c r="RGH2995" s="583"/>
      <c r="RGI2995" s="538"/>
      <c r="RGJ2995" s="565"/>
      <c r="RGK2995" s="357"/>
      <c r="RGL2995" s="81"/>
      <c r="RGM2995" s="173"/>
      <c r="RGN2995" s="715"/>
      <c r="RGO2995" s="137"/>
      <c r="RGP2995" s="583"/>
      <c r="RGQ2995" s="538"/>
      <c r="RGR2995" s="565"/>
      <c r="RGS2995" s="357"/>
      <c r="RGT2995" s="81"/>
      <c r="RGU2995" s="173"/>
      <c r="RGV2995" s="715"/>
      <c r="RGW2995" s="137"/>
      <c r="RGX2995" s="583"/>
      <c r="RGY2995" s="538"/>
      <c r="RGZ2995" s="565"/>
      <c r="RHA2995" s="357"/>
      <c r="RHB2995" s="81"/>
      <c r="RHC2995" s="173"/>
      <c r="RHD2995" s="715"/>
      <c r="RHE2995" s="137"/>
      <c r="RHF2995" s="583"/>
      <c r="RHG2995" s="538"/>
      <c r="RHH2995" s="565"/>
      <c r="RHI2995" s="357"/>
      <c r="RHJ2995" s="81"/>
      <c r="RHK2995" s="173"/>
      <c r="RHL2995" s="715"/>
      <c r="RHM2995" s="137"/>
      <c r="RHN2995" s="583"/>
      <c r="RHO2995" s="538"/>
      <c r="RHP2995" s="565"/>
      <c r="RHQ2995" s="357"/>
      <c r="RHR2995" s="81"/>
      <c r="RHS2995" s="173"/>
      <c r="RHT2995" s="715"/>
      <c r="RHU2995" s="137"/>
      <c r="RHV2995" s="583"/>
      <c r="RHW2995" s="538"/>
      <c r="RHX2995" s="565"/>
      <c r="RHY2995" s="357"/>
      <c r="RHZ2995" s="81"/>
      <c r="RIA2995" s="173"/>
      <c r="RIB2995" s="715"/>
      <c r="RIC2995" s="137"/>
      <c r="RID2995" s="583"/>
      <c r="RIE2995" s="538"/>
      <c r="RIF2995" s="565"/>
      <c r="RIG2995" s="357"/>
      <c r="RIH2995" s="81"/>
      <c r="RII2995" s="173"/>
      <c r="RIJ2995" s="715"/>
      <c r="RIK2995" s="137"/>
      <c r="RIL2995" s="583"/>
      <c r="RIM2995" s="538"/>
      <c r="RIN2995" s="565"/>
      <c r="RIO2995" s="357"/>
      <c r="RIP2995" s="81"/>
      <c r="RIQ2995" s="173"/>
      <c r="RIR2995" s="715"/>
      <c r="RIS2995" s="137"/>
      <c r="RIT2995" s="583"/>
      <c r="RIU2995" s="538"/>
      <c r="RIV2995" s="565"/>
      <c r="RIW2995" s="357"/>
      <c r="RIX2995" s="81"/>
      <c r="RIY2995" s="173"/>
      <c r="RIZ2995" s="715"/>
      <c r="RJA2995" s="137"/>
      <c r="RJB2995" s="583"/>
      <c r="RJC2995" s="538"/>
      <c r="RJD2995" s="565"/>
      <c r="RJE2995" s="357"/>
      <c r="RJF2995" s="81"/>
      <c r="RJG2995" s="173"/>
      <c r="RJH2995" s="715"/>
      <c r="RJI2995" s="137"/>
      <c r="RJJ2995" s="583"/>
      <c r="RJK2995" s="538"/>
      <c r="RJL2995" s="565"/>
      <c r="RJM2995" s="357"/>
      <c r="RJN2995" s="81"/>
      <c r="RJO2995" s="173"/>
      <c r="RJP2995" s="715"/>
      <c r="RJQ2995" s="137"/>
      <c r="RJR2995" s="583"/>
      <c r="RJS2995" s="538"/>
      <c r="RJT2995" s="565"/>
      <c r="RJU2995" s="357"/>
      <c r="RJV2995" s="81"/>
      <c r="RJW2995" s="173"/>
      <c r="RJX2995" s="715"/>
      <c r="RJY2995" s="137"/>
      <c r="RJZ2995" s="583"/>
      <c r="RKA2995" s="538"/>
      <c r="RKB2995" s="565"/>
      <c r="RKC2995" s="357"/>
      <c r="RKD2995" s="81"/>
      <c r="RKE2995" s="173"/>
      <c r="RKF2995" s="715"/>
      <c r="RKG2995" s="137"/>
      <c r="RKH2995" s="583"/>
      <c r="RKI2995" s="538"/>
      <c r="RKJ2995" s="565"/>
      <c r="RKK2995" s="357"/>
      <c r="RKL2995" s="81"/>
      <c r="RKM2995" s="173"/>
      <c r="RKN2995" s="715"/>
      <c r="RKO2995" s="137"/>
      <c r="RKP2995" s="583"/>
      <c r="RKQ2995" s="538"/>
      <c r="RKR2995" s="565"/>
      <c r="RKS2995" s="357"/>
      <c r="RKT2995" s="81"/>
      <c r="RKU2995" s="173"/>
      <c r="RKV2995" s="715"/>
      <c r="RKW2995" s="137"/>
      <c r="RKX2995" s="583"/>
      <c r="RKY2995" s="538"/>
      <c r="RKZ2995" s="565"/>
      <c r="RLA2995" s="357"/>
      <c r="RLB2995" s="81"/>
      <c r="RLC2995" s="173"/>
      <c r="RLD2995" s="715"/>
      <c r="RLE2995" s="137"/>
      <c r="RLF2995" s="583"/>
      <c r="RLG2995" s="538"/>
      <c r="RLH2995" s="565"/>
      <c r="RLI2995" s="357"/>
      <c r="RLJ2995" s="81"/>
      <c r="RLK2995" s="173"/>
      <c r="RLL2995" s="715"/>
      <c r="RLM2995" s="137"/>
      <c r="RLN2995" s="583"/>
      <c r="RLO2995" s="538"/>
      <c r="RLP2995" s="565"/>
      <c r="RLQ2995" s="357"/>
      <c r="RLR2995" s="81"/>
      <c r="RLS2995" s="173"/>
      <c r="RLT2995" s="715"/>
      <c r="RLU2995" s="137"/>
      <c r="RLV2995" s="583"/>
      <c r="RLW2995" s="538"/>
      <c r="RLX2995" s="565"/>
      <c r="RLY2995" s="357"/>
      <c r="RLZ2995" s="81"/>
      <c r="RMA2995" s="173"/>
      <c r="RMB2995" s="715"/>
      <c r="RMC2995" s="137"/>
      <c r="RMD2995" s="583"/>
      <c r="RME2995" s="538"/>
      <c r="RMF2995" s="565"/>
      <c r="RMG2995" s="357"/>
      <c r="RMH2995" s="81"/>
      <c r="RMI2995" s="173"/>
      <c r="RMJ2995" s="715"/>
      <c r="RMK2995" s="137"/>
      <c r="RML2995" s="583"/>
      <c r="RMM2995" s="538"/>
      <c r="RMN2995" s="565"/>
      <c r="RMO2995" s="357"/>
      <c r="RMP2995" s="81"/>
      <c r="RMQ2995" s="173"/>
      <c r="RMR2995" s="715"/>
      <c r="RMS2995" s="137"/>
      <c r="RMT2995" s="583"/>
      <c r="RMU2995" s="538"/>
      <c r="RMV2995" s="565"/>
      <c r="RMW2995" s="357"/>
      <c r="RMX2995" s="81"/>
      <c r="RMY2995" s="173"/>
      <c r="RMZ2995" s="715"/>
      <c r="RNA2995" s="137"/>
      <c r="RNB2995" s="583"/>
      <c r="RNC2995" s="538"/>
      <c r="RND2995" s="565"/>
      <c r="RNE2995" s="357"/>
      <c r="RNF2995" s="81"/>
      <c r="RNG2995" s="173"/>
      <c r="RNH2995" s="715"/>
      <c r="RNI2995" s="137"/>
      <c r="RNJ2995" s="583"/>
      <c r="RNK2995" s="538"/>
      <c r="RNL2995" s="565"/>
      <c r="RNM2995" s="357"/>
      <c r="RNN2995" s="81"/>
      <c r="RNO2995" s="173"/>
      <c r="RNP2995" s="715"/>
      <c r="RNQ2995" s="137"/>
      <c r="RNR2995" s="583"/>
      <c r="RNS2995" s="538"/>
      <c r="RNT2995" s="565"/>
      <c r="RNU2995" s="357"/>
      <c r="RNV2995" s="81"/>
      <c r="RNW2995" s="173"/>
      <c r="RNX2995" s="715"/>
      <c r="RNY2995" s="137"/>
      <c r="RNZ2995" s="583"/>
      <c r="ROA2995" s="538"/>
      <c r="ROB2995" s="565"/>
      <c r="ROC2995" s="357"/>
      <c r="ROD2995" s="81"/>
      <c r="ROE2995" s="173"/>
      <c r="ROF2995" s="715"/>
      <c r="ROG2995" s="137"/>
      <c r="ROH2995" s="583"/>
      <c r="ROI2995" s="538"/>
      <c r="ROJ2995" s="565"/>
      <c r="ROK2995" s="357"/>
      <c r="ROL2995" s="81"/>
      <c r="ROM2995" s="173"/>
      <c r="RON2995" s="715"/>
      <c r="ROO2995" s="137"/>
      <c r="ROP2995" s="583"/>
      <c r="ROQ2995" s="538"/>
      <c r="ROR2995" s="565"/>
      <c r="ROS2995" s="357"/>
      <c r="ROT2995" s="81"/>
      <c r="ROU2995" s="173"/>
      <c r="ROV2995" s="715"/>
      <c r="ROW2995" s="137"/>
      <c r="ROX2995" s="583"/>
      <c r="ROY2995" s="538"/>
      <c r="ROZ2995" s="565"/>
      <c r="RPA2995" s="357"/>
      <c r="RPB2995" s="81"/>
      <c r="RPC2995" s="173"/>
      <c r="RPD2995" s="715"/>
      <c r="RPE2995" s="137"/>
      <c r="RPF2995" s="583"/>
      <c r="RPG2995" s="538"/>
      <c r="RPH2995" s="565"/>
      <c r="RPI2995" s="357"/>
      <c r="RPJ2995" s="81"/>
      <c r="RPK2995" s="173"/>
      <c r="RPL2995" s="715"/>
      <c r="RPM2995" s="137"/>
      <c r="RPN2995" s="583"/>
      <c r="RPO2995" s="538"/>
      <c r="RPP2995" s="565"/>
      <c r="RPQ2995" s="357"/>
      <c r="RPR2995" s="81"/>
      <c r="RPS2995" s="173"/>
      <c r="RPT2995" s="715"/>
      <c r="RPU2995" s="137"/>
      <c r="RPV2995" s="583"/>
      <c r="RPW2995" s="538"/>
      <c r="RPX2995" s="565"/>
      <c r="RPY2995" s="357"/>
      <c r="RPZ2995" s="81"/>
      <c r="RQA2995" s="173"/>
      <c r="RQB2995" s="715"/>
      <c r="RQC2995" s="137"/>
      <c r="RQD2995" s="583"/>
      <c r="RQE2995" s="538"/>
      <c r="RQF2995" s="565"/>
      <c r="RQG2995" s="357"/>
      <c r="RQH2995" s="81"/>
      <c r="RQI2995" s="173"/>
      <c r="RQJ2995" s="715"/>
      <c r="RQK2995" s="137"/>
      <c r="RQL2995" s="583"/>
      <c r="RQM2995" s="538"/>
      <c r="RQN2995" s="565"/>
      <c r="RQO2995" s="357"/>
      <c r="RQP2995" s="81"/>
      <c r="RQQ2995" s="173"/>
      <c r="RQR2995" s="715"/>
      <c r="RQS2995" s="137"/>
      <c r="RQT2995" s="583"/>
      <c r="RQU2995" s="538"/>
      <c r="RQV2995" s="565"/>
      <c r="RQW2995" s="357"/>
      <c r="RQX2995" s="81"/>
      <c r="RQY2995" s="173"/>
      <c r="RQZ2995" s="715"/>
      <c r="RRA2995" s="137"/>
      <c r="RRB2995" s="583"/>
      <c r="RRC2995" s="538"/>
      <c r="RRD2995" s="565"/>
      <c r="RRE2995" s="357"/>
      <c r="RRF2995" s="81"/>
      <c r="RRG2995" s="173"/>
      <c r="RRH2995" s="715"/>
      <c r="RRI2995" s="137"/>
      <c r="RRJ2995" s="583"/>
      <c r="RRK2995" s="538"/>
      <c r="RRL2995" s="565"/>
      <c r="RRM2995" s="357"/>
      <c r="RRN2995" s="81"/>
      <c r="RRO2995" s="173"/>
      <c r="RRP2995" s="715"/>
      <c r="RRQ2995" s="137"/>
      <c r="RRR2995" s="583"/>
      <c r="RRS2995" s="538"/>
      <c r="RRT2995" s="565"/>
      <c r="RRU2995" s="357"/>
      <c r="RRV2995" s="81"/>
      <c r="RRW2995" s="173"/>
      <c r="RRX2995" s="715"/>
      <c r="RRY2995" s="137"/>
      <c r="RRZ2995" s="583"/>
      <c r="RSA2995" s="538"/>
      <c r="RSB2995" s="565"/>
      <c r="RSC2995" s="357"/>
      <c r="RSD2995" s="81"/>
      <c r="RSE2995" s="173"/>
      <c r="RSF2995" s="715"/>
      <c r="RSG2995" s="137"/>
      <c r="RSH2995" s="583"/>
      <c r="RSI2995" s="538"/>
      <c r="RSJ2995" s="565"/>
      <c r="RSK2995" s="357"/>
      <c r="RSL2995" s="81"/>
      <c r="RSM2995" s="173"/>
      <c r="RSN2995" s="715"/>
      <c r="RSO2995" s="137"/>
      <c r="RSP2995" s="583"/>
      <c r="RSQ2995" s="538"/>
      <c r="RSR2995" s="565"/>
      <c r="RSS2995" s="357"/>
      <c r="RST2995" s="81"/>
      <c r="RSU2995" s="173"/>
      <c r="RSV2995" s="715"/>
      <c r="RSW2995" s="137"/>
      <c r="RSX2995" s="583"/>
      <c r="RSY2995" s="538"/>
      <c r="RSZ2995" s="565"/>
      <c r="RTA2995" s="357"/>
      <c r="RTB2995" s="81"/>
      <c r="RTC2995" s="173"/>
      <c r="RTD2995" s="715"/>
      <c r="RTE2995" s="137"/>
      <c r="RTF2995" s="583"/>
      <c r="RTG2995" s="538"/>
      <c r="RTH2995" s="565"/>
      <c r="RTI2995" s="357"/>
      <c r="RTJ2995" s="81"/>
      <c r="RTK2995" s="173"/>
      <c r="RTL2995" s="715"/>
      <c r="RTM2995" s="137"/>
      <c r="RTN2995" s="583"/>
      <c r="RTO2995" s="538"/>
      <c r="RTP2995" s="565"/>
      <c r="RTQ2995" s="357"/>
      <c r="RTR2995" s="81"/>
      <c r="RTS2995" s="173"/>
      <c r="RTT2995" s="715"/>
      <c r="RTU2995" s="137"/>
      <c r="RTV2995" s="583"/>
      <c r="RTW2995" s="538"/>
      <c r="RTX2995" s="565"/>
      <c r="RTY2995" s="357"/>
      <c r="RTZ2995" s="81"/>
      <c r="RUA2995" s="173"/>
      <c r="RUB2995" s="715"/>
      <c r="RUC2995" s="137"/>
      <c r="RUD2995" s="583"/>
      <c r="RUE2995" s="538"/>
      <c r="RUF2995" s="565"/>
      <c r="RUG2995" s="357"/>
      <c r="RUH2995" s="81"/>
      <c r="RUI2995" s="173"/>
      <c r="RUJ2995" s="715"/>
      <c r="RUK2995" s="137"/>
      <c r="RUL2995" s="583"/>
      <c r="RUM2995" s="538"/>
      <c r="RUN2995" s="565"/>
      <c r="RUO2995" s="357"/>
      <c r="RUP2995" s="81"/>
      <c r="RUQ2995" s="173"/>
      <c r="RUR2995" s="715"/>
      <c r="RUS2995" s="137"/>
      <c r="RUT2995" s="583"/>
      <c r="RUU2995" s="538"/>
      <c r="RUV2995" s="565"/>
      <c r="RUW2995" s="357"/>
      <c r="RUX2995" s="81"/>
      <c r="RUY2995" s="173"/>
      <c r="RUZ2995" s="715"/>
      <c r="RVA2995" s="137"/>
      <c r="RVB2995" s="583"/>
      <c r="RVC2995" s="538"/>
      <c r="RVD2995" s="565"/>
      <c r="RVE2995" s="357"/>
      <c r="RVF2995" s="81"/>
      <c r="RVG2995" s="173"/>
      <c r="RVH2995" s="715"/>
      <c r="RVI2995" s="137"/>
      <c r="RVJ2995" s="583"/>
      <c r="RVK2995" s="538"/>
      <c r="RVL2995" s="565"/>
      <c r="RVM2995" s="357"/>
      <c r="RVN2995" s="81"/>
      <c r="RVO2995" s="173"/>
      <c r="RVP2995" s="715"/>
      <c r="RVQ2995" s="137"/>
      <c r="RVR2995" s="583"/>
      <c r="RVS2995" s="538"/>
      <c r="RVT2995" s="565"/>
      <c r="RVU2995" s="357"/>
      <c r="RVV2995" s="81"/>
      <c r="RVW2995" s="173"/>
      <c r="RVX2995" s="715"/>
      <c r="RVY2995" s="137"/>
      <c r="RVZ2995" s="583"/>
      <c r="RWA2995" s="538"/>
      <c r="RWB2995" s="565"/>
      <c r="RWC2995" s="357"/>
      <c r="RWD2995" s="81"/>
      <c r="RWE2995" s="173"/>
      <c r="RWF2995" s="715"/>
      <c r="RWG2995" s="137"/>
      <c r="RWH2995" s="583"/>
      <c r="RWI2995" s="538"/>
      <c r="RWJ2995" s="565"/>
      <c r="RWK2995" s="357"/>
      <c r="RWL2995" s="81"/>
      <c r="RWM2995" s="173"/>
      <c r="RWN2995" s="715"/>
      <c r="RWO2995" s="137"/>
      <c r="RWP2995" s="583"/>
      <c r="RWQ2995" s="538"/>
      <c r="RWR2995" s="565"/>
      <c r="RWS2995" s="357"/>
      <c r="RWT2995" s="81"/>
      <c r="RWU2995" s="173"/>
      <c r="RWV2995" s="715"/>
      <c r="RWW2995" s="137"/>
      <c r="RWX2995" s="583"/>
      <c r="RWY2995" s="538"/>
      <c r="RWZ2995" s="565"/>
      <c r="RXA2995" s="357"/>
      <c r="RXB2995" s="81"/>
      <c r="RXC2995" s="173"/>
      <c r="RXD2995" s="715"/>
      <c r="RXE2995" s="137"/>
      <c r="RXF2995" s="583"/>
      <c r="RXG2995" s="538"/>
      <c r="RXH2995" s="565"/>
      <c r="RXI2995" s="357"/>
      <c r="RXJ2995" s="81"/>
      <c r="RXK2995" s="173"/>
      <c r="RXL2995" s="715"/>
      <c r="RXM2995" s="137"/>
      <c r="RXN2995" s="583"/>
      <c r="RXO2995" s="538"/>
      <c r="RXP2995" s="565"/>
      <c r="RXQ2995" s="357"/>
      <c r="RXR2995" s="81"/>
      <c r="RXS2995" s="173"/>
      <c r="RXT2995" s="715"/>
      <c r="RXU2995" s="137"/>
      <c r="RXV2995" s="583"/>
      <c r="RXW2995" s="538"/>
      <c r="RXX2995" s="565"/>
      <c r="RXY2995" s="357"/>
      <c r="RXZ2995" s="81"/>
      <c r="RYA2995" s="173"/>
      <c r="RYB2995" s="715"/>
      <c r="RYC2995" s="137"/>
      <c r="RYD2995" s="583"/>
      <c r="RYE2995" s="538"/>
      <c r="RYF2995" s="565"/>
      <c r="RYG2995" s="357"/>
      <c r="RYH2995" s="81"/>
      <c r="RYI2995" s="173"/>
      <c r="RYJ2995" s="715"/>
      <c r="RYK2995" s="137"/>
      <c r="RYL2995" s="583"/>
      <c r="RYM2995" s="538"/>
      <c r="RYN2995" s="565"/>
      <c r="RYO2995" s="357"/>
      <c r="RYP2995" s="81"/>
      <c r="RYQ2995" s="173"/>
      <c r="RYR2995" s="715"/>
      <c r="RYS2995" s="137"/>
      <c r="RYT2995" s="583"/>
      <c r="RYU2995" s="538"/>
      <c r="RYV2995" s="565"/>
      <c r="RYW2995" s="357"/>
      <c r="RYX2995" s="81"/>
      <c r="RYY2995" s="173"/>
      <c r="RYZ2995" s="715"/>
      <c r="RZA2995" s="137"/>
      <c r="RZB2995" s="583"/>
      <c r="RZC2995" s="538"/>
      <c r="RZD2995" s="565"/>
      <c r="RZE2995" s="357"/>
      <c r="RZF2995" s="81"/>
      <c r="RZG2995" s="173"/>
      <c r="RZH2995" s="715"/>
      <c r="RZI2995" s="137"/>
      <c r="RZJ2995" s="583"/>
      <c r="RZK2995" s="538"/>
      <c r="RZL2995" s="565"/>
      <c r="RZM2995" s="357"/>
      <c r="RZN2995" s="81"/>
      <c r="RZO2995" s="173"/>
      <c r="RZP2995" s="715"/>
      <c r="RZQ2995" s="137"/>
      <c r="RZR2995" s="583"/>
      <c r="RZS2995" s="538"/>
      <c r="RZT2995" s="565"/>
      <c r="RZU2995" s="357"/>
      <c r="RZV2995" s="81"/>
      <c r="RZW2995" s="173"/>
      <c r="RZX2995" s="715"/>
      <c r="RZY2995" s="137"/>
      <c r="RZZ2995" s="583"/>
      <c r="SAA2995" s="538"/>
      <c r="SAB2995" s="565"/>
      <c r="SAC2995" s="357"/>
      <c r="SAD2995" s="81"/>
      <c r="SAE2995" s="173"/>
      <c r="SAF2995" s="715"/>
      <c r="SAG2995" s="137"/>
      <c r="SAH2995" s="583"/>
      <c r="SAI2995" s="538"/>
      <c r="SAJ2995" s="565"/>
      <c r="SAK2995" s="357"/>
      <c r="SAL2995" s="81"/>
      <c r="SAM2995" s="173"/>
      <c r="SAN2995" s="715"/>
      <c r="SAO2995" s="137"/>
      <c r="SAP2995" s="583"/>
      <c r="SAQ2995" s="538"/>
      <c r="SAR2995" s="565"/>
      <c r="SAS2995" s="357"/>
      <c r="SAT2995" s="81"/>
      <c r="SAU2995" s="173"/>
      <c r="SAV2995" s="715"/>
      <c r="SAW2995" s="137"/>
      <c r="SAX2995" s="583"/>
      <c r="SAY2995" s="538"/>
      <c r="SAZ2995" s="565"/>
      <c r="SBA2995" s="357"/>
      <c r="SBB2995" s="81"/>
      <c r="SBC2995" s="173"/>
      <c r="SBD2995" s="715"/>
      <c r="SBE2995" s="137"/>
      <c r="SBF2995" s="583"/>
      <c r="SBG2995" s="538"/>
      <c r="SBH2995" s="565"/>
      <c r="SBI2995" s="357"/>
      <c r="SBJ2995" s="81"/>
      <c r="SBK2995" s="173"/>
      <c r="SBL2995" s="715"/>
      <c r="SBM2995" s="137"/>
      <c r="SBN2995" s="583"/>
      <c r="SBO2995" s="538"/>
      <c r="SBP2995" s="565"/>
      <c r="SBQ2995" s="357"/>
      <c r="SBR2995" s="81"/>
      <c r="SBS2995" s="173"/>
      <c r="SBT2995" s="715"/>
      <c r="SBU2995" s="137"/>
      <c r="SBV2995" s="583"/>
      <c r="SBW2995" s="538"/>
      <c r="SBX2995" s="565"/>
      <c r="SBY2995" s="357"/>
      <c r="SBZ2995" s="81"/>
      <c r="SCA2995" s="173"/>
      <c r="SCB2995" s="715"/>
      <c r="SCC2995" s="137"/>
      <c r="SCD2995" s="583"/>
      <c r="SCE2995" s="538"/>
      <c r="SCF2995" s="565"/>
      <c r="SCG2995" s="357"/>
      <c r="SCH2995" s="81"/>
      <c r="SCI2995" s="173"/>
      <c r="SCJ2995" s="715"/>
      <c r="SCK2995" s="137"/>
      <c r="SCL2995" s="583"/>
      <c r="SCM2995" s="538"/>
      <c r="SCN2995" s="565"/>
      <c r="SCO2995" s="357"/>
      <c r="SCP2995" s="81"/>
      <c r="SCQ2995" s="173"/>
      <c r="SCR2995" s="715"/>
      <c r="SCS2995" s="137"/>
      <c r="SCT2995" s="583"/>
      <c r="SCU2995" s="538"/>
      <c r="SCV2995" s="565"/>
      <c r="SCW2995" s="357"/>
      <c r="SCX2995" s="81"/>
      <c r="SCY2995" s="173"/>
      <c r="SCZ2995" s="715"/>
      <c r="SDA2995" s="137"/>
      <c r="SDB2995" s="583"/>
      <c r="SDC2995" s="538"/>
      <c r="SDD2995" s="565"/>
      <c r="SDE2995" s="357"/>
      <c r="SDF2995" s="81"/>
      <c r="SDG2995" s="173"/>
      <c r="SDH2995" s="715"/>
      <c r="SDI2995" s="137"/>
      <c r="SDJ2995" s="583"/>
      <c r="SDK2995" s="538"/>
      <c r="SDL2995" s="565"/>
      <c r="SDM2995" s="357"/>
      <c r="SDN2995" s="81"/>
      <c r="SDO2995" s="173"/>
      <c r="SDP2995" s="715"/>
      <c r="SDQ2995" s="137"/>
      <c r="SDR2995" s="583"/>
      <c r="SDS2995" s="538"/>
      <c r="SDT2995" s="565"/>
      <c r="SDU2995" s="357"/>
      <c r="SDV2995" s="81"/>
      <c r="SDW2995" s="173"/>
      <c r="SDX2995" s="715"/>
      <c r="SDY2995" s="137"/>
      <c r="SDZ2995" s="583"/>
      <c r="SEA2995" s="538"/>
      <c r="SEB2995" s="565"/>
      <c r="SEC2995" s="357"/>
      <c r="SED2995" s="81"/>
      <c r="SEE2995" s="173"/>
      <c r="SEF2995" s="715"/>
      <c r="SEG2995" s="137"/>
      <c r="SEH2995" s="583"/>
      <c r="SEI2995" s="538"/>
      <c r="SEJ2995" s="565"/>
      <c r="SEK2995" s="357"/>
      <c r="SEL2995" s="81"/>
      <c r="SEM2995" s="173"/>
      <c r="SEN2995" s="715"/>
      <c r="SEO2995" s="137"/>
      <c r="SEP2995" s="583"/>
      <c r="SEQ2995" s="538"/>
      <c r="SER2995" s="565"/>
      <c r="SES2995" s="357"/>
      <c r="SET2995" s="81"/>
      <c r="SEU2995" s="173"/>
      <c r="SEV2995" s="715"/>
      <c r="SEW2995" s="137"/>
      <c r="SEX2995" s="583"/>
      <c r="SEY2995" s="538"/>
      <c r="SEZ2995" s="565"/>
      <c r="SFA2995" s="357"/>
      <c r="SFB2995" s="81"/>
      <c r="SFC2995" s="173"/>
      <c r="SFD2995" s="715"/>
      <c r="SFE2995" s="137"/>
      <c r="SFF2995" s="583"/>
      <c r="SFG2995" s="538"/>
      <c r="SFH2995" s="565"/>
      <c r="SFI2995" s="357"/>
      <c r="SFJ2995" s="81"/>
      <c r="SFK2995" s="173"/>
      <c r="SFL2995" s="715"/>
      <c r="SFM2995" s="137"/>
      <c r="SFN2995" s="583"/>
      <c r="SFO2995" s="538"/>
      <c r="SFP2995" s="565"/>
      <c r="SFQ2995" s="357"/>
      <c r="SFR2995" s="81"/>
      <c r="SFS2995" s="173"/>
      <c r="SFT2995" s="715"/>
      <c r="SFU2995" s="137"/>
      <c r="SFV2995" s="583"/>
      <c r="SFW2995" s="538"/>
      <c r="SFX2995" s="565"/>
      <c r="SFY2995" s="357"/>
      <c r="SFZ2995" s="81"/>
      <c r="SGA2995" s="173"/>
      <c r="SGB2995" s="715"/>
      <c r="SGC2995" s="137"/>
      <c r="SGD2995" s="583"/>
      <c r="SGE2995" s="538"/>
      <c r="SGF2995" s="565"/>
      <c r="SGG2995" s="357"/>
      <c r="SGH2995" s="81"/>
      <c r="SGI2995" s="173"/>
      <c r="SGJ2995" s="715"/>
      <c r="SGK2995" s="137"/>
      <c r="SGL2995" s="583"/>
      <c r="SGM2995" s="538"/>
      <c r="SGN2995" s="565"/>
      <c r="SGO2995" s="357"/>
      <c r="SGP2995" s="81"/>
      <c r="SGQ2995" s="173"/>
      <c r="SGR2995" s="715"/>
      <c r="SGS2995" s="137"/>
      <c r="SGT2995" s="583"/>
      <c r="SGU2995" s="538"/>
      <c r="SGV2995" s="565"/>
      <c r="SGW2995" s="357"/>
      <c r="SGX2995" s="81"/>
      <c r="SGY2995" s="173"/>
      <c r="SGZ2995" s="715"/>
      <c r="SHA2995" s="137"/>
      <c r="SHB2995" s="583"/>
      <c r="SHC2995" s="538"/>
      <c r="SHD2995" s="565"/>
      <c r="SHE2995" s="357"/>
      <c r="SHF2995" s="81"/>
      <c r="SHG2995" s="173"/>
      <c r="SHH2995" s="715"/>
      <c r="SHI2995" s="137"/>
      <c r="SHJ2995" s="583"/>
      <c r="SHK2995" s="538"/>
      <c r="SHL2995" s="565"/>
      <c r="SHM2995" s="357"/>
      <c r="SHN2995" s="81"/>
      <c r="SHO2995" s="173"/>
      <c r="SHP2995" s="715"/>
      <c r="SHQ2995" s="137"/>
      <c r="SHR2995" s="583"/>
      <c r="SHS2995" s="538"/>
      <c r="SHT2995" s="565"/>
      <c r="SHU2995" s="357"/>
      <c r="SHV2995" s="81"/>
      <c r="SHW2995" s="173"/>
      <c r="SHX2995" s="715"/>
      <c r="SHY2995" s="137"/>
      <c r="SHZ2995" s="583"/>
      <c r="SIA2995" s="538"/>
      <c r="SIB2995" s="565"/>
      <c r="SIC2995" s="357"/>
      <c r="SID2995" s="81"/>
      <c r="SIE2995" s="173"/>
      <c r="SIF2995" s="715"/>
      <c r="SIG2995" s="137"/>
      <c r="SIH2995" s="583"/>
      <c r="SII2995" s="538"/>
      <c r="SIJ2995" s="565"/>
      <c r="SIK2995" s="357"/>
      <c r="SIL2995" s="81"/>
      <c r="SIM2995" s="173"/>
      <c r="SIN2995" s="715"/>
      <c r="SIO2995" s="137"/>
      <c r="SIP2995" s="583"/>
      <c r="SIQ2995" s="538"/>
      <c r="SIR2995" s="565"/>
      <c r="SIS2995" s="357"/>
      <c r="SIT2995" s="81"/>
      <c r="SIU2995" s="173"/>
      <c r="SIV2995" s="715"/>
      <c r="SIW2995" s="137"/>
      <c r="SIX2995" s="583"/>
      <c r="SIY2995" s="538"/>
      <c r="SIZ2995" s="565"/>
      <c r="SJA2995" s="357"/>
      <c r="SJB2995" s="81"/>
      <c r="SJC2995" s="173"/>
      <c r="SJD2995" s="715"/>
      <c r="SJE2995" s="137"/>
      <c r="SJF2995" s="583"/>
      <c r="SJG2995" s="538"/>
      <c r="SJH2995" s="565"/>
      <c r="SJI2995" s="357"/>
      <c r="SJJ2995" s="81"/>
      <c r="SJK2995" s="173"/>
      <c r="SJL2995" s="715"/>
      <c r="SJM2995" s="137"/>
      <c r="SJN2995" s="583"/>
      <c r="SJO2995" s="538"/>
      <c r="SJP2995" s="565"/>
      <c r="SJQ2995" s="357"/>
      <c r="SJR2995" s="81"/>
      <c r="SJS2995" s="173"/>
      <c r="SJT2995" s="715"/>
      <c r="SJU2995" s="137"/>
      <c r="SJV2995" s="583"/>
      <c r="SJW2995" s="538"/>
      <c r="SJX2995" s="565"/>
      <c r="SJY2995" s="357"/>
      <c r="SJZ2995" s="81"/>
      <c r="SKA2995" s="173"/>
      <c r="SKB2995" s="715"/>
      <c r="SKC2995" s="137"/>
      <c r="SKD2995" s="583"/>
      <c r="SKE2995" s="538"/>
      <c r="SKF2995" s="565"/>
      <c r="SKG2995" s="357"/>
      <c r="SKH2995" s="81"/>
      <c r="SKI2995" s="173"/>
      <c r="SKJ2995" s="715"/>
      <c r="SKK2995" s="137"/>
      <c r="SKL2995" s="583"/>
      <c r="SKM2995" s="538"/>
      <c r="SKN2995" s="565"/>
      <c r="SKO2995" s="357"/>
      <c r="SKP2995" s="81"/>
      <c r="SKQ2995" s="173"/>
      <c r="SKR2995" s="715"/>
      <c r="SKS2995" s="137"/>
      <c r="SKT2995" s="583"/>
      <c r="SKU2995" s="538"/>
      <c r="SKV2995" s="565"/>
      <c r="SKW2995" s="357"/>
      <c r="SKX2995" s="81"/>
      <c r="SKY2995" s="173"/>
      <c r="SKZ2995" s="715"/>
      <c r="SLA2995" s="137"/>
      <c r="SLB2995" s="583"/>
      <c r="SLC2995" s="538"/>
      <c r="SLD2995" s="565"/>
      <c r="SLE2995" s="357"/>
      <c r="SLF2995" s="81"/>
      <c r="SLG2995" s="173"/>
      <c r="SLH2995" s="715"/>
      <c r="SLI2995" s="137"/>
      <c r="SLJ2995" s="583"/>
      <c r="SLK2995" s="538"/>
      <c r="SLL2995" s="565"/>
      <c r="SLM2995" s="357"/>
      <c r="SLN2995" s="81"/>
      <c r="SLO2995" s="173"/>
      <c r="SLP2995" s="715"/>
      <c r="SLQ2995" s="137"/>
      <c r="SLR2995" s="583"/>
      <c r="SLS2995" s="538"/>
      <c r="SLT2995" s="565"/>
      <c r="SLU2995" s="357"/>
      <c r="SLV2995" s="81"/>
      <c r="SLW2995" s="173"/>
      <c r="SLX2995" s="715"/>
      <c r="SLY2995" s="137"/>
      <c r="SLZ2995" s="583"/>
      <c r="SMA2995" s="538"/>
      <c r="SMB2995" s="565"/>
      <c r="SMC2995" s="357"/>
      <c r="SMD2995" s="81"/>
      <c r="SME2995" s="173"/>
      <c r="SMF2995" s="715"/>
      <c r="SMG2995" s="137"/>
      <c r="SMH2995" s="583"/>
      <c r="SMI2995" s="538"/>
      <c r="SMJ2995" s="565"/>
      <c r="SMK2995" s="357"/>
      <c r="SML2995" s="81"/>
      <c r="SMM2995" s="173"/>
      <c r="SMN2995" s="715"/>
      <c r="SMO2995" s="137"/>
      <c r="SMP2995" s="583"/>
      <c r="SMQ2995" s="538"/>
      <c r="SMR2995" s="565"/>
      <c r="SMS2995" s="357"/>
      <c r="SMT2995" s="81"/>
      <c r="SMU2995" s="173"/>
      <c r="SMV2995" s="715"/>
      <c r="SMW2995" s="137"/>
      <c r="SMX2995" s="583"/>
      <c r="SMY2995" s="538"/>
      <c r="SMZ2995" s="565"/>
      <c r="SNA2995" s="357"/>
      <c r="SNB2995" s="81"/>
      <c r="SNC2995" s="173"/>
      <c r="SND2995" s="715"/>
      <c r="SNE2995" s="137"/>
      <c r="SNF2995" s="583"/>
      <c r="SNG2995" s="538"/>
      <c r="SNH2995" s="565"/>
      <c r="SNI2995" s="357"/>
      <c r="SNJ2995" s="81"/>
      <c r="SNK2995" s="173"/>
      <c r="SNL2995" s="715"/>
      <c r="SNM2995" s="137"/>
      <c r="SNN2995" s="583"/>
      <c r="SNO2995" s="538"/>
      <c r="SNP2995" s="565"/>
      <c r="SNQ2995" s="357"/>
      <c r="SNR2995" s="81"/>
      <c r="SNS2995" s="173"/>
      <c r="SNT2995" s="715"/>
      <c r="SNU2995" s="137"/>
      <c r="SNV2995" s="583"/>
      <c r="SNW2995" s="538"/>
      <c r="SNX2995" s="565"/>
      <c r="SNY2995" s="357"/>
      <c r="SNZ2995" s="81"/>
      <c r="SOA2995" s="173"/>
      <c r="SOB2995" s="715"/>
      <c r="SOC2995" s="137"/>
      <c r="SOD2995" s="583"/>
      <c r="SOE2995" s="538"/>
      <c r="SOF2995" s="565"/>
      <c r="SOG2995" s="357"/>
      <c r="SOH2995" s="81"/>
      <c r="SOI2995" s="173"/>
      <c r="SOJ2995" s="715"/>
      <c r="SOK2995" s="137"/>
      <c r="SOL2995" s="583"/>
      <c r="SOM2995" s="538"/>
      <c r="SON2995" s="565"/>
      <c r="SOO2995" s="357"/>
      <c r="SOP2995" s="81"/>
      <c r="SOQ2995" s="173"/>
      <c r="SOR2995" s="715"/>
      <c r="SOS2995" s="137"/>
      <c r="SOT2995" s="583"/>
      <c r="SOU2995" s="538"/>
      <c r="SOV2995" s="565"/>
      <c r="SOW2995" s="357"/>
      <c r="SOX2995" s="81"/>
      <c r="SOY2995" s="173"/>
      <c r="SOZ2995" s="715"/>
      <c r="SPA2995" s="137"/>
      <c r="SPB2995" s="583"/>
      <c r="SPC2995" s="538"/>
      <c r="SPD2995" s="565"/>
      <c r="SPE2995" s="357"/>
      <c r="SPF2995" s="81"/>
      <c r="SPG2995" s="173"/>
      <c r="SPH2995" s="715"/>
      <c r="SPI2995" s="137"/>
      <c r="SPJ2995" s="583"/>
      <c r="SPK2995" s="538"/>
      <c r="SPL2995" s="565"/>
      <c r="SPM2995" s="357"/>
      <c r="SPN2995" s="81"/>
      <c r="SPO2995" s="173"/>
      <c r="SPP2995" s="715"/>
      <c r="SPQ2995" s="137"/>
      <c r="SPR2995" s="583"/>
      <c r="SPS2995" s="538"/>
      <c r="SPT2995" s="565"/>
      <c r="SPU2995" s="357"/>
      <c r="SPV2995" s="81"/>
      <c r="SPW2995" s="173"/>
      <c r="SPX2995" s="715"/>
      <c r="SPY2995" s="137"/>
      <c r="SPZ2995" s="583"/>
      <c r="SQA2995" s="538"/>
      <c r="SQB2995" s="565"/>
      <c r="SQC2995" s="357"/>
      <c r="SQD2995" s="81"/>
      <c r="SQE2995" s="173"/>
      <c r="SQF2995" s="715"/>
      <c r="SQG2995" s="137"/>
      <c r="SQH2995" s="583"/>
      <c r="SQI2995" s="538"/>
      <c r="SQJ2995" s="565"/>
      <c r="SQK2995" s="357"/>
      <c r="SQL2995" s="81"/>
      <c r="SQM2995" s="173"/>
      <c r="SQN2995" s="715"/>
      <c r="SQO2995" s="137"/>
      <c r="SQP2995" s="583"/>
      <c r="SQQ2995" s="538"/>
      <c r="SQR2995" s="565"/>
      <c r="SQS2995" s="357"/>
      <c r="SQT2995" s="81"/>
      <c r="SQU2995" s="173"/>
      <c r="SQV2995" s="715"/>
      <c r="SQW2995" s="137"/>
      <c r="SQX2995" s="583"/>
      <c r="SQY2995" s="538"/>
      <c r="SQZ2995" s="565"/>
      <c r="SRA2995" s="357"/>
      <c r="SRB2995" s="81"/>
      <c r="SRC2995" s="173"/>
      <c r="SRD2995" s="715"/>
      <c r="SRE2995" s="137"/>
      <c r="SRF2995" s="583"/>
      <c r="SRG2995" s="538"/>
      <c r="SRH2995" s="565"/>
      <c r="SRI2995" s="357"/>
      <c r="SRJ2995" s="81"/>
      <c r="SRK2995" s="173"/>
      <c r="SRL2995" s="715"/>
      <c r="SRM2995" s="137"/>
      <c r="SRN2995" s="583"/>
      <c r="SRO2995" s="538"/>
      <c r="SRP2995" s="565"/>
      <c r="SRQ2995" s="357"/>
      <c r="SRR2995" s="81"/>
      <c r="SRS2995" s="173"/>
      <c r="SRT2995" s="715"/>
      <c r="SRU2995" s="137"/>
      <c r="SRV2995" s="583"/>
      <c r="SRW2995" s="538"/>
      <c r="SRX2995" s="565"/>
      <c r="SRY2995" s="357"/>
      <c r="SRZ2995" s="81"/>
      <c r="SSA2995" s="173"/>
      <c r="SSB2995" s="715"/>
      <c r="SSC2995" s="137"/>
      <c r="SSD2995" s="583"/>
      <c r="SSE2995" s="538"/>
      <c r="SSF2995" s="565"/>
      <c r="SSG2995" s="357"/>
      <c r="SSH2995" s="81"/>
      <c r="SSI2995" s="173"/>
      <c r="SSJ2995" s="715"/>
      <c r="SSK2995" s="137"/>
      <c r="SSL2995" s="583"/>
      <c r="SSM2995" s="538"/>
      <c r="SSN2995" s="565"/>
      <c r="SSO2995" s="357"/>
      <c r="SSP2995" s="81"/>
      <c r="SSQ2995" s="173"/>
      <c r="SSR2995" s="715"/>
      <c r="SSS2995" s="137"/>
      <c r="SST2995" s="583"/>
      <c r="SSU2995" s="538"/>
      <c r="SSV2995" s="565"/>
      <c r="SSW2995" s="357"/>
      <c r="SSX2995" s="81"/>
      <c r="SSY2995" s="173"/>
      <c r="SSZ2995" s="715"/>
      <c r="STA2995" s="137"/>
      <c r="STB2995" s="583"/>
      <c r="STC2995" s="538"/>
      <c r="STD2995" s="565"/>
      <c r="STE2995" s="357"/>
      <c r="STF2995" s="81"/>
      <c r="STG2995" s="173"/>
      <c r="STH2995" s="715"/>
      <c r="STI2995" s="137"/>
      <c r="STJ2995" s="583"/>
      <c r="STK2995" s="538"/>
      <c r="STL2995" s="565"/>
      <c r="STM2995" s="357"/>
      <c r="STN2995" s="81"/>
      <c r="STO2995" s="173"/>
      <c r="STP2995" s="715"/>
      <c r="STQ2995" s="137"/>
      <c r="STR2995" s="583"/>
      <c r="STS2995" s="538"/>
      <c r="STT2995" s="565"/>
      <c r="STU2995" s="357"/>
      <c r="STV2995" s="81"/>
      <c r="STW2995" s="173"/>
      <c r="STX2995" s="715"/>
      <c r="STY2995" s="137"/>
      <c r="STZ2995" s="583"/>
      <c r="SUA2995" s="538"/>
      <c r="SUB2995" s="565"/>
      <c r="SUC2995" s="357"/>
      <c r="SUD2995" s="81"/>
      <c r="SUE2995" s="173"/>
      <c r="SUF2995" s="715"/>
      <c r="SUG2995" s="137"/>
      <c r="SUH2995" s="583"/>
      <c r="SUI2995" s="538"/>
      <c r="SUJ2995" s="565"/>
      <c r="SUK2995" s="357"/>
      <c r="SUL2995" s="81"/>
      <c r="SUM2995" s="173"/>
      <c r="SUN2995" s="715"/>
      <c r="SUO2995" s="137"/>
      <c r="SUP2995" s="583"/>
      <c r="SUQ2995" s="538"/>
      <c r="SUR2995" s="565"/>
      <c r="SUS2995" s="357"/>
      <c r="SUT2995" s="81"/>
      <c r="SUU2995" s="173"/>
      <c r="SUV2995" s="715"/>
      <c r="SUW2995" s="137"/>
      <c r="SUX2995" s="583"/>
      <c r="SUY2995" s="538"/>
      <c r="SUZ2995" s="565"/>
      <c r="SVA2995" s="357"/>
      <c r="SVB2995" s="81"/>
      <c r="SVC2995" s="173"/>
      <c r="SVD2995" s="715"/>
      <c r="SVE2995" s="137"/>
      <c r="SVF2995" s="583"/>
      <c r="SVG2995" s="538"/>
      <c r="SVH2995" s="565"/>
      <c r="SVI2995" s="357"/>
      <c r="SVJ2995" s="81"/>
      <c r="SVK2995" s="173"/>
      <c r="SVL2995" s="715"/>
      <c r="SVM2995" s="137"/>
      <c r="SVN2995" s="583"/>
      <c r="SVO2995" s="538"/>
      <c r="SVP2995" s="565"/>
      <c r="SVQ2995" s="357"/>
      <c r="SVR2995" s="81"/>
      <c r="SVS2995" s="173"/>
      <c r="SVT2995" s="715"/>
      <c r="SVU2995" s="137"/>
      <c r="SVV2995" s="583"/>
      <c r="SVW2995" s="538"/>
      <c r="SVX2995" s="565"/>
      <c r="SVY2995" s="357"/>
      <c r="SVZ2995" s="81"/>
      <c r="SWA2995" s="173"/>
      <c r="SWB2995" s="715"/>
      <c r="SWC2995" s="137"/>
      <c r="SWD2995" s="583"/>
      <c r="SWE2995" s="538"/>
      <c r="SWF2995" s="565"/>
      <c r="SWG2995" s="357"/>
      <c r="SWH2995" s="81"/>
      <c r="SWI2995" s="173"/>
      <c r="SWJ2995" s="715"/>
      <c r="SWK2995" s="137"/>
      <c r="SWL2995" s="583"/>
      <c r="SWM2995" s="538"/>
      <c r="SWN2995" s="565"/>
      <c r="SWO2995" s="357"/>
      <c r="SWP2995" s="81"/>
      <c r="SWQ2995" s="173"/>
      <c r="SWR2995" s="715"/>
      <c r="SWS2995" s="137"/>
      <c r="SWT2995" s="583"/>
      <c r="SWU2995" s="538"/>
      <c r="SWV2995" s="565"/>
      <c r="SWW2995" s="357"/>
      <c r="SWX2995" s="81"/>
      <c r="SWY2995" s="173"/>
      <c r="SWZ2995" s="715"/>
      <c r="SXA2995" s="137"/>
      <c r="SXB2995" s="583"/>
      <c r="SXC2995" s="538"/>
      <c r="SXD2995" s="565"/>
      <c r="SXE2995" s="357"/>
      <c r="SXF2995" s="81"/>
      <c r="SXG2995" s="173"/>
      <c r="SXH2995" s="715"/>
      <c r="SXI2995" s="137"/>
      <c r="SXJ2995" s="583"/>
      <c r="SXK2995" s="538"/>
      <c r="SXL2995" s="565"/>
      <c r="SXM2995" s="357"/>
      <c r="SXN2995" s="81"/>
      <c r="SXO2995" s="173"/>
      <c r="SXP2995" s="715"/>
      <c r="SXQ2995" s="137"/>
      <c r="SXR2995" s="583"/>
      <c r="SXS2995" s="538"/>
      <c r="SXT2995" s="565"/>
      <c r="SXU2995" s="357"/>
      <c r="SXV2995" s="81"/>
      <c r="SXW2995" s="173"/>
      <c r="SXX2995" s="715"/>
      <c r="SXY2995" s="137"/>
      <c r="SXZ2995" s="583"/>
      <c r="SYA2995" s="538"/>
      <c r="SYB2995" s="565"/>
      <c r="SYC2995" s="357"/>
      <c r="SYD2995" s="81"/>
      <c r="SYE2995" s="173"/>
      <c r="SYF2995" s="715"/>
      <c r="SYG2995" s="137"/>
      <c r="SYH2995" s="583"/>
      <c r="SYI2995" s="538"/>
      <c r="SYJ2995" s="565"/>
      <c r="SYK2995" s="357"/>
      <c r="SYL2995" s="81"/>
      <c r="SYM2995" s="173"/>
      <c r="SYN2995" s="715"/>
      <c r="SYO2995" s="137"/>
      <c r="SYP2995" s="583"/>
      <c r="SYQ2995" s="538"/>
      <c r="SYR2995" s="565"/>
      <c r="SYS2995" s="357"/>
      <c r="SYT2995" s="81"/>
      <c r="SYU2995" s="173"/>
      <c r="SYV2995" s="715"/>
      <c r="SYW2995" s="137"/>
      <c r="SYX2995" s="583"/>
      <c r="SYY2995" s="538"/>
      <c r="SYZ2995" s="565"/>
      <c r="SZA2995" s="357"/>
      <c r="SZB2995" s="81"/>
      <c r="SZC2995" s="173"/>
      <c r="SZD2995" s="715"/>
      <c r="SZE2995" s="137"/>
      <c r="SZF2995" s="583"/>
      <c r="SZG2995" s="538"/>
      <c r="SZH2995" s="565"/>
      <c r="SZI2995" s="357"/>
      <c r="SZJ2995" s="81"/>
      <c r="SZK2995" s="173"/>
      <c r="SZL2995" s="715"/>
      <c r="SZM2995" s="137"/>
      <c r="SZN2995" s="583"/>
      <c r="SZO2995" s="538"/>
      <c r="SZP2995" s="565"/>
      <c r="SZQ2995" s="357"/>
      <c r="SZR2995" s="81"/>
      <c r="SZS2995" s="173"/>
      <c r="SZT2995" s="715"/>
      <c r="SZU2995" s="137"/>
      <c r="SZV2995" s="583"/>
      <c r="SZW2995" s="538"/>
      <c r="SZX2995" s="565"/>
      <c r="SZY2995" s="357"/>
      <c r="SZZ2995" s="81"/>
      <c r="TAA2995" s="173"/>
      <c r="TAB2995" s="715"/>
      <c r="TAC2995" s="137"/>
      <c r="TAD2995" s="583"/>
      <c r="TAE2995" s="538"/>
      <c r="TAF2995" s="565"/>
      <c r="TAG2995" s="357"/>
      <c r="TAH2995" s="81"/>
      <c r="TAI2995" s="173"/>
      <c r="TAJ2995" s="715"/>
      <c r="TAK2995" s="137"/>
      <c r="TAL2995" s="583"/>
      <c r="TAM2995" s="538"/>
      <c r="TAN2995" s="565"/>
      <c r="TAO2995" s="357"/>
      <c r="TAP2995" s="81"/>
      <c r="TAQ2995" s="173"/>
      <c r="TAR2995" s="715"/>
      <c r="TAS2995" s="137"/>
      <c r="TAT2995" s="583"/>
      <c r="TAU2995" s="538"/>
      <c r="TAV2995" s="565"/>
      <c r="TAW2995" s="357"/>
      <c r="TAX2995" s="81"/>
      <c r="TAY2995" s="173"/>
      <c r="TAZ2995" s="715"/>
      <c r="TBA2995" s="137"/>
      <c r="TBB2995" s="583"/>
      <c r="TBC2995" s="538"/>
      <c r="TBD2995" s="565"/>
      <c r="TBE2995" s="357"/>
      <c r="TBF2995" s="81"/>
      <c r="TBG2995" s="173"/>
      <c r="TBH2995" s="715"/>
      <c r="TBI2995" s="137"/>
      <c r="TBJ2995" s="583"/>
      <c r="TBK2995" s="538"/>
      <c r="TBL2995" s="565"/>
      <c r="TBM2995" s="357"/>
      <c r="TBN2995" s="81"/>
      <c r="TBO2995" s="173"/>
      <c r="TBP2995" s="715"/>
      <c r="TBQ2995" s="137"/>
      <c r="TBR2995" s="583"/>
      <c r="TBS2995" s="538"/>
      <c r="TBT2995" s="565"/>
      <c r="TBU2995" s="357"/>
      <c r="TBV2995" s="81"/>
      <c r="TBW2995" s="173"/>
      <c r="TBX2995" s="715"/>
      <c r="TBY2995" s="137"/>
      <c r="TBZ2995" s="583"/>
      <c r="TCA2995" s="538"/>
      <c r="TCB2995" s="565"/>
      <c r="TCC2995" s="357"/>
      <c r="TCD2995" s="81"/>
      <c r="TCE2995" s="173"/>
      <c r="TCF2995" s="715"/>
      <c r="TCG2995" s="137"/>
      <c r="TCH2995" s="583"/>
      <c r="TCI2995" s="538"/>
      <c r="TCJ2995" s="565"/>
      <c r="TCK2995" s="357"/>
      <c r="TCL2995" s="81"/>
      <c r="TCM2995" s="173"/>
      <c r="TCN2995" s="715"/>
      <c r="TCO2995" s="137"/>
      <c r="TCP2995" s="583"/>
      <c r="TCQ2995" s="538"/>
      <c r="TCR2995" s="565"/>
      <c r="TCS2995" s="357"/>
      <c r="TCT2995" s="81"/>
      <c r="TCU2995" s="173"/>
      <c r="TCV2995" s="715"/>
      <c r="TCW2995" s="137"/>
      <c r="TCX2995" s="583"/>
      <c r="TCY2995" s="538"/>
      <c r="TCZ2995" s="565"/>
      <c r="TDA2995" s="357"/>
      <c r="TDB2995" s="81"/>
      <c r="TDC2995" s="173"/>
      <c r="TDD2995" s="715"/>
      <c r="TDE2995" s="137"/>
      <c r="TDF2995" s="583"/>
      <c r="TDG2995" s="538"/>
      <c r="TDH2995" s="565"/>
      <c r="TDI2995" s="357"/>
      <c r="TDJ2995" s="81"/>
      <c r="TDK2995" s="173"/>
      <c r="TDL2995" s="715"/>
      <c r="TDM2995" s="137"/>
      <c r="TDN2995" s="583"/>
      <c r="TDO2995" s="538"/>
      <c r="TDP2995" s="565"/>
      <c r="TDQ2995" s="357"/>
      <c r="TDR2995" s="81"/>
      <c r="TDS2995" s="173"/>
      <c r="TDT2995" s="715"/>
      <c r="TDU2995" s="137"/>
      <c r="TDV2995" s="583"/>
      <c r="TDW2995" s="538"/>
      <c r="TDX2995" s="565"/>
      <c r="TDY2995" s="357"/>
      <c r="TDZ2995" s="81"/>
      <c r="TEA2995" s="173"/>
      <c r="TEB2995" s="715"/>
      <c r="TEC2995" s="137"/>
      <c r="TED2995" s="583"/>
      <c r="TEE2995" s="538"/>
      <c r="TEF2995" s="565"/>
      <c r="TEG2995" s="357"/>
      <c r="TEH2995" s="81"/>
      <c r="TEI2995" s="173"/>
      <c r="TEJ2995" s="715"/>
      <c r="TEK2995" s="137"/>
      <c r="TEL2995" s="583"/>
      <c r="TEM2995" s="538"/>
      <c r="TEN2995" s="565"/>
      <c r="TEO2995" s="357"/>
      <c r="TEP2995" s="81"/>
      <c r="TEQ2995" s="173"/>
      <c r="TER2995" s="715"/>
      <c r="TES2995" s="137"/>
      <c r="TET2995" s="583"/>
      <c r="TEU2995" s="538"/>
      <c r="TEV2995" s="565"/>
      <c r="TEW2995" s="357"/>
      <c r="TEX2995" s="81"/>
      <c r="TEY2995" s="173"/>
      <c r="TEZ2995" s="715"/>
      <c r="TFA2995" s="137"/>
      <c r="TFB2995" s="583"/>
      <c r="TFC2995" s="538"/>
      <c r="TFD2995" s="565"/>
      <c r="TFE2995" s="357"/>
      <c r="TFF2995" s="81"/>
      <c r="TFG2995" s="173"/>
      <c r="TFH2995" s="715"/>
      <c r="TFI2995" s="137"/>
      <c r="TFJ2995" s="583"/>
      <c r="TFK2995" s="538"/>
      <c r="TFL2995" s="565"/>
      <c r="TFM2995" s="357"/>
      <c r="TFN2995" s="81"/>
      <c r="TFO2995" s="173"/>
      <c r="TFP2995" s="715"/>
      <c r="TFQ2995" s="137"/>
      <c r="TFR2995" s="583"/>
      <c r="TFS2995" s="538"/>
      <c r="TFT2995" s="565"/>
      <c r="TFU2995" s="357"/>
      <c r="TFV2995" s="81"/>
      <c r="TFW2995" s="173"/>
      <c r="TFX2995" s="715"/>
      <c r="TFY2995" s="137"/>
      <c r="TFZ2995" s="583"/>
      <c r="TGA2995" s="538"/>
      <c r="TGB2995" s="565"/>
      <c r="TGC2995" s="357"/>
      <c r="TGD2995" s="81"/>
      <c r="TGE2995" s="173"/>
      <c r="TGF2995" s="715"/>
      <c r="TGG2995" s="137"/>
      <c r="TGH2995" s="583"/>
      <c r="TGI2995" s="538"/>
      <c r="TGJ2995" s="565"/>
      <c r="TGK2995" s="357"/>
      <c r="TGL2995" s="81"/>
      <c r="TGM2995" s="173"/>
      <c r="TGN2995" s="715"/>
      <c r="TGO2995" s="137"/>
      <c r="TGP2995" s="583"/>
      <c r="TGQ2995" s="538"/>
      <c r="TGR2995" s="565"/>
      <c r="TGS2995" s="357"/>
      <c r="TGT2995" s="81"/>
      <c r="TGU2995" s="173"/>
      <c r="TGV2995" s="715"/>
      <c r="TGW2995" s="137"/>
      <c r="TGX2995" s="583"/>
      <c r="TGY2995" s="538"/>
      <c r="TGZ2995" s="565"/>
      <c r="THA2995" s="357"/>
      <c r="THB2995" s="81"/>
      <c r="THC2995" s="173"/>
      <c r="THD2995" s="715"/>
      <c r="THE2995" s="137"/>
      <c r="THF2995" s="583"/>
      <c r="THG2995" s="538"/>
      <c r="THH2995" s="565"/>
      <c r="THI2995" s="357"/>
      <c r="THJ2995" s="81"/>
      <c r="THK2995" s="173"/>
      <c r="THL2995" s="715"/>
      <c r="THM2995" s="137"/>
      <c r="THN2995" s="583"/>
      <c r="THO2995" s="538"/>
      <c r="THP2995" s="565"/>
      <c r="THQ2995" s="357"/>
      <c r="THR2995" s="81"/>
      <c r="THS2995" s="173"/>
      <c r="THT2995" s="715"/>
      <c r="THU2995" s="137"/>
      <c r="THV2995" s="583"/>
      <c r="THW2995" s="538"/>
      <c r="THX2995" s="565"/>
      <c r="THY2995" s="357"/>
      <c r="THZ2995" s="81"/>
      <c r="TIA2995" s="173"/>
      <c r="TIB2995" s="715"/>
      <c r="TIC2995" s="137"/>
      <c r="TID2995" s="583"/>
      <c r="TIE2995" s="538"/>
      <c r="TIF2995" s="565"/>
      <c r="TIG2995" s="357"/>
      <c r="TIH2995" s="81"/>
      <c r="TII2995" s="173"/>
      <c r="TIJ2995" s="715"/>
      <c r="TIK2995" s="137"/>
      <c r="TIL2995" s="583"/>
      <c r="TIM2995" s="538"/>
      <c r="TIN2995" s="565"/>
      <c r="TIO2995" s="357"/>
      <c r="TIP2995" s="81"/>
      <c r="TIQ2995" s="173"/>
      <c r="TIR2995" s="715"/>
      <c r="TIS2995" s="137"/>
      <c r="TIT2995" s="583"/>
      <c r="TIU2995" s="538"/>
      <c r="TIV2995" s="565"/>
      <c r="TIW2995" s="357"/>
      <c r="TIX2995" s="81"/>
      <c r="TIY2995" s="173"/>
      <c r="TIZ2995" s="715"/>
      <c r="TJA2995" s="137"/>
      <c r="TJB2995" s="583"/>
      <c r="TJC2995" s="538"/>
      <c r="TJD2995" s="565"/>
      <c r="TJE2995" s="357"/>
      <c r="TJF2995" s="81"/>
      <c r="TJG2995" s="173"/>
      <c r="TJH2995" s="715"/>
      <c r="TJI2995" s="137"/>
      <c r="TJJ2995" s="583"/>
      <c r="TJK2995" s="538"/>
      <c r="TJL2995" s="565"/>
      <c r="TJM2995" s="357"/>
      <c r="TJN2995" s="81"/>
      <c r="TJO2995" s="173"/>
      <c r="TJP2995" s="715"/>
      <c r="TJQ2995" s="137"/>
      <c r="TJR2995" s="583"/>
      <c r="TJS2995" s="538"/>
      <c r="TJT2995" s="565"/>
      <c r="TJU2995" s="357"/>
      <c r="TJV2995" s="81"/>
      <c r="TJW2995" s="173"/>
      <c r="TJX2995" s="715"/>
      <c r="TJY2995" s="137"/>
      <c r="TJZ2995" s="583"/>
      <c r="TKA2995" s="538"/>
      <c r="TKB2995" s="565"/>
      <c r="TKC2995" s="357"/>
      <c r="TKD2995" s="81"/>
      <c r="TKE2995" s="173"/>
      <c r="TKF2995" s="715"/>
      <c r="TKG2995" s="137"/>
      <c r="TKH2995" s="583"/>
      <c r="TKI2995" s="538"/>
      <c r="TKJ2995" s="565"/>
      <c r="TKK2995" s="357"/>
      <c r="TKL2995" s="81"/>
      <c r="TKM2995" s="173"/>
      <c r="TKN2995" s="715"/>
      <c r="TKO2995" s="137"/>
      <c r="TKP2995" s="583"/>
      <c r="TKQ2995" s="538"/>
      <c r="TKR2995" s="565"/>
      <c r="TKS2995" s="357"/>
      <c r="TKT2995" s="81"/>
      <c r="TKU2995" s="173"/>
      <c r="TKV2995" s="715"/>
      <c r="TKW2995" s="137"/>
      <c r="TKX2995" s="583"/>
      <c r="TKY2995" s="538"/>
      <c r="TKZ2995" s="565"/>
      <c r="TLA2995" s="357"/>
      <c r="TLB2995" s="81"/>
      <c r="TLC2995" s="173"/>
      <c r="TLD2995" s="715"/>
      <c r="TLE2995" s="137"/>
      <c r="TLF2995" s="583"/>
      <c r="TLG2995" s="538"/>
      <c r="TLH2995" s="565"/>
      <c r="TLI2995" s="357"/>
      <c r="TLJ2995" s="81"/>
      <c r="TLK2995" s="173"/>
      <c r="TLL2995" s="715"/>
      <c r="TLM2995" s="137"/>
      <c r="TLN2995" s="583"/>
      <c r="TLO2995" s="538"/>
      <c r="TLP2995" s="565"/>
      <c r="TLQ2995" s="357"/>
      <c r="TLR2995" s="81"/>
      <c r="TLS2995" s="173"/>
      <c r="TLT2995" s="715"/>
      <c r="TLU2995" s="137"/>
      <c r="TLV2995" s="583"/>
      <c r="TLW2995" s="538"/>
      <c r="TLX2995" s="565"/>
      <c r="TLY2995" s="357"/>
      <c r="TLZ2995" s="81"/>
      <c r="TMA2995" s="173"/>
      <c r="TMB2995" s="715"/>
      <c r="TMC2995" s="137"/>
      <c r="TMD2995" s="583"/>
      <c r="TME2995" s="538"/>
      <c r="TMF2995" s="565"/>
      <c r="TMG2995" s="357"/>
      <c r="TMH2995" s="81"/>
      <c r="TMI2995" s="173"/>
      <c r="TMJ2995" s="715"/>
      <c r="TMK2995" s="137"/>
      <c r="TML2995" s="583"/>
      <c r="TMM2995" s="538"/>
      <c r="TMN2995" s="565"/>
      <c r="TMO2995" s="357"/>
      <c r="TMP2995" s="81"/>
      <c r="TMQ2995" s="173"/>
      <c r="TMR2995" s="715"/>
      <c r="TMS2995" s="137"/>
      <c r="TMT2995" s="583"/>
      <c r="TMU2995" s="538"/>
      <c r="TMV2995" s="565"/>
      <c r="TMW2995" s="357"/>
      <c r="TMX2995" s="81"/>
      <c r="TMY2995" s="173"/>
      <c r="TMZ2995" s="715"/>
      <c r="TNA2995" s="137"/>
      <c r="TNB2995" s="583"/>
      <c r="TNC2995" s="538"/>
      <c r="TND2995" s="565"/>
      <c r="TNE2995" s="357"/>
      <c r="TNF2995" s="81"/>
      <c r="TNG2995" s="173"/>
      <c r="TNH2995" s="715"/>
      <c r="TNI2995" s="137"/>
      <c r="TNJ2995" s="583"/>
      <c r="TNK2995" s="538"/>
      <c r="TNL2995" s="565"/>
      <c r="TNM2995" s="357"/>
      <c r="TNN2995" s="81"/>
      <c r="TNO2995" s="173"/>
      <c r="TNP2995" s="715"/>
      <c r="TNQ2995" s="137"/>
      <c r="TNR2995" s="583"/>
      <c r="TNS2995" s="538"/>
      <c r="TNT2995" s="565"/>
      <c r="TNU2995" s="357"/>
      <c r="TNV2995" s="81"/>
      <c r="TNW2995" s="173"/>
      <c r="TNX2995" s="715"/>
      <c r="TNY2995" s="137"/>
      <c r="TNZ2995" s="583"/>
      <c r="TOA2995" s="538"/>
      <c r="TOB2995" s="565"/>
      <c r="TOC2995" s="357"/>
      <c r="TOD2995" s="81"/>
      <c r="TOE2995" s="173"/>
      <c r="TOF2995" s="715"/>
      <c r="TOG2995" s="137"/>
      <c r="TOH2995" s="583"/>
      <c r="TOI2995" s="538"/>
      <c r="TOJ2995" s="565"/>
      <c r="TOK2995" s="357"/>
      <c r="TOL2995" s="81"/>
      <c r="TOM2995" s="173"/>
      <c r="TON2995" s="715"/>
      <c r="TOO2995" s="137"/>
      <c r="TOP2995" s="583"/>
      <c r="TOQ2995" s="538"/>
      <c r="TOR2995" s="565"/>
      <c r="TOS2995" s="357"/>
      <c r="TOT2995" s="81"/>
      <c r="TOU2995" s="173"/>
      <c r="TOV2995" s="715"/>
      <c r="TOW2995" s="137"/>
      <c r="TOX2995" s="583"/>
      <c r="TOY2995" s="538"/>
      <c r="TOZ2995" s="565"/>
      <c r="TPA2995" s="357"/>
      <c r="TPB2995" s="81"/>
      <c r="TPC2995" s="173"/>
      <c r="TPD2995" s="715"/>
      <c r="TPE2995" s="137"/>
      <c r="TPF2995" s="583"/>
      <c r="TPG2995" s="538"/>
      <c r="TPH2995" s="565"/>
      <c r="TPI2995" s="357"/>
      <c r="TPJ2995" s="81"/>
      <c r="TPK2995" s="173"/>
      <c r="TPL2995" s="715"/>
      <c r="TPM2995" s="137"/>
      <c r="TPN2995" s="583"/>
      <c r="TPO2995" s="538"/>
      <c r="TPP2995" s="565"/>
      <c r="TPQ2995" s="357"/>
      <c r="TPR2995" s="81"/>
      <c r="TPS2995" s="173"/>
      <c r="TPT2995" s="715"/>
      <c r="TPU2995" s="137"/>
      <c r="TPV2995" s="583"/>
      <c r="TPW2995" s="538"/>
      <c r="TPX2995" s="565"/>
      <c r="TPY2995" s="357"/>
      <c r="TPZ2995" s="81"/>
      <c r="TQA2995" s="173"/>
      <c r="TQB2995" s="715"/>
      <c r="TQC2995" s="137"/>
      <c r="TQD2995" s="583"/>
      <c r="TQE2995" s="538"/>
      <c r="TQF2995" s="565"/>
      <c r="TQG2995" s="357"/>
      <c r="TQH2995" s="81"/>
      <c r="TQI2995" s="173"/>
      <c r="TQJ2995" s="715"/>
      <c r="TQK2995" s="137"/>
      <c r="TQL2995" s="583"/>
      <c r="TQM2995" s="538"/>
      <c r="TQN2995" s="565"/>
      <c r="TQO2995" s="357"/>
      <c r="TQP2995" s="81"/>
      <c r="TQQ2995" s="173"/>
      <c r="TQR2995" s="715"/>
      <c r="TQS2995" s="137"/>
      <c r="TQT2995" s="583"/>
      <c r="TQU2995" s="538"/>
      <c r="TQV2995" s="565"/>
      <c r="TQW2995" s="357"/>
      <c r="TQX2995" s="81"/>
      <c r="TQY2995" s="173"/>
      <c r="TQZ2995" s="715"/>
      <c r="TRA2995" s="137"/>
      <c r="TRB2995" s="583"/>
      <c r="TRC2995" s="538"/>
      <c r="TRD2995" s="565"/>
      <c r="TRE2995" s="357"/>
      <c r="TRF2995" s="81"/>
      <c r="TRG2995" s="173"/>
      <c r="TRH2995" s="715"/>
      <c r="TRI2995" s="137"/>
      <c r="TRJ2995" s="583"/>
      <c r="TRK2995" s="538"/>
      <c r="TRL2995" s="565"/>
      <c r="TRM2995" s="357"/>
      <c r="TRN2995" s="81"/>
      <c r="TRO2995" s="173"/>
      <c r="TRP2995" s="715"/>
      <c r="TRQ2995" s="137"/>
      <c r="TRR2995" s="583"/>
      <c r="TRS2995" s="538"/>
      <c r="TRT2995" s="565"/>
      <c r="TRU2995" s="357"/>
      <c r="TRV2995" s="81"/>
      <c r="TRW2995" s="173"/>
      <c r="TRX2995" s="715"/>
      <c r="TRY2995" s="137"/>
      <c r="TRZ2995" s="583"/>
      <c r="TSA2995" s="538"/>
      <c r="TSB2995" s="565"/>
      <c r="TSC2995" s="357"/>
      <c r="TSD2995" s="81"/>
      <c r="TSE2995" s="173"/>
      <c r="TSF2995" s="715"/>
      <c r="TSG2995" s="137"/>
      <c r="TSH2995" s="583"/>
      <c r="TSI2995" s="538"/>
      <c r="TSJ2995" s="565"/>
      <c r="TSK2995" s="357"/>
      <c r="TSL2995" s="81"/>
      <c r="TSM2995" s="173"/>
      <c r="TSN2995" s="715"/>
      <c r="TSO2995" s="137"/>
      <c r="TSP2995" s="583"/>
      <c r="TSQ2995" s="538"/>
      <c r="TSR2995" s="565"/>
      <c r="TSS2995" s="357"/>
      <c r="TST2995" s="81"/>
      <c r="TSU2995" s="173"/>
      <c r="TSV2995" s="715"/>
      <c r="TSW2995" s="137"/>
      <c r="TSX2995" s="583"/>
      <c r="TSY2995" s="538"/>
      <c r="TSZ2995" s="565"/>
      <c r="TTA2995" s="357"/>
      <c r="TTB2995" s="81"/>
      <c r="TTC2995" s="173"/>
      <c r="TTD2995" s="715"/>
      <c r="TTE2995" s="137"/>
      <c r="TTF2995" s="583"/>
      <c r="TTG2995" s="538"/>
      <c r="TTH2995" s="565"/>
      <c r="TTI2995" s="357"/>
      <c r="TTJ2995" s="81"/>
      <c r="TTK2995" s="173"/>
      <c r="TTL2995" s="715"/>
      <c r="TTM2995" s="137"/>
      <c r="TTN2995" s="583"/>
      <c r="TTO2995" s="538"/>
      <c r="TTP2995" s="565"/>
      <c r="TTQ2995" s="357"/>
      <c r="TTR2995" s="81"/>
      <c r="TTS2995" s="173"/>
      <c r="TTT2995" s="715"/>
      <c r="TTU2995" s="137"/>
      <c r="TTV2995" s="583"/>
      <c r="TTW2995" s="538"/>
      <c r="TTX2995" s="565"/>
      <c r="TTY2995" s="357"/>
      <c r="TTZ2995" s="81"/>
      <c r="TUA2995" s="173"/>
      <c r="TUB2995" s="715"/>
      <c r="TUC2995" s="137"/>
      <c r="TUD2995" s="583"/>
      <c r="TUE2995" s="538"/>
      <c r="TUF2995" s="565"/>
      <c r="TUG2995" s="357"/>
      <c r="TUH2995" s="81"/>
      <c r="TUI2995" s="173"/>
      <c r="TUJ2995" s="715"/>
      <c r="TUK2995" s="137"/>
      <c r="TUL2995" s="583"/>
      <c r="TUM2995" s="538"/>
      <c r="TUN2995" s="565"/>
      <c r="TUO2995" s="357"/>
      <c r="TUP2995" s="81"/>
      <c r="TUQ2995" s="173"/>
      <c r="TUR2995" s="715"/>
      <c r="TUS2995" s="137"/>
      <c r="TUT2995" s="583"/>
      <c r="TUU2995" s="538"/>
      <c r="TUV2995" s="565"/>
      <c r="TUW2995" s="357"/>
      <c r="TUX2995" s="81"/>
      <c r="TUY2995" s="173"/>
      <c r="TUZ2995" s="715"/>
      <c r="TVA2995" s="137"/>
      <c r="TVB2995" s="583"/>
      <c r="TVC2995" s="538"/>
      <c r="TVD2995" s="565"/>
      <c r="TVE2995" s="357"/>
      <c r="TVF2995" s="81"/>
      <c r="TVG2995" s="173"/>
      <c r="TVH2995" s="715"/>
      <c r="TVI2995" s="137"/>
      <c r="TVJ2995" s="583"/>
      <c r="TVK2995" s="538"/>
      <c r="TVL2995" s="565"/>
      <c r="TVM2995" s="357"/>
      <c r="TVN2995" s="81"/>
      <c r="TVO2995" s="173"/>
      <c r="TVP2995" s="715"/>
      <c r="TVQ2995" s="137"/>
      <c r="TVR2995" s="583"/>
      <c r="TVS2995" s="538"/>
      <c r="TVT2995" s="565"/>
      <c r="TVU2995" s="357"/>
      <c r="TVV2995" s="81"/>
      <c r="TVW2995" s="173"/>
      <c r="TVX2995" s="715"/>
      <c r="TVY2995" s="137"/>
      <c r="TVZ2995" s="583"/>
      <c r="TWA2995" s="538"/>
      <c r="TWB2995" s="565"/>
      <c r="TWC2995" s="357"/>
      <c r="TWD2995" s="81"/>
      <c r="TWE2995" s="173"/>
      <c r="TWF2995" s="715"/>
      <c r="TWG2995" s="137"/>
      <c r="TWH2995" s="583"/>
      <c r="TWI2995" s="538"/>
      <c r="TWJ2995" s="565"/>
      <c r="TWK2995" s="357"/>
      <c r="TWL2995" s="81"/>
      <c r="TWM2995" s="173"/>
      <c r="TWN2995" s="715"/>
      <c r="TWO2995" s="137"/>
      <c r="TWP2995" s="583"/>
      <c r="TWQ2995" s="538"/>
      <c r="TWR2995" s="565"/>
      <c r="TWS2995" s="357"/>
      <c r="TWT2995" s="81"/>
      <c r="TWU2995" s="173"/>
      <c r="TWV2995" s="715"/>
      <c r="TWW2995" s="137"/>
      <c r="TWX2995" s="583"/>
      <c r="TWY2995" s="538"/>
      <c r="TWZ2995" s="565"/>
      <c r="TXA2995" s="357"/>
      <c r="TXB2995" s="81"/>
      <c r="TXC2995" s="173"/>
      <c r="TXD2995" s="715"/>
      <c r="TXE2995" s="137"/>
      <c r="TXF2995" s="583"/>
      <c r="TXG2995" s="538"/>
      <c r="TXH2995" s="565"/>
      <c r="TXI2995" s="357"/>
      <c r="TXJ2995" s="81"/>
      <c r="TXK2995" s="173"/>
      <c r="TXL2995" s="715"/>
      <c r="TXM2995" s="137"/>
      <c r="TXN2995" s="583"/>
      <c r="TXO2995" s="538"/>
      <c r="TXP2995" s="565"/>
      <c r="TXQ2995" s="357"/>
      <c r="TXR2995" s="81"/>
      <c r="TXS2995" s="173"/>
      <c r="TXT2995" s="715"/>
      <c r="TXU2995" s="137"/>
      <c r="TXV2995" s="583"/>
      <c r="TXW2995" s="538"/>
      <c r="TXX2995" s="565"/>
      <c r="TXY2995" s="357"/>
      <c r="TXZ2995" s="81"/>
      <c r="TYA2995" s="173"/>
      <c r="TYB2995" s="715"/>
      <c r="TYC2995" s="137"/>
      <c r="TYD2995" s="583"/>
      <c r="TYE2995" s="538"/>
      <c r="TYF2995" s="565"/>
      <c r="TYG2995" s="357"/>
      <c r="TYH2995" s="81"/>
      <c r="TYI2995" s="173"/>
      <c r="TYJ2995" s="715"/>
      <c r="TYK2995" s="137"/>
      <c r="TYL2995" s="583"/>
      <c r="TYM2995" s="538"/>
      <c r="TYN2995" s="565"/>
      <c r="TYO2995" s="357"/>
      <c r="TYP2995" s="81"/>
      <c r="TYQ2995" s="173"/>
      <c r="TYR2995" s="715"/>
      <c r="TYS2995" s="137"/>
      <c r="TYT2995" s="583"/>
      <c r="TYU2995" s="538"/>
      <c r="TYV2995" s="565"/>
      <c r="TYW2995" s="357"/>
      <c r="TYX2995" s="81"/>
      <c r="TYY2995" s="173"/>
      <c r="TYZ2995" s="715"/>
      <c r="TZA2995" s="137"/>
      <c r="TZB2995" s="583"/>
      <c r="TZC2995" s="538"/>
      <c r="TZD2995" s="565"/>
      <c r="TZE2995" s="357"/>
      <c r="TZF2995" s="81"/>
      <c r="TZG2995" s="173"/>
      <c r="TZH2995" s="715"/>
      <c r="TZI2995" s="137"/>
      <c r="TZJ2995" s="583"/>
      <c r="TZK2995" s="538"/>
      <c r="TZL2995" s="565"/>
      <c r="TZM2995" s="357"/>
      <c r="TZN2995" s="81"/>
      <c r="TZO2995" s="173"/>
      <c r="TZP2995" s="715"/>
      <c r="TZQ2995" s="137"/>
      <c r="TZR2995" s="583"/>
      <c r="TZS2995" s="538"/>
      <c r="TZT2995" s="565"/>
      <c r="TZU2995" s="357"/>
      <c r="TZV2995" s="81"/>
      <c r="TZW2995" s="173"/>
      <c r="TZX2995" s="715"/>
      <c r="TZY2995" s="137"/>
      <c r="TZZ2995" s="583"/>
      <c r="UAA2995" s="538"/>
      <c r="UAB2995" s="565"/>
      <c r="UAC2995" s="357"/>
      <c r="UAD2995" s="81"/>
      <c r="UAE2995" s="173"/>
      <c r="UAF2995" s="715"/>
      <c r="UAG2995" s="137"/>
      <c r="UAH2995" s="583"/>
      <c r="UAI2995" s="538"/>
      <c r="UAJ2995" s="565"/>
      <c r="UAK2995" s="357"/>
      <c r="UAL2995" s="81"/>
      <c r="UAM2995" s="173"/>
      <c r="UAN2995" s="715"/>
      <c r="UAO2995" s="137"/>
      <c r="UAP2995" s="583"/>
      <c r="UAQ2995" s="538"/>
      <c r="UAR2995" s="565"/>
      <c r="UAS2995" s="357"/>
      <c r="UAT2995" s="81"/>
      <c r="UAU2995" s="173"/>
      <c r="UAV2995" s="715"/>
      <c r="UAW2995" s="137"/>
      <c r="UAX2995" s="583"/>
      <c r="UAY2995" s="538"/>
      <c r="UAZ2995" s="565"/>
      <c r="UBA2995" s="357"/>
      <c r="UBB2995" s="81"/>
      <c r="UBC2995" s="173"/>
      <c r="UBD2995" s="715"/>
      <c r="UBE2995" s="137"/>
      <c r="UBF2995" s="583"/>
      <c r="UBG2995" s="538"/>
      <c r="UBH2995" s="565"/>
      <c r="UBI2995" s="357"/>
      <c r="UBJ2995" s="81"/>
      <c r="UBK2995" s="173"/>
      <c r="UBL2995" s="715"/>
      <c r="UBM2995" s="137"/>
      <c r="UBN2995" s="583"/>
      <c r="UBO2995" s="538"/>
      <c r="UBP2995" s="565"/>
      <c r="UBQ2995" s="357"/>
      <c r="UBR2995" s="81"/>
      <c r="UBS2995" s="173"/>
      <c r="UBT2995" s="715"/>
      <c r="UBU2995" s="137"/>
      <c r="UBV2995" s="583"/>
      <c r="UBW2995" s="538"/>
      <c r="UBX2995" s="565"/>
      <c r="UBY2995" s="357"/>
      <c r="UBZ2995" s="81"/>
      <c r="UCA2995" s="173"/>
      <c r="UCB2995" s="715"/>
      <c r="UCC2995" s="137"/>
      <c r="UCD2995" s="583"/>
      <c r="UCE2995" s="538"/>
      <c r="UCF2995" s="565"/>
      <c r="UCG2995" s="357"/>
      <c r="UCH2995" s="81"/>
      <c r="UCI2995" s="173"/>
      <c r="UCJ2995" s="715"/>
      <c r="UCK2995" s="137"/>
      <c r="UCL2995" s="583"/>
      <c r="UCM2995" s="538"/>
      <c r="UCN2995" s="565"/>
      <c r="UCO2995" s="357"/>
      <c r="UCP2995" s="81"/>
      <c r="UCQ2995" s="173"/>
      <c r="UCR2995" s="715"/>
      <c r="UCS2995" s="137"/>
      <c r="UCT2995" s="583"/>
      <c r="UCU2995" s="538"/>
      <c r="UCV2995" s="565"/>
      <c r="UCW2995" s="357"/>
      <c r="UCX2995" s="81"/>
      <c r="UCY2995" s="173"/>
      <c r="UCZ2995" s="715"/>
      <c r="UDA2995" s="137"/>
      <c r="UDB2995" s="583"/>
      <c r="UDC2995" s="538"/>
      <c r="UDD2995" s="565"/>
      <c r="UDE2995" s="357"/>
      <c r="UDF2995" s="81"/>
      <c r="UDG2995" s="173"/>
      <c r="UDH2995" s="715"/>
      <c r="UDI2995" s="137"/>
      <c r="UDJ2995" s="583"/>
      <c r="UDK2995" s="538"/>
      <c r="UDL2995" s="565"/>
      <c r="UDM2995" s="357"/>
      <c r="UDN2995" s="81"/>
      <c r="UDO2995" s="173"/>
      <c r="UDP2995" s="715"/>
      <c r="UDQ2995" s="137"/>
      <c r="UDR2995" s="583"/>
      <c r="UDS2995" s="538"/>
      <c r="UDT2995" s="565"/>
      <c r="UDU2995" s="357"/>
      <c r="UDV2995" s="81"/>
      <c r="UDW2995" s="173"/>
      <c r="UDX2995" s="715"/>
      <c r="UDY2995" s="137"/>
      <c r="UDZ2995" s="583"/>
      <c r="UEA2995" s="538"/>
      <c r="UEB2995" s="565"/>
      <c r="UEC2995" s="357"/>
      <c r="UED2995" s="81"/>
      <c r="UEE2995" s="173"/>
      <c r="UEF2995" s="715"/>
      <c r="UEG2995" s="137"/>
      <c r="UEH2995" s="583"/>
      <c r="UEI2995" s="538"/>
      <c r="UEJ2995" s="565"/>
      <c r="UEK2995" s="357"/>
      <c r="UEL2995" s="81"/>
      <c r="UEM2995" s="173"/>
      <c r="UEN2995" s="715"/>
      <c r="UEO2995" s="137"/>
      <c r="UEP2995" s="583"/>
      <c r="UEQ2995" s="538"/>
      <c r="UER2995" s="565"/>
      <c r="UES2995" s="357"/>
      <c r="UET2995" s="81"/>
      <c r="UEU2995" s="173"/>
      <c r="UEV2995" s="715"/>
      <c r="UEW2995" s="137"/>
      <c r="UEX2995" s="583"/>
      <c r="UEY2995" s="538"/>
      <c r="UEZ2995" s="565"/>
      <c r="UFA2995" s="357"/>
      <c r="UFB2995" s="81"/>
      <c r="UFC2995" s="173"/>
      <c r="UFD2995" s="715"/>
      <c r="UFE2995" s="137"/>
      <c r="UFF2995" s="583"/>
      <c r="UFG2995" s="538"/>
      <c r="UFH2995" s="565"/>
      <c r="UFI2995" s="357"/>
      <c r="UFJ2995" s="81"/>
      <c r="UFK2995" s="173"/>
      <c r="UFL2995" s="715"/>
      <c r="UFM2995" s="137"/>
      <c r="UFN2995" s="583"/>
      <c r="UFO2995" s="538"/>
      <c r="UFP2995" s="565"/>
      <c r="UFQ2995" s="357"/>
      <c r="UFR2995" s="81"/>
      <c r="UFS2995" s="173"/>
      <c r="UFT2995" s="715"/>
      <c r="UFU2995" s="137"/>
      <c r="UFV2995" s="583"/>
      <c r="UFW2995" s="538"/>
      <c r="UFX2995" s="565"/>
      <c r="UFY2995" s="357"/>
      <c r="UFZ2995" s="81"/>
      <c r="UGA2995" s="173"/>
      <c r="UGB2995" s="715"/>
      <c r="UGC2995" s="137"/>
      <c r="UGD2995" s="583"/>
      <c r="UGE2995" s="538"/>
      <c r="UGF2995" s="565"/>
      <c r="UGG2995" s="357"/>
      <c r="UGH2995" s="81"/>
      <c r="UGI2995" s="173"/>
      <c r="UGJ2995" s="715"/>
      <c r="UGK2995" s="137"/>
      <c r="UGL2995" s="583"/>
      <c r="UGM2995" s="538"/>
      <c r="UGN2995" s="565"/>
      <c r="UGO2995" s="357"/>
      <c r="UGP2995" s="81"/>
      <c r="UGQ2995" s="173"/>
      <c r="UGR2995" s="715"/>
      <c r="UGS2995" s="137"/>
      <c r="UGT2995" s="583"/>
      <c r="UGU2995" s="538"/>
      <c r="UGV2995" s="565"/>
      <c r="UGW2995" s="357"/>
      <c r="UGX2995" s="81"/>
      <c r="UGY2995" s="173"/>
      <c r="UGZ2995" s="715"/>
      <c r="UHA2995" s="137"/>
      <c r="UHB2995" s="583"/>
      <c r="UHC2995" s="538"/>
      <c r="UHD2995" s="565"/>
      <c r="UHE2995" s="357"/>
      <c r="UHF2995" s="81"/>
      <c r="UHG2995" s="173"/>
      <c r="UHH2995" s="715"/>
      <c r="UHI2995" s="137"/>
      <c r="UHJ2995" s="583"/>
      <c r="UHK2995" s="538"/>
      <c r="UHL2995" s="565"/>
      <c r="UHM2995" s="357"/>
      <c r="UHN2995" s="81"/>
      <c r="UHO2995" s="173"/>
      <c r="UHP2995" s="715"/>
      <c r="UHQ2995" s="137"/>
      <c r="UHR2995" s="583"/>
      <c r="UHS2995" s="538"/>
      <c r="UHT2995" s="565"/>
      <c r="UHU2995" s="357"/>
      <c r="UHV2995" s="81"/>
      <c r="UHW2995" s="173"/>
      <c r="UHX2995" s="715"/>
      <c r="UHY2995" s="137"/>
      <c r="UHZ2995" s="583"/>
      <c r="UIA2995" s="538"/>
      <c r="UIB2995" s="565"/>
      <c r="UIC2995" s="357"/>
      <c r="UID2995" s="81"/>
      <c r="UIE2995" s="173"/>
      <c r="UIF2995" s="715"/>
      <c r="UIG2995" s="137"/>
      <c r="UIH2995" s="583"/>
      <c r="UII2995" s="538"/>
      <c r="UIJ2995" s="565"/>
      <c r="UIK2995" s="357"/>
      <c r="UIL2995" s="81"/>
      <c r="UIM2995" s="173"/>
      <c r="UIN2995" s="715"/>
      <c r="UIO2995" s="137"/>
      <c r="UIP2995" s="583"/>
      <c r="UIQ2995" s="538"/>
      <c r="UIR2995" s="565"/>
      <c r="UIS2995" s="357"/>
      <c r="UIT2995" s="81"/>
      <c r="UIU2995" s="173"/>
      <c r="UIV2995" s="715"/>
      <c r="UIW2995" s="137"/>
      <c r="UIX2995" s="583"/>
      <c r="UIY2995" s="538"/>
      <c r="UIZ2995" s="565"/>
      <c r="UJA2995" s="357"/>
      <c r="UJB2995" s="81"/>
      <c r="UJC2995" s="173"/>
      <c r="UJD2995" s="715"/>
      <c r="UJE2995" s="137"/>
      <c r="UJF2995" s="583"/>
      <c r="UJG2995" s="538"/>
      <c r="UJH2995" s="565"/>
      <c r="UJI2995" s="357"/>
      <c r="UJJ2995" s="81"/>
      <c r="UJK2995" s="173"/>
      <c r="UJL2995" s="715"/>
      <c r="UJM2995" s="137"/>
      <c r="UJN2995" s="583"/>
      <c r="UJO2995" s="538"/>
      <c r="UJP2995" s="565"/>
      <c r="UJQ2995" s="357"/>
      <c r="UJR2995" s="81"/>
      <c r="UJS2995" s="173"/>
      <c r="UJT2995" s="715"/>
      <c r="UJU2995" s="137"/>
      <c r="UJV2995" s="583"/>
      <c r="UJW2995" s="538"/>
      <c r="UJX2995" s="565"/>
      <c r="UJY2995" s="357"/>
      <c r="UJZ2995" s="81"/>
      <c r="UKA2995" s="173"/>
      <c r="UKB2995" s="715"/>
      <c r="UKC2995" s="137"/>
      <c r="UKD2995" s="583"/>
      <c r="UKE2995" s="538"/>
      <c r="UKF2995" s="565"/>
      <c r="UKG2995" s="357"/>
      <c r="UKH2995" s="81"/>
      <c r="UKI2995" s="173"/>
      <c r="UKJ2995" s="715"/>
      <c r="UKK2995" s="137"/>
      <c r="UKL2995" s="583"/>
      <c r="UKM2995" s="538"/>
      <c r="UKN2995" s="565"/>
      <c r="UKO2995" s="357"/>
      <c r="UKP2995" s="81"/>
      <c r="UKQ2995" s="173"/>
      <c r="UKR2995" s="715"/>
      <c r="UKS2995" s="137"/>
      <c r="UKT2995" s="583"/>
      <c r="UKU2995" s="538"/>
      <c r="UKV2995" s="565"/>
      <c r="UKW2995" s="357"/>
      <c r="UKX2995" s="81"/>
      <c r="UKY2995" s="173"/>
      <c r="UKZ2995" s="715"/>
      <c r="ULA2995" s="137"/>
      <c r="ULB2995" s="583"/>
      <c r="ULC2995" s="538"/>
      <c r="ULD2995" s="565"/>
      <c r="ULE2995" s="357"/>
      <c r="ULF2995" s="81"/>
      <c r="ULG2995" s="173"/>
      <c r="ULH2995" s="715"/>
      <c r="ULI2995" s="137"/>
      <c r="ULJ2995" s="583"/>
      <c r="ULK2995" s="538"/>
      <c r="ULL2995" s="565"/>
      <c r="ULM2995" s="357"/>
      <c r="ULN2995" s="81"/>
      <c r="ULO2995" s="173"/>
      <c r="ULP2995" s="715"/>
      <c r="ULQ2995" s="137"/>
      <c r="ULR2995" s="583"/>
      <c r="ULS2995" s="538"/>
      <c r="ULT2995" s="565"/>
      <c r="ULU2995" s="357"/>
      <c r="ULV2995" s="81"/>
      <c r="ULW2995" s="173"/>
      <c r="ULX2995" s="715"/>
      <c r="ULY2995" s="137"/>
      <c r="ULZ2995" s="583"/>
      <c r="UMA2995" s="538"/>
      <c r="UMB2995" s="565"/>
      <c r="UMC2995" s="357"/>
      <c r="UMD2995" s="81"/>
      <c r="UME2995" s="173"/>
      <c r="UMF2995" s="715"/>
      <c r="UMG2995" s="137"/>
      <c r="UMH2995" s="583"/>
      <c r="UMI2995" s="538"/>
      <c r="UMJ2995" s="565"/>
      <c r="UMK2995" s="357"/>
      <c r="UML2995" s="81"/>
      <c r="UMM2995" s="173"/>
      <c r="UMN2995" s="715"/>
      <c r="UMO2995" s="137"/>
      <c r="UMP2995" s="583"/>
      <c r="UMQ2995" s="538"/>
      <c r="UMR2995" s="565"/>
      <c r="UMS2995" s="357"/>
      <c r="UMT2995" s="81"/>
      <c r="UMU2995" s="173"/>
      <c r="UMV2995" s="715"/>
      <c r="UMW2995" s="137"/>
      <c r="UMX2995" s="583"/>
      <c r="UMY2995" s="538"/>
      <c r="UMZ2995" s="565"/>
      <c r="UNA2995" s="357"/>
      <c r="UNB2995" s="81"/>
      <c r="UNC2995" s="173"/>
      <c r="UND2995" s="715"/>
      <c r="UNE2995" s="137"/>
      <c r="UNF2995" s="583"/>
      <c r="UNG2995" s="538"/>
      <c r="UNH2995" s="565"/>
      <c r="UNI2995" s="357"/>
      <c r="UNJ2995" s="81"/>
      <c r="UNK2995" s="173"/>
      <c r="UNL2995" s="715"/>
      <c r="UNM2995" s="137"/>
      <c r="UNN2995" s="583"/>
      <c r="UNO2995" s="538"/>
      <c r="UNP2995" s="565"/>
      <c r="UNQ2995" s="357"/>
      <c r="UNR2995" s="81"/>
      <c r="UNS2995" s="173"/>
      <c r="UNT2995" s="715"/>
      <c r="UNU2995" s="137"/>
      <c r="UNV2995" s="583"/>
      <c r="UNW2995" s="538"/>
      <c r="UNX2995" s="565"/>
      <c r="UNY2995" s="357"/>
      <c r="UNZ2995" s="81"/>
      <c r="UOA2995" s="173"/>
      <c r="UOB2995" s="715"/>
      <c r="UOC2995" s="137"/>
      <c r="UOD2995" s="583"/>
      <c r="UOE2995" s="538"/>
      <c r="UOF2995" s="565"/>
      <c r="UOG2995" s="357"/>
      <c r="UOH2995" s="81"/>
      <c r="UOI2995" s="173"/>
      <c r="UOJ2995" s="715"/>
      <c r="UOK2995" s="137"/>
      <c r="UOL2995" s="583"/>
      <c r="UOM2995" s="538"/>
      <c r="UON2995" s="565"/>
      <c r="UOO2995" s="357"/>
      <c r="UOP2995" s="81"/>
      <c r="UOQ2995" s="173"/>
      <c r="UOR2995" s="715"/>
      <c r="UOS2995" s="137"/>
      <c r="UOT2995" s="583"/>
      <c r="UOU2995" s="538"/>
      <c r="UOV2995" s="565"/>
      <c r="UOW2995" s="357"/>
      <c r="UOX2995" s="81"/>
      <c r="UOY2995" s="173"/>
      <c r="UOZ2995" s="715"/>
      <c r="UPA2995" s="137"/>
      <c r="UPB2995" s="583"/>
      <c r="UPC2995" s="538"/>
      <c r="UPD2995" s="565"/>
      <c r="UPE2995" s="357"/>
      <c r="UPF2995" s="81"/>
      <c r="UPG2995" s="173"/>
      <c r="UPH2995" s="715"/>
      <c r="UPI2995" s="137"/>
      <c r="UPJ2995" s="583"/>
      <c r="UPK2995" s="538"/>
      <c r="UPL2995" s="565"/>
      <c r="UPM2995" s="357"/>
      <c r="UPN2995" s="81"/>
      <c r="UPO2995" s="173"/>
      <c r="UPP2995" s="715"/>
      <c r="UPQ2995" s="137"/>
      <c r="UPR2995" s="583"/>
      <c r="UPS2995" s="538"/>
      <c r="UPT2995" s="565"/>
      <c r="UPU2995" s="357"/>
      <c r="UPV2995" s="81"/>
      <c r="UPW2995" s="173"/>
      <c r="UPX2995" s="715"/>
      <c r="UPY2995" s="137"/>
      <c r="UPZ2995" s="583"/>
      <c r="UQA2995" s="538"/>
      <c r="UQB2995" s="565"/>
      <c r="UQC2995" s="357"/>
      <c r="UQD2995" s="81"/>
      <c r="UQE2995" s="173"/>
      <c r="UQF2995" s="715"/>
      <c r="UQG2995" s="137"/>
      <c r="UQH2995" s="583"/>
      <c r="UQI2995" s="538"/>
      <c r="UQJ2995" s="565"/>
      <c r="UQK2995" s="357"/>
      <c r="UQL2995" s="81"/>
      <c r="UQM2995" s="173"/>
      <c r="UQN2995" s="715"/>
      <c r="UQO2995" s="137"/>
      <c r="UQP2995" s="583"/>
      <c r="UQQ2995" s="538"/>
      <c r="UQR2995" s="565"/>
      <c r="UQS2995" s="357"/>
      <c r="UQT2995" s="81"/>
      <c r="UQU2995" s="173"/>
      <c r="UQV2995" s="715"/>
      <c r="UQW2995" s="137"/>
      <c r="UQX2995" s="583"/>
      <c r="UQY2995" s="538"/>
      <c r="UQZ2995" s="565"/>
      <c r="URA2995" s="357"/>
      <c r="URB2995" s="81"/>
      <c r="URC2995" s="173"/>
      <c r="URD2995" s="715"/>
      <c r="URE2995" s="137"/>
      <c r="URF2995" s="583"/>
      <c r="URG2995" s="538"/>
      <c r="URH2995" s="565"/>
      <c r="URI2995" s="357"/>
      <c r="URJ2995" s="81"/>
      <c r="URK2995" s="173"/>
      <c r="URL2995" s="715"/>
      <c r="URM2995" s="137"/>
      <c r="URN2995" s="583"/>
      <c r="URO2995" s="538"/>
      <c r="URP2995" s="565"/>
      <c r="URQ2995" s="357"/>
      <c r="URR2995" s="81"/>
      <c r="URS2995" s="173"/>
      <c r="URT2995" s="715"/>
      <c r="URU2995" s="137"/>
      <c r="URV2995" s="583"/>
      <c r="URW2995" s="538"/>
      <c r="URX2995" s="565"/>
      <c r="URY2995" s="357"/>
      <c r="URZ2995" s="81"/>
      <c r="USA2995" s="173"/>
      <c r="USB2995" s="715"/>
      <c r="USC2995" s="137"/>
      <c r="USD2995" s="583"/>
      <c r="USE2995" s="538"/>
      <c r="USF2995" s="565"/>
      <c r="USG2995" s="357"/>
      <c r="USH2995" s="81"/>
      <c r="USI2995" s="173"/>
      <c r="USJ2995" s="715"/>
      <c r="USK2995" s="137"/>
      <c r="USL2995" s="583"/>
      <c r="USM2995" s="538"/>
      <c r="USN2995" s="565"/>
      <c r="USO2995" s="357"/>
      <c r="USP2995" s="81"/>
      <c r="USQ2995" s="173"/>
      <c r="USR2995" s="715"/>
      <c r="USS2995" s="137"/>
      <c r="UST2995" s="583"/>
      <c r="USU2995" s="538"/>
      <c r="USV2995" s="565"/>
      <c r="USW2995" s="357"/>
      <c r="USX2995" s="81"/>
      <c r="USY2995" s="173"/>
      <c r="USZ2995" s="715"/>
      <c r="UTA2995" s="137"/>
      <c r="UTB2995" s="583"/>
      <c r="UTC2995" s="538"/>
      <c r="UTD2995" s="565"/>
      <c r="UTE2995" s="357"/>
      <c r="UTF2995" s="81"/>
      <c r="UTG2995" s="173"/>
      <c r="UTH2995" s="715"/>
      <c r="UTI2995" s="137"/>
      <c r="UTJ2995" s="583"/>
      <c r="UTK2995" s="538"/>
      <c r="UTL2995" s="565"/>
      <c r="UTM2995" s="357"/>
      <c r="UTN2995" s="81"/>
      <c r="UTO2995" s="173"/>
      <c r="UTP2995" s="715"/>
      <c r="UTQ2995" s="137"/>
      <c r="UTR2995" s="583"/>
      <c r="UTS2995" s="538"/>
      <c r="UTT2995" s="565"/>
      <c r="UTU2995" s="357"/>
      <c r="UTV2995" s="81"/>
      <c r="UTW2995" s="173"/>
      <c r="UTX2995" s="715"/>
      <c r="UTY2995" s="137"/>
      <c r="UTZ2995" s="583"/>
      <c r="UUA2995" s="538"/>
      <c r="UUB2995" s="565"/>
      <c r="UUC2995" s="357"/>
      <c r="UUD2995" s="81"/>
      <c r="UUE2995" s="173"/>
      <c r="UUF2995" s="715"/>
      <c r="UUG2995" s="137"/>
      <c r="UUH2995" s="583"/>
      <c r="UUI2995" s="538"/>
      <c r="UUJ2995" s="565"/>
      <c r="UUK2995" s="357"/>
      <c r="UUL2995" s="81"/>
      <c r="UUM2995" s="173"/>
      <c r="UUN2995" s="715"/>
      <c r="UUO2995" s="137"/>
      <c r="UUP2995" s="583"/>
      <c r="UUQ2995" s="538"/>
      <c r="UUR2995" s="565"/>
      <c r="UUS2995" s="357"/>
      <c r="UUT2995" s="81"/>
      <c r="UUU2995" s="173"/>
      <c r="UUV2995" s="715"/>
      <c r="UUW2995" s="137"/>
      <c r="UUX2995" s="583"/>
      <c r="UUY2995" s="538"/>
      <c r="UUZ2995" s="565"/>
      <c r="UVA2995" s="357"/>
      <c r="UVB2995" s="81"/>
      <c r="UVC2995" s="173"/>
      <c r="UVD2995" s="715"/>
      <c r="UVE2995" s="137"/>
      <c r="UVF2995" s="583"/>
      <c r="UVG2995" s="538"/>
      <c r="UVH2995" s="565"/>
      <c r="UVI2995" s="357"/>
      <c r="UVJ2995" s="81"/>
      <c r="UVK2995" s="173"/>
      <c r="UVL2995" s="715"/>
      <c r="UVM2995" s="137"/>
      <c r="UVN2995" s="583"/>
      <c r="UVO2995" s="538"/>
      <c r="UVP2995" s="565"/>
      <c r="UVQ2995" s="357"/>
      <c r="UVR2995" s="81"/>
      <c r="UVS2995" s="173"/>
      <c r="UVT2995" s="715"/>
      <c r="UVU2995" s="137"/>
      <c r="UVV2995" s="583"/>
      <c r="UVW2995" s="538"/>
      <c r="UVX2995" s="565"/>
      <c r="UVY2995" s="357"/>
      <c r="UVZ2995" s="81"/>
      <c r="UWA2995" s="173"/>
      <c r="UWB2995" s="715"/>
      <c r="UWC2995" s="137"/>
      <c r="UWD2995" s="583"/>
      <c r="UWE2995" s="538"/>
      <c r="UWF2995" s="565"/>
      <c r="UWG2995" s="357"/>
      <c r="UWH2995" s="81"/>
      <c r="UWI2995" s="173"/>
      <c r="UWJ2995" s="715"/>
      <c r="UWK2995" s="137"/>
      <c r="UWL2995" s="583"/>
      <c r="UWM2995" s="538"/>
      <c r="UWN2995" s="565"/>
      <c r="UWO2995" s="357"/>
      <c r="UWP2995" s="81"/>
      <c r="UWQ2995" s="173"/>
      <c r="UWR2995" s="715"/>
      <c r="UWS2995" s="137"/>
      <c r="UWT2995" s="583"/>
      <c r="UWU2995" s="538"/>
      <c r="UWV2995" s="565"/>
      <c r="UWW2995" s="357"/>
      <c r="UWX2995" s="81"/>
      <c r="UWY2995" s="173"/>
      <c r="UWZ2995" s="715"/>
      <c r="UXA2995" s="137"/>
      <c r="UXB2995" s="583"/>
      <c r="UXC2995" s="538"/>
      <c r="UXD2995" s="565"/>
      <c r="UXE2995" s="357"/>
      <c r="UXF2995" s="81"/>
      <c r="UXG2995" s="173"/>
      <c r="UXH2995" s="715"/>
      <c r="UXI2995" s="137"/>
      <c r="UXJ2995" s="583"/>
      <c r="UXK2995" s="538"/>
      <c r="UXL2995" s="565"/>
      <c r="UXM2995" s="357"/>
      <c r="UXN2995" s="81"/>
      <c r="UXO2995" s="173"/>
      <c r="UXP2995" s="715"/>
      <c r="UXQ2995" s="137"/>
      <c r="UXR2995" s="583"/>
      <c r="UXS2995" s="538"/>
      <c r="UXT2995" s="565"/>
      <c r="UXU2995" s="357"/>
      <c r="UXV2995" s="81"/>
      <c r="UXW2995" s="173"/>
      <c r="UXX2995" s="715"/>
      <c r="UXY2995" s="137"/>
      <c r="UXZ2995" s="583"/>
      <c r="UYA2995" s="538"/>
      <c r="UYB2995" s="565"/>
      <c r="UYC2995" s="357"/>
      <c r="UYD2995" s="81"/>
      <c r="UYE2995" s="173"/>
      <c r="UYF2995" s="715"/>
      <c r="UYG2995" s="137"/>
      <c r="UYH2995" s="583"/>
      <c r="UYI2995" s="538"/>
      <c r="UYJ2995" s="565"/>
      <c r="UYK2995" s="357"/>
      <c r="UYL2995" s="81"/>
      <c r="UYM2995" s="173"/>
      <c r="UYN2995" s="715"/>
      <c r="UYO2995" s="137"/>
      <c r="UYP2995" s="583"/>
      <c r="UYQ2995" s="538"/>
      <c r="UYR2995" s="565"/>
      <c r="UYS2995" s="357"/>
      <c r="UYT2995" s="81"/>
      <c r="UYU2995" s="173"/>
      <c r="UYV2995" s="715"/>
      <c r="UYW2995" s="137"/>
      <c r="UYX2995" s="583"/>
      <c r="UYY2995" s="538"/>
      <c r="UYZ2995" s="565"/>
      <c r="UZA2995" s="357"/>
      <c r="UZB2995" s="81"/>
      <c r="UZC2995" s="173"/>
      <c r="UZD2995" s="715"/>
      <c r="UZE2995" s="137"/>
      <c r="UZF2995" s="583"/>
      <c r="UZG2995" s="538"/>
      <c r="UZH2995" s="565"/>
      <c r="UZI2995" s="357"/>
      <c r="UZJ2995" s="81"/>
      <c r="UZK2995" s="173"/>
      <c r="UZL2995" s="715"/>
      <c r="UZM2995" s="137"/>
      <c r="UZN2995" s="583"/>
      <c r="UZO2995" s="538"/>
      <c r="UZP2995" s="565"/>
      <c r="UZQ2995" s="357"/>
      <c r="UZR2995" s="81"/>
      <c r="UZS2995" s="173"/>
      <c r="UZT2995" s="715"/>
      <c r="UZU2995" s="137"/>
      <c r="UZV2995" s="583"/>
      <c r="UZW2995" s="538"/>
      <c r="UZX2995" s="565"/>
      <c r="UZY2995" s="357"/>
      <c r="UZZ2995" s="81"/>
      <c r="VAA2995" s="173"/>
      <c r="VAB2995" s="715"/>
      <c r="VAC2995" s="137"/>
      <c r="VAD2995" s="583"/>
      <c r="VAE2995" s="538"/>
      <c r="VAF2995" s="565"/>
      <c r="VAG2995" s="357"/>
      <c r="VAH2995" s="81"/>
      <c r="VAI2995" s="173"/>
      <c r="VAJ2995" s="715"/>
      <c r="VAK2995" s="137"/>
      <c r="VAL2995" s="583"/>
      <c r="VAM2995" s="538"/>
      <c r="VAN2995" s="565"/>
      <c r="VAO2995" s="357"/>
      <c r="VAP2995" s="81"/>
      <c r="VAQ2995" s="173"/>
      <c r="VAR2995" s="715"/>
      <c r="VAS2995" s="137"/>
      <c r="VAT2995" s="583"/>
      <c r="VAU2995" s="538"/>
      <c r="VAV2995" s="565"/>
      <c r="VAW2995" s="357"/>
      <c r="VAX2995" s="81"/>
      <c r="VAY2995" s="173"/>
      <c r="VAZ2995" s="715"/>
      <c r="VBA2995" s="137"/>
      <c r="VBB2995" s="583"/>
      <c r="VBC2995" s="538"/>
      <c r="VBD2995" s="565"/>
      <c r="VBE2995" s="357"/>
      <c r="VBF2995" s="81"/>
      <c r="VBG2995" s="173"/>
      <c r="VBH2995" s="715"/>
      <c r="VBI2995" s="137"/>
      <c r="VBJ2995" s="583"/>
      <c r="VBK2995" s="538"/>
      <c r="VBL2995" s="565"/>
      <c r="VBM2995" s="357"/>
      <c r="VBN2995" s="81"/>
      <c r="VBO2995" s="173"/>
      <c r="VBP2995" s="715"/>
      <c r="VBQ2995" s="137"/>
      <c r="VBR2995" s="583"/>
      <c r="VBS2995" s="538"/>
      <c r="VBT2995" s="565"/>
      <c r="VBU2995" s="357"/>
      <c r="VBV2995" s="81"/>
      <c r="VBW2995" s="173"/>
      <c r="VBX2995" s="715"/>
      <c r="VBY2995" s="137"/>
      <c r="VBZ2995" s="583"/>
      <c r="VCA2995" s="538"/>
      <c r="VCB2995" s="565"/>
      <c r="VCC2995" s="357"/>
      <c r="VCD2995" s="81"/>
      <c r="VCE2995" s="173"/>
      <c r="VCF2995" s="715"/>
      <c r="VCG2995" s="137"/>
      <c r="VCH2995" s="583"/>
      <c r="VCI2995" s="538"/>
      <c r="VCJ2995" s="565"/>
      <c r="VCK2995" s="357"/>
      <c r="VCL2995" s="81"/>
      <c r="VCM2995" s="173"/>
      <c r="VCN2995" s="715"/>
      <c r="VCO2995" s="137"/>
      <c r="VCP2995" s="583"/>
      <c r="VCQ2995" s="538"/>
      <c r="VCR2995" s="565"/>
      <c r="VCS2995" s="357"/>
      <c r="VCT2995" s="81"/>
      <c r="VCU2995" s="173"/>
      <c r="VCV2995" s="715"/>
      <c r="VCW2995" s="137"/>
      <c r="VCX2995" s="583"/>
      <c r="VCY2995" s="538"/>
      <c r="VCZ2995" s="565"/>
      <c r="VDA2995" s="357"/>
      <c r="VDB2995" s="81"/>
      <c r="VDC2995" s="173"/>
      <c r="VDD2995" s="715"/>
      <c r="VDE2995" s="137"/>
      <c r="VDF2995" s="583"/>
      <c r="VDG2995" s="538"/>
      <c r="VDH2995" s="565"/>
      <c r="VDI2995" s="357"/>
      <c r="VDJ2995" s="81"/>
      <c r="VDK2995" s="173"/>
      <c r="VDL2995" s="715"/>
      <c r="VDM2995" s="137"/>
      <c r="VDN2995" s="583"/>
      <c r="VDO2995" s="538"/>
      <c r="VDP2995" s="565"/>
      <c r="VDQ2995" s="357"/>
      <c r="VDR2995" s="81"/>
      <c r="VDS2995" s="173"/>
      <c r="VDT2995" s="715"/>
      <c r="VDU2995" s="137"/>
      <c r="VDV2995" s="583"/>
      <c r="VDW2995" s="538"/>
      <c r="VDX2995" s="565"/>
      <c r="VDY2995" s="357"/>
      <c r="VDZ2995" s="81"/>
      <c r="VEA2995" s="173"/>
      <c r="VEB2995" s="715"/>
      <c r="VEC2995" s="137"/>
      <c r="VED2995" s="583"/>
      <c r="VEE2995" s="538"/>
      <c r="VEF2995" s="565"/>
      <c r="VEG2995" s="357"/>
      <c r="VEH2995" s="81"/>
      <c r="VEI2995" s="173"/>
      <c r="VEJ2995" s="715"/>
      <c r="VEK2995" s="137"/>
      <c r="VEL2995" s="583"/>
      <c r="VEM2995" s="538"/>
      <c r="VEN2995" s="565"/>
      <c r="VEO2995" s="357"/>
      <c r="VEP2995" s="81"/>
      <c r="VEQ2995" s="173"/>
      <c r="VER2995" s="715"/>
      <c r="VES2995" s="137"/>
      <c r="VET2995" s="583"/>
      <c r="VEU2995" s="538"/>
      <c r="VEV2995" s="565"/>
      <c r="VEW2995" s="357"/>
      <c r="VEX2995" s="81"/>
      <c r="VEY2995" s="173"/>
      <c r="VEZ2995" s="715"/>
      <c r="VFA2995" s="137"/>
      <c r="VFB2995" s="583"/>
      <c r="VFC2995" s="538"/>
      <c r="VFD2995" s="565"/>
      <c r="VFE2995" s="357"/>
      <c r="VFF2995" s="81"/>
      <c r="VFG2995" s="173"/>
      <c r="VFH2995" s="715"/>
      <c r="VFI2995" s="137"/>
      <c r="VFJ2995" s="583"/>
      <c r="VFK2995" s="538"/>
      <c r="VFL2995" s="565"/>
      <c r="VFM2995" s="357"/>
      <c r="VFN2995" s="81"/>
      <c r="VFO2995" s="173"/>
      <c r="VFP2995" s="715"/>
      <c r="VFQ2995" s="137"/>
      <c r="VFR2995" s="583"/>
      <c r="VFS2995" s="538"/>
      <c r="VFT2995" s="565"/>
      <c r="VFU2995" s="357"/>
      <c r="VFV2995" s="81"/>
      <c r="VFW2995" s="173"/>
      <c r="VFX2995" s="715"/>
      <c r="VFY2995" s="137"/>
      <c r="VFZ2995" s="583"/>
      <c r="VGA2995" s="538"/>
      <c r="VGB2995" s="565"/>
      <c r="VGC2995" s="357"/>
      <c r="VGD2995" s="81"/>
      <c r="VGE2995" s="173"/>
      <c r="VGF2995" s="715"/>
      <c r="VGG2995" s="137"/>
      <c r="VGH2995" s="583"/>
      <c r="VGI2995" s="538"/>
      <c r="VGJ2995" s="565"/>
      <c r="VGK2995" s="357"/>
      <c r="VGL2995" s="81"/>
      <c r="VGM2995" s="173"/>
      <c r="VGN2995" s="715"/>
      <c r="VGO2995" s="137"/>
      <c r="VGP2995" s="583"/>
      <c r="VGQ2995" s="538"/>
      <c r="VGR2995" s="565"/>
      <c r="VGS2995" s="357"/>
      <c r="VGT2995" s="81"/>
      <c r="VGU2995" s="173"/>
      <c r="VGV2995" s="715"/>
      <c r="VGW2995" s="137"/>
      <c r="VGX2995" s="583"/>
      <c r="VGY2995" s="538"/>
      <c r="VGZ2995" s="565"/>
      <c r="VHA2995" s="357"/>
      <c r="VHB2995" s="81"/>
      <c r="VHC2995" s="173"/>
      <c r="VHD2995" s="715"/>
      <c r="VHE2995" s="137"/>
      <c r="VHF2995" s="583"/>
      <c r="VHG2995" s="538"/>
      <c r="VHH2995" s="565"/>
      <c r="VHI2995" s="357"/>
      <c r="VHJ2995" s="81"/>
      <c r="VHK2995" s="173"/>
      <c r="VHL2995" s="715"/>
      <c r="VHM2995" s="137"/>
      <c r="VHN2995" s="583"/>
      <c r="VHO2995" s="538"/>
      <c r="VHP2995" s="565"/>
      <c r="VHQ2995" s="357"/>
      <c r="VHR2995" s="81"/>
      <c r="VHS2995" s="173"/>
      <c r="VHT2995" s="715"/>
      <c r="VHU2995" s="137"/>
      <c r="VHV2995" s="583"/>
      <c r="VHW2995" s="538"/>
      <c r="VHX2995" s="565"/>
      <c r="VHY2995" s="357"/>
      <c r="VHZ2995" s="81"/>
      <c r="VIA2995" s="173"/>
      <c r="VIB2995" s="715"/>
      <c r="VIC2995" s="137"/>
      <c r="VID2995" s="583"/>
      <c r="VIE2995" s="538"/>
      <c r="VIF2995" s="565"/>
      <c r="VIG2995" s="357"/>
      <c r="VIH2995" s="81"/>
      <c r="VII2995" s="173"/>
      <c r="VIJ2995" s="715"/>
      <c r="VIK2995" s="137"/>
      <c r="VIL2995" s="583"/>
      <c r="VIM2995" s="538"/>
      <c r="VIN2995" s="565"/>
      <c r="VIO2995" s="357"/>
      <c r="VIP2995" s="81"/>
      <c r="VIQ2995" s="173"/>
      <c r="VIR2995" s="715"/>
      <c r="VIS2995" s="137"/>
      <c r="VIT2995" s="583"/>
      <c r="VIU2995" s="538"/>
      <c r="VIV2995" s="565"/>
      <c r="VIW2995" s="357"/>
      <c r="VIX2995" s="81"/>
      <c r="VIY2995" s="173"/>
      <c r="VIZ2995" s="715"/>
      <c r="VJA2995" s="137"/>
      <c r="VJB2995" s="583"/>
      <c r="VJC2995" s="538"/>
      <c r="VJD2995" s="565"/>
      <c r="VJE2995" s="357"/>
      <c r="VJF2995" s="81"/>
      <c r="VJG2995" s="173"/>
      <c r="VJH2995" s="715"/>
      <c r="VJI2995" s="137"/>
      <c r="VJJ2995" s="583"/>
      <c r="VJK2995" s="538"/>
      <c r="VJL2995" s="565"/>
      <c r="VJM2995" s="357"/>
      <c r="VJN2995" s="81"/>
      <c r="VJO2995" s="173"/>
      <c r="VJP2995" s="715"/>
      <c r="VJQ2995" s="137"/>
      <c r="VJR2995" s="583"/>
      <c r="VJS2995" s="538"/>
      <c r="VJT2995" s="565"/>
      <c r="VJU2995" s="357"/>
      <c r="VJV2995" s="81"/>
      <c r="VJW2995" s="173"/>
      <c r="VJX2995" s="715"/>
      <c r="VJY2995" s="137"/>
      <c r="VJZ2995" s="583"/>
      <c r="VKA2995" s="538"/>
      <c r="VKB2995" s="565"/>
      <c r="VKC2995" s="357"/>
      <c r="VKD2995" s="81"/>
      <c r="VKE2995" s="173"/>
      <c r="VKF2995" s="715"/>
      <c r="VKG2995" s="137"/>
      <c r="VKH2995" s="583"/>
      <c r="VKI2995" s="538"/>
      <c r="VKJ2995" s="565"/>
      <c r="VKK2995" s="357"/>
      <c r="VKL2995" s="81"/>
      <c r="VKM2995" s="173"/>
      <c r="VKN2995" s="715"/>
      <c r="VKO2995" s="137"/>
      <c r="VKP2995" s="583"/>
      <c r="VKQ2995" s="538"/>
      <c r="VKR2995" s="565"/>
      <c r="VKS2995" s="357"/>
      <c r="VKT2995" s="81"/>
      <c r="VKU2995" s="173"/>
      <c r="VKV2995" s="715"/>
      <c r="VKW2995" s="137"/>
      <c r="VKX2995" s="583"/>
      <c r="VKY2995" s="538"/>
      <c r="VKZ2995" s="565"/>
      <c r="VLA2995" s="357"/>
      <c r="VLB2995" s="81"/>
      <c r="VLC2995" s="173"/>
      <c r="VLD2995" s="715"/>
      <c r="VLE2995" s="137"/>
      <c r="VLF2995" s="583"/>
      <c r="VLG2995" s="538"/>
      <c r="VLH2995" s="565"/>
      <c r="VLI2995" s="357"/>
      <c r="VLJ2995" s="81"/>
      <c r="VLK2995" s="173"/>
      <c r="VLL2995" s="715"/>
      <c r="VLM2995" s="137"/>
      <c r="VLN2995" s="583"/>
      <c r="VLO2995" s="538"/>
      <c r="VLP2995" s="565"/>
      <c r="VLQ2995" s="357"/>
      <c r="VLR2995" s="81"/>
      <c r="VLS2995" s="173"/>
      <c r="VLT2995" s="715"/>
      <c r="VLU2995" s="137"/>
      <c r="VLV2995" s="583"/>
      <c r="VLW2995" s="538"/>
      <c r="VLX2995" s="565"/>
      <c r="VLY2995" s="357"/>
      <c r="VLZ2995" s="81"/>
      <c r="VMA2995" s="173"/>
      <c r="VMB2995" s="715"/>
      <c r="VMC2995" s="137"/>
      <c r="VMD2995" s="583"/>
      <c r="VME2995" s="538"/>
      <c r="VMF2995" s="565"/>
      <c r="VMG2995" s="357"/>
      <c r="VMH2995" s="81"/>
      <c r="VMI2995" s="173"/>
      <c r="VMJ2995" s="715"/>
      <c r="VMK2995" s="137"/>
      <c r="VML2995" s="583"/>
      <c r="VMM2995" s="538"/>
      <c r="VMN2995" s="565"/>
      <c r="VMO2995" s="357"/>
      <c r="VMP2995" s="81"/>
      <c r="VMQ2995" s="173"/>
      <c r="VMR2995" s="715"/>
      <c r="VMS2995" s="137"/>
      <c r="VMT2995" s="583"/>
      <c r="VMU2995" s="538"/>
      <c r="VMV2995" s="565"/>
      <c r="VMW2995" s="357"/>
      <c r="VMX2995" s="81"/>
      <c r="VMY2995" s="173"/>
      <c r="VMZ2995" s="715"/>
      <c r="VNA2995" s="137"/>
      <c r="VNB2995" s="583"/>
      <c r="VNC2995" s="538"/>
      <c r="VND2995" s="565"/>
      <c r="VNE2995" s="357"/>
      <c r="VNF2995" s="81"/>
      <c r="VNG2995" s="173"/>
      <c r="VNH2995" s="715"/>
      <c r="VNI2995" s="137"/>
      <c r="VNJ2995" s="583"/>
      <c r="VNK2995" s="538"/>
      <c r="VNL2995" s="565"/>
      <c r="VNM2995" s="357"/>
      <c r="VNN2995" s="81"/>
      <c r="VNO2995" s="173"/>
      <c r="VNP2995" s="715"/>
      <c r="VNQ2995" s="137"/>
      <c r="VNR2995" s="583"/>
      <c r="VNS2995" s="538"/>
      <c r="VNT2995" s="565"/>
      <c r="VNU2995" s="357"/>
      <c r="VNV2995" s="81"/>
      <c r="VNW2995" s="173"/>
      <c r="VNX2995" s="715"/>
      <c r="VNY2995" s="137"/>
      <c r="VNZ2995" s="583"/>
      <c r="VOA2995" s="538"/>
      <c r="VOB2995" s="565"/>
      <c r="VOC2995" s="357"/>
      <c r="VOD2995" s="81"/>
      <c r="VOE2995" s="173"/>
      <c r="VOF2995" s="715"/>
      <c r="VOG2995" s="137"/>
      <c r="VOH2995" s="583"/>
      <c r="VOI2995" s="538"/>
      <c r="VOJ2995" s="565"/>
      <c r="VOK2995" s="357"/>
      <c r="VOL2995" s="81"/>
      <c r="VOM2995" s="173"/>
      <c r="VON2995" s="715"/>
      <c r="VOO2995" s="137"/>
      <c r="VOP2995" s="583"/>
      <c r="VOQ2995" s="538"/>
      <c r="VOR2995" s="565"/>
      <c r="VOS2995" s="357"/>
      <c r="VOT2995" s="81"/>
      <c r="VOU2995" s="173"/>
      <c r="VOV2995" s="715"/>
      <c r="VOW2995" s="137"/>
      <c r="VOX2995" s="583"/>
      <c r="VOY2995" s="538"/>
      <c r="VOZ2995" s="565"/>
      <c r="VPA2995" s="357"/>
      <c r="VPB2995" s="81"/>
      <c r="VPC2995" s="173"/>
      <c r="VPD2995" s="715"/>
      <c r="VPE2995" s="137"/>
      <c r="VPF2995" s="583"/>
      <c r="VPG2995" s="538"/>
      <c r="VPH2995" s="565"/>
      <c r="VPI2995" s="357"/>
      <c r="VPJ2995" s="81"/>
      <c r="VPK2995" s="173"/>
      <c r="VPL2995" s="715"/>
      <c r="VPM2995" s="137"/>
      <c r="VPN2995" s="583"/>
      <c r="VPO2995" s="538"/>
      <c r="VPP2995" s="565"/>
      <c r="VPQ2995" s="357"/>
      <c r="VPR2995" s="81"/>
      <c r="VPS2995" s="173"/>
      <c r="VPT2995" s="715"/>
      <c r="VPU2995" s="137"/>
      <c r="VPV2995" s="583"/>
      <c r="VPW2995" s="538"/>
      <c r="VPX2995" s="565"/>
      <c r="VPY2995" s="357"/>
      <c r="VPZ2995" s="81"/>
      <c r="VQA2995" s="173"/>
      <c r="VQB2995" s="715"/>
      <c r="VQC2995" s="137"/>
      <c r="VQD2995" s="583"/>
      <c r="VQE2995" s="538"/>
      <c r="VQF2995" s="565"/>
      <c r="VQG2995" s="357"/>
      <c r="VQH2995" s="81"/>
      <c r="VQI2995" s="173"/>
      <c r="VQJ2995" s="715"/>
      <c r="VQK2995" s="137"/>
      <c r="VQL2995" s="583"/>
      <c r="VQM2995" s="538"/>
      <c r="VQN2995" s="565"/>
      <c r="VQO2995" s="357"/>
      <c r="VQP2995" s="81"/>
      <c r="VQQ2995" s="173"/>
      <c r="VQR2995" s="715"/>
      <c r="VQS2995" s="137"/>
      <c r="VQT2995" s="583"/>
      <c r="VQU2995" s="538"/>
      <c r="VQV2995" s="565"/>
      <c r="VQW2995" s="357"/>
      <c r="VQX2995" s="81"/>
      <c r="VQY2995" s="173"/>
      <c r="VQZ2995" s="715"/>
      <c r="VRA2995" s="137"/>
      <c r="VRB2995" s="583"/>
      <c r="VRC2995" s="538"/>
      <c r="VRD2995" s="565"/>
      <c r="VRE2995" s="357"/>
      <c r="VRF2995" s="81"/>
      <c r="VRG2995" s="173"/>
      <c r="VRH2995" s="715"/>
      <c r="VRI2995" s="137"/>
      <c r="VRJ2995" s="583"/>
      <c r="VRK2995" s="538"/>
      <c r="VRL2995" s="565"/>
      <c r="VRM2995" s="357"/>
      <c r="VRN2995" s="81"/>
      <c r="VRO2995" s="173"/>
      <c r="VRP2995" s="715"/>
      <c r="VRQ2995" s="137"/>
      <c r="VRR2995" s="583"/>
      <c r="VRS2995" s="538"/>
      <c r="VRT2995" s="565"/>
      <c r="VRU2995" s="357"/>
      <c r="VRV2995" s="81"/>
      <c r="VRW2995" s="173"/>
      <c r="VRX2995" s="715"/>
      <c r="VRY2995" s="137"/>
      <c r="VRZ2995" s="583"/>
      <c r="VSA2995" s="538"/>
      <c r="VSB2995" s="565"/>
      <c r="VSC2995" s="357"/>
      <c r="VSD2995" s="81"/>
      <c r="VSE2995" s="173"/>
      <c r="VSF2995" s="715"/>
      <c r="VSG2995" s="137"/>
      <c r="VSH2995" s="583"/>
      <c r="VSI2995" s="538"/>
      <c r="VSJ2995" s="565"/>
      <c r="VSK2995" s="357"/>
      <c r="VSL2995" s="81"/>
      <c r="VSM2995" s="173"/>
      <c r="VSN2995" s="715"/>
      <c r="VSO2995" s="137"/>
      <c r="VSP2995" s="583"/>
      <c r="VSQ2995" s="538"/>
      <c r="VSR2995" s="565"/>
      <c r="VSS2995" s="357"/>
      <c r="VST2995" s="81"/>
      <c r="VSU2995" s="173"/>
      <c r="VSV2995" s="715"/>
      <c r="VSW2995" s="137"/>
      <c r="VSX2995" s="583"/>
      <c r="VSY2995" s="538"/>
      <c r="VSZ2995" s="565"/>
      <c r="VTA2995" s="357"/>
      <c r="VTB2995" s="81"/>
      <c r="VTC2995" s="173"/>
      <c r="VTD2995" s="715"/>
      <c r="VTE2995" s="137"/>
      <c r="VTF2995" s="583"/>
      <c r="VTG2995" s="538"/>
      <c r="VTH2995" s="565"/>
      <c r="VTI2995" s="357"/>
      <c r="VTJ2995" s="81"/>
      <c r="VTK2995" s="173"/>
      <c r="VTL2995" s="715"/>
      <c r="VTM2995" s="137"/>
      <c r="VTN2995" s="583"/>
      <c r="VTO2995" s="538"/>
      <c r="VTP2995" s="565"/>
      <c r="VTQ2995" s="357"/>
      <c r="VTR2995" s="81"/>
      <c r="VTS2995" s="173"/>
      <c r="VTT2995" s="715"/>
      <c r="VTU2995" s="137"/>
      <c r="VTV2995" s="583"/>
      <c r="VTW2995" s="538"/>
      <c r="VTX2995" s="565"/>
      <c r="VTY2995" s="357"/>
      <c r="VTZ2995" s="81"/>
      <c r="VUA2995" s="173"/>
      <c r="VUB2995" s="715"/>
      <c r="VUC2995" s="137"/>
      <c r="VUD2995" s="583"/>
      <c r="VUE2995" s="538"/>
      <c r="VUF2995" s="565"/>
      <c r="VUG2995" s="357"/>
      <c r="VUH2995" s="81"/>
      <c r="VUI2995" s="173"/>
      <c r="VUJ2995" s="715"/>
      <c r="VUK2995" s="137"/>
      <c r="VUL2995" s="583"/>
      <c r="VUM2995" s="538"/>
      <c r="VUN2995" s="565"/>
      <c r="VUO2995" s="357"/>
      <c r="VUP2995" s="81"/>
      <c r="VUQ2995" s="173"/>
      <c r="VUR2995" s="715"/>
      <c r="VUS2995" s="137"/>
      <c r="VUT2995" s="583"/>
      <c r="VUU2995" s="538"/>
      <c r="VUV2995" s="565"/>
      <c r="VUW2995" s="357"/>
      <c r="VUX2995" s="81"/>
      <c r="VUY2995" s="173"/>
      <c r="VUZ2995" s="715"/>
      <c r="VVA2995" s="137"/>
      <c r="VVB2995" s="583"/>
      <c r="VVC2995" s="538"/>
      <c r="VVD2995" s="565"/>
      <c r="VVE2995" s="357"/>
      <c r="VVF2995" s="81"/>
      <c r="VVG2995" s="173"/>
      <c r="VVH2995" s="715"/>
      <c r="VVI2995" s="137"/>
      <c r="VVJ2995" s="583"/>
      <c r="VVK2995" s="538"/>
      <c r="VVL2995" s="565"/>
      <c r="VVM2995" s="357"/>
      <c r="VVN2995" s="81"/>
      <c r="VVO2995" s="173"/>
      <c r="VVP2995" s="715"/>
      <c r="VVQ2995" s="137"/>
      <c r="VVR2995" s="583"/>
      <c r="VVS2995" s="538"/>
      <c r="VVT2995" s="565"/>
      <c r="VVU2995" s="357"/>
      <c r="VVV2995" s="81"/>
      <c r="VVW2995" s="173"/>
      <c r="VVX2995" s="715"/>
      <c r="VVY2995" s="137"/>
      <c r="VVZ2995" s="583"/>
      <c r="VWA2995" s="538"/>
      <c r="VWB2995" s="565"/>
      <c r="VWC2995" s="357"/>
      <c r="VWD2995" s="81"/>
      <c r="VWE2995" s="173"/>
      <c r="VWF2995" s="715"/>
      <c r="VWG2995" s="137"/>
      <c r="VWH2995" s="583"/>
      <c r="VWI2995" s="538"/>
      <c r="VWJ2995" s="565"/>
      <c r="VWK2995" s="357"/>
      <c r="VWL2995" s="81"/>
      <c r="VWM2995" s="173"/>
      <c r="VWN2995" s="715"/>
      <c r="VWO2995" s="137"/>
      <c r="VWP2995" s="583"/>
      <c r="VWQ2995" s="538"/>
      <c r="VWR2995" s="565"/>
      <c r="VWS2995" s="357"/>
      <c r="VWT2995" s="81"/>
      <c r="VWU2995" s="173"/>
      <c r="VWV2995" s="715"/>
      <c r="VWW2995" s="137"/>
      <c r="VWX2995" s="583"/>
      <c r="VWY2995" s="538"/>
      <c r="VWZ2995" s="565"/>
      <c r="VXA2995" s="357"/>
      <c r="VXB2995" s="81"/>
      <c r="VXC2995" s="173"/>
      <c r="VXD2995" s="715"/>
      <c r="VXE2995" s="137"/>
      <c r="VXF2995" s="583"/>
      <c r="VXG2995" s="538"/>
      <c r="VXH2995" s="565"/>
      <c r="VXI2995" s="357"/>
      <c r="VXJ2995" s="81"/>
      <c r="VXK2995" s="173"/>
      <c r="VXL2995" s="715"/>
      <c r="VXM2995" s="137"/>
      <c r="VXN2995" s="583"/>
      <c r="VXO2995" s="538"/>
      <c r="VXP2995" s="565"/>
      <c r="VXQ2995" s="357"/>
      <c r="VXR2995" s="81"/>
      <c r="VXS2995" s="173"/>
      <c r="VXT2995" s="715"/>
      <c r="VXU2995" s="137"/>
      <c r="VXV2995" s="583"/>
      <c r="VXW2995" s="538"/>
      <c r="VXX2995" s="565"/>
      <c r="VXY2995" s="357"/>
      <c r="VXZ2995" s="81"/>
      <c r="VYA2995" s="173"/>
      <c r="VYB2995" s="715"/>
      <c r="VYC2995" s="137"/>
      <c r="VYD2995" s="583"/>
      <c r="VYE2995" s="538"/>
      <c r="VYF2995" s="565"/>
      <c r="VYG2995" s="357"/>
      <c r="VYH2995" s="81"/>
      <c r="VYI2995" s="173"/>
      <c r="VYJ2995" s="715"/>
      <c r="VYK2995" s="137"/>
      <c r="VYL2995" s="583"/>
      <c r="VYM2995" s="538"/>
      <c r="VYN2995" s="565"/>
      <c r="VYO2995" s="357"/>
      <c r="VYP2995" s="81"/>
      <c r="VYQ2995" s="173"/>
      <c r="VYR2995" s="715"/>
      <c r="VYS2995" s="137"/>
      <c r="VYT2995" s="583"/>
      <c r="VYU2995" s="538"/>
      <c r="VYV2995" s="565"/>
      <c r="VYW2995" s="357"/>
      <c r="VYX2995" s="81"/>
      <c r="VYY2995" s="173"/>
      <c r="VYZ2995" s="715"/>
      <c r="VZA2995" s="137"/>
      <c r="VZB2995" s="583"/>
      <c r="VZC2995" s="538"/>
      <c r="VZD2995" s="565"/>
      <c r="VZE2995" s="357"/>
      <c r="VZF2995" s="81"/>
      <c r="VZG2995" s="173"/>
      <c r="VZH2995" s="715"/>
      <c r="VZI2995" s="137"/>
      <c r="VZJ2995" s="583"/>
      <c r="VZK2995" s="538"/>
      <c r="VZL2995" s="565"/>
      <c r="VZM2995" s="357"/>
      <c r="VZN2995" s="81"/>
      <c r="VZO2995" s="173"/>
      <c r="VZP2995" s="715"/>
      <c r="VZQ2995" s="137"/>
      <c r="VZR2995" s="583"/>
      <c r="VZS2995" s="538"/>
      <c r="VZT2995" s="565"/>
      <c r="VZU2995" s="357"/>
      <c r="VZV2995" s="81"/>
      <c r="VZW2995" s="173"/>
      <c r="VZX2995" s="715"/>
      <c r="VZY2995" s="137"/>
      <c r="VZZ2995" s="583"/>
      <c r="WAA2995" s="538"/>
      <c r="WAB2995" s="565"/>
      <c r="WAC2995" s="357"/>
      <c r="WAD2995" s="81"/>
      <c r="WAE2995" s="173"/>
      <c r="WAF2995" s="715"/>
      <c r="WAG2995" s="137"/>
      <c r="WAH2995" s="583"/>
      <c r="WAI2995" s="538"/>
      <c r="WAJ2995" s="565"/>
      <c r="WAK2995" s="357"/>
      <c r="WAL2995" s="81"/>
      <c r="WAM2995" s="173"/>
      <c r="WAN2995" s="715"/>
      <c r="WAO2995" s="137"/>
      <c r="WAP2995" s="583"/>
      <c r="WAQ2995" s="538"/>
      <c r="WAR2995" s="565"/>
      <c r="WAS2995" s="357"/>
      <c r="WAT2995" s="81"/>
      <c r="WAU2995" s="173"/>
      <c r="WAV2995" s="715"/>
      <c r="WAW2995" s="137"/>
      <c r="WAX2995" s="583"/>
      <c r="WAY2995" s="538"/>
      <c r="WAZ2995" s="565"/>
      <c r="WBA2995" s="357"/>
      <c r="WBB2995" s="81"/>
      <c r="WBC2995" s="173"/>
      <c r="WBD2995" s="715"/>
      <c r="WBE2995" s="137"/>
      <c r="WBF2995" s="583"/>
      <c r="WBG2995" s="538"/>
      <c r="WBH2995" s="565"/>
      <c r="WBI2995" s="357"/>
      <c r="WBJ2995" s="81"/>
      <c r="WBK2995" s="173"/>
      <c r="WBL2995" s="715"/>
      <c r="WBM2995" s="137"/>
      <c r="WBN2995" s="583"/>
      <c r="WBO2995" s="538"/>
      <c r="WBP2995" s="565"/>
      <c r="WBQ2995" s="357"/>
      <c r="WBR2995" s="81"/>
      <c r="WBS2995" s="173"/>
      <c r="WBT2995" s="715"/>
      <c r="WBU2995" s="137"/>
      <c r="WBV2995" s="583"/>
      <c r="WBW2995" s="538"/>
      <c r="WBX2995" s="565"/>
      <c r="WBY2995" s="357"/>
      <c r="WBZ2995" s="81"/>
      <c r="WCA2995" s="173"/>
      <c r="WCB2995" s="715"/>
      <c r="WCC2995" s="137"/>
      <c r="WCD2995" s="583"/>
      <c r="WCE2995" s="538"/>
      <c r="WCF2995" s="565"/>
      <c r="WCG2995" s="357"/>
      <c r="WCH2995" s="81"/>
      <c r="WCI2995" s="173"/>
      <c r="WCJ2995" s="715"/>
      <c r="WCK2995" s="137"/>
      <c r="WCL2995" s="583"/>
      <c r="WCM2995" s="538"/>
      <c r="WCN2995" s="565"/>
      <c r="WCO2995" s="357"/>
      <c r="WCP2995" s="81"/>
      <c r="WCQ2995" s="173"/>
      <c r="WCR2995" s="715"/>
      <c r="WCS2995" s="137"/>
      <c r="WCT2995" s="583"/>
      <c r="WCU2995" s="538"/>
      <c r="WCV2995" s="565"/>
      <c r="WCW2995" s="357"/>
      <c r="WCX2995" s="81"/>
      <c r="WCY2995" s="173"/>
      <c r="WCZ2995" s="715"/>
      <c r="WDA2995" s="137"/>
      <c r="WDB2995" s="583"/>
      <c r="WDC2995" s="538"/>
      <c r="WDD2995" s="565"/>
      <c r="WDE2995" s="357"/>
      <c r="WDF2995" s="81"/>
      <c r="WDG2995" s="173"/>
      <c r="WDH2995" s="715"/>
      <c r="WDI2995" s="137"/>
      <c r="WDJ2995" s="583"/>
      <c r="WDK2995" s="538"/>
      <c r="WDL2995" s="565"/>
      <c r="WDM2995" s="357"/>
      <c r="WDN2995" s="81"/>
      <c r="WDO2995" s="173"/>
      <c r="WDP2995" s="715"/>
      <c r="WDQ2995" s="137"/>
      <c r="WDR2995" s="583"/>
      <c r="WDS2995" s="538"/>
      <c r="WDT2995" s="565"/>
      <c r="WDU2995" s="357"/>
      <c r="WDV2995" s="81"/>
      <c r="WDW2995" s="173"/>
      <c r="WDX2995" s="715"/>
      <c r="WDY2995" s="137"/>
      <c r="WDZ2995" s="583"/>
      <c r="WEA2995" s="538"/>
      <c r="WEB2995" s="565"/>
      <c r="WEC2995" s="357"/>
      <c r="WED2995" s="81"/>
      <c r="WEE2995" s="173"/>
      <c r="WEF2995" s="715"/>
      <c r="WEG2995" s="137"/>
      <c r="WEH2995" s="583"/>
      <c r="WEI2995" s="538"/>
      <c r="WEJ2995" s="565"/>
      <c r="WEK2995" s="357"/>
      <c r="WEL2995" s="81"/>
      <c r="WEM2995" s="173"/>
      <c r="WEN2995" s="715"/>
      <c r="WEO2995" s="137"/>
      <c r="WEP2995" s="583"/>
      <c r="WEQ2995" s="538"/>
      <c r="WER2995" s="565"/>
      <c r="WES2995" s="357"/>
      <c r="WET2995" s="81"/>
      <c r="WEU2995" s="173"/>
      <c r="WEV2995" s="715"/>
      <c r="WEW2995" s="137"/>
      <c r="WEX2995" s="583"/>
      <c r="WEY2995" s="538"/>
      <c r="WEZ2995" s="565"/>
      <c r="WFA2995" s="357"/>
      <c r="WFB2995" s="81"/>
      <c r="WFC2995" s="173"/>
      <c r="WFD2995" s="715"/>
      <c r="WFE2995" s="137"/>
      <c r="WFF2995" s="583"/>
      <c r="WFG2995" s="538"/>
      <c r="WFH2995" s="565"/>
      <c r="WFI2995" s="357"/>
      <c r="WFJ2995" s="81"/>
      <c r="WFK2995" s="173"/>
      <c r="WFL2995" s="715"/>
      <c r="WFM2995" s="137"/>
      <c r="WFN2995" s="583"/>
      <c r="WFO2995" s="538"/>
      <c r="WFP2995" s="565"/>
      <c r="WFQ2995" s="357"/>
      <c r="WFR2995" s="81"/>
      <c r="WFS2995" s="173"/>
      <c r="WFT2995" s="715"/>
      <c r="WFU2995" s="137"/>
      <c r="WFV2995" s="583"/>
      <c r="WFW2995" s="538"/>
      <c r="WFX2995" s="565"/>
      <c r="WFY2995" s="357"/>
      <c r="WFZ2995" s="81"/>
      <c r="WGA2995" s="173"/>
      <c r="WGB2995" s="715"/>
      <c r="WGC2995" s="137"/>
      <c r="WGD2995" s="583"/>
      <c r="WGE2995" s="538"/>
      <c r="WGF2995" s="565"/>
      <c r="WGG2995" s="357"/>
      <c r="WGH2995" s="81"/>
      <c r="WGI2995" s="173"/>
      <c r="WGJ2995" s="715"/>
      <c r="WGK2995" s="137"/>
      <c r="WGL2995" s="583"/>
      <c r="WGM2995" s="538"/>
      <c r="WGN2995" s="565"/>
      <c r="WGO2995" s="357"/>
      <c r="WGP2995" s="81"/>
      <c r="WGQ2995" s="173"/>
      <c r="WGR2995" s="715"/>
      <c r="WGS2995" s="137"/>
      <c r="WGT2995" s="583"/>
      <c r="WGU2995" s="538"/>
      <c r="WGV2995" s="565"/>
      <c r="WGW2995" s="357"/>
      <c r="WGX2995" s="81"/>
      <c r="WGY2995" s="173"/>
      <c r="WGZ2995" s="715"/>
      <c r="WHA2995" s="137"/>
      <c r="WHB2995" s="583"/>
      <c r="WHC2995" s="538"/>
      <c r="WHD2995" s="565"/>
      <c r="WHE2995" s="357"/>
      <c r="WHF2995" s="81"/>
      <c r="WHG2995" s="173"/>
      <c r="WHH2995" s="715"/>
      <c r="WHI2995" s="137"/>
      <c r="WHJ2995" s="583"/>
      <c r="WHK2995" s="538"/>
      <c r="WHL2995" s="565"/>
      <c r="WHM2995" s="357"/>
      <c r="WHN2995" s="81"/>
      <c r="WHO2995" s="173"/>
      <c r="WHP2995" s="715"/>
      <c r="WHQ2995" s="137"/>
      <c r="WHR2995" s="583"/>
      <c r="WHS2995" s="538"/>
      <c r="WHT2995" s="565"/>
      <c r="WHU2995" s="357"/>
      <c r="WHV2995" s="81"/>
      <c r="WHW2995" s="173"/>
      <c r="WHX2995" s="715"/>
      <c r="WHY2995" s="137"/>
      <c r="WHZ2995" s="583"/>
      <c r="WIA2995" s="538"/>
      <c r="WIB2995" s="565"/>
      <c r="WIC2995" s="357"/>
      <c r="WID2995" s="81"/>
      <c r="WIE2995" s="173"/>
      <c r="WIF2995" s="715"/>
      <c r="WIG2995" s="137"/>
      <c r="WIH2995" s="583"/>
      <c r="WII2995" s="538"/>
      <c r="WIJ2995" s="565"/>
      <c r="WIK2995" s="357"/>
      <c r="WIL2995" s="81"/>
      <c r="WIM2995" s="173"/>
      <c r="WIN2995" s="715"/>
      <c r="WIO2995" s="137"/>
      <c r="WIP2995" s="583"/>
      <c r="WIQ2995" s="538"/>
      <c r="WIR2995" s="565"/>
      <c r="WIS2995" s="357"/>
      <c r="WIT2995" s="81"/>
      <c r="WIU2995" s="173"/>
      <c r="WIV2995" s="715"/>
      <c r="WIW2995" s="137"/>
      <c r="WIX2995" s="583"/>
      <c r="WIY2995" s="538"/>
      <c r="WIZ2995" s="565"/>
      <c r="WJA2995" s="357"/>
      <c r="WJB2995" s="81"/>
      <c r="WJC2995" s="173"/>
      <c r="WJD2995" s="715"/>
      <c r="WJE2995" s="137"/>
      <c r="WJF2995" s="583"/>
      <c r="WJG2995" s="538"/>
      <c r="WJH2995" s="565"/>
      <c r="WJI2995" s="357"/>
      <c r="WJJ2995" s="81"/>
      <c r="WJK2995" s="173"/>
      <c r="WJL2995" s="715"/>
      <c r="WJM2995" s="137"/>
      <c r="WJN2995" s="583"/>
      <c r="WJO2995" s="538"/>
      <c r="WJP2995" s="565"/>
      <c r="WJQ2995" s="357"/>
      <c r="WJR2995" s="81"/>
      <c r="WJS2995" s="173"/>
      <c r="WJT2995" s="715"/>
      <c r="WJU2995" s="137"/>
      <c r="WJV2995" s="583"/>
      <c r="WJW2995" s="538"/>
      <c r="WJX2995" s="565"/>
      <c r="WJY2995" s="357"/>
      <c r="WJZ2995" s="81"/>
      <c r="WKA2995" s="173"/>
      <c r="WKB2995" s="715"/>
      <c r="WKC2995" s="137"/>
      <c r="WKD2995" s="583"/>
      <c r="WKE2995" s="538"/>
      <c r="WKF2995" s="565"/>
      <c r="WKG2995" s="357"/>
      <c r="WKH2995" s="81"/>
      <c r="WKI2995" s="173"/>
      <c r="WKJ2995" s="715"/>
      <c r="WKK2995" s="137"/>
      <c r="WKL2995" s="583"/>
      <c r="WKM2995" s="538"/>
      <c r="WKN2995" s="565"/>
      <c r="WKO2995" s="357"/>
      <c r="WKP2995" s="81"/>
      <c r="WKQ2995" s="173"/>
      <c r="WKR2995" s="715"/>
      <c r="WKS2995" s="137"/>
      <c r="WKT2995" s="583"/>
      <c r="WKU2995" s="538"/>
      <c r="WKV2995" s="565"/>
      <c r="WKW2995" s="357"/>
      <c r="WKX2995" s="81"/>
      <c r="WKY2995" s="173"/>
      <c r="WKZ2995" s="715"/>
      <c r="WLA2995" s="137"/>
      <c r="WLB2995" s="583"/>
      <c r="WLC2995" s="538"/>
      <c r="WLD2995" s="565"/>
      <c r="WLE2995" s="357"/>
      <c r="WLF2995" s="81"/>
      <c r="WLG2995" s="173"/>
      <c r="WLH2995" s="715"/>
      <c r="WLI2995" s="137"/>
      <c r="WLJ2995" s="583"/>
      <c r="WLK2995" s="538"/>
      <c r="WLL2995" s="565"/>
      <c r="WLM2995" s="357"/>
      <c r="WLN2995" s="81"/>
      <c r="WLO2995" s="173"/>
      <c r="WLP2995" s="715"/>
      <c r="WLQ2995" s="137"/>
      <c r="WLR2995" s="583"/>
      <c r="WLS2995" s="538"/>
      <c r="WLT2995" s="565"/>
      <c r="WLU2995" s="357"/>
      <c r="WLV2995" s="81"/>
      <c r="WLW2995" s="173"/>
      <c r="WLX2995" s="715"/>
      <c r="WLY2995" s="137"/>
      <c r="WLZ2995" s="583"/>
      <c r="WMA2995" s="538"/>
      <c r="WMB2995" s="565"/>
      <c r="WMC2995" s="357"/>
      <c r="WMD2995" s="81"/>
      <c r="WME2995" s="173"/>
      <c r="WMF2995" s="715"/>
      <c r="WMG2995" s="137"/>
      <c r="WMH2995" s="583"/>
      <c r="WMI2995" s="538"/>
      <c r="WMJ2995" s="565"/>
      <c r="WMK2995" s="357"/>
      <c r="WML2995" s="81"/>
      <c r="WMM2995" s="173"/>
      <c r="WMN2995" s="715"/>
      <c r="WMO2995" s="137"/>
      <c r="WMP2995" s="583"/>
      <c r="WMQ2995" s="538"/>
      <c r="WMR2995" s="565"/>
      <c r="WMS2995" s="357"/>
      <c r="WMT2995" s="81"/>
      <c r="WMU2995" s="173"/>
      <c r="WMV2995" s="715"/>
      <c r="WMW2995" s="137"/>
      <c r="WMX2995" s="583"/>
      <c r="WMY2995" s="538"/>
      <c r="WMZ2995" s="565"/>
      <c r="WNA2995" s="357"/>
      <c r="WNB2995" s="81"/>
      <c r="WNC2995" s="173"/>
      <c r="WND2995" s="715"/>
      <c r="WNE2995" s="137"/>
      <c r="WNF2995" s="583"/>
      <c r="WNG2995" s="538"/>
      <c r="WNH2995" s="565"/>
      <c r="WNI2995" s="357"/>
      <c r="WNJ2995" s="81"/>
      <c r="WNK2995" s="173"/>
      <c r="WNL2995" s="715"/>
      <c r="WNM2995" s="137"/>
      <c r="WNN2995" s="583"/>
      <c r="WNO2995" s="538"/>
      <c r="WNP2995" s="565"/>
      <c r="WNQ2995" s="357"/>
      <c r="WNR2995" s="81"/>
      <c r="WNS2995" s="173"/>
      <c r="WNT2995" s="715"/>
      <c r="WNU2995" s="137"/>
      <c r="WNV2995" s="583"/>
      <c r="WNW2995" s="538"/>
      <c r="WNX2995" s="565"/>
      <c r="WNY2995" s="357"/>
      <c r="WNZ2995" s="81"/>
      <c r="WOA2995" s="173"/>
      <c r="WOB2995" s="715"/>
      <c r="WOC2995" s="137"/>
      <c r="WOD2995" s="583"/>
      <c r="WOE2995" s="538"/>
      <c r="WOF2995" s="565"/>
      <c r="WOG2995" s="357"/>
      <c r="WOH2995" s="81"/>
      <c r="WOI2995" s="173"/>
      <c r="WOJ2995" s="715"/>
      <c r="WOK2995" s="137"/>
      <c r="WOL2995" s="583"/>
      <c r="WOM2995" s="538"/>
      <c r="WON2995" s="565"/>
      <c r="WOO2995" s="357"/>
      <c r="WOP2995" s="81"/>
      <c r="WOQ2995" s="173"/>
      <c r="WOR2995" s="715"/>
      <c r="WOS2995" s="137"/>
      <c r="WOT2995" s="583"/>
      <c r="WOU2995" s="538"/>
      <c r="WOV2995" s="565"/>
      <c r="WOW2995" s="357"/>
      <c r="WOX2995" s="81"/>
      <c r="WOY2995" s="173"/>
      <c r="WOZ2995" s="715"/>
      <c r="WPA2995" s="137"/>
      <c r="WPB2995" s="583"/>
      <c r="WPC2995" s="538"/>
      <c r="WPD2995" s="565"/>
      <c r="WPE2995" s="357"/>
      <c r="WPF2995" s="81"/>
      <c r="WPG2995" s="173"/>
      <c r="WPH2995" s="715"/>
      <c r="WPI2995" s="137"/>
      <c r="WPJ2995" s="583"/>
      <c r="WPK2995" s="538"/>
      <c r="WPL2995" s="565"/>
      <c r="WPM2995" s="357"/>
      <c r="WPN2995" s="81"/>
      <c r="WPO2995" s="173"/>
      <c r="WPP2995" s="715"/>
      <c r="WPQ2995" s="137"/>
      <c r="WPR2995" s="583"/>
      <c r="WPS2995" s="538"/>
      <c r="WPT2995" s="565"/>
      <c r="WPU2995" s="357"/>
      <c r="WPV2995" s="81"/>
      <c r="WPW2995" s="173"/>
      <c r="WPX2995" s="715"/>
      <c r="WPY2995" s="137"/>
      <c r="WPZ2995" s="583"/>
      <c r="WQA2995" s="538"/>
      <c r="WQB2995" s="565"/>
      <c r="WQC2995" s="357"/>
      <c r="WQD2995" s="81"/>
      <c r="WQE2995" s="173"/>
      <c r="WQF2995" s="715"/>
      <c r="WQG2995" s="137"/>
      <c r="WQH2995" s="583"/>
      <c r="WQI2995" s="538"/>
      <c r="WQJ2995" s="565"/>
      <c r="WQK2995" s="357"/>
      <c r="WQL2995" s="81"/>
      <c r="WQM2995" s="173"/>
      <c r="WQN2995" s="715"/>
      <c r="WQO2995" s="137"/>
      <c r="WQP2995" s="583"/>
      <c r="WQQ2995" s="538"/>
      <c r="WQR2995" s="565"/>
      <c r="WQS2995" s="357"/>
      <c r="WQT2995" s="81"/>
      <c r="WQU2995" s="173"/>
      <c r="WQV2995" s="715"/>
      <c r="WQW2995" s="137"/>
      <c r="WQX2995" s="583"/>
      <c r="WQY2995" s="538"/>
      <c r="WQZ2995" s="565"/>
      <c r="WRA2995" s="357"/>
      <c r="WRB2995" s="81"/>
      <c r="WRC2995" s="173"/>
      <c r="WRD2995" s="715"/>
      <c r="WRE2995" s="137"/>
      <c r="WRF2995" s="583"/>
      <c r="WRG2995" s="538"/>
      <c r="WRH2995" s="565"/>
      <c r="WRI2995" s="357"/>
      <c r="WRJ2995" s="81"/>
      <c r="WRK2995" s="173"/>
      <c r="WRL2995" s="715"/>
      <c r="WRM2995" s="137"/>
      <c r="WRN2995" s="583"/>
      <c r="WRO2995" s="538"/>
      <c r="WRP2995" s="565"/>
      <c r="WRQ2995" s="357"/>
      <c r="WRR2995" s="81"/>
      <c r="WRS2995" s="173"/>
      <c r="WRT2995" s="715"/>
      <c r="WRU2995" s="137"/>
      <c r="WRV2995" s="583"/>
      <c r="WRW2995" s="538"/>
      <c r="WRX2995" s="565"/>
      <c r="WRY2995" s="357"/>
      <c r="WRZ2995" s="81"/>
      <c r="WSA2995" s="173"/>
      <c r="WSB2995" s="715"/>
      <c r="WSC2995" s="137"/>
      <c r="WSD2995" s="583"/>
      <c r="WSE2995" s="538"/>
      <c r="WSF2995" s="565"/>
      <c r="WSG2995" s="357"/>
      <c r="WSH2995" s="81"/>
      <c r="WSI2995" s="173"/>
      <c r="WSJ2995" s="715"/>
      <c r="WSK2995" s="137"/>
      <c r="WSL2995" s="583"/>
      <c r="WSM2995" s="538"/>
      <c r="WSN2995" s="565"/>
      <c r="WSO2995" s="357"/>
      <c r="WSP2995" s="81"/>
      <c r="WSQ2995" s="173"/>
      <c r="WSR2995" s="715"/>
      <c r="WSS2995" s="137"/>
      <c r="WST2995" s="583"/>
      <c r="WSU2995" s="538"/>
      <c r="WSV2995" s="565"/>
      <c r="WSW2995" s="357"/>
      <c r="WSX2995" s="81"/>
      <c r="WSY2995" s="173"/>
      <c r="WSZ2995" s="715"/>
      <c r="WTA2995" s="137"/>
      <c r="WTB2995" s="583"/>
      <c r="WTC2995" s="538"/>
      <c r="WTD2995" s="565"/>
      <c r="WTE2995" s="357"/>
      <c r="WTF2995" s="81"/>
      <c r="WTG2995" s="173"/>
      <c r="WTH2995" s="715"/>
      <c r="WTI2995" s="137"/>
      <c r="WTJ2995" s="583"/>
      <c r="WTK2995" s="538"/>
      <c r="WTL2995" s="565"/>
      <c r="WTM2995" s="357"/>
      <c r="WTN2995" s="81"/>
      <c r="WTO2995" s="173"/>
      <c r="WTP2995" s="715"/>
      <c r="WTQ2995" s="137"/>
      <c r="WTR2995" s="583"/>
      <c r="WTS2995" s="538"/>
      <c r="WTT2995" s="565"/>
      <c r="WTU2995" s="357"/>
      <c r="WTV2995" s="81"/>
      <c r="WTW2995" s="173"/>
      <c r="WTX2995" s="715"/>
      <c r="WTY2995" s="137"/>
      <c r="WTZ2995" s="583"/>
      <c r="WUA2995" s="538"/>
      <c r="WUB2995" s="565"/>
      <c r="WUC2995" s="357"/>
      <c r="WUD2995" s="81"/>
      <c r="WUE2995" s="173"/>
      <c r="WUF2995" s="715"/>
      <c r="WUG2995" s="137"/>
      <c r="WUH2995" s="583"/>
      <c r="WUI2995" s="538"/>
      <c r="WUJ2995" s="565"/>
      <c r="WUK2995" s="357"/>
      <c r="WUL2995" s="81"/>
      <c r="WUM2995" s="173"/>
      <c r="WUN2995" s="715"/>
      <c r="WUO2995" s="137"/>
      <c r="WUP2995" s="583"/>
      <c r="WUQ2995" s="538"/>
      <c r="WUR2995" s="565"/>
      <c r="WUS2995" s="357"/>
      <c r="WUT2995" s="81"/>
      <c r="WUU2995" s="173"/>
      <c r="WUV2995" s="715"/>
      <c r="WUW2995" s="137"/>
      <c r="WUX2995" s="583"/>
      <c r="WUY2995" s="538"/>
      <c r="WUZ2995" s="565"/>
      <c r="WVA2995" s="357"/>
      <c r="WVB2995" s="81"/>
      <c r="WVC2995" s="173"/>
      <c r="WVD2995" s="715"/>
      <c r="WVE2995" s="137"/>
      <c r="WVF2995" s="583"/>
      <c r="WVG2995" s="538"/>
      <c r="WVH2995" s="565"/>
      <c r="WVI2995" s="357"/>
      <c r="WVJ2995" s="81"/>
      <c r="WVK2995" s="173"/>
      <c r="WVL2995" s="715"/>
      <c r="WVM2995" s="137"/>
      <c r="WVN2995" s="583"/>
      <c r="WVO2995" s="538"/>
      <c r="WVP2995" s="565"/>
      <c r="WVQ2995" s="357"/>
      <c r="WVR2995" s="81"/>
      <c r="WVS2995" s="173"/>
      <c r="WVT2995" s="715"/>
      <c r="WVU2995" s="137"/>
      <c r="WVV2995" s="583"/>
      <c r="WVW2995" s="538"/>
      <c r="WVX2995" s="565"/>
      <c r="WVY2995" s="357"/>
      <c r="WVZ2995" s="81"/>
      <c r="WWA2995" s="173"/>
      <c r="WWB2995" s="715"/>
      <c r="WWC2995" s="137"/>
      <c r="WWD2995" s="583"/>
      <c r="WWE2995" s="538"/>
      <c r="WWF2995" s="565"/>
      <c r="WWG2995" s="357"/>
      <c r="WWH2995" s="81"/>
      <c r="WWI2995" s="173"/>
      <c r="WWJ2995" s="715"/>
      <c r="WWK2995" s="137"/>
      <c r="WWL2995" s="583"/>
      <c r="WWM2995" s="538"/>
      <c r="WWN2995" s="565"/>
      <c r="WWO2995" s="357"/>
      <c r="WWP2995" s="81"/>
      <c r="WWQ2995" s="173"/>
      <c r="WWR2995" s="715"/>
      <c r="WWS2995" s="137"/>
      <c r="WWT2995" s="583"/>
      <c r="WWU2995" s="538"/>
      <c r="WWV2995" s="565"/>
      <c r="WWW2995" s="357"/>
      <c r="WWX2995" s="81"/>
      <c r="WWY2995" s="173"/>
      <c r="WWZ2995" s="715"/>
      <c r="WXA2995" s="137"/>
      <c r="WXB2995" s="583"/>
      <c r="WXC2995" s="538"/>
      <c r="WXD2995" s="565"/>
      <c r="WXE2995" s="357"/>
      <c r="WXF2995" s="81"/>
      <c r="WXG2995" s="173"/>
      <c r="WXH2995" s="715"/>
      <c r="WXI2995" s="137"/>
      <c r="WXJ2995" s="583"/>
      <c r="WXK2995" s="538"/>
      <c r="WXL2995" s="565"/>
      <c r="WXM2995" s="357"/>
      <c r="WXN2995" s="81"/>
      <c r="WXO2995" s="173"/>
      <c r="WXP2995" s="715"/>
      <c r="WXQ2995" s="137"/>
      <c r="WXR2995" s="583"/>
      <c r="WXS2995" s="538"/>
      <c r="WXT2995" s="565"/>
      <c r="WXU2995" s="357"/>
      <c r="WXV2995" s="81"/>
      <c r="WXW2995" s="173"/>
      <c r="WXX2995" s="715"/>
      <c r="WXY2995" s="137"/>
      <c r="WXZ2995" s="583"/>
      <c r="WYA2995" s="538"/>
      <c r="WYB2995" s="565"/>
      <c r="WYC2995" s="357"/>
      <c r="WYD2995" s="81"/>
      <c r="WYE2995" s="173"/>
      <c r="WYF2995" s="715"/>
      <c r="WYG2995" s="137"/>
      <c r="WYH2995" s="583"/>
      <c r="WYI2995" s="538"/>
      <c r="WYJ2995" s="565"/>
      <c r="WYK2995" s="357"/>
      <c r="WYL2995" s="81"/>
      <c r="WYM2995" s="173"/>
      <c r="WYN2995" s="715"/>
      <c r="WYO2995" s="137"/>
      <c r="WYP2995" s="583"/>
      <c r="WYQ2995" s="538"/>
      <c r="WYR2995" s="565"/>
      <c r="WYS2995" s="357"/>
      <c r="WYT2995" s="81"/>
      <c r="WYU2995" s="173"/>
      <c r="WYV2995" s="715"/>
      <c r="WYW2995" s="137"/>
      <c r="WYX2995" s="583"/>
      <c r="WYY2995" s="538"/>
      <c r="WYZ2995" s="565"/>
      <c r="WZA2995" s="357"/>
      <c r="WZB2995" s="81"/>
      <c r="WZC2995" s="173"/>
      <c r="WZD2995" s="715"/>
      <c r="WZE2995" s="137"/>
      <c r="WZF2995" s="583"/>
      <c r="WZG2995" s="538"/>
      <c r="WZH2995" s="565"/>
      <c r="WZI2995" s="357"/>
      <c r="WZJ2995" s="81"/>
      <c r="WZK2995" s="173"/>
      <c r="WZL2995" s="715"/>
      <c r="WZM2995" s="137"/>
      <c r="WZN2995" s="583"/>
      <c r="WZO2995" s="538"/>
      <c r="WZP2995" s="565"/>
      <c r="WZQ2995" s="357"/>
      <c r="WZR2995" s="81"/>
      <c r="WZS2995" s="173"/>
      <c r="WZT2995" s="715"/>
      <c r="WZU2995" s="137"/>
      <c r="WZV2995" s="583"/>
      <c r="WZW2995" s="538"/>
      <c r="WZX2995" s="565"/>
      <c r="WZY2995" s="357"/>
      <c r="WZZ2995" s="81"/>
      <c r="XAA2995" s="173"/>
      <c r="XAB2995" s="715"/>
      <c r="XAC2995" s="137"/>
      <c r="XAD2995" s="583"/>
      <c r="XAE2995" s="538"/>
      <c r="XAF2995" s="565"/>
      <c r="XAG2995" s="357"/>
      <c r="XAH2995" s="81"/>
      <c r="XAI2995" s="173"/>
      <c r="XAJ2995" s="715"/>
      <c r="XAK2995" s="137"/>
      <c r="XAL2995" s="583"/>
      <c r="XAM2995" s="538"/>
      <c r="XAN2995" s="565"/>
      <c r="XAO2995" s="357"/>
      <c r="XAP2995" s="81"/>
      <c r="XAQ2995" s="173"/>
      <c r="XAR2995" s="715"/>
      <c r="XAS2995" s="137"/>
      <c r="XAT2995" s="583"/>
      <c r="XAU2995" s="538"/>
      <c r="XAV2995" s="565"/>
      <c r="XAW2995" s="357"/>
      <c r="XAX2995" s="81"/>
      <c r="XAY2995" s="173"/>
      <c r="XAZ2995" s="715"/>
      <c r="XBA2995" s="137"/>
      <c r="XBB2995" s="583"/>
      <c r="XBC2995" s="538"/>
      <c r="XBD2995" s="565"/>
      <c r="XBE2995" s="357"/>
      <c r="XBF2995" s="81"/>
      <c r="XBG2995" s="173"/>
      <c r="XBH2995" s="715"/>
      <c r="XBI2995" s="137"/>
      <c r="XBJ2995" s="583"/>
      <c r="XBK2995" s="538"/>
      <c r="XBL2995" s="565"/>
      <c r="XBM2995" s="357"/>
      <c r="XBN2995" s="81"/>
      <c r="XBO2995" s="173"/>
      <c r="XBP2995" s="715"/>
      <c r="XBQ2995" s="137"/>
      <c r="XBR2995" s="583"/>
      <c r="XBS2995" s="538"/>
      <c r="XBT2995" s="565"/>
      <c r="XBU2995" s="357"/>
      <c r="XBV2995" s="81"/>
      <c r="XBW2995" s="173"/>
      <c r="XBX2995" s="715"/>
      <c r="XBY2995" s="137"/>
      <c r="XBZ2995" s="583"/>
      <c r="XCA2995" s="538"/>
      <c r="XCB2995" s="565"/>
      <c r="XCC2995" s="357"/>
      <c r="XCD2995" s="81"/>
      <c r="XCE2995" s="173"/>
      <c r="XCF2995" s="715"/>
      <c r="XCG2995" s="137"/>
      <c r="XCH2995" s="583"/>
      <c r="XCI2995" s="538"/>
      <c r="XCJ2995" s="565"/>
      <c r="XCK2995" s="357"/>
      <c r="XCL2995" s="81"/>
      <c r="XCM2995" s="173"/>
      <c r="XCN2995" s="715"/>
      <c r="XCO2995" s="137"/>
      <c r="XCP2995" s="583"/>
      <c r="XCQ2995" s="538"/>
      <c r="XCR2995" s="565"/>
      <c r="XCS2995" s="357"/>
      <c r="XCT2995" s="81"/>
      <c r="XCU2995" s="173"/>
      <c r="XCV2995" s="715"/>
      <c r="XCW2995" s="137"/>
      <c r="XCX2995" s="583"/>
      <c r="XCY2995" s="538"/>
      <c r="XCZ2995" s="565"/>
      <c r="XDA2995" s="357"/>
      <c r="XDB2995" s="81"/>
      <c r="XDC2995" s="173"/>
      <c r="XDD2995" s="715"/>
      <c r="XDE2995" s="137"/>
      <c r="XDF2995" s="583"/>
      <c r="XDG2995" s="538"/>
      <c r="XDH2995" s="565"/>
      <c r="XDI2995" s="357"/>
      <c r="XDJ2995" s="81"/>
      <c r="XDK2995" s="173"/>
      <c r="XDL2995" s="715"/>
      <c r="XDM2995" s="137"/>
      <c r="XDN2995" s="583"/>
      <c r="XDO2995" s="538"/>
      <c r="XDP2995" s="565"/>
      <c r="XDQ2995" s="357"/>
      <c r="XDR2995" s="81"/>
      <c r="XDS2995" s="173"/>
      <c r="XDT2995" s="715"/>
      <c r="XDU2995" s="137"/>
      <c r="XDV2995" s="583"/>
      <c r="XDW2995" s="538"/>
      <c r="XDX2995" s="565"/>
      <c r="XDY2995" s="357"/>
      <c r="XDZ2995" s="81"/>
      <c r="XEA2995" s="173"/>
      <c r="XEB2995" s="715"/>
      <c r="XEC2995" s="137"/>
      <c r="XED2995" s="583"/>
      <c r="XEE2995" s="538"/>
      <c r="XEF2995" s="565"/>
      <c r="XEG2995" s="357"/>
      <c r="XEH2995" s="81"/>
      <c r="XEI2995" s="173"/>
      <c r="XEJ2995" s="715"/>
      <c r="XEK2995" s="137"/>
      <c r="XEL2995" s="583"/>
      <c r="XEM2995" s="538"/>
      <c r="XEN2995" s="565"/>
      <c r="XEO2995" s="357"/>
      <c r="XEP2995" s="81"/>
      <c r="XEQ2995" s="173"/>
      <c r="XER2995" s="715"/>
      <c r="XES2995" s="137"/>
      <c r="XET2995" s="583"/>
      <c r="XEU2995" s="538"/>
      <c r="XEV2995" s="565"/>
      <c r="XEW2995" s="357"/>
      <c r="XEX2995" s="81"/>
      <c r="XEY2995" s="173"/>
      <c r="XEZ2995" s="715"/>
      <c r="XFA2995" s="137"/>
      <c r="XFB2995" s="583"/>
      <c r="XFC2995" s="538"/>
      <c r="XFD2995" s="565"/>
    </row>
    <row r="2996" spans="1:16384" ht="15" customHeight="1">
      <c r="B2996" s="81"/>
      <c r="C2996" s="173"/>
      <c r="D2996" s="248"/>
      <c r="E2996" s="137"/>
      <c r="F2996" s="172"/>
      <c r="I2996" s="316"/>
    </row>
    <row r="2997" spans="1:16384" ht="15" customHeight="1">
      <c r="B2997" s="81"/>
      <c r="C2997" s="173"/>
      <c r="D2997" s="248"/>
      <c r="E2997" s="137"/>
      <c r="F2997" s="172"/>
      <c r="I2997" s="316"/>
    </row>
    <row r="2998" spans="1:16384" ht="15" customHeight="1">
      <c r="B2998" s="81"/>
      <c r="C2998" s="173"/>
      <c r="D2998" s="248"/>
      <c r="E2998" s="137"/>
      <c r="F2998" s="172"/>
      <c r="I2998" s="316"/>
    </row>
    <row r="2999" spans="1:16384" ht="15" customHeight="1">
      <c r="B2999" s="81"/>
      <c r="C2999" s="173"/>
      <c r="D2999" s="248"/>
      <c r="E2999" s="137"/>
      <c r="F2999" s="172"/>
      <c r="I2999" s="316"/>
    </row>
    <row r="3000" spans="1:16384" ht="15" customHeight="1">
      <c r="B3000" s="81"/>
      <c r="C3000" s="173"/>
      <c r="D3000" s="248"/>
      <c r="E3000" s="137"/>
      <c r="F3000" s="172"/>
      <c r="I3000" s="316"/>
    </row>
    <row r="3001" spans="1:16384" ht="15" customHeight="1">
      <c r="B3001" s="81"/>
      <c r="C3001" s="173"/>
      <c r="D3001" s="248"/>
      <c r="E3001" s="137"/>
      <c r="F3001" s="172"/>
      <c r="I3001" s="316"/>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56" priority="869" operator="lessThan">
      <formula>0</formula>
    </cfRule>
  </conditionalFormatting>
  <conditionalFormatting sqref="F2430:F2448">
    <cfRule type="cellIs" dxfId="55" priority="849" operator="lessThan">
      <formula>0</formula>
    </cfRule>
  </conditionalFormatting>
  <conditionalFormatting sqref="F2450:F2688">
    <cfRule type="cellIs" dxfId="54" priority="805" operator="lessThan">
      <formula>0</formula>
    </cfRule>
  </conditionalFormatting>
  <conditionalFormatting sqref="F2690:F2711">
    <cfRule type="cellIs" dxfId="53" priority="750" operator="lessThan">
      <formula>0</formula>
    </cfRule>
  </conditionalFormatting>
  <conditionalFormatting sqref="F2714:F2773">
    <cfRule type="cellIs" dxfId="52" priority="570" operator="lessThan">
      <formula>0</formula>
    </cfRule>
  </conditionalFormatting>
  <conditionalFormatting sqref="F2775:F2858">
    <cfRule type="cellIs" dxfId="51" priority="327" operator="lessThan">
      <formula>0</formula>
    </cfRule>
  </conditionalFormatting>
  <conditionalFormatting sqref="F2861:F2863">
    <cfRule type="cellIs" dxfId="50" priority="315" operator="lessThan">
      <formula>0</formula>
    </cfRule>
  </conditionalFormatting>
  <conditionalFormatting sqref="F2865:F2932">
    <cfRule type="cellIs" dxfId="49" priority="87" operator="lessThan">
      <formula>0</formula>
    </cfRule>
  </conditionalFormatting>
  <conditionalFormatting sqref="F2935:F2944 F2996:F1048576">
    <cfRule type="cellIs" dxfId="48" priority="54" operator="lessThan">
      <formula>0</formula>
    </cfRule>
  </conditionalFormatting>
  <conditionalFormatting sqref="F2945">
    <cfRule type="cellIs" dxfId="47" priority="53" operator="lessThan">
      <formula>0</formula>
    </cfRule>
  </conditionalFormatting>
  <conditionalFormatting sqref="F2946">
    <cfRule type="cellIs" dxfId="46" priority="52" operator="lessThan">
      <formula>0</formula>
    </cfRule>
  </conditionalFormatting>
  <conditionalFormatting sqref="F2947">
    <cfRule type="cellIs" dxfId="45" priority="51" operator="lessThan">
      <formula>0</formula>
    </cfRule>
  </conditionalFormatting>
  <conditionalFormatting sqref="F2948">
    <cfRule type="cellIs" dxfId="44" priority="49" operator="lessThan">
      <formula>0</formula>
    </cfRule>
  </conditionalFormatting>
  <conditionalFormatting sqref="F2950">
    <cfRule type="cellIs" dxfId="43" priority="48" operator="lessThan">
      <formula>0</formula>
    </cfRule>
  </conditionalFormatting>
  <conditionalFormatting sqref="F2951">
    <cfRule type="cellIs" dxfId="42" priority="47" operator="lessThan">
      <formula>0</formula>
    </cfRule>
  </conditionalFormatting>
  <conditionalFormatting sqref="F2952">
    <cfRule type="cellIs" dxfId="41" priority="46" operator="lessThan">
      <formula>0</formula>
    </cfRule>
  </conditionalFormatting>
  <conditionalFormatting sqref="F2953">
    <cfRule type="cellIs" dxfId="40" priority="45" operator="lessThan">
      <formula>0</formula>
    </cfRule>
  </conditionalFormatting>
  <conditionalFormatting sqref="F2955">
    <cfRule type="cellIs" dxfId="39" priority="43" operator="lessThan">
      <formula>0</formula>
    </cfRule>
  </conditionalFormatting>
  <conditionalFormatting sqref="F2956">
    <cfRule type="cellIs" dxfId="38" priority="42" operator="lessThan">
      <formula>0</formula>
    </cfRule>
  </conditionalFormatting>
  <conditionalFormatting sqref="F2957">
    <cfRule type="cellIs" dxfId="37" priority="41" operator="lessThan">
      <formula>0</formula>
    </cfRule>
  </conditionalFormatting>
  <conditionalFormatting sqref="F2958">
    <cfRule type="cellIs" dxfId="36" priority="40" operator="lessThan">
      <formula>0</formula>
    </cfRule>
  </conditionalFormatting>
  <conditionalFormatting sqref="F2959">
    <cfRule type="cellIs" dxfId="35" priority="39" operator="lessThan">
      <formula>0</formula>
    </cfRule>
  </conditionalFormatting>
  <conditionalFormatting sqref="F2960">
    <cfRule type="cellIs" dxfId="34" priority="37" operator="lessThan">
      <formula>0</formula>
    </cfRule>
  </conditionalFormatting>
  <conditionalFormatting sqref="F2961">
    <cfRule type="cellIs" dxfId="33" priority="36" operator="lessThan">
      <formula>0</formula>
    </cfRule>
  </conditionalFormatting>
  <conditionalFormatting sqref="F2962">
    <cfRule type="cellIs" dxfId="32" priority="35" operator="lessThan">
      <formula>0</formula>
    </cfRule>
  </conditionalFormatting>
  <conditionalFormatting sqref="F2963">
    <cfRule type="cellIs" dxfId="31" priority="34" operator="lessThan">
      <formula>0</formula>
    </cfRule>
  </conditionalFormatting>
  <conditionalFormatting sqref="F2964">
    <cfRule type="cellIs" dxfId="30" priority="33" operator="lessThan">
      <formula>0</formula>
    </cfRule>
  </conditionalFormatting>
  <conditionalFormatting sqref="F2965">
    <cfRule type="cellIs" dxfId="29" priority="32" operator="lessThan">
      <formula>0</formula>
    </cfRule>
  </conditionalFormatting>
  <conditionalFormatting sqref="F2966">
    <cfRule type="cellIs" dxfId="28" priority="31" operator="lessThan">
      <formula>0</formula>
    </cfRule>
  </conditionalFormatting>
  <conditionalFormatting sqref="F2967">
    <cfRule type="cellIs" dxfId="27" priority="30" operator="lessThan">
      <formula>0</formula>
    </cfRule>
  </conditionalFormatting>
  <conditionalFormatting sqref="F2968">
    <cfRule type="cellIs" dxfId="26" priority="29" operator="lessThan">
      <formula>0</formula>
    </cfRule>
  </conditionalFormatting>
  <conditionalFormatting sqref="F2970">
    <cfRule type="cellIs" dxfId="25" priority="28" operator="lessThan">
      <formula>0</formula>
    </cfRule>
  </conditionalFormatting>
  <conditionalFormatting sqref="F2971">
    <cfRule type="cellIs" dxfId="24" priority="27" operator="lessThan">
      <formula>0</formula>
    </cfRule>
  </conditionalFormatting>
  <conditionalFormatting sqref="F2972">
    <cfRule type="cellIs" dxfId="23" priority="26" operator="lessThan">
      <formula>0</formula>
    </cfRule>
  </conditionalFormatting>
  <conditionalFormatting sqref="F2973">
    <cfRule type="cellIs" dxfId="22" priority="25" operator="lessThan">
      <formula>0</formula>
    </cfRule>
  </conditionalFormatting>
  <conditionalFormatting sqref="F2974">
    <cfRule type="cellIs" dxfId="21" priority="24" operator="lessThan">
      <formula>0</formula>
    </cfRule>
  </conditionalFormatting>
  <conditionalFormatting sqref="F2975">
    <cfRule type="cellIs" dxfId="20" priority="23" operator="lessThan">
      <formula>0</formula>
    </cfRule>
  </conditionalFormatting>
  <conditionalFormatting sqref="F2976">
    <cfRule type="cellIs" dxfId="19" priority="22" operator="lessThan">
      <formula>0</formula>
    </cfRule>
  </conditionalFormatting>
  <conditionalFormatting sqref="F2977">
    <cfRule type="cellIs" dxfId="18" priority="20" operator="lessThan">
      <formula>0</formula>
    </cfRule>
  </conditionalFormatting>
  <conditionalFormatting sqref="F2978">
    <cfRule type="cellIs" dxfId="17" priority="19" operator="lessThan">
      <formula>0</formula>
    </cfRule>
  </conditionalFormatting>
  <conditionalFormatting sqref="F2979">
    <cfRule type="cellIs" dxfId="16" priority="18" operator="lessThan">
      <formula>0</formula>
    </cfRule>
  </conditionalFormatting>
  <conditionalFormatting sqref="F2980">
    <cfRule type="cellIs" dxfId="15" priority="17" operator="lessThan">
      <formula>0</formula>
    </cfRule>
  </conditionalFormatting>
  <conditionalFormatting sqref="F2981">
    <cfRule type="cellIs" dxfId="14" priority="16" operator="lessThan">
      <formula>0</formula>
    </cfRule>
  </conditionalFormatting>
  <conditionalFormatting sqref="F2982">
    <cfRule type="cellIs" dxfId="13" priority="15" operator="lessThan">
      <formula>0</formula>
    </cfRule>
  </conditionalFormatting>
  <conditionalFormatting sqref="F2983">
    <cfRule type="cellIs" dxfId="12" priority="14" operator="lessThan">
      <formula>0</formula>
    </cfRule>
  </conditionalFormatting>
  <conditionalFormatting sqref="F2984">
    <cfRule type="cellIs" dxfId="11" priority="13" operator="lessThan">
      <formula>0</formula>
    </cfRule>
  </conditionalFormatting>
  <conditionalFormatting sqref="F2985">
    <cfRule type="cellIs" dxfId="10" priority="12" operator="lessThan">
      <formula>0</formula>
    </cfRule>
  </conditionalFormatting>
  <conditionalFormatting sqref="F2986">
    <cfRule type="cellIs" dxfId="9" priority="11" operator="lessThan">
      <formula>0</formula>
    </cfRule>
  </conditionalFormatting>
  <conditionalFormatting sqref="F2987">
    <cfRule type="cellIs" dxfId="8" priority="10" operator="lessThan">
      <formula>0</formula>
    </cfRule>
  </conditionalFormatting>
  <conditionalFormatting sqref="F2988">
    <cfRule type="cellIs" dxfId="7" priority="9" operator="lessThan">
      <formula>0</formula>
    </cfRule>
  </conditionalFormatting>
  <conditionalFormatting sqref="F2989">
    <cfRule type="cellIs" dxfId="6" priority="8" operator="lessThan">
      <formula>0</formula>
    </cfRule>
  </conditionalFormatting>
  <conditionalFormatting sqref="F2990">
    <cfRule type="cellIs" dxfId="5" priority="7" operator="lessThan">
      <formula>0</formula>
    </cfRule>
  </conditionalFormatting>
  <conditionalFormatting sqref="F2991">
    <cfRule type="cellIs" dxfId="4" priority="6" operator="lessThan">
      <formula>0</formula>
    </cfRule>
  </conditionalFormatting>
  <conditionalFormatting sqref="F2992">
    <cfRule type="cellIs" dxfId="3" priority="5" operator="lessThan">
      <formula>0</formula>
    </cfRule>
  </conditionalFormatting>
  <conditionalFormatting sqref="F2993">
    <cfRule type="cellIs" dxfId="2" priority="4" operator="lessThan">
      <formula>0</formula>
    </cfRule>
  </conditionalFormatting>
  <conditionalFormatting sqref="F2994">
    <cfRule type="cellIs" dxfId="1" priority="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62" zoomScale="115" zoomScaleNormal="115" workbookViewId="0">
      <selection activeCell="F136" sqref="F136"/>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2116.25</v>
      </c>
      <c r="I37" s="400"/>
      <c r="J37" s="543"/>
      <c r="K37" s="517"/>
      <c r="L37" s="543"/>
      <c r="M37" s="553"/>
      <c r="N37" s="389">
        <f>AVERAGE(B37:M37)</f>
        <v>2127.5854520358876</v>
      </c>
    </row>
    <row r="38" spans="1:256" s="57" customFormat="1" ht="15" customHeight="1">
      <c r="A38" s="61" t="s">
        <v>170</v>
      </c>
      <c r="B38" s="555">
        <f>B37-M36</f>
        <v>-4.308333333329756</v>
      </c>
      <c r="C38" s="555">
        <f t="shared" ref="C38:H38" si="2">C37-B37</f>
        <v>-109.26666666667006</v>
      </c>
      <c r="D38" s="555">
        <f t="shared" si="2"/>
        <v>15.882608695651925</v>
      </c>
      <c r="E38" s="555">
        <f t="shared" si="2"/>
        <v>34.356280193238035</v>
      </c>
      <c r="F38" s="555">
        <f t="shared" si="2"/>
        <v>-61.638888888890051</v>
      </c>
      <c r="G38" s="644">
        <f t="shared" si="2"/>
        <v>30.860000000000127</v>
      </c>
      <c r="H38" s="692">
        <f t="shared" si="2"/>
        <v>-2.1100000000001273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1314.4</v>
      </c>
      <c r="I60" s="400"/>
      <c r="J60" s="543"/>
      <c r="K60" s="517"/>
      <c r="L60" s="543"/>
      <c r="M60" s="553"/>
      <c r="N60" s="389">
        <f>AVERAGE(B60:M60)</f>
        <v>1308.4114285714288</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5.0300000000002001</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1301.7</v>
      </c>
      <c r="I83" s="400"/>
      <c r="J83" s="543"/>
      <c r="K83" s="517"/>
      <c r="L83" s="543"/>
      <c r="M83" s="553"/>
      <c r="N83" s="389">
        <f>AVERAGE(B83:M83)</f>
        <v>1295.7642857142857</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4.9900000000000091</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1416.38</v>
      </c>
      <c r="I93" s="400"/>
      <c r="J93" s="543"/>
      <c r="K93" s="517"/>
      <c r="L93" s="543"/>
      <c r="M93" s="553"/>
      <c r="N93" s="389">
        <f>AVERAGE(B93:M93)</f>
        <v>1402.2128571428573</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10.400000000000091</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27925</v>
      </c>
      <c r="I111" s="400"/>
      <c r="J111" s="543"/>
      <c r="K111" s="517"/>
      <c r="L111" s="543"/>
      <c r="M111" s="553"/>
      <c r="N111" s="389">
        <f>AVERAGE(B111:M111)</f>
        <v>26549.736174701768</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662.27000000000044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875" t="s">
        <v>201</v>
      </c>
      <c r="B3" s="875"/>
      <c r="C3" s="875"/>
      <c r="D3" s="875"/>
      <c r="E3" s="875"/>
      <c r="F3" s="875"/>
      <c r="G3" s="875"/>
      <c r="H3" s="875"/>
      <c r="I3" s="875"/>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2023-07-04T23:43:23Z</dcterms:modified>
  <cp:category/>
  <cp:contentStatus/>
</cp:coreProperties>
</file>