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X6576" i="6" l="1"/>
  <c r="W6576" i="6"/>
  <c r="Q6576" i="6"/>
  <c r="N6565" i="6"/>
  <c r="G2873" i="17" l="1"/>
  <c r="H2873" i="17"/>
  <c r="F2873" i="17"/>
  <c r="F2872" i="17"/>
  <c r="E2873" i="17"/>
  <c r="O6576" i="6"/>
  <c r="N6576" i="6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65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<sst xmlns="http://schemas.openxmlformats.org/spreadsheetml/2006/main" count="694" uniqueCount="212">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</sst>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9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16" fillId="7" borderId="0" xfId="0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9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49" activePane="bottomLeft" state="frozen"/>
      <selection pane="bottomLeft" activeCell="A6578" sqref="A6578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6" bestFit="1" customWidth="1"/>
    <col min="25" max="252" width="8.88671875" style="7" customWidth="1"/>
    <col min="253" max="16384" width="8.88671875" style="7"/>
  </cols>
  <sheetData>
    <row r="1" spans="1:24" ht="15" customHeight="1">
      <c r="A1" s="778" t="s">
        <v>0</v>
      </c>
      <c r="B1" s="780"/>
      <c r="C1" s="780"/>
      <c r="D1" s="780"/>
      <c r="E1" s="780"/>
      <c r="F1" s="784" t="s">
        <v>1</v>
      </c>
      <c r="G1" s="784"/>
      <c r="H1" s="781" t="s">
        <v>2</v>
      </c>
      <c r="I1" s="781"/>
      <c r="J1" s="400" t="s">
        <v>3</v>
      </c>
      <c r="K1" s="748" t="s">
        <v>4</v>
      </c>
      <c r="L1" s="788" t="s">
        <v>5</v>
      </c>
      <c r="M1" s="790" t="s">
        <v>6</v>
      </c>
      <c r="N1" s="792" t="s">
        <v>7</v>
      </c>
      <c r="O1" s="785" t="s">
        <v>8</v>
      </c>
      <c r="P1" s="775" t="s">
        <v>9</v>
      </c>
      <c r="Q1" s="775"/>
      <c r="R1" s="775"/>
      <c r="S1" s="775"/>
      <c r="T1" s="775"/>
      <c r="U1" s="775"/>
      <c r="V1" s="770" t="s">
        <v>7</v>
      </c>
      <c r="W1" s="768" t="s">
        <v>10</v>
      </c>
      <c r="X1" s="794" t="s">
        <v>207</v>
      </c>
    </row>
    <row r="2" spans="1:24" ht="13.5" customHeight="1" thickBot="1">
      <c r="A2" s="779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49"/>
      <c r="L2" s="789"/>
      <c r="M2" s="791"/>
      <c r="N2" s="793"/>
      <c r="O2" s="786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71"/>
      <c r="W2" s="769"/>
      <c r="X2" s="79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77" t="s">
        <v>23</v>
      </c>
      <c r="R2310" s="777"/>
      <c r="S2310" s="777"/>
      <c r="T2310" s="777"/>
      <c r="U2310" s="77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77"/>
      <c r="R2311" s="777"/>
      <c r="S2311" s="777"/>
      <c r="T2311" s="777"/>
      <c r="U2311" s="77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77"/>
      <c r="R2312" s="777"/>
      <c r="S2312" s="777"/>
      <c r="T2312" s="777"/>
      <c r="U2312" s="77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77"/>
      <c r="R2313" s="777"/>
      <c r="S2313" s="777"/>
      <c r="T2313" s="777"/>
      <c r="U2313" s="77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77"/>
      <c r="R2314" s="777"/>
      <c r="S2314" s="777"/>
      <c r="T2314" s="777"/>
      <c r="U2314" s="77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77"/>
      <c r="R2315" s="777"/>
      <c r="S2315" s="777"/>
      <c r="T2315" s="777"/>
      <c r="U2315" s="77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77" t="s">
        <v>24</v>
      </c>
      <c r="G2345" s="777"/>
      <c r="H2345" s="777"/>
      <c r="I2345" s="777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77"/>
      <c r="G2346" s="777"/>
      <c r="H2346" s="777"/>
      <c r="I2346" s="777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47" t="s">
        <v>23</v>
      </c>
      <c r="R2362" s="747"/>
      <c r="S2362" s="747"/>
      <c r="T2362" s="747"/>
      <c r="U2362" s="74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45"/>
      <c r="R2363" s="745"/>
      <c r="S2363" s="745"/>
      <c r="T2363" s="745"/>
      <c r="U2363" s="745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45"/>
      <c r="R2364" s="745"/>
      <c r="S2364" s="745"/>
      <c r="T2364" s="745"/>
      <c r="U2364" s="745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45"/>
      <c r="R2365" s="745"/>
      <c r="S2365" s="745"/>
      <c r="T2365" s="745"/>
      <c r="U2365" s="745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78" t="s">
        <v>25</v>
      </c>
      <c r="G2380" s="778"/>
      <c r="H2380" s="778"/>
      <c r="I2380" s="77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47" t="s">
        <v>23</v>
      </c>
      <c r="R2469" s="747"/>
      <c r="S2469" s="747"/>
      <c r="T2469" s="747"/>
      <c r="U2469" s="74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45"/>
      <c r="R2470" s="745"/>
      <c r="S2470" s="745"/>
      <c r="T2470" s="745"/>
      <c r="U2470" s="745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45"/>
      <c r="R2471" s="745"/>
      <c r="S2471" s="745"/>
      <c r="T2471" s="745"/>
      <c r="U2471" s="745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45"/>
      <c r="R2472" s="745"/>
      <c r="S2472" s="745"/>
      <c r="T2472" s="745"/>
      <c r="U2472" s="745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45"/>
      <c r="R2473" s="745"/>
      <c r="S2473" s="745"/>
      <c r="T2473" s="745"/>
      <c r="U2473" s="745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87" t="s">
        <v>23</v>
      </c>
      <c r="G2529" s="787"/>
      <c r="H2529" s="787"/>
      <c r="I2529" s="787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87"/>
      <c r="G2530" s="787"/>
      <c r="H2530" s="787"/>
      <c r="I2530" s="787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87"/>
      <c r="G2531" s="787"/>
      <c r="H2531" s="787"/>
      <c r="I2531" s="787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97" t="s">
        <v>23</v>
      </c>
      <c r="R2534" s="772"/>
      <c r="S2534" s="772"/>
      <c r="T2534" s="772"/>
      <c r="U2534" s="77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45" t="s">
        <v>23</v>
      </c>
      <c r="R2559" s="745"/>
      <c r="S2559" s="745"/>
      <c r="T2559" s="745"/>
      <c r="U2559" s="745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45"/>
      <c r="R2560" s="745"/>
      <c r="S2560" s="745"/>
      <c r="T2560" s="745"/>
      <c r="U2560" s="745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45"/>
      <c r="R2561" s="745"/>
      <c r="S2561" s="745"/>
      <c r="T2561" s="745"/>
      <c r="U2561" s="745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45"/>
      <c r="R2562" s="745"/>
      <c r="S2562" s="745"/>
      <c r="T2562" s="745"/>
      <c r="U2562" s="745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45"/>
      <c r="R2563" s="745"/>
      <c r="S2563" s="745"/>
      <c r="T2563" s="745"/>
      <c r="U2563" s="745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45"/>
      <c r="R2564" s="745"/>
      <c r="S2564" s="745"/>
      <c r="T2564" s="745"/>
      <c r="U2564" s="745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64" t="s">
        <v>27</v>
      </c>
      <c r="G2592" s="764"/>
      <c r="H2592" s="764"/>
      <c r="I2592" s="764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64"/>
      <c r="G2593" s="764"/>
      <c r="H2593" s="764"/>
      <c r="I2593" s="764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45" t="s">
        <v>28</v>
      </c>
      <c r="R2602" s="745"/>
      <c r="S2602" s="745"/>
      <c r="T2602" s="745"/>
      <c r="U2602" s="745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47" t="s">
        <v>23</v>
      </c>
      <c r="R2621" s="747"/>
      <c r="S2621" s="747"/>
      <c r="T2621" s="747"/>
      <c r="U2621" s="74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45"/>
      <c r="R2622" s="745"/>
      <c r="S2622" s="745"/>
      <c r="T2622" s="745"/>
      <c r="U2622" s="745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64" t="s">
        <v>23</v>
      </c>
      <c r="G2623" s="764"/>
      <c r="H2623" s="764"/>
      <c r="I2623" s="764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64" t="s">
        <v>29</v>
      </c>
      <c r="G2638" s="764"/>
      <c r="H2638" s="764"/>
      <c r="I2638" s="764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45" t="s">
        <v>23</v>
      </c>
      <c r="R2648" s="745"/>
      <c r="S2648" s="745"/>
      <c r="T2648" s="745"/>
      <c r="U2648" s="745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64" t="s">
        <v>30</v>
      </c>
      <c r="G2703" s="764"/>
      <c r="H2703" s="764"/>
      <c r="I2703" s="764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73" t="s">
        <v>31</v>
      </c>
      <c r="R2718" s="773"/>
      <c r="S2718" s="773"/>
      <c r="T2718" s="773"/>
      <c r="U2718" s="77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73" t="s">
        <v>32</v>
      </c>
      <c r="R2728" s="773"/>
      <c r="S2728" s="773"/>
      <c r="T2728" s="773"/>
      <c r="U2728" s="77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73"/>
      <c r="R2729" s="773"/>
      <c r="S2729" s="773"/>
      <c r="T2729" s="773"/>
      <c r="U2729" s="77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73"/>
      <c r="R2730" s="773"/>
      <c r="S2730" s="773"/>
      <c r="T2730" s="773"/>
      <c r="U2730" s="77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73"/>
      <c r="R2731" s="773"/>
      <c r="S2731" s="773"/>
      <c r="T2731" s="773"/>
      <c r="U2731" s="77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73"/>
      <c r="R2732" s="773"/>
      <c r="S2732" s="773"/>
      <c r="T2732" s="773"/>
      <c r="U2732" s="77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64" t="s">
        <v>33</v>
      </c>
      <c r="G2791" s="764"/>
      <c r="H2791" s="764"/>
      <c r="I2791" s="764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64"/>
      <c r="G2792" s="764"/>
      <c r="H2792" s="764"/>
      <c r="I2792" s="764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74" t="s">
        <v>23</v>
      </c>
      <c r="R2796" s="774"/>
      <c r="S2796" s="774"/>
      <c r="T2796" s="774"/>
      <c r="U2796" s="77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45" t="s">
        <v>23</v>
      </c>
      <c r="R2812" s="745"/>
      <c r="S2812" s="745"/>
      <c r="T2812" s="745"/>
      <c r="U2812" s="745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45"/>
      <c r="R2813" s="745"/>
      <c r="S2813" s="745"/>
      <c r="T2813" s="745"/>
      <c r="U2813" s="745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45"/>
      <c r="R2814" s="745"/>
      <c r="S2814" s="745"/>
      <c r="T2814" s="745"/>
      <c r="U2814" s="745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45"/>
      <c r="R2815" s="745"/>
      <c r="S2815" s="745"/>
      <c r="T2815" s="745"/>
      <c r="U2815" s="745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72"/>
      <c r="R2816" s="772"/>
      <c r="S2816" s="772"/>
      <c r="T2816" s="772"/>
      <c r="U2816" s="77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45" t="s">
        <v>23</v>
      </c>
      <c r="R2862" s="745"/>
      <c r="S2862" s="745"/>
      <c r="T2862" s="745"/>
      <c r="U2862" s="745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64" t="s">
        <v>27</v>
      </c>
      <c r="G2866" s="764"/>
      <c r="H2866" s="764"/>
      <c r="I2866" s="764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64"/>
      <c r="G2867" s="764"/>
      <c r="H2867" s="764"/>
      <c r="I2867" s="764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47" t="s">
        <v>23</v>
      </c>
      <c r="R2881" s="747"/>
      <c r="S2881" s="747"/>
      <c r="T2881" s="747"/>
      <c r="U2881" s="74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64" t="s">
        <v>23</v>
      </c>
      <c r="G2882" s="764"/>
      <c r="H2882" s="764"/>
      <c r="I2882" s="764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64" t="s">
        <v>34</v>
      </c>
      <c r="G2897" s="764"/>
      <c r="H2897" s="764"/>
      <c r="I2897" s="764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45" t="s">
        <v>23</v>
      </c>
      <c r="R2900" s="745"/>
      <c r="S2900" s="745"/>
      <c r="T2900" s="745"/>
      <c r="U2900" s="745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72"/>
      <c r="R2901" s="772"/>
      <c r="S2901" s="772"/>
      <c r="T2901" s="772"/>
      <c r="U2901" s="77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7" t="s">
        <v>23</v>
      </c>
      <c r="R2989" s="767"/>
      <c r="S2989" s="767"/>
      <c r="T2989" s="767"/>
      <c r="U2989" s="76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76"/>
      <c r="R2990" s="776"/>
      <c r="S2990" s="776"/>
      <c r="T2990" s="776"/>
      <c r="U2990" s="77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76"/>
      <c r="R2991" s="776"/>
      <c r="S2991" s="776"/>
      <c r="T2991" s="776"/>
      <c r="U2991" s="77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76"/>
      <c r="R2992" s="776"/>
      <c r="S2992" s="776"/>
      <c r="T2992" s="776"/>
      <c r="U2992" s="77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76"/>
      <c r="R2993" s="776"/>
      <c r="S2993" s="776"/>
      <c r="T2993" s="776"/>
      <c r="U2993" s="77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76"/>
      <c r="R2994" s="776"/>
      <c r="S2994" s="776"/>
      <c r="T2994" s="776"/>
      <c r="U2994" s="77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64" t="s">
        <v>35</v>
      </c>
      <c r="G3050" s="764"/>
      <c r="H3050" s="764"/>
      <c r="I3050" s="764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64"/>
      <c r="G3051" s="764"/>
      <c r="H3051" s="764"/>
      <c r="I3051" s="764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45" t="s">
        <v>36</v>
      </c>
      <c r="R3085" s="745"/>
      <c r="S3085" s="745"/>
      <c r="T3085" s="745"/>
      <c r="U3085" s="745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45"/>
      <c r="R3086" s="745"/>
      <c r="S3086" s="745"/>
      <c r="T3086" s="745"/>
      <c r="U3086" s="745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45"/>
      <c r="R3087" s="745"/>
      <c r="S3087" s="745"/>
      <c r="T3087" s="745"/>
      <c r="U3087" s="745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45"/>
      <c r="R3088" s="745"/>
      <c r="S3088" s="745"/>
      <c r="T3088" s="745"/>
      <c r="U3088" s="745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45"/>
      <c r="R3089" s="745"/>
      <c r="S3089" s="745"/>
      <c r="T3089" s="745"/>
      <c r="U3089" s="745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64" t="s">
        <v>35</v>
      </c>
      <c r="G3119" s="764"/>
      <c r="H3119" s="764"/>
      <c r="I3119" s="764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64"/>
      <c r="G3120" s="764"/>
      <c r="H3120" s="764"/>
      <c r="I3120" s="764"/>
      <c r="J3120" s="65"/>
      <c r="K3120" s="213"/>
      <c r="L3120" s="213"/>
      <c r="M3120" s="213"/>
      <c r="N3120" s="18"/>
      <c r="O3120" s="147"/>
      <c r="P3120" s="215"/>
      <c r="Q3120" s="745" t="s">
        <v>23</v>
      </c>
      <c r="R3120" s="745"/>
      <c r="S3120" s="745"/>
      <c r="T3120" s="745"/>
      <c r="U3120" s="745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63" t="s">
        <v>35</v>
      </c>
      <c r="G3140" s="763"/>
      <c r="H3140" s="763"/>
      <c r="I3140" s="763"/>
      <c r="J3140" s="394"/>
      <c r="K3140" s="219"/>
      <c r="L3140" s="219"/>
      <c r="M3140" s="219"/>
      <c r="N3140" s="20"/>
      <c r="O3140" s="150"/>
      <c r="P3140" s="207"/>
      <c r="Q3140" s="747" t="s">
        <v>23</v>
      </c>
      <c r="R3140" s="747"/>
      <c r="S3140" s="747"/>
      <c r="T3140" s="747"/>
      <c r="U3140" s="74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82" t="s">
        <v>35</v>
      </c>
      <c r="G3160" s="782"/>
      <c r="H3160" s="782"/>
      <c r="I3160" s="782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52" t="s">
        <v>37</v>
      </c>
      <c r="R3162" s="752"/>
      <c r="S3162" s="752"/>
      <c r="T3162" s="752"/>
      <c r="U3162" s="75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52" t="s">
        <v>37</v>
      </c>
      <c r="R3170" s="752"/>
      <c r="S3170" s="752"/>
      <c r="T3170" s="752"/>
      <c r="U3170" s="75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52"/>
      <c r="R3171" s="752"/>
      <c r="S3171" s="752"/>
      <c r="T3171" s="752"/>
      <c r="U3171" s="75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52"/>
      <c r="R3172" s="752"/>
      <c r="S3172" s="752"/>
      <c r="T3172" s="752"/>
      <c r="U3172" s="75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83" t="s">
        <v>38</v>
      </c>
      <c r="G3225" s="783"/>
      <c r="H3225" s="783"/>
      <c r="I3225" s="783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52" t="s">
        <v>37</v>
      </c>
      <c r="R3241" s="752"/>
      <c r="S3241" s="752"/>
      <c r="T3241" s="752"/>
      <c r="U3241" s="75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52"/>
      <c r="R3242" s="752"/>
      <c r="S3242" s="752"/>
      <c r="T3242" s="752"/>
      <c r="U3242" s="75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52"/>
      <c r="R3243" s="752"/>
      <c r="S3243" s="752"/>
      <c r="T3243" s="752"/>
      <c r="U3243" s="75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52"/>
      <c r="R3244" s="752"/>
      <c r="S3244" s="752"/>
      <c r="T3244" s="752"/>
      <c r="U3244" s="75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60" t="s">
        <v>37</v>
      </c>
      <c r="R3249" s="760"/>
      <c r="S3249" s="760"/>
      <c r="T3249" s="760"/>
      <c r="U3249" s="76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52"/>
      <c r="R3250" s="752"/>
      <c r="S3250" s="752"/>
      <c r="T3250" s="752"/>
      <c r="U3250" s="75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52"/>
      <c r="R3251" s="752"/>
      <c r="S3251" s="752"/>
      <c r="T3251" s="752"/>
      <c r="U3251" s="75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52"/>
      <c r="R3252" s="752"/>
      <c r="S3252" s="752"/>
      <c r="T3252" s="752"/>
      <c r="U3252" s="75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52"/>
      <c r="R3253" s="752"/>
      <c r="S3253" s="752"/>
      <c r="T3253" s="752"/>
      <c r="U3253" s="75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37" t="s">
        <v>39</v>
      </c>
      <c r="G3310" s="737"/>
      <c r="H3310" s="737"/>
      <c r="I3310" s="737"/>
      <c r="J3310" s="5"/>
      <c r="K3310" s="24"/>
      <c r="L3310" s="24"/>
      <c r="M3310" s="24"/>
      <c r="N3310" s="18"/>
      <c r="O3310" s="147"/>
      <c r="P3310" s="227"/>
      <c r="Q3310" s="759" t="s">
        <v>40</v>
      </c>
      <c r="R3310" s="759"/>
      <c r="S3310" s="759"/>
      <c r="T3310" s="759"/>
      <c r="U3310" s="75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37"/>
      <c r="G3311" s="737"/>
      <c r="H3311" s="737"/>
      <c r="I3311" s="737"/>
      <c r="J3311" s="5"/>
      <c r="K3311" s="24"/>
      <c r="L3311" s="24"/>
      <c r="M3311" s="24"/>
      <c r="N3311" s="18"/>
      <c r="O3311" s="147"/>
      <c r="P3311" s="227"/>
      <c r="Q3311" s="759"/>
      <c r="R3311" s="759"/>
      <c r="S3311" s="759"/>
      <c r="T3311" s="759"/>
      <c r="U3311" s="75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45" t="s">
        <v>41</v>
      </c>
      <c r="R3336" s="745"/>
      <c r="S3336" s="745"/>
      <c r="T3336" s="745"/>
      <c r="U3336" s="745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45"/>
      <c r="R3337" s="745"/>
      <c r="S3337" s="745"/>
      <c r="T3337" s="745"/>
      <c r="U3337" s="745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45"/>
      <c r="R3338" s="745"/>
      <c r="S3338" s="745"/>
      <c r="T3338" s="745"/>
      <c r="U3338" s="745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45"/>
      <c r="R3339" s="745"/>
      <c r="S3339" s="745"/>
      <c r="T3339" s="745"/>
      <c r="U3339" s="745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45"/>
      <c r="R3340" s="745"/>
      <c r="S3340" s="745"/>
      <c r="T3340" s="745"/>
      <c r="U3340" s="745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45" t="s">
        <v>41</v>
      </c>
      <c r="R3379" s="745"/>
      <c r="S3379" s="745"/>
      <c r="T3379" s="745"/>
      <c r="U3379" s="745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45"/>
      <c r="R3380" s="745"/>
      <c r="S3380" s="745"/>
      <c r="T3380" s="745"/>
      <c r="U3380" s="745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37" t="s">
        <v>39</v>
      </c>
      <c r="G3393" s="737"/>
      <c r="H3393" s="737"/>
      <c r="I3393" s="737"/>
      <c r="J3393" s="5"/>
      <c r="K3393" s="24"/>
      <c r="L3393" s="24"/>
      <c r="M3393" s="24"/>
      <c r="N3393" s="18"/>
      <c r="O3393" s="147"/>
      <c r="P3393" s="193"/>
      <c r="Q3393" s="745" t="s">
        <v>36</v>
      </c>
      <c r="R3393" s="745"/>
      <c r="S3393" s="745"/>
      <c r="T3393" s="745"/>
      <c r="U3393" s="745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37"/>
      <c r="G3394" s="737"/>
      <c r="H3394" s="737"/>
      <c r="I3394" s="737"/>
      <c r="J3394" s="5"/>
      <c r="K3394" s="24"/>
      <c r="L3394" s="24"/>
      <c r="M3394" s="24"/>
      <c r="N3394" s="18"/>
      <c r="O3394" s="147"/>
      <c r="P3394" s="227"/>
      <c r="Q3394" s="745"/>
      <c r="R3394" s="745"/>
      <c r="S3394" s="745"/>
      <c r="T3394" s="745"/>
      <c r="U3394" s="745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51" t="s">
        <v>38</v>
      </c>
      <c r="G3398" s="751"/>
      <c r="H3398" s="751"/>
      <c r="I3398" s="75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36" t="s">
        <v>38</v>
      </c>
      <c r="G3399" s="736"/>
      <c r="H3399" s="736"/>
      <c r="I3399" s="736"/>
      <c r="J3399" s="31"/>
      <c r="K3399" s="230"/>
      <c r="L3399" s="230"/>
      <c r="M3399" s="230"/>
      <c r="N3399" s="102"/>
      <c r="O3399" s="152"/>
      <c r="P3399" s="231"/>
      <c r="Q3399" s="767" t="s">
        <v>41</v>
      </c>
      <c r="R3399" s="767"/>
      <c r="S3399" s="767"/>
      <c r="T3399" s="767"/>
      <c r="U3399" s="76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37" t="s">
        <v>38</v>
      </c>
      <c r="G3419" s="737"/>
      <c r="H3419" s="737"/>
      <c r="I3419" s="73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45" t="s">
        <v>41</v>
      </c>
      <c r="R3424" s="745"/>
      <c r="S3424" s="745"/>
      <c r="T3424" s="745"/>
      <c r="U3424" s="745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37" t="s">
        <v>38</v>
      </c>
      <c r="G3484" s="737"/>
      <c r="H3484" s="737"/>
      <c r="I3484" s="73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47" t="s">
        <v>41</v>
      </c>
      <c r="R3509" s="747"/>
      <c r="S3509" s="747"/>
      <c r="T3509" s="747"/>
      <c r="U3509" s="74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45"/>
      <c r="R3510" s="745"/>
      <c r="S3510" s="745"/>
      <c r="T3510" s="745"/>
      <c r="U3510" s="745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45"/>
      <c r="R3511" s="745"/>
      <c r="S3511" s="745"/>
      <c r="T3511" s="745"/>
      <c r="U3511" s="745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45"/>
      <c r="R3512" s="745"/>
      <c r="S3512" s="745"/>
      <c r="T3512" s="745"/>
      <c r="U3512" s="745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45"/>
      <c r="R3513" s="745"/>
      <c r="S3513" s="745"/>
      <c r="T3513" s="745"/>
      <c r="U3513" s="745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37" t="s">
        <v>38</v>
      </c>
      <c r="G3569" s="737"/>
      <c r="H3569" s="737"/>
      <c r="I3569" s="737"/>
      <c r="J3569" s="5"/>
      <c r="K3569" s="24"/>
      <c r="L3569" s="24"/>
      <c r="M3569" s="24"/>
      <c r="N3569" s="18"/>
      <c r="O3569" s="147"/>
      <c r="P3569" s="227"/>
      <c r="Q3569" s="745" t="s">
        <v>41</v>
      </c>
      <c r="R3569" s="745"/>
      <c r="S3569" s="745"/>
      <c r="T3569" s="745"/>
      <c r="U3569" s="745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37"/>
      <c r="G3570" s="737"/>
      <c r="H3570" s="737"/>
      <c r="I3570" s="737"/>
      <c r="J3570" s="5"/>
      <c r="K3570" s="24"/>
      <c r="L3570" s="24"/>
      <c r="M3570" s="24"/>
      <c r="N3570" s="18"/>
      <c r="O3570" s="147"/>
      <c r="P3570" s="227"/>
      <c r="Q3570" s="745"/>
      <c r="R3570" s="745"/>
      <c r="S3570" s="745"/>
      <c r="T3570" s="745"/>
      <c r="U3570" s="745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36" t="s">
        <v>38</v>
      </c>
      <c r="G3574" s="736"/>
      <c r="H3574" s="736"/>
      <c r="I3574" s="736"/>
      <c r="J3574" s="31"/>
      <c r="K3574" s="230"/>
      <c r="L3574" s="230"/>
      <c r="M3574" s="230"/>
      <c r="N3574" s="20"/>
      <c r="P3574" s="228"/>
      <c r="Q3574" s="747" t="s">
        <v>41</v>
      </c>
      <c r="R3574" s="747"/>
      <c r="S3574" s="747"/>
      <c r="T3574" s="747"/>
      <c r="U3574" s="74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45"/>
      <c r="R3575" s="745"/>
      <c r="S3575" s="745"/>
      <c r="T3575" s="745"/>
      <c r="U3575" s="745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45" t="s">
        <v>41</v>
      </c>
      <c r="R3589" s="745"/>
      <c r="S3589" s="745"/>
      <c r="T3589" s="745"/>
      <c r="U3589" s="745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45"/>
      <c r="R3590" s="745"/>
      <c r="S3590" s="745"/>
      <c r="T3590" s="745"/>
      <c r="U3590" s="745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45"/>
      <c r="R3591" s="745"/>
      <c r="S3591" s="745"/>
      <c r="T3591" s="745"/>
      <c r="U3591" s="745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45"/>
      <c r="R3592" s="745"/>
      <c r="S3592" s="745"/>
      <c r="T3592" s="745"/>
      <c r="U3592" s="745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45"/>
      <c r="R3593" s="745"/>
      <c r="S3593" s="745"/>
      <c r="T3593" s="745"/>
      <c r="U3593" s="745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46"/>
      <c r="C3596" s="746"/>
      <c r="D3596" s="746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41"/>
      <c r="C3618" s="741"/>
      <c r="D3618" s="741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41"/>
      <c r="C3641" s="741"/>
      <c r="D3641" s="741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47" t="s">
        <v>41</v>
      </c>
      <c r="R3642" s="747"/>
      <c r="S3642" s="747"/>
      <c r="T3642" s="747"/>
      <c r="U3642" s="74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45"/>
      <c r="R3643" s="745"/>
      <c r="S3643" s="745"/>
      <c r="T3643" s="745"/>
      <c r="U3643" s="745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45"/>
      <c r="R3644" s="745"/>
      <c r="S3644" s="745"/>
      <c r="T3644" s="745"/>
      <c r="U3644" s="745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37" t="s">
        <v>38</v>
      </c>
      <c r="G3646" s="737"/>
      <c r="H3646" s="737"/>
      <c r="I3646" s="73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37"/>
      <c r="G3647" s="737"/>
      <c r="H3647" s="737"/>
      <c r="I3647" s="73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45" t="s">
        <v>41</v>
      </c>
      <c r="R3662" s="745"/>
      <c r="S3662" s="745"/>
      <c r="T3662" s="745"/>
      <c r="U3662" s="745"/>
      <c r="W3662" s="343"/>
    </row>
    <row r="3663" spans="1:24" s="125" customFormat="1" ht="15" customHeight="1" thickBot="1">
      <c r="A3663" s="235"/>
      <c r="B3663" s="741"/>
      <c r="C3663" s="741"/>
      <c r="D3663" s="741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47" t="s">
        <v>41</v>
      </c>
      <c r="R3664" s="747"/>
      <c r="S3664" s="747"/>
      <c r="T3664" s="747"/>
      <c r="U3664" s="74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37" t="s">
        <v>39</v>
      </c>
      <c r="G3668" s="737"/>
      <c r="H3668" s="737"/>
      <c r="I3668" s="73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41"/>
      <c r="C3687" s="741"/>
      <c r="D3687" s="741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37" t="s">
        <v>38</v>
      </c>
      <c r="G3689" s="737"/>
      <c r="H3689" s="737"/>
      <c r="I3689" s="73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37"/>
      <c r="G3690" s="737"/>
      <c r="H3690" s="737"/>
      <c r="I3690" s="73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45" t="s">
        <v>41</v>
      </c>
      <c r="R3703" s="745"/>
      <c r="S3703" s="745"/>
      <c r="T3703" s="745"/>
      <c r="U3703" s="745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41"/>
      <c r="C3709" s="741"/>
      <c r="D3709" s="741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41"/>
      <c r="C3732" s="741"/>
      <c r="D3732" s="741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37" t="s">
        <v>38</v>
      </c>
      <c r="G3751" s="737"/>
      <c r="H3751" s="737"/>
      <c r="I3751" s="73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41"/>
      <c r="C3777" s="741"/>
      <c r="D3777" s="741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63" t="s">
        <v>41</v>
      </c>
      <c r="R3778" s="763"/>
      <c r="S3778" s="763"/>
      <c r="T3778" s="763"/>
      <c r="U3778" s="76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64"/>
      <c r="R3779" s="764"/>
      <c r="S3779" s="764"/>
      <c r="T3779" s="764"/>
      <c r="U3779" s="764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64"/>
      <c r="R3780" s="764"/>
      <c r="S3780" s="764"/>
      <c r="T3780" s="764"/>
      <c r="U3780" s="764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64"/>
      <c r="R3781" s="764"/>
      <c r="S3781" s="764"/>
      <c r="T3781" s="764"/>
      <c r="U3781" s="764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64"/>
      <c r="R3782" s="764"/>
      <c r="S3782" s="764"/>
      <c r="T3782" s="764"/>
      <c r="U3782" s="764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41"/>
      <c r="C3801" s="741"/>
      <c r="D3801" s="741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41"/>
      <c r="C3824" s="741"/>
      <c r="D3824" s="741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37" t="s">
        <v>38</v>
      </c>
      <c r="G3841" s="737"/>
      <c r="H3841" s="737"/>
      <c r="I3841" s="73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37"/>
      <c r="G3842" s="737"/>
      <c r="H3842" s="737"/>
      <c r="I3842" s="73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40"/>
      <c r="C3846" s="740"/>
      <c r="D3846" s="740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36" t="s">
        <v>38</v>
      </c>
      <c r="G3847" s="736"/>
      <c r="H3847" s="736"/>
      <c r="I3847" s="736"/>
      <c r="J3847" s="31"/>
      <c r="K3847" s="230"/>
      <c r="L3847" s="230"/>
      <c r="M3847" s="230"/>
      <c r="O3847" s="169"/>
      <c r="P3847" s="228"/>
      <c r="Q3847" s="747" t="s">
        <v>43</v>
      </c>
      <c r="R3847" s="747"/>
      <c r="S3847" s="747"/>
      <c r="T3847" s="747"/>
      <c r="U3847" s="74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45"/>
      <c r="R3848" s="745"/>
      <c r="S3848" s="745"/>
      <c r="T3848" s="745"/>
      <c r="U3848" s="745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45"/>
      <c r="R3849" s="745"/>
      <c r="S3849" s="745"/>
      <c r="T3849" s="745"/>
      <c r="U3849" s="745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40"/>
      <c r="C3870" s="740"/>
      <c r="D3870" s="740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62" t="s">
        <v>43</v>
      </c>
      <c r="R3877" s="762"/>
      <c r="S3877" s="762"/>
      <c r="T3877" s="762"/>
      <c r="U3877" s="76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62"/>
      <c r="R3878" s="762"/>
      <c r="S3878" s="762"/>
      <c r="T3878" s="762"/>
      <c r="U3878" s="76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62"/>
      <c r="R3879" s="762"/>
      <c r="S3879" s="762"/>
      <c r="T3879" s="762"/>
      <c r="U3879" s="76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62"/>
      <c r="R3880" s="762"/>
      <c r="S3880" s="762"/>
      <c r="T3880" s="762"/>
      <c r="U3880" s="76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62"/>
      <c r="R3881" s="762"/>
      <c r="S3881" s="762"/>
      <c r="T3881" s="762"/>
      <c r="U3881" s="76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40"/>
      <c r="C3891" s="740"/>
      <c r="D3891" s="740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40"/>
      <c r="C3913" s="740"/>
      <c r="D3913" s="740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62" t="s">
        <v>43</v>
      </c>
      <c r="R3917" s="762"/>
      <c r="S3917" s="762"/>
      <c r="T3917" s="762"/>
      <c r="U3917" s="76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62"/>
      <c r="R3918" s="762"/>
      <c r="S3918" s="762"/>
      <c r="T3918" s="762"/>
      <c r="U3918" s="76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62" t="s">
        <v>35</v>
      </c>
      <c r="R3934" s="762"/>
      <c r="S3934" s="762"/>
      <c r="T3934" s="762"/>
      <c r="U3934" s="76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62"/>
      <c r="R3935" s="762"/>
      <c r="S3935" s="762"/>
      <c r="T3935" s="762"/>
      <c r="U3935" s="762"/>
    </row>
    <row r="3936" spans="1:24" ht="15" customHeight="1" thickBot="1">
      <c r="A3936" s="236"/>
      <c r="B3936" s="740"/>
      <c r="C3936" s="740"/>
      <c r="D3936" s="740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52" t="s">
        <v>44</v>
      </c>
      <c r="R3937" s="752"/>
      <c r="S3937" s="752"/>
      <c r="T3937" s="752"/>
      <c r="U3937" s="75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39" t="s">
        <v>45</v>
      </c>
      <c r="R3948" s="739"/>
      <c r="S3948" s="739"/>
      <c r="T3948" s="739"/>
      <c r="U3948" s="73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40"/>
      <c r="C3960" s="740"/>
      <c r="D3960" s="740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39" t="s">
        <v>45</v>
      </c>
      <c r="R3963" s="739"/>
      <c r="S3963" s="739"/>
      <c r="T3963" s="739"/>
      <c r="U3963" s="73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39" t="s">
        <v>45</v>
      </c>
      <c r="R3966" s="739"/>
      <c r="S3966" s="739"/>
      <c r="T3966" s="739"/>
      <c r="U3966" s="73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39"/>
      <c r="R3967" s="739"/>
      <c r="S3967" s="739"/>
      <c r="T3967" s="739"/>
      <c r="U3967" s="73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39"/>
      <c r="R3968" s="739"/>
      <c r="S3968" s="739"/>
      <c r="T3968" s="739"/>
      <c r="U3968" s="73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40"/>
      <c r="C3981" s="740"/>
      <c r="D3981" s="740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40"/>
      <c r="C4005" s="740"/>
      <c r="D4005" s="740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40"/>
      <c r="C4028" s="740"/>
      <c r="D4028" s="740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98"/>
      <c r="Z4042" s="798"/>
      <c r="AA4042" s="798"/>
      <c r="AB4042" s="798"/>
      <c r="AC4042" s="798"/>
      <c r="AD4042" s="798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98"/>
      <c r="Z4043" s="798"/>
      <c r="AA4043" s="798"/>
      <c r="AB4043" s="798"/>
      <c r="AC4043" s="798"/>
      <c r="AD4043" s="798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40"/>
      <c r="C4050" s="740"/>
      <c r="D4050" s="740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63" t="s">
        <v>41</v>
      </c>
      <c r="Z4051" s="763"/>
      <c r="AA4051" s="763"/>
      <c r="AB4051" s="763"/>
      <c r="AC4051" s="763"/>
      <c r="AD4051" s="763"/>
      <c r="AE4051" s="763"/>
      <c r="AF4051" s="763"/>
      <c r="AG4051" s="76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64"/>
      <c r="Z4052" s="764"/>
      <c r="AA4052" s="764"/>
      <c r="AB4052" s="764"/>
      <c r="AC4052" s="764"/>
      <c r="AD4052" s="764"/>
      <c r="AE4052" s="764"/>
      <c r="AF4052" s="764"/>
      <c r="AG4052" s="764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64"/>
      <c r="Z4053" s="764"/>
      <c r="AA4053" s="764"/>
      <c r="AB4053" s="764"/>
      <c r="AC4053" s="764"/>
      <c r="AD4053" s="764"/>
      <c r="AE4053" s="764"/>
      <c r="AF4053" s="764"/>
      <c r="AG4053" s="764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64"/>
      <c r="Z4054" s="764"/>
      <c r="AA4054" s="764"/>
      <c r="AB4054" s="764"/>
      <c r="AC4054" s="764"/>
      <c r="AD4054" s="764"/>
      <c r="AE4054" s="764"/>
      <c r="AF4054" s="764"/>
      <c r="AG4054" s="764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64"/>
      <c r="Z4055" s="764"/>
      <c r="AA4055" s="764"/>
      <c r="AB4055" s="764"/>
      <c r="AC4055" s="764"/>
      <c r="AD4055" s="764"/>
      <c r="AE4055" s="764"/>
      <c r="AF4055" s="764"/>
      <c r="AG4055" s="764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40"/>
      <c r="C4074" s="740"/>
      <c r="D4074" s="740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40"/>
      <c r="C4096" s="740"/>
      <c r="D4096" s="740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37" t="s">
        <v>38</v>
      </c>
      <c r="G4114" s="737"/>
      <c r="H4114" s="737"/>
      <c r="I4114" s="73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37"/>
      <c r="G4115" s="737"/>
      <c r="H4115" s="737"/>
      <c r="I4115" s="73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40"/>
      <c r="C4119" s="740"/>
      <c r="D4119" s="740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65" t="s">
        <v>46</v>
      </c>
      <c r="Q4141" s="766"/>
      <c r="R4141" s="766"/>
      <c r="S4141" s="766"/>
      <c r="T4141" s="766"/>
      <c r="U4141" s="766"/>
      <c r="V4141" s="766"/>
      <c r="W4141" s="766"/>
    </row>
    <row r="4142" spans="1:23" ht="15" customHeight="1" thickBot="1">
      <c r="A4142" s="236"/>
      <c r="B4142" s="740"/>
      <c r="C4142" s="740"/>
      <c r="D4142" s="740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55" t="s">
        <v>46</v>
      </c>
      <c r="Q4143" s="756"/>
      <c r="R4143" s="756"/>
      <c r="S4143" s="756"/>
      <c r="T4143" s="756"/>
      <c r="U4143" s="756"/>
      <c r="V4143" s="756"/>
      <c r="W4143" s="75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57"/>
      <c r="Q4144" s="758"/>
      <c r="R4144" s="758"/>
      <c r="S4144" s="758"/>
      <c r="T4144" s="758"/>
      <c r="U4144" s="758"/>
      <c r="V4144" s="758"/>
      <c r="W4144" s="75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57"/>
      <c r="Q4145" s="758"/>
      <c r="R4145" s="758"/>
      <c r="S4145" s="758"/>
      <c r="T4145" s="758"/>
      <c r="U4145" s="758"/>
      <c r="V4145" s="758"/>
      <c r="W4145" s="75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57"/>
      <c r="Q4146" s="758"/>
      <c r="R4146" s="758"/>
      <c r="S4146" s="758"/>
      <c r="T4146" s="758"/>
      <c r="U4146" s="758"/>
      <c r="V4146" s="758"/>
      <c r="W4146" s="75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40"/>
      <c r="C4163" s="740"/>
      <c r="D4163" s="740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40"/>
      <c r="C4185" s="740"/>
      <c r="D4185" s="740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61" t="s">
        <v>47</v>
      </c>
      <c r="G4199" s="761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61"/>
      <c r="G4200" s="761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40"/>
      <c r="C4208" s="740"/>
      <c r="D4208" s="740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52" t="s">
        <v>44</v>
      </c>
      <c r="R4209" s="752"/>
      <c r="S4209" s="752"/>
      <c r="T4209" s="752"/>
      <c r="U4209" s="75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52" t="s">
        <v>44</v>
      </c>
      <c r="R4210" s="752"/>
      <c r="S4210" s="752"/>
      <c r="T4210" s="752"/>
      <c r="U4210" s="75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40"/>
      <c r="C4231" s="740"/>
      <c r="D4231" s="740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52" t="s">
        <v>44</v>
      </c>
      <c r="R4232" s="752"/>
      <c r="S4232" s="752"/>
      <c r="T4232" s="752"/>
      <c r="U4232" s="75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40"/>
      <c r="C4253" s="740"/>
      <c r="D4253" s="740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40"/>
      <c r="C4277" s="740"/>
      <c r="D4277" s="740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37" t="s">
        <v>48</v>
      </c>
      <c r="G4294" s="737"/>
      <c r="H4294" s="737"/>
      <c r="I4294" s="737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40"/>
      <c r="C4299" s="740"/>
      <c r="D4299" s="740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11" t="s">
        <v>50</v>
      </c>
      <c r="Q4305" s="811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40"/>
      <c r="C4322" s="740"/>
      <c r="D4322" s="740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12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13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13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13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13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13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40"/>
      <c r="C4346" s="740"/>
      <c r="D4346" s="740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40"/>
      <c r="C4367" s="740"/>
      <c r="D4367" s="740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37" t="s">
        <v>51</v>
      </c>
      <c r="G4386" s="737"/>
      <c r="H4386" s="737"/>
      <c r="I4386" s="737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37"/>
      <c r="G4387" s="737"/>
      <c r="H4387" s="737"/>
      <c r="I4387" s="737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40"/>
      <c r="C4391" s="740"/>
      <c r="D4391" s="740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40"/>
      <c r="C4413" s="740"/>
      <c r="D4413" s="740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43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43" t="s">
        <v>50</v>
      </c>
      <c r="Q4426" s="743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43"/>
      <c r="Q4427" s="743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43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43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43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40"/>
      <c r="C4434" s="740"/>
      <c r="D4434" s="740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40"/>
      <c r="C4457" s="740"/>
      <c r="D4457" s="740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37" t="s">
        <v>51</v>
      </c>
      <c r="G4460" s="737"/>
      <c r="H4460" s="737"/>
      <c r="I4460" s="737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37"/>
      <c r="G4461" s="737"/>
      <c r="H4461" s="737"/>
      <c r="I4461" s="737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53" t="s">
        <v>50</v>
      </c>
      <c r="Q4479" s="754"/>
      <c r="U4479" s="463">
        <v>0.1</v>
      </c>
    </row>
    <row r="4480" spans="1:23" ht="15" customHeight="1" thickBot="1">
      <c r="A4480" s="236"/>
      <c r="B4480" s="740"/>
      <c r="C4480" s="740"/>
      <c r="D4480" s="740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08" t="s">
        <v>50</v>
      </c>
      <c r="Q4481" s="808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737" t="s">
        <v>51</v>
      </c>
      <c r="G4482" s="737"/>
      <c r="H4482" s="737"/>
      <c r="I4482" s="737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37" t="s">
        <v>51</v>
      </c>
      <c r="G4497" s="737"/>
      <c r="H4497" s="737"/>
      <c r="I4497" s="737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40"/>
      <c r="C4502" s="740"/>
      <c r="D4502" s="740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40"/>
      <c r="C4525" s="740"/>
      <c r="D4525" s="740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40"/>
      <c r="C4549" s="740"/>
      <c r="D4549" s="740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37" t="s">
        <v>51</v>
      </c>
      <c r="G4570" s="737"/>
      <c r="H4570" s="737"/>
      <c r="I4570" s="73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40"/>
      <c r="C4571" s="740"/>
      <c r="D4571" s="740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50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50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39" t="s">
        <v>48</v>
      </c>
      <c r="Q4590" s="739" t="s">
        <v>48</v>
      </c>
      <c r="U4590" s="463">
        <v>0.1</v>
      </c>
      <c r="W4590" s="79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39"/>
      <c r="Q4591" s="739"/>
      <c r="U4591" s="463">
        <v>0.1</v>
      </c>
      <c r="W4591" s="79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40"/>
      <c r="C4594" s="740"/>
      <c r="D4594" s="740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38" t="s">
        <v>48</v>
      </c>
      <c r="Q4595" s="25">
        <f>184.92/1177</f>
        <v>0.15711129991503822</v>
      </c>
      <c r="U4595" s="463">
        <v>0.1</v>
      </c>
      <c r="W4595" s="80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39"/>
      <c r="Q4596" s="25">
        <f>185.5/1183</f>
        <v>0.15680473372781065</v>
      </c>
      <c r="U4596" s="463">
        <v>0.1</v>
      </c>
      <c r="W4596" s="79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39"/>
      <c r="Q4597" s="25">
        <f>183.64/1168</f>
        <v>0.15722602739726027</v>
      </c>
      <c r="U4597" s="463">
        <v>0.1</v>
      </c>
      <c r="W4597" s="79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39"/>
      <c r="Q4598" s="25">
        <f>183.6/1167</f>
        <v>0.15732647814910025</v>
      </c>
      <c r="U4598" s="463">
        <v>0.1</v>
      </c>
      <c r="W4598" s="79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39"/>
      <c r="Q4599" s="25">
        <f>182.52/1157</f>
        <v>0.15775280898876406</v>
      </c>
      <c r="U4599" s="463">
        <v>0.1</v>
      </c>
      <c r="W4599" s="79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39"/>
      <c r="Q4600" s="25">
        <f>182.82/1161.5</f>
        <v>0.15739991390443392</v>
      </c>
      <c r="U4600" s="463">
        <v>0.1</v>
      </c>
      <c r="W4600" s="79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40"/>
      <c r="C4617" s="740"/>
      <c r="D4617" s="740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40"/>
      <c r="C4639" s="740"/>
      <c r="D4639" s="740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42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42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42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37" t="s">
        <v>51</v>
      </c>
      <c r="G4658" s="737"/>
      <c r="H4658" s="737"/>
      <c r="I4658" s="737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40"/>
      <c r="C4662" s="740"/>
      <c r="D4662" s="740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740"/>
      <c r="C4683" s="740"/>
      <c r="D4683" s="740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39" t="s">
        <v>48</v>
      </c>
      <c r="Q4688" s="25">
        <f>181.83/1202.7</f>
        <v>0.15118483412322276</v>
      </c>
      <c r="U4688" s="459">
        <v>0.1</v>
      </c>
      <c r="W4688" s="810" t="s">
        <v>48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39"/>
      <c r="Q4689" s="739" t="s">
        <v>48</v>
      </c>
      <c r="U4689" s="459">
        <v>0.1</v>
      </c>
      <c r="W4689" s="810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39"/>
      <c r="Q4690" s="739"/>
      <c r="U4690" s="459">
        <v>0.1</v>
      </c>
      <c r="W4690" s="810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39"/>
      <c r="Q4691" s="739"/>
      <c r="U4691" s="459">
        <v>0.1</v>
      </c>
      <c r="W4691" s="810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39"/>
      <c r="Q4692" s="25">
        <f>183.28/1198.36</f>
        <v>0.15294235455122002</v>
      </c>
      <c r="U4692" s="459">
        <v>0.1</v>
      </c>
      <c r="W4692" s="810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39"/>
      <c r="Q4693" s="25">
        <f>182.78/1197</f>
        <v>0.15269841269841269</v>
      </c>
      <c r="U4693" s="459">
        <v>0.1</v>
      </c>
      <c r="W4693" s="810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740"/>
      <c r="C4705" s="740"/>
      <c r="D4705" s="740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737"/>
      <c r="C4724" s="737"/>
      <c r="D4724" s="737"/>
      <c r="E4724" s="737"/>
      <c r="F4724" s="737"/>
      <c r="G4724" s="737"/>
      <c r="H4724" s="737"/>
      <c r="I4724" s="737"/>
      <c r="J4724" s="737"/>
      <c r="K4724" s="737"/>
      <c r="L4724" s="737"/>
      <c r="M4724" s="737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737"/>
      <c r="C4725" s="737"/>
      <c r="D4725" s="737"/>
      <c r="E4725" s="737"/>
      <c r="F4725" s="737"/>
      <c r="G4725" s="737"/>
      <c r="H4725" s="737"/>
      <c r="I4725" s="737"/>
      <c r="J4725" s="737"/>
      <c r="K4725" s="737"/>
      <c r="L4725" s="737"/>
      <c r="M4725" s="737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740"/>
      <c r="C4729" s="740"/>
      <c r="D4729" s="740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740"/>
      <c r="C4751" s="740"/>
      <c r="D4751" s="740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736"/>
      <c r="C4752" s="736"/>
      <c r="D4752" s="736"/>
      <c r="E4752" s="736"/>
      <c r="F4752" s="736"/>
      <c r="G4752" s="736"/>
      <c r="H4752" s="736"/>
      <c r="I4752" s="736"/>
      <c r="J4752" s="736"/>
      <c r="K4752" s="736"/>
      <c r="L4752" s="736"/>
      <c r="M4752" s="736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737"/>
      <c r="C4772" s="737"/>
      <c r="D4772" s="737"/>
      <c r="E4772" s="737"/>
      <c r="F4772" s="737"/>
      <c r="G4772" s="737"/>
      <c r="H4772" s="737"/>
      <c r="I4772" s="737"/>
      <c r="J4772" s="737"/>
      <c r="K4772" s="737"/>
      <c r="L4772" s="737"/>
      <c r="M4772" s="737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740"/>
      <c r="C4774" s="740"/>
      <c r="D4774" s="740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50" t="s">
        <v>55</v>
      </c>
      <c r="Q4781" s="25">
        <f>175.94/1156.5</f>
        <v>0.15213143104193688</v>
      </c>
      <c r="U4781" s="459">
        <v>0.1</v>
      </c>
      <c r="W4781" s="796" t="s">
        <v>55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50"/>
      <c r="Q4782" s="25">
        <f>175.94/1155.8</f>
        <v>0.15222356809136528</v>
      </c>
      <c r="U4782" s="459">
        <v>0.1</v>
      </c>
      <c r="W4782" s="796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740"/>
      <c r="C4797" s="740"/>
      <c r="D4797" s="740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740"/>
      <c r="C4819" s="740"/>
      <c r="D4819" s="740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737"/>
      <c r="C4840" s="737"/>
      <c r="D4840" s="737"/>
      <c r="E4840" s="737"/>
      <c r="F4840" s="737"/>
      <c r="G4840" s="737"/>
      <c r="H4840" s="737"/>
      <c r="I4840" s="737"/>
      <c r="J4840" s="737"/>
      <c r="K4840" s="737"/>
      <c r="L4840" s="737"/>
      <c r="M4840" s="737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740"/>
      <c r="C4843" s="740"/>
      <c r="D4843" s="740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44" t="s">
        <v>50</v>
      </c>
      <c r="U4852" s="459">
        <v>0.1</v>
      </c>
      <c r="W4852" s="796" t="s">
        <v>48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44"/>
      <c r="U4853" s="459">
        <v>0.1</v>
      </c>
      <c r="W4853" s="796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43" t="s">
        <v>50</v>
      </c>
      <c r="Q4854" s="744"/>
      <c r="U4854" s="459">
        <v>0.1</v>
      </c>
      <c r="W4854" s="796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43"/>
      <c r="Q4855" s="25">
        <f>166.02/1112.3</f>
        <v>0.14925829362582038</v>
      </c>
      <c r="U4855" s="459">
        <v>0.1</v>
      </c>
      <c r="W4855" s="796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740"/>
      <c r="C4866" s="740"/>
      <c r="D4866" s="740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07" t="s">
        <v>50</v>
      </c>
      <c r="Q4867" s="376" t="s">
        <v>50</v>
      </c>
      <c r="U4867" s="459">
        <v>0.1</v>
      </c>
      <c r="W4867" s="809" t="s">
        <v>48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43"/>
      <c r="Q4868" s="25">
        <f>165.28/1105.1</f>
        <v>0.14956112568998281</v>
      </c>
      <c r="U4868" s="459">
        <v>0.1</v>
      </c>
      <c r="W4868" s="796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43"/>
      <c r="Q4869" s="25">
        <f>165.28/1105.1</f>
        <v>0.14956112568998281</v>
      </c>
      <c r="U4869" s="459">
        <v>0.1</v>
      </c>
      <c r="W4869" s="796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43"/>
      <c r="Q4870" s="25">
        <f>165.28/1105.1</f>
        <v>0.14956112568998281</v>
      </c>
      <c r="U4870" s="459">
        <v>0.1</v>
      </c>
      <c r="W4870" s="796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43"/>
      <c r="Q4871" s="25">
        <f>165.94/1111.3</f>
        <v>0.14932061549536579</v>
      </c>
      <c r="U4871" s="459">
        <v>0.1</v>
      </c>
      <c r="W4871" s="796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740"/>
      <c r="C4888" s="740"/>
      <c r="D4888" s="740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740"/>
      <c r="C4911" s="740"/>
      <c r="D4911" s="740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737"/>
      <c r="C4929" s="737"/>
      <c r="D4929" s="737"/>
      <c r="E4929" s="737"/>
      <c r="F4929" s="737"/>
      <c r="G4929" s="737"/>
      <c r="H4929" s="737"/>
      <c r="I4929" s="737"/>
      <c r="J4929" s="737"/>
      <c r="K4929" s="737"/>
      <c r="L4929" s="737"/>
      <c r="M4929" s="737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737"/>
      <c r="C4930" s="737"/>
      <c r="D4930" s="737"/>
      <c r="E4930" s="737"/>
      <c r="F4930" s="737"/>
      <c r="G4930" s="737"/>
      <c r="H4930" s="737"/>
      <c r="I4930" s="737"/>
      <c r="J4930" s="737"/>
      <c r="K4930" s="737"/>
      <c r="L4930" s="737"/>
      <c r="M4930" s="737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740"/>
      <c r="C4934" s="740"/>
      <c r="D4934" s="740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43" t="s">
        <v>50</v>
      </c>
      <c r="Q4953" s="743" t="s">
        <v>50</v>
      </c>
      <c r="W4953" s="803" t="s">
        <v>50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43"/>
      <c r="Q4954" s="743"/>
      <c r="W4954" s="803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43"/>
      <c r="Q4955" s="743"/>
      <c r="W4955" s="803"/>
      <c r="X4955" s="539"/>
    </row>
    <row r="4956" spans="1:24" ht="15" customHeight="1" thickBot="1">
      <c r="A4956" s="236"/>
      <c r="B4956" s="740"/>
      <c r="C4956" s="740"/>
      <c r="D4956" s="740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801" t="s">
        <v>50</v>
      </c>
      <c r="Q4957" s="25">
        <f>169.01/1155.5</f>
        <v>0.14626568585028127</v>
      </c>
      <c r="W4957" s="799" t="s">
        <v>50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802"/>
      <c r="Q4958" s="25">
        <f>168.97/1155.2</f>
        <v>0.14626904432132964</v>
      </c>
      <c r="W4958" s="800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740"/>
      <c r="C4977" s="740"/>
      <c r="D4977" s="740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740"/>
      <c r="C5001" s="740"/>
      <c r="D5001" s="740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06" t="s">
        <v>56</v>
      </c>
      <c r="Q5002" s="25">
        <f>162.01/1113.8</f>
        <v>0.1454569940743401</v>
      </c>
      <c r="W5002" s="804" t="s">
        <v>57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42"/>
      <c r="Q5003" s="25">
        <f>162.67/1118.9</f>
        <v>0.14538385914737686</v>
      </c>
      <c r="W5003" s="805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737"/>
      <c r="C5011" s="737"/>
      <c r="D5011" s="737"/>
      <c r="E5011" s="737"/>
      <c r="F5011" s="737"/>
      <c r="G5011" s="737"/>
      <c r="H5011" s="737"/>
      <c r="I5011" s="737"/>
      <c r="J5011" s="737"/>
      <c r="K5011" s="737"/>
      <c r="L5011" s="737"/>
      <c r="M5011" s="737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737"/>
      <c r="C5012" s="737"/>
      <c r="D5012" s="737"/>
      <c r="E5012" s="737"/>
      <c r="F5012" s="737"/>
      <c r="G5012" s="737"/>
      <c r="H5012" s="737"/>
      <c r="I5012" s="737"/>
      <c r="J5012" s="737"/>
      <c r="K5012" s="737"/>
      <c r="L5012" s="737"/>
      <c r="M5012" s="73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740"/>
      <c r="C5022" s="740"/>
      <c r="D5022" s="740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736"/>
      <c r="C5023" s="736"/>
      <c r="D5023" s="736"/>
      <c r="E5023" s="736"/>
      <c r="F5023" s="736"/>
      <c r="G5023" s="736"/>
      <c r="H5023" s="736"/>
      <c r="I5023" s="736"/>
      <c r="J5023" s="736"/>
      <c r="K5023" s="736"/>
      <c r="L5023" s="736"/>
      <c r="M5023" s="736"/>
      <c r="P5023" s="452" t="s">
        <v>56</v>
      </c>
      <c r="Q5023" s="738" t="s">
        <v>48</v>
      </c>
      <c r="W5023" s="454" t="s">
        <v>56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39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39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39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737"/>
      <c r="C5043" s="737"/>
      <c r="D5043" s="737"/>
      <c r="E5043" s="737"/>
      <c r="F5043" s="737"/>
      <c r="G5043" s="737"/>
      <c r="H5043" s="737"/>
      <c r="I5043" s="737"/>
      <c r="J5043" s="737"/>
      <c r="K5043" s="737"/>
      <c r="L5043" s="737"/>
      <c r="M5043" s="737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740"/>
      <c r="C5046" s="740"/>
      <c r="D5046" s="740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740"/>
      <c r="C5069" s="740"/>
      <c r="D5069" s="740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740"/>
      <c r="C5091" s="740"/>
      <c r="D5091" s="740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737"/>
      <c r="C5111" s="737"/>
      <c r="D5111" s="737"/>
      <c r="E5111" s="737"/>
      <c r="F5111" s="737"/>
      <c r="G5111" s="737"/>
      <c r="H5111" s="737"/>
      <c r="I5111" s="737"/>
      <c r="J5111" s="737"/>
      <c r="K5111" s="737"/>
      <c r="L5111" s="737"/>
      <c r="M5111" s="737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740"/>
      <c r="C5115" s="740"/>
      <c r="D5115" s="740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740"/>
      <c r="C5137" s="740"/>
      <c r="D5137" s="740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740"/>
      <c r="C5160" s="740"/>
      <c r="D5160" s="740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740"/>
      <c r="C5183" s="740"/>
      <c r="D5183" s="740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737"/>
      <c r="C5200" s="737"/>
      <c r="D5200" s="737"/>
      <c r="E5200" s="737"/>
      <c r="F5200" s="737"/>
      <c r="G5200" s="737"/>
      <c r="H5200" s="737"/>
      <c r="I5200" s="737"/>
      <c r="J5200" s="737"/>
      <c r="K5200" s="737"/>
      <c r="L5200" s="737"/>
      <c r="M5200" s="737"/>
      <c r="P5200" s="278"/>
      <c r="X5200" s="539"/>
    </row>
    <row r="5201" spans="1:24" ht="15" customHeight="1">
      <c r="A5201" s="3">
        <v>43095</v>
      </c>
      <c r="B5201" s="737"/>
      <c r="C5201" s="737"/>
      <c r="D5201" s="737"/>
      <c r="E5201" s="737"/>
      <c r="F5201" s="737"/>
      <c r="G5201" s="737"/>
      <c r="H5201" s="737"/>
      <c r="I5201" s="737"/>
      <c r="J5201" s="737"/>
      <c r="K5201" s="737"/>
      <c r="L5201" s="737"/>
      <c r="M5201" s="737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740"/>
      <c r="C5205" s="740"/>
      <c r="D5205" s="740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740"/>
      <c r="C5228" s="740"/>
      <c r="D5228" s="740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15" t="s">
        <v>50</v>
      </c>
      <c r="Q5239" s="815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15"/>
      <c r="Q5240" s="815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15"/>
      <c r="Q5241" s="81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15"/>
      <c r="Q5242" s="81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15"/>
      <c r="Q5243" s="81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740"/>
      <c r="C5249" s="740"/>
      <c r="D5249" s="740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737"/>
      <c r="C5271" s="737"/>
      <c r="D5271" s="737"/>
      <c r="E5271" s="737"/>
      <c r="F5271" s="737"/>
      <c r="G5271" s="737"/>
      <c r="H5271" s="737"/>
      <c r="I5271" s="737"/>
      <c r="J5271" s="737"/>
      <c r="K5271" s="737"/>
      <c r="L5271" s="737"/>
      <c r="M5271" s="737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740"/>
      <c r="C5272" s="740"/>
      <c r="D5272" s="740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737"/>
      <c r="C5273" s="737"/>
      <c r="D5273" s="737"/>
      <c r="E5273" s="737"/>
      <c r="F5273" s="737"/>
      <c r="G5273" s="737"/>
      <c r="H5273" s="737"/>
      <c r="I5273" s="737"/>
      <c r="J5273" s="737"/>
      <c r="K5273" s="737"/>
      <c r="L5273" s="737"/>
      <c r="M5273" s="73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42" t="s">
        <v>58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42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740"/>
      <c r="C5294" s="740"/>
      <c r="D5294" s="740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737"/>
      <c r="C5299" s="737"/>
      <c r="D5299" s="737"/>
      <c r="E5299" s="737"/>
      <c r="F5299" s="737"/>
      <c r="G5299" s="737"/>
      <c r="H5299" s="737"/>
      <c r="I5299" s="737"/>
      <c r="J5299" s="737"/>
      <c r="K5299" s="737"/>
      <c r="L5299" s="737"/>
      <c r="M5299" s="737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737"/>
      <c r="C5314" s="737"/>
      <c r="D5314" s="737"/>
      <c r="E5314" s="737"/>
      <c r="F5314" s="737"/>
      <c r="G5314" s="737"/>
      <c r="H5314" s="737"/>
      <c r="I5314" s="737"/>
      <c r="J5314" s="737"/>
      <c r="K5314" s="737"/>
      <c r="L5314" s="737"/>
      <c r="M5314" s="73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740"/>
      <c r="C5318" s="740"/>
      <c r="D5318" s="740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740"/>
      <c r="C5340" s="740"/>
      <c r="D5340" s="740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737"/>
      <c r="C5382" s="737"/>
      <c r="D5382" s="737"/>
      <c r="E5382" s="737"/>
      <c r="F5382" s="737"/>
      <c r="G5382" s="737"/>
      <c r="H5382" s="737"/>
      <c r="I5382" s="737"/>
      <c r="J5382" s="737"/>
      <c r="K5382" s="737"/>
      <c r="L5382" s="737"/>
      <c r="M5382" s="737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737"/>
      <c r="C5472" s="737"/>
      <c r="D5472" s="737"/>
      <c r="E5472" s="737"/>
      <c r="F5472" s="737"/>
      <c r="G5472" s="737"/>
      <c r="H5472" s="737"/>
      <c r="I5472" s="737"/>
      <c r="J5472" s="737"/>
      <c r="K5472" s="737"/>
      <c r="L5472" s="737"/>
      <c r="M5472" s="73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737"/>
      <c r="C5473" s="737"/>
      <c r="D5473" s="737"/>
      <c r="E5473" s="737"/>
      <c r="F5473" s="737"/>
      <c r="G5473" s="737"/>
      <c r="H5473" s="737"/>
      <c r="I5473" s="737"/>
      <c r="J5473" s="737"/>
      <c r="K5473" s="737"/>
      <c r="L5473" s="737"/>
      <c r="M5473" s="73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737"/>
      <c r="C5558" s="737"/>
      <c r="D5558" s="737"/>
      <c r="E5558" s="737"/>
      <c r="F5558" s="737"/>
      <c r="G5558" s="737"/>
      <c r="H5558" s="737"/>
      <c r="I5558" s="737"/>
      <c r="J5558" s="737"/>
      <c r="K5558" s="737"/>
      <c r="L5558" s="737"/>
      <c r="M5558" s="737"/>
      <c r="P5558" s="278"/>
      <c r="X5558" s="539"/>
    </row>
    <row r="5559" spans="1:24" ht="15" customHeight="1">
      <c r="A5559" s="3">
        <v>43577</v>
      </c>
      <c r="B5559" s="737"/>
      <c r="C5559" s="737"/>
      <c r="D5559" s="737"/>
      <c r="E5559" s="737"/>
      <c r="F5559" s="737"/>
      <c r="G5559" s="737"/>
      <c r="H5559" s="737"/>
      <c r="I5559" s="737"/>
      <c r="J5559" s="737"/>
      <c r="K5559" s="737"/>
      <c r="L5559" s="737"/>
      <c r="M5559" s="737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37"/>
      <c r="C5570" s="737"/>
      <c r="D5570" s="737"/>
      <c r="E5570" s="737"/>
      <c r="F5570" s="737"/>
      <c r="G5570" s="737"/>
      <c r="H5570" s="737"/>
      <c r="I5570" s="737"/>
      <c r="J5570" s="737"/>
      <c r="K5570" s="737"/>
      <c r="L5570" s="737"/>
      <c r="M5570" s="73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737"/>
      <c r="C5585" s="737"/>
      <c r="D5585" s="737"/>
      <c r="E5585" s="737"/>
      <c r="F5585" s="737"/>
      <c r="G5585" s="737"/>
      <c r="H5585" s="737"/>
      <c r="I5585" s="737"/>
      <c r="J5585" s="737"/>
      <c r="K5585" s="737"/>
      <c r="L5585" s="737"/>
      <c r="M5585" s="73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737"/>
      <c r="C5653" s="737"/>
      <c r="D5653" s="737"/>
      <c r="E5653" s="737"/>
      <c r="F5653" s="737"/>
      <c r="G5653" s="737"/>
      <c r="H5653" s="737"/>
      <c r="I5653" s="737"/>
      <c r="J5653" s="737"/>
      <c r="K5653" s="737"/>
      <c r="L5653" s="737"/>
      <c r="M5653" s="73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764" t="s">
        <v>60</v>
      </c>
      <c r="C5744" s="737"/>
      <c r="D5744" s="737"/>
      <c r="E5744" s="737"/>
      <c r="F5744" s="737"/>
      <c r="G5744" s="737"/>
      <c r="H5744" s="737"/>
      <c r="I5744" s="737"/>
      <c r="J5744" s="737"/>
      <c r="K5744" s="737"/>
      <c r="L5744" s="737"/>
      <c r="M5744" s="73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737"/>
      <c r="C5745" s="737"/>
      <c r="D5745" s="737"/>
      <c r="E5745" s="737"/>
      <c r="F5745" s="737"/>
      <c r="G5745" s="737"/>
      <c r="H5745" s="737"/>
      <c r="I5745" s="737"/>
      <c r="J5745" s="737"/>
      <c r="K5745" s="737"/>
      <c r="L5745" s="737"/>
      <c r="M5745" s="73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737" t="s">
        <v>61</v>
      </c>
      <c r="C5824" s="737"/>
      <c r="D5824" s="737"/>
      <c r="E5824" s="737"/>
      <c r="F5824" s="737"/>
      <c r="G5824" s="737"/>
      <c r="H5824" s="737"/>
      <c r="I5824" s="737"/>
      <c r="J5824" s="737"/>
      <c r="K5824" s="737"/>
      <c r="L5824" s="737"/>
      <c r="M5824" s="73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737"/>
      <c r="C5825" s="737"/>
      <c r="D5825" s="737"/>
      <c r="E5825" s="737"/>
      <c r="F5825" s="737"/>
      <c r="G5825" s="737"/>
      <c r="H5825" s="737"/>
      <c r="I5825" s="737"/>
      <c r="J5825" s="737"/>
      <c r="K5825" s="737"/>
      <c r="L5825" s="737"/>
      <c r="M5825" s="73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22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23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23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737" t="s">
        <v>61</v>
      </c>
      <c r="C5845" s="737"/>
      <c r="D5845" s="737"/>
      <c r="E5845" s="737"/>
      <c r="F5845" s="737"/>
      <c r="G5845" s="737"/>
      <c r="H5845" s="737"/>
      <c r="I5845" s="737"/>
      <c r="J5845" s="737"/>
      <c r="K5845" s="737"/>
      <c r="L5845" s="737"/>
      <c r="M5845" s="73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737" t="s">
        <v>61</v>
      </c>
      <c r="C5856" s="737"/>
      <c r="D5856" s="737"/>
      <c r="E5856" s="737"/>
      <c r="F5856" s="737"/>
      <c r="G5856" s="737"/>
      <c r="H5856" s="737"/>
      <c r="I5856" s="737"/>
      <c r="J5856" s="737"/>
      <c r="K5856" s="737"/>
      <c r="L5856" s="737"/>
      <c r="M5856" s="73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737" t="s">
        <v>61</v>
      </c>
      <c r="C5929" s="737"/>
      <c r="D5929" s="737"/>
      <c r="E5929" s="737"/>
      <c r="F5929" s="737"/>
      <c r="G5929" s="737"/>
      <c r="H5929" s="737"/>
      <c r="I5929" s="737"/>
      <c r="J5929" s="737"/>
      <c r="K5929" s="737"/>
      <c r="L5929" s="737"/>
      <c r="M5929" s="737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39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39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17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818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818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818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818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818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737" t="s">
        <v>61</v>
      </c>
      <c r="C6017" s="737"/>
      <c r="D6017" s="737"/>
      <c r="E6017" s="737"/>
      <c r="F6017" s="737"/>
      <c r="G6017" s="737"/>
      <c r="H6017" s="737"/>
      <c r="I6017" s="737"/>
      <c r="J6017" s="737"/>
      <c r="K6017" s="737"/>
      <c r="L6017" s="737"/>
      <c r="M6017" s="737"/>
      <c r="X6017" s="539"/>
    </row>
    <row r="6018" spans="1:24" ht="15" customHeight="1">
      <c r="A6018" s="3">
        <v>44193</v>
      </c>
      <c r="B6018" s="737"/>
      <c r="C6018" s="737"/>
      <c r="D6018" s="737"/>
      <c r="E6018" s="737"/>
      <c r="F6018" s="737"/>
      <c r="G6018" s="737"/>
      <c r="H6018" s="737"/>
      <c r="I6018" s="737"/>
      <c r="J6018" s="737"/>
      <c r="K6018" s="737"/>
      <c r="L6018" s="737"/>
      <c r="M6018" s="73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39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16"/>
      <c r="Q6052" s="739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16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16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16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16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737" t="s">
        <v>61</v>
      </c>
      <c r="C6090" s="737"/>
      <c r="D6090" s="737"/>
      <c r="E6090" s="737"/>
      <c r="F6090" s="737"/>
      <c r="G6090" s="737"/>
      <c r="H6090" s="737"/>
      <c r="I6090" s="737"/>
      <c r="J6090" s="737"/>
      <c r="K6090" s="737"/>
      <c r="L6090" s="737"/>
      <c r="M6090" s="73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737"/>
      <c r="C6091" s="737"/>
      <c r="D6091" s="737"/>
      <c r="E6091" s="737"/>
      <c r="F6091" s="737"/>
      <c r="G6091" s="737"/>
      <c r="H6091" s="737"/>
      <c r="I6091" s="737"/>
      <c r="J6091" s="737"/>
      <c r="K6091" s="737"/>
      <c r="L6091" s="737"/>
      <c r="M6091" s="73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736" t="s">
        <v>62</v>
      </c>
      <c r="C6112" s="736"/>
      <c r="D6112" s="736"/>
      <c r="E6112" s="736"/>
      <c r="F6112" s="736"/>
      <c r="G6112" s="736"/>
      <c r="H6112" s="736"/>
      <c r="I6112" s="736"/>
      <c r="J6112" s="736"/>
      <c r="K6112" s="736"/>
      <c r="L6112" s="736"/>
      <c r="M6112" s="736"/>
      <c r="N6112" s="736"/>
      <c r="O6112" s="736"/>
      <c r="P6112" s="736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14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14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737" t="s">
        <v>61</v>
      </c>
      <c r="C6132" s="737"/>
      <c r="D6132" s="737"/>
      <c r="E6132" s="737"/>
      <c r="F6132" s="737"/>
      <c r="G6132" s="737"/>
      <c r="H6132" s="737"/>
      <c r="I6132" s="737"/>
      <c r="J6132" s="737"/>
      <c r="K6132" s="737"/>
      <c r="L6132" s="737"/>
      <c r="M6132" s="737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737" t="s">
        <v>61</v>
      </c>
      <c r="C6200" s="821"/>
      <c r="D6200" s="821"/>
      <c r="E6200" s="821"/>
      <c r="F6200" s="821"/>
      <c r="G6200" s="821"/>
      <c r="H6200" s="821"/>
      <c r="I6200" s="821"/>
      <c r="J6200" s="821"/>
      <c r="K6200" s="821"/>
      <c r="L6200" s="821"/>
      <c r="M6200" s="82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737" t="s">
        <v>61</v>
      </c>
      <c r="C6289" s="819"/>
      <c r="D6289" s="819"/>
      <c r="E6289" s="819"/>
      <c r="F6289" s="819"/>
      <c r="G6289" s="819"/>
      <c r="H6289" s="819"/>
      <c r="I6289" s="819"/>
      <c r="J6289" s="819"/>
      <c r="K6289" s="819"/>
      <c r="L6289" s="819"/>
      <c r="M6289" s="819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819"/>
      <c r="C6290" s="819"/>
      <c r="D6290" s="819"/>
      <c r="E6290" s="819"/>
      <c r="F6290" s="819"/>
      <c r="G6290" s="819"/>
      <c r="H6290" s="819"/>
      <c r="I6290" s="819"/>
      <c r="J6290" s="819"/>
      <c r="K6290" s="819"/>
      <c r="L6290" s="819"/>
      <c r="M6290" s="819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736" t="s">
        <v>61</v>
      </c>
      <c r="C6295" s="820"/>
      <c r="D6295" s="820"/>
      <c r="E6295" s="820"/>
      <c r="F6295" s="820"/>
      <c r="G6295" s="820"/>
      <c r="H6295" s="820"/>
      <c r="I6295" s="820"/>
      <c r="J6295" s="820"/>
      <c r="K6295" s="820"/>
      <c r="L6295" s="820"/>
      <c r="M6295" s="820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737" t="s">
        <v>61</v>
      </c>
      <c r="C6372" s="819"/>
      <c r="D6372" s="819"/>
      <c r="E6372" s="819"/>
      <c r="F6372" s="819"/>
      <c r="G6372" s="819"/>
      <c r="H6372" s="819"/>
      <c r="I6372" s="819"/>
      <c r="J6372" s="819"/>
      <c r="K6372" s="819"/>
      <c r="L6372" s="819"/>
      <c r="M6372" s="819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819"/>
      <c r="C6373" s="819"/>
      <c r="D6373" s="819"/>
      <c r="E6373" s="819"/>
      <c r="F6373" s="819"/>
      <c r="G6373" s="819"/>
      <c r="H6373" s="819"/>
      <c r="I6373" s="819"/>
      <c r="J6373" s="819"/>
      <c r="K6373" s="819"/>
      <c r="L6373" s="819"/>
      <c r="M6373" s="819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736" t="s">
        <v>61</v>
      </c>
      <c r="C6384" s="736"/>
      <c r="D6384" s="736"/>
      <c r="E6384" s="736"/>
      <c r="F6384" s="736"/>
      <c r="G6384" s="736"/>
      <c r="H6384" s="736"/>
      <c r="I6384" s="736"/>
      <c r="J6384" s="736"/>
      <c r="K6384" s="736"/>
      <c r="L6384" s="736"/>
      <c r="M6384" s="736"/>
      <c r="P6384" s="817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818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818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737" t="s">
        <v>61</v>
      </c>
      <c r="C6408" s="737"/>
      <c r="D6408" s="737"/>
      <c r="E6408" s="737"/>
      <c r="F6408" s="737"/>
      <c r="G6408" s="737"/>
      <c r="H6408" s="737"/>
      <c r="I6408" s="737"/>
      <c r="J6408" s="737"/>
      <c r="K6408" s="737"/>
      <c r="L6408" s="737"/>
      <c r="M6408" s="73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737"/>
      <c r="C6409" s="737"/>
      <c r="D6409" s="737"/>
      <c r="E6409" s="737"/>
      <c r="F6409" s="737"/>
      <c r="G6409" s="737"/>
      <c r="H6409" s="737"/>
      <c r="I6409" s="737"/>
      <c r="J6409" s="737"/>
      <c r="K6409" s="737"/>
      <c r="L6409" s="737"/>
      <c r="M6409" s="737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737" t="s">
        <v>61</v>
      </c>
      <c r="C6472" s="737"/>
      <c r="D6472" s="737"/>
      <c r="E6472" s="737"/>
      <c r="F6472" s="737"/>
      <c r="G6472" s="737"/>
      <c r="H6472" s="737"/>
      <c r="I6472" s="737"/>
      <c r="J6472" s="737"/>
      <c r="K6472" s="737"/>
      <c r="L6472" s="737"/>
      <c r="M6472" s="73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17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818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818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818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818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553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548">
        <v>44862</v>
      </c>
      <c r="B6518" s="4">
        <v>25100</v>
      </c>
      <c r="C6518" s="547">
        <v>0</v>
      </c>
      <c r="D6518" s="552">
        <v>2225</v>
      </c>
      <c r="E6518" s="547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7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553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557">
        <v>44865</v>
      </c>
      <c r="B6519" s="4">
        <v>24475</v>
      </c>
      <c r="C6519" s="556">
        <v>0</v>
      </c>
      <c r="D6519" s="561">
        <v>2225</v>
      </c>
      <c r="E6519" s="556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6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563"/>
      <c r="B6520" s="563"/>
      <c r="C6520" s="563"/>
      <c r="D6520" s="563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564">
        <v>44866</v>
      </c>
      <c r="B6521" s="4">
        <v>24475</v>
      </c>
      <c r="C6521" s="562">
        <v>0</v>
      </c>
      <c r="D6521" s="562">
        <v>2225</v>
      </c>
      <c r="E6521" s="562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2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7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568">
        <v>44867</v>
      </c>
      <c r="B6522" s="4">
        <v>24475</v>
      </c>
      <c r="C6522" s="567">
        <v>0</v>
      </c>
      <c r="D6522" s="570">
        <v>2225</v>
      </c>
      <c r="E6522" s="567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7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553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578">
        <v>44868</v>
      </c>
      <c r="B6523" s="4">
        <v>24475</v>
      </c>
      <c r="C6523" s="577">
        <v>0</v>
      </c>
      <c r="D6523" s="577">
        <v>2225</v>
      </c>
      <c r="E6523" s="577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0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582">
        <v>44869</v>
      </c>
      <c r="B6524" s="4">
        <v>24475</v>
      </c>
      <c r="C6524" s="581">
        <v>0</v>
      </c>
      <c r="D6524" s="581">
        <v>2225</v>
      </c>
      <c r="E6524" s="581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1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585">
        <v>44872</v>
      </c>
      <c r="B6525" s="4">
        <v>24475</v>
      </c>
      <c r="C6525" s="584">
        <v>0</v>
      </c>
      <c r="D6525" s="584">
        <v>2225</v>
      </c>
      <c r="E6525" s="584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4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588">
        <v>44873</v>
      </c>
      <c r="B6526" s="4">
        <v>24475</v>
      </c>
      <c r="C6526" s="587">
        <v>0</v>
      </c>
      <c r="D6526" s="587">
        <v>2225</v>
      </c>
      <c r="E6526" s="587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7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591">
        <v>44874</v>
      </c>
      <c r="B6527" s="4">
        <v>23975</v>
      </c>
      <c r="C6527" s="590">
        <v>0</v>
      </c>
      <c r="D6527" s="590">
        <v>2225</v>
      </c>
      <c r="E6527" s="590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0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594">
        <v>44875</v>
      </c>
      <c r="B6528" s="4">
        <v>23975</v>
      </c>
      <c r="C6528" s="593">
        <v>0</v>
      </c>
      <c r="D6528" s="593">
        <v>2200</v>
      </c>
      <c r="E6528" s="593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3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553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597">
        <v>44876</v>
      </c>
      <c r="B6529" s="4">
        <v>23675</v>
      </c>
      <c r="C6529" s="596">
        <v>0</v>
      </c>
      <c r="D6529" s="596">
        <v>2200</v>
      </c>
      <c r="E6529" s="596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6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3"/>
      <c r="O6529" s="553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600">
        <v>44879</v>
      </c>
      <c r="B6530" s="4">
        <v>23675</v>
      </c>
      <c r="C6530" s="599">
        <v>0</v>
      </c>
      <c r="D6530" s="599">
        <v>2150</v>
      </c>
      <c r="E6530" s="602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99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553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605">
        <v>44880</v>
      </c>
      <c r="B6531" s="4">
        <v>23675</v>
      </c>
      <c r="C6531" s="604">
        <v>0</v>
      </c>
      <c r="D6531" s="604">
        <v>2150</v>
      </c>
      <c r="E6531" s="604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4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553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610">
        <v>44881</v>
      </c>
      <c r="B6532" s="4">
        <v>26975</v>
      </c>
      <c r="C6532" s="607">
        <v>0</v>
      </c>
      <c r="D6532" s="607">
        <v>2125</v>
      </c>
      <c r="E6532" s="607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7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553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610">
        <v>44882</v>
      </c>
      <c r="B6533" s="4">
        <v>26575</v>
      </c>
      <c r="C6533" s="609">
        <v>0</v>
      </c>
      <c r="D6533" s="609">
        <v>2125</v>
      </c>
      <c r="E6533" s="609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09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612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614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617">
        <v>44887</v>
      </c>
      <c r="B6536" s="4">
        <v>25325</v>
      </c>
      <c r="C6536" s="616">
        <v>0</v>
      </c>
      <c r="D6536" s="616">
        <v>2125</v>
      </c>
      <c r="E6536" s="616">
        <v>28375</v>
      </c>
      <c r="F6536" s="4">
        <v>0</v>
      </c>
      <c r="G6536" s="4">
        <v>625</v>
      </c>
      <c r="H6536" s="616">
        <v>5050</v>
      </c>
      <c r="I6536" s="130">
        <f t="shared" ref="I6536" si="1691">H6536/E6536</f>
        <v>0.17797356828193833</v>
      </c>
      <c r="J6536" s="616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620">
        <v>44888</v>
      </c>
      <c r="B6537" s="4">
        <v>24525</v>
      </c>
      <c r="C6537" s="619">
        <v>0</v>
      </c>
      <c r="D6537" s="619">
        <v>2125</v>
      </c>
      <c r="E6537" s="619">
        <v>27575</v>
      </c>
      <c r="F6537" s="4">
        <v>0</v>
      </c>
      <c r="G6537" s="4">
        <v>800</v>
      </c>
      <c r="H6537" s="619">
        <v>4250</v>
      </c>
      <c r="I6537" s="130">
        <f t="shared" ref="I6537:I6539" si="1693">H6537/E6537</f>
        <v>0.1541251133272892</v>
      </c>
      <c r="J6537" s="619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62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2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626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553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629">
        <v>44893</v>
      </c>
      <c r="B6540" s="4">
        <v>21300</v>
      </c>
      <c r="C6540" s="628">
        <v>0</v>
      </c>
      <c r="D6540" s="628">
        <v>2125</v>
      </c>
      <c r="E6540" s="631">
        <v>24350</v>
      </c>
      <c r="F6540" s="4">
        <v>0</v>
      </c>
      <c r="G6540" s="4">
        <v>1000</v>
      </c>
      <c r="H6540" s="628">
        <v>1025</v>
      </c>
      <c r="I6540" s="130">
        <f t="shared" ref="I6540" si="1698">H6540/E6540</f>
        <v>4.2094455852156057E-2</v>
      </c>
      <c r="J6540" s="628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553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633">
        <v>44894</v>
      </c>
      <c r="B6541" s="4">
        <v>20950</v>
      </c>
      <c r="C6541" s="632">
        <v>0</v>
      </c>
      <c r="D6541" s="632">
        <v>2075</v>
      </c>
      <c r="E6541" s="632">
        <v>23950</v>
      </c>
      <c r="F6541" s="4">
        <v>0</v>
      </c>
      <c r="G6541" s="4">
        <v>400</v>
      </c>
      <c r="H6541" s="632">
        <v>625</v>
      </c>
      <c r="I6541" s="130">
        <f t="shared" ref="I6541" si="1702">H6541/E6541</f>
        <v>2.6096033402922755E-2</v>
      </c>
      <c r="J6541" s="632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553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636">
        <v>44895</v>
      </c>
      <c r="B6542" s="4">
        <v>20800</v>
      </c>
      <c r="C6542" s="635">
        <v>0</v>
      </c>
      <c r="D6542" s="635">
        <v>2025</v>
      </c>
      <c r="E6542" s="635">
        <v>23750</v>
      </c>
      <c r="F6542" s="4">
        <v>0</v>
      </c>
      <c r="G6542" s="4">
        <v>200</v>
      </c>
      <c r="H6542" s="635">
        <v>625</v>
      </c>
      <c r="I6542" s="130">
        <f t="shared" ref="I6542" si="1705">H6542/E6542</f>
        <v>2.6315789473684209E-2</v>
      </c>
      <c r="J6542" s="63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640"/>
      <c r="B6543" s="640"/>
      <c r="C6543" s="640"/>
      <c r="D6543" s="640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641">
        <v>44896</v>
      </c>
      <c r="B6544" s="4">
        <v>20800</v>
      </c>
      <c r="C6544" s="639">
        <v>0</v>
      </c>
      <c r="D6544" s="639">
        <v>2025</v>
      </c>
      <c r="E6544" s="639">
        <v>23750</v>
      </c>
      <c r="F6544" s="4">
        <v>0</v>
      </c>
      <c r="G6544" s="4">
        <v>0</v>
      </c>
      <c r="H6544" s="639">
        <v>425</v>
      </c>
      <c r="I6544" s="130">
        <f t="shared" ref="I6544:I6547" si="1708">H6544/E6544</f>
        <v>1.7894736842105262E-2</v>
      </c>
      <c r="J6544" s="639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642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6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644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6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650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49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6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653">
        <v>44902</v>
      </c>
      <c r="B6548" s="4">
        <v>20800</v>
      </c>
      <c r="C6548" s="5">
        <v>0</v>
      </c>
      <c r="D6548" s="5">
        <v>2025</v>
      </c>
      <c r="E6548" s="652">
        <v>23750</v>
      </c>
      <c r="F6548" s="4">
        <v>0</v>
      </c>
      <c r="G6548" s="4">
        <v>0</v>
      </c>
      <c r="H6548" s="652">
        <v>425</v>
      </c>
      <c r="I6548" s="130">
        <f t="shared" ref="I6548:I6549" si="1714">H6548/E6548</f>
        <v>1.7894736842105262E-2</v>
      </c>
      <c r="J6548" s="652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6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656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553"/>
      <c r="P6549" s="646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659">
        <v>44904</v>
      </c>
      <c r="B6550" s="4">
        <v>21400</v>
      </c>
      <c r="C6550" s="658">
        <v>0</v>
      </c>
      <c r="D6550" s="658">
        <v>2025</v>
      </c>
      <c r="E6550" s="658">
        <v>24350</v>
      </c>
      <c r="F6550" s="4">
        <v>600</v>
      </c>
      <c r="G6550" s="4">
        <v>0</v>
      </c>
      <c r="H6550" s="658">
        <v>425</v>
      </c>
      <c r="I6550" s="130">
        <f t="shared" ref="I6550:I6556" si="1719">H6550/E6550</f>
        <v>1.7453798767967144E-2</v>
      </c>
      <c r="J6550" s="658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553"/>
      <c r="P6550" s="646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662">
        <v>44907</v>
      </c>
      <c r="B6551" s="4">
        <v>21400</v>
      </c>
      <c r="C6551" s="661">
        <v>0</v>
      </c>
      <c r="D6551" s="661">
        <v>2025</v>
      </c>
      <c r="E6551" s="661">
        <v>24350</v>
      </c>
      <c r="F6551" s="4">
        <v>0</v>
      </c>
      <c r="G6551" s="4">
        <v>0</v>
      </c>
      <c r="H6551" s="661">
        <v>425</v>
      </c>
      <c r="I6551" s="130">
        <f t="shared" si="1719"/>
        <v>1.7453798767967144E-2</v>
      </c>
      <c r="J6551" s="661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553"/>
      <c r="P6551" s="646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665">
        <v>44908</v>
      </c>
      <c r="B6552" s="4">
        <v>21400</v>
      </c>
      <c r="C6552" s="664">
        <v>0</v>
      </c>
      <c r="D6552" s="664">
        <v>2025</v>
      </c>
      <c r="E6552" s="664">
        <v>24350</v>
      </c>
      <c r="F6552" s="4">
        <v>0</v>
      </c>
      <c r="G6552" s="4">
        <v>0</v>
      </c>
      <c r="H6552" s="664">
        <v>425</v>
      </c>
      <c r="I6552" s="130">
        <f t="shared" si="1719"/>
        <v>1.7453798767967144E-2</v>
      </c>
      <c r="J6552" s="664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553"/>
      <c r="P6552" s="646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668">
        <v>44909</v>
      </c>
      <c r="B6553" s="4">
        <v>21400</v>
      </c>
      <c r="C6553" s="667">
        <v>0</v>
      </c>
      <c r="D6553" s="667">
        <v>2025</v>
      </c>
      <c r="E6553" s="667">
        <v>24350</v>
      </c>
      <c r="F6553" s="4">
        <v>0</v>
      </c>
      <c r="G6553" s="4">
        <v>0</v>
      </c>
      <c r="H6553" s="667">
        <v>425</v>
      </c>
      <c r="I6553" s="130">
        <f t="shared" si="1719"/>
        <v>1.7453798767967144E-2</v>
      </c>
      <c r="J6553" s="667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553"/>
      <c r="P6553" s="646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671">
        <v>44910</v>
      </c>
      <c r="B6554" s="4">
        <v>21400</v>
      </c>
      <c r="C6554" s="670">
        <v>0</v>
      </c>
      <c r="D6554" s="670">
        <v>2025</v>
      </c>
      <c r="E6554" s="670">
        <v>24350</v>
      </c>
      <c r="F6554" s="4">
        <v>0</v>
      </c>
      <c r="G6554" s="4">
        <v>0</v>
      </c>
      <c r="H6554" s="670">
        <v>425</v>
      </c>
      <c r="I6554" s="130">
        <f t="shared" si="1719"/>
        <v>1.7453798767967144E-2</v>
      </c>
      <c r="J6554" s="670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6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67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6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67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6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676">
        <v>44915</v>
      </c>
      <c r="B6557" s="4">
        <v>21400</v>
      </c>
      <c r="C6557" s="675">
        <v>0</v>
      </c>
      <c r="D6557" s="675">
        <v>2025</v>
      </c>
      <c r="E6557" s="675">
        <v>24350</v>
      </c>
      <c r="F6557" s="4">
        <v>0</v>
      </c>
      <c r="G6557" s="675">
        <v>0</v>
      </c>
      <c r="H6557" s="675">
        <v>425</v>
      </c>
      <c r="I6557" s="130">
        <f t="shared" ref="I6557" si="1737">H6557/E6557</f>
        <v>1.7453798767967144E-2</v>
      </c>
      <c r="J6557" s="675">
        <v>101532</v>
      </c>
      <c r="K6557" s="22">
        <v>2175</v>
      </c>
      <c r="L6557" s="6">
        <v>2167</v>
      </c>
      <c r="M6557" s="137">
        <f t="shared" si="1732"/>
        <v>-8</v>
      </c>
      <c r="P6557" s="646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679">
        <v>44916</v>
      </c>
      <c r="B6558" s="4">
        <v>21400</v>
      </c>
      <c r="C6558" s="678">
        <v>0</v>
      </c>
      <c r="D6558" s="678">
        <v>2025</v>
      </c>
      <c r="E6558" s="678">
        <v>24350</v>
      </c>
      <c r="F6558" s="4">
        <v>0</v>
      </c>
      <c r="G6558" s="678">
        <v>0</v>
      </c>
      <c r="H6558" s="678">
        <v>1875</v>
      </c>
      <c r="I6558" s="130">
        <f t="shared" ref="I6558" si="1740">H6558/E6558</f>
        <v>7.7002053388090352E-2</v>
      </c>
      <c r="J6558" s="678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646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682">
        <v>44917</v>
      </c>
      <c r="B6559" s="4">
        <v>21400</v>
      </c>
      <c r="C6559" s="681">
        <v>0</v>
      </c>
      <c r="D6559" s="681">
        <v>2025</v>
      </c>
      <c r="E6559" s="681">
        <v>24350</v>
      </c>
      <c r="F6559" s="4">
        <v>0</v>
      </c>
      <c r="G6559" s="681">
        <v>0</v>
      </c>
      <c r="H6559" s="681">
        <v>8275</v>
      </c>
      <c r="I6559" s="130">
        <f t="shared" ref="I6559" si="1744">H6559/E6559</f>
        <v>0.33983572895277209</v>
      </c>
      <c r="J6559" s="681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553"/>
      <c r="P6559" s="646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685">
        <v>44918</v>
      </c>
      <c r="B6560" s="4">
        <v>21400</v>
      </c>
      <c r="C6560" s="684">
        <v>0</v>
      </c>
      <c r="D6560" s="684">
        <v>2025</v>
      </c>
      <c r="E6560" s="684">
        <v>24350</v>
      </c>
      <c r="F6560" s="4">
        <v>0</v>
      </c>
      <c r="G6560" s="684">
        <v>0</v>
      </c>
      <c r="H6560" s="684">
        <v>9775</v>
      </c>
      <c r="I6560" s="130">
        <f t="shared" ref="I6560" si="1748">H6560/E6560</f>
        <v>0.40143737166324434</v>
      </c>
      <c r="J6560" s="684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553"/>
      <c r="P6560" s="646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687">
        <v>44921</v>
      </c>
      <c r="B6561" s="737" t="s">
        <v>209</v>
      </c>
      <c r="C6561" s="737"/>
      <c r="D6561" s="737"/>
      <c r="E6561" s="737"/>
      <c r="F6561" s="737"/>
      <c r="G6561" s="737"/>
      <c r="H6561" s="737"/>
      <c r="I6561" s="737"/>
      <c r="J6561" s="737"/>
      <c r="K6561" s="737"/>
      <c r="L6561" s="737"/>
      <c r="M6561" s="737"/>
      <c r="N6561" s="542"/>
      <c r="O6561" s="553"/>
      <c r="P6561" s="646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689">
        <v>44922</v>
      </c>
      <c r="B6562" s="737"/>
      <c r="C6562" s="737"/>
      <c r="D6562" s="737"/>
      <c r="E6562" s="737"/>
      <c r="F6562" s="737"/>
      <c r="G6562" s="737"/>
      <c r="H6562" s="737"/>
      <c r="I6562" s="737"/>
      <c r="J6562" s="737"/>
      <c r="K6562" s="737"/>
      <c r="L6562" s="737"/>
      <c r="M6562" s="737"/>
      <c r="N6562" s="542"/>
      <c r="O6562" s="553"/>
      <c r="P6562" s="646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692">
        <v>44923</v>
      </c>
      <c r="B6563" s="4">
        <v>22050</v>
      </c>
      <c r="C6563" s="691">
        <v>0</v>
      </c>
      <c r="D6563" s="691">
        <v>2025</v>
      </c>
      <c r="E6563" s="691">
        <v>25000</v>
      </c>
      <c r="F6563" s="4">
        <v>650</v>
      </c>
      <c r="G6563" s="691">
        <v>0</v>
      </c>
      <c r="H6563" s="691">
        <v>9775</v>
      </c>
      <c r="I6563" s="130">
        <f t="shared" ref="I6563" si="1754">H6563/E6563</f>
        <v>0.39100000000000001</v>
      </c>
      <c r="J6563" s="691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553"/>
      <c r="P6563" s="646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695">
        <v>44924</v>
      </c>
      <c r="B6564" s="4">
        <v>22275</v>
      </c>
      <c r="C6564" s="694">
        <v>0</v>
      </c>
      <c r="D6564" s="694">
        <v>1950</v>
      </c>
      <c r="E6564" s="694">
        <v>25150</v>
      </c>
      <c r="F6564" s="4">
        <v>225</v>
      </c>
      <c r="G6564" s="694">
        <v>75</v>
      </c>
      <c r="H6564" s="694">
        <v>11100</v>
      </c>
      <c r="I6564" s="130">
        <f t="shared" ref="I6564" si="1757">H6564/E6564</f>
        <v>0.44135188866799202</v>
      </c>
      <c r="J6564" s="694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646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698">
        <v>44925</v>
      </c>
      <c r="B6565" s="4">
        <v>22275</v>
      </c>
      <c r="C6565" s="697">
        <v>0</v>
      </c>
      <c r="D6565" s="697">
        <v>1950</v>
      </c>
      <c r="E6565" s="697">
        <v>25150</v>
      </c>
      <c r="F6565" s="4">
        <v>0</v>
      </c>
      <c r="G6565" s="697">
        <v>0</v>
      </c>
      <c r="H6565" s="697">
        <v>12500</v>
      </c>
      <c r="I6565" s="130">
        <f t="shared" ref="I6565" si="1761">H6565/E6565</f>
        <v>0.49701789264413521</v>
      </c>
      <c r="J6565" s="697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646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700"/>
      <c r="B6566" s="700"/>
      <c r="C6566" s="700"/>
      <c r="D6566" s="700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736" t="s">
        <v>211</v>
      </c>
      <c r="C6567" s="736"/>
      <c r="D6567" s="736"/>
      <c r="E6567" s="736"/>
      <c r="F6567" s="736"/>
      <c r="G6567" s="736"/>
      <c r="H6567" s="736"/>
      <c r="I6567" s="736"/>
      <c r="J6567" s="736"/>
      <c r="K6567" s="736"/>
      <c r="L6567" s="736"/>
      <c r="M6567" s="736"/>
      <c r="P6567" s="699"/>
      <c r="Q6567" s="25">
        <f>183.2/1268.9</f>
        <v>0.14437701946567891</v>
      </c>
      <c r="W6567" s="340">
        <f t="shared" ref="W6567:W6572" si="1763">(P6567*Q6567)*(1+U6567)</f>
        <v>0</v>
      </c>
      <c r="X6567" s="536" t="e">
        <f t="shared" ref="X6567:X6572" si="1764">P6567/K6567</f>
        <v>#DIV/0!</v>
      </c>
    </row>
    <row r="6568" spans="1:24" ht="15" customHeight="1">
      <c r="A6568" s="707">
        <v>44929</v>
      </c>
      <c r="B6568" s="4">
        <v>22275</v>
      </c>
      <c r="C6568" s="706">
        <v>0</v>
      </c>
      <c r="D6568" s="706">
        <v>1950</v>
      </c>
      <c r="E6568" s="706">
        <v>25150</v>
      </c>
      <c r="F6568" s="4">
        <v>0</v>
      </c>
      <c r="G6568" s="706">
        <v>0</v>
      </c>
      <c r="H6568" s="706">
        <v>13900</v>
      </c>
      <c r="I6568" s="130">
        <f t="shared" ref="I6568:I6569" si="1765">H6568/E6568</f>
        <v>0.55268389662027828</v>
      </c>
      <c r="J6568" s="706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646">
        <v>15700</v>
      </c>
      <c r="Q6568" s="25">
        <f>184.01/1272.1</f>
        <v>0.14465057778476534</v>
      </c>
      <c r="W6568" s="340">
        <f t="shared" si="1763"/>
        <v>2271.0140712208158</v>
      </c>
      <c r="X6568" s="536">
        <f t="shared" si="1764"/>
        <v>6.7614125753660641</v>
      </c>
    </row>
    <row r="6569" spans="1:24" ht="15" customHeight="1">
      <c r="A6569" s="713">
        <v>44930</v>
      </c>
      <c r="B6569" s="4">
        <v>22275</v>
      </c>
      <c r="C6569" s="712">
        <v>0</v>
      </c>
      <c r="D6569" s="712">
        <v>1950</v>
      </c>
      <c r="E6569" s="712">
        <v>25150</v>
      </c>
      <c r="F6569" s="4">
        <v>0</v>
      </c>
      <c r="G6569" s="712">
        <v>0</v>
      </c>
      <c r="H6569" s="712">
        <v>15300</v>
      </c>
      <c r="I6569" s="130">
        <f t="shared" si="1765"/>
        <v>0.60834990059642147</v>
      </c>
      <c r="J6569" s="712">
        <v>106425</v>
      </c>
      <c r="K6569" s="22">
        <v>2331</v>
      </c>
      <c r="L6569" s="6">
        <v>2267</v>
      </c>
      <c r="M6569" s="137">
        <f t="shared" si="1766"/>
        <v>-64</v>
      </c>
      <c r="P6569" s="646">
        <v>15625</v>
      </c>
      <c r="Q6569" s="25">
        <f>184.68/1274.7</f>
        <v>0.14488114850553072</v>
      </c>
      <c r="W6569" s="340">
        <f t="shared" si="1763"/>
        <v>2263.7679453989176</v>
      </c>
      <c r="X6569" s="536">
        <f t="shared" si="1764"/>
        <v>6.703131703131703</v>
      </c>
    </row>
    <row r="6570" spans="1:24" ht="15" customHeight="1">
      <c r="A6570" s="715">
        <v>44931</v>
      </c>
      <c r="B6570" s="4">
        <v>23075</v>
      </c>
      <c r="C6570" s="714">
        <v>0</v>
      </c>
      <c r="D6570" s="714">
        <v>1900</v>
      </c>
      <c r="E6570" s="714">
        <v>25900</v>
      </c>
      <c r="F6570" s="4">
        <v>800</v>
      </c>
      <c r="G6570" s="714">
        <v>50</v>
      </c>
      <c r="H6570" s="714">
        <v>16650</v>
      </c>
      <c r="I6570" s="130">
        <f t="shared" ref="I6570" si="1767">H6570/E6570</f>
        <v>0.6428571428571429</v>
      </c>
      <c r="J6570" s="712">
        <v>107369</v>
      </c>
      <c r="K6570" s="22">
        <v>2298.5</v>
      </c>
      <c r="L6570" s="6">
        <v>2243</v>
      </c>
      <c r="M6570" s="137">
        <f t="shared" si="1766"/>
        <v>-55.5</v>
      </c>
      <c r="N6570" s="542"/>
      <c r="O6570" s="553"/>
      <c r="P6570" s="646">
        <v>15525</v>
      </c>
      <c r="Q6570" s="25">
        <f>184.48/1270.3</f>
        <v>0.14522553727465953</v>
      </c>
      <c r="W6570" s="340">
        <f t="shared" si="1763"/>
        <v>2254.6264661890891</v>
      </c>
      <c r="X6570" s="536">
        <f t="shared" si="1764"/>
        <v>6.7544050467696319</v>
      </c>
    </row>
    <row r="6571" spans="1:24" ht="15" customHeight="1">
      <c r="A6571" s="718">
        <v>44932</v>
      </c>
      <c r="B6571" s="4">
        <v>23075</v>
      </c>
      <c r="C6571" s="717">
        <v>0</v>
      </c>
      <c r="D6571" s="717">
        <v>1800</v>
      </c>
      <c r="E6571" s="717">
        <v>25800</v>
      </c>
      <c r="F6571" s="4">
        <v>0</v>
      </c>
      <c r="G6571" s="717">
        <v>100</v>
      </c>
      <c r="H6571" s="717">
        <v>16575</v>
      </c>
      <c r="I6571" s="130">
        <f t="shared" ref="I6571" si="1768">H6571/E6571</f>
        <v>0.64244186046511631</v>
      </c>
      <c r="J6571" s="717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2"/>
      <c r="O6571" s="553"/>
      <c r="P6571" s="646">
        <v>15525</v>
      </c>
      <c r="Q6571" s="25">
        <f>184.56/1267.2</f>
        <v>0.14564393939393938</v>
      </c>
      <c r="W6571" s="340">
        <f t="shared" si="1763"/>
        <v>2261.122159090909</v>
      </c>
      <c r="X6571" s="536">
        <f t="shared" si="1764"/>
        <v>6.9463087248322148</v>
      </c>
    </row>
    <row r="6572" spans="1:24" ht="15" customHeight="1">
      <c r="A6572" s="721">
        <v>44935</v>
      </c>
      <c r="B6572" s="4">
        <v>23075</v>
      </c>
      <c r="C6572" s="720">
        <v>0</v>
      </c>
      <c r="D6572" s="720">
        <v>1775</v>
      </c>
      <c r="E6572" s="720">
        <v>25775</v>
      </c>
      <c r="F6572" s="4">
        <v>0</v>
      </c>
      <c r="G6572" s="720">
        <v>25</v>
      </c>
      <c r="H6572" s="720">
        <v>16550</v>
      </c>
      <c r="I6572" s="130">
        <f t="shared" ref="I6572" si="1770">H6572/E6572</f>
        <v>0.64209505334626571</v>
      </c>
      <c r="J6572" s="720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2"/>
      <c r="O6572" s="553"/>
      <c r="P6572" s="646">
        <v>15450</v>
      </c>
      <c r="Q6572" s="25">
        <f>183.24/1246.8</f>
        <v>0.14696823869104911</v>
      </c>
      <c r="W6572" s="340">
        <f t="shared" si="1763"/>
        <v>2270.6592877767089</v>
      </c>
      <c r="X6572" s="536">
        <f t="shared" si="1764"/>
        <v>6.6652286453839515</v>
      </c>
    </row>
    <row r="6573" spans="1:24" ht="15" customHeight="1">
      <c r="A6573" s="724">
        <v>44936</v>
      </c>
      <c r="B6573" s="4">
        <v>20675</v>
      </c>
      <c r="C6573" s="723">
        <v>0</v>
      </c>
      <c r="D6573" s="723">
        <v>1775</v>
      </c>
      <c r="E6573" s="723">
        <v>23375</v>
      </c>
      <c r="F6573" s="4">
        <v>600</v>
      </c>
      <c r="G6573" s="723">
        <v>3000</v>
      </c>
      <c r="H6573" s="723">
        <v>13550</v>
      </c>
      <c r="I6573" s="130">
        <f t="shared" ref="I6573" si="1772">H6573/E6573</f>
        <v>0.57967914438502677</v>
      </c>
      <c r="J6573" s="723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2"/>
      <c r="O6573" s="553"/>
      <c r="P6573" s="646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6">
        <f t="shared" ref="X6573" si="1775">P6573/K6573</f>
        <v>6.9972826086956523</v>
      </c>
    </row>
    <row r="6574" spans="1:24" ht="15" customHeight="1">
      <c r="A6574" s="727">
        <v>44937</v>
      </c>
      <c r="B6574" s="4">
        <v>19175</v>
      </c>
      <c r="C6574" s="726">
        <v>0</v>
      </c>
      <c r="D6574" s="726">
        <v>1750</v>
      </c>
      <c r="E6574" s="729">
        <v>21850</v>
      </c>
      <c r="F6574" s="4">
        <v>0</v>
      </c>
      <c r="G6574" s="729">
        <v>1525</v>
      </c>
      <c r="H6574" s="729">
        <v>12025</v>
      </c>
      <c r="I6574" s="130">
        <f t="shared" ref="I6574" si="1776">H6574/E6574</f>
        <v>0.55034324942791757</v>
      </c>
      <c r="J6574" s="729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2"/>
      <c r="O6574" s="553"/>
      <c r="P6574" s="646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6">
        <f t="shared" ref="X6574" si="1779">P6574/K6574</f>
        <v>6.9595821980018169</v>
      </c>
    </row>
    <row r="6575" spans="1:24" ht="15" customHeight="1">
      <c r="A6575" s="731">
        <v>44938</v>
      </c>
      <c r="B6575" s="4">
        <v>18975</v>
      </c>
      <c r="C6575" s="730">
        <v>0</v>
      </c>
      <c r="D6575" s="730">
        <v>1650</v>
      </c>
      <c r="E6575" s="730">
        <v>21550</v>
      </c>
      <c r="F6575" s="4">
        <v>300</v>
      </c>
      <c r="G6575" s="730">
        <v>600</v>
      </c>
      <c r="H6575" s="730">
        <v>11425</v>
      </c>
      <c r="I6575" s="130">
        <f>H6575/E6575</f>
        <v>0.53016241299303946</v>
      </c>
      <c r="J6575" s="730">
        <v>111371</v>
      </c>
      <c r="K6575" s="22">
        <v>2155</v>
      </c>
      <c r="L6575" s="6">
        <v>2142</v>
      </c>
      <c r="M6575" s="137">
        <f t="shared" ref="M6575:M6576" si="1780">L6575-K6575</f>
        <v>-13</v>
      </c>
      <c r="P6575" s="646">
        <v>15225</v>
      </c>
      <c r="Q6575" s="25">
        <f>183.83/1244.6</f>
        <v>0.14770207295516635</v>
      </c>
      <c r="W6575" s="340">
        <f t="shared" ref="W6575:W6576" si="1781">(P6575*Q6575)*(1+U6575)</f>
        <v>2248.7640607424078</v>
      </c>
      <c r="X6575" s="536">
        <f t="shared" ref="X6575:X6576" si="1782">P6575/K6575</f>
        <v>7.064965197215777</v>
      </c>
    </row>
    <row r="6576" spans="1:24" ht="15" customHeight="1">
      <c r="A6576" s="734">
        <v>44939</v>
      </c>
      <c r="B6576" s="4">
        <v>18975</v>
      </c>
      <c r="C6576" s="712">
        <v>0</v>
      </c>
      <c r="D6576" s="712">
        <v>1650</v>
      </c>
      <c r="E6576" s="712">
        <v>21550</v>
      </c>
      <c r="F6576" s="4">
        <v>0</v>
      </c>
      <c r="G6576" s="712">
        <v>0</v>
      </c>
      <c r="H6576" s="712">
        <v>11425</v>
      </c>
      <c r="I6576" s="130">
        <f>H6576/E6576</f>
        <v>0.53016241299303946</v>
      </c>
      <c r="J6576" s="712">
        <v>114564</v>
      </c>
      <c r="K6576" s="22">
        <v>2215</v>
      </c>
      <c r="L6576" s="6">
        <v>2195</v>
      </c>
      <c r="M6576" s="137">
        <f t="shared" si="1780"/>
        <v>-20</v>
      </c>
      <c r="N6576" s="541">
        <f>AVERAGE($K$6567:K6576)</f>
        <v>2253.8333333333335</v>
      </c>
      <c r="O6576" s="474">
        <f>AVERAGE($K$6567:K6576)</f>
        <v>2253.8333333333335</v>
      </c>
      <c r="P6576" s="646">
        <v>15200</v>
      </c>
      <c r="Q6576" s="25">
        <f>184.45/1240.6</f>
        <v>0.1486780590037079</v>
      </c>
      <c r="W6576" s="340">
        <f>(P6576*Q6576)*(1+U6576)</f>
        <v>2259.9064968563598</v>
      </c>
      <c r="X6576" s="536">
        <f>P6576/K6576</f>
        <v>6.8623024830699775</v>
      </c>
    </row>
    <row r="6577" spans="3:13" ht="15" customHeight="1">
      <c r="C6577" s="712"/>
      <c r="D6577" s="712"/>
      <c r="E6577" s="712"/>
      <c r="G6577" s="712"/>
      <c r="H6577" s="712"/>
      <c r="J6577" s="712"/>
      <c r="M6577" s="137"/>
    </row>
    <row r="6578" spans="3:13" ht="15" customHeight="1">
      <c r="C6578" s="712"/>
      <c r="D6578" s="712"/>
      <c r="E6578" s="712"/>
      <c r="G6578" s="712"/>
      <c r="H6578" s="712"/>
      <c r="J6578" s="733"/>
      <c r="M6578" s="137"/>
    </row>
    <row r="6579" spans="3:13" ht="15" customHeight="1">
      <c r="C6579" s="712"/>
      <c r="D6579" s="712"/>
      <c r="E6579" s="712"/>
      <c r="G6579" s="712"/>
      <c r="H6579" s="712"/>
      <c r="J6579" s="733"/>
      <c r="M6579" s="137"/>
    </row>
    <row r="6580" spans="3:13" ht="15" customHeight="1">
      <c r="C6580" s="712"/>
      <c r="D6580" s="712"/>
      <c r="E6580" s="712"/>
      <c r="G6580" s="712"/>
      <c r="H6580" s="712"/>
      <c r="J6580" s="712"/>
      <c r="M6580" s="137"/>
    </row>
    <row r="6581" spans="3:13" ht="15" customHeight="1">
      <c r="C6581" s="712"/>
      <c r="D6581" s="712"/>
      <c r="E6581" s="712"/>
      <c r="G6581" s="712"/>
      <c r="H6581" s="712"/>
      <c r="J6581" s="712"/>
      <c r="M6581" s="137"/>
    </row>
    <row r="6582" spans="3:13" ht="15" customHeight="1">
      <c r="C6582" s="712"/>
      <c r="D6582" s="712"/>
      <c r="E6582" s="712"/>
      <c r="G6582" s="712"/>
      <c r="H6582" s="712"/>
      <c r="J6582" s="712"/>
      <c r="M6582" s="137"/>
    </row>
    <row r="6583" spans="3:13" ht="15" customHeight="1">
      <c r="C6583" s="712"/>
      <c r="D6583" s="712"/>
      <c r="E6583" s="712"/>
      <c r="G6583" s="712"/>
      <c r="H6583" s="712"/>
      <c r="J6583" s="712"/>
      <c r="M6583" s="137"/>
    </row>
    <row r="6584" spans="3:13" ht="15" customHeight="1">
      <c r="C6584" s="712"/>
      <c r="D6584" s="712"/>
      <c r="E6584" s="712"/>
      <c r="G6584" s="712"/>
      <c r="H6584" s="712"/>
      <c r="J6584" s="712"/>
      <c r="M6584" s="137"/>
    </row>
    <row r="6585" spans="3:13" ht="15" customHeight="1">
      <c r="C6585" s="712"/>
      <c r="D6585" s="712"/>
      <c r="E6585" s="712"/>
      <c r="G6585" s="712"/>
      <c r="H6585" s="712"/>
      <c r="J6585" s="712"/>
      <c r="M6585" s="137"/>
    </row>
    <row r="6586" spans="3:13" ht="15" customHeight="1">
      <c r="C6586" s="712"/>
      <c r="D6586" s="712"/>
      <c r="E6586" s="712"/>
      <c r="G6586" s="712"/>
      <c r="H6586" s="712"/>
      <c r="J6586" s="712"/>
      <c r="M6586" s="137"/>
    </row>
    <row r="6587" spans="3:13" ht="15" customHeight="1">
      <c r="C6587" s="712"/>
      <c r="D6587" s="712"/>
      <c r="E6587" s="712"/>
      <c r="G6587" s="712"/>
      <c r="H6587" s="712"/>
      <c r="J6587" s="712"/>
      <c r="M6587" s="137"/>
    </row>
    <row r="6588" spans="3:13" ht="15" customHeight="1">
      <c r="C6588" s="712"/>
      <c r="D6588" s="712"/>
      <c r="E6588" s="712"/>
      <c r="G6588" s="712"/>
      <c r="H6588" s="712"/>
      <c r="J6588" s="712"/>
      <c r="M6588" s="137"/>
    </row>
    <row r="6589" spans="3:13" ht="15" customHeight="1">
      <c r="C6589" s="712"/>
      <c r="D6589" s="712"/>
      <c r="E6589" s="712"/>
      <c r="G6589" s="712"/>
      <c r="H6589" s="712"/>
      <c r="J6589" s="712"/>
      <c r="M6589" s="137"/>
    </row>
    <row r="6590" spans="3:13" ht="15" customHeight="1">
      <c r="C6590" s="712"/>
      <c r="D6590" s="712"/>
      <c r="E6590" s="712"/>
      <c r="G6590" s="712"/>
      <c r="H6590" s="712"/>
      <c r="J6590" s="712"/>
      <c r="M6590" s="137"/>
    </row>
    <row r="6591" spans="3:13" ht="15" customHeight="1">
      <c r="C6591" s="712"/>
      <c r="D6591" s="712"/>
      <c r="E6591" s="712"/>
      <c r="G6591" s="712"/>
      <c r="H6591" s="712"/>
      <c r="J6591" s="712"/>
      <c r="M6591" s="137"/>
    </row>
    <row r="6592" spans="3:13" ht="15" customHeight="1">
      <c r="C6592" s="712"/>
      <c r="D6592" s="712"/>
      <c r="E6592" s="712"/>
      <c r="G6592" s="712"/>
      <c r="H6592" s="712"/>
      <c r="J6592" s="712"/>
      <c r="M6592" s="137"/>
    </row>
    <row r="6593" spans="3:13" ht="15" customHeight="1">
      <c r="C6593" s="712"/>
      <c r="D6593" s="712"/>
      <c r="E6593" s="712"/>
      <c r="G6593" s="712"/>
      <c r="H6593" s="712"/>
      <c r="J6593" s="712"/>
      <c r="M6593" s="137"/>
    </row>
    <row r="6594" spans="3:13" ht="15" customHeight="1">
      <c r="C6594" s="712"/>
      <c r="D6594" s="712"/>
      <c r="E6594" s="712"/>
      <c r="G6594" s="712"/>
      <c r="H6594" s="712"/>
      <c r="J6594" s="712"/>
      <c r="M6594" s="137"/>
    </row>
    <row r="6595" spans="3:13" ht="15" customHeight="1">
      <c r="C6595" s="712"/>
      <c r="D6595" s="712"/>
      <c r="E6595" s="712"/>
      <c r="G6595" s="712"/>
      <c r="H6595" s="712"/>
      <c r="J6595" s="712"/>
      <c r="M6595" s="137"/>
    </row>
    <row r="6596" spans="3:13" ht="15" customHeight="1">
      <c r="C6596" s="712"/>
      <c r="D6596" s="712"/>
      <c r="E6596" s="712"/>
      <c r="G6596" s="712"/>
      <c r="H6596" s="712"/>
      <c r="J6596" s="712"/>
      <c r="M6596" s="137"/>
    </row>
    <row r="6597" spans="3:13" ht="15" customHeight="1">
      <c r="C6597" s="712"/>
      <c r="D6597" s="712"/>
      <c r="E6597" s="712"/>
      <c r="G6597" s="712"/>
      <c r="H6597" s="712"/>
      <c r="J6597" s="712"/>
      <c r="M6597" s="137"/>
    </row>
    <row r="6598" spans="3:13" ht="15" customHeight="1">
      <c r="C6598" s="712"/>
      <c r="D6598" s="712"/>
      <c r="E6598" s="712"/>
      <c r="G6598" s="712"/>
      <c r="H6598" s="712"/>
      <c r="J6598" s="712"/>
      <c r="M6598" s="137"/>
    </row>
    <row r="6599" spans="3:13" ht="15" customHeight="1">
      <c r="C6599" s="712"/>
      <c r="D6599" s="712"/>
      <c r="E6599" s="712"/>
      <c r="G6599" s="712"/>
      <c r="H6599" s="712"/>
      <c r="J6599" s="712"/>
      <c r="M6599" s="137"/>
    </row>
    <row r="6600" spans="3:13" ht="15" customHeight="1">
      <c r="C6600" s="712"/>
      <c r="D6600" s="712"/>
      <c r="E6600" s="712"/>
      <c r="G6600" s="712"/>
      <c r="H6600" s="712"/>
      <c r="J6600" s="712"/>
      <c r="M6600" s="137"/>
    </row>
    <row r="6601" spans="3:13" ht="15" customHeight="1">
      <c r="C6601" s="712"/>
      <c r="D6601" s="712"/>
      <c r="E6601" s="712"/>
      <c r="G6601" s="712"/>
      <c r="H6601" s="712"/>
      <c r="J6601" s="712"/>
      <c r="M6601" s="137"/>
    </row>
    <row r="6602" spans="3:13" ht="15" customHeight="1">
      <c r="C6602" s="712"/>
      <c r="D6602" s="712"/>
      <c r="E6602" s="712"/>
      <c r="G6602" s="712"/>
      <c r="H6602" s="712"/>
      <c r="J6602" s="712"/>
      <c r="M6602" s="137"/>
    </row>
    <row r="6603" spans="3:13" ht="15" customHeight="1">
      <c r="C6603" s="712"/>
      <c r="D6603" s="712"/>
      <c r="E6603" s="712"/>
      <c r="G6603" s="712"/>
      <c r="H6603" s="712"/>
      <c r="J6603" s="712"/>
      <c r="M6603" s="137"/>
    </row>
    <row r="6604" spans="3:13" ht="15" customHeight="1">
      <c r="C6604" s="712"/>
      <c r="D6604" s="712"/>
      <c r="E6604" s="712"/>
      <c r="G6604" s="712"/>
      <c r="H6604" s="712"/>
      <c r="J6604" s="712"/>
      <c r="M6604" s="137"/>
    </row>
    <row r="6605" spans="3:13" ht="15" customHeight="1">
      <c r="C6605" s="712"/>
      <c r="D6605" s="712"/>
      <c r="E6605" s="712"/>
      <c r="G6605" s="712"/>
      <c r="H6605" s="712"/>
      <c r="J6605" s="712"/>
      <c r="M6605" s="137"/>
    </row>
    <row r="6606" spans="3:13" ht="15" customHeight="1">
      <c r="C6606" s="712"/>
      <c r="D6606" s="712"/>
      <c r="E6606" s="712"/>
      <c r="G6606" s="712"/>
      <c r="H6606" s="712"/>
      <c r="J6606" s="712"/>
      <c r="M6606" s="137"/>
    </row>
    <row r="6607" spans="3:13" ht="15" customHeight="1">
      <c r="C6607" s="712"/>
      <c r="D6607" s="712"/>
      <c r="E6607" s="712"/>
      <c r="G6607" s="712"/>
      <c r="H6607" s="712"/>
      <c r="J6607" s="712"/>
      <c r="M6607" s="137"/>
    </row>
    <row r="6608" spans="3:13" ht="15" customHeight="1">
      <c r="C6608" s="712"/>
      <c r="D6608" s="712"/>
      <c r="E6608" s="712"/>
      <c r="G6608" s="712"/>
      <c r="H6608" s="712"/>
      <c r="J6608" s="712"/>
      <c r="M6608" s="137"/>
    </row>
    <row r="6609" spans="3:13" ht="15" customHeight="1">
      <c r="C6609" s="712"/>
      <c r="D6609" s="712"/>
      <c r="E6609" s="712"/>
      <c r="G6609" s="712"/>
      <c r="H6609" s="712"/>
      <c r="J6609" s="712"/>
      <c r="M6609" s="137"/>
    </row>
    <row r="6610" spans="3:13" ht="15" customHeight="1">
      <c r="C6610" s="712"/>
      <c r="D6610" s="712"/>
      <c r="E6610" s="712"/>
      <c r="G6610" s="712"/>
      <c r="H6610" s="712"/>
      <c r="J6610" s="712"/>
      <c r="M6610" s="137"/>
    </row>
    <row r="6611" spans="3:13" ht="15" customHeight="1">
      <c r="C6611" s="712"/>
      <c r="D6611" s="712"/>
      <c r="E6611" s="712"/>
      <c r="G6611" s="712"/>
      <c r="H6611" s="712"/>
      <c r="J6611" s="712"/>
      <c r="M6611" s="137"/>
    </row>
    <row r="6612" spans="3:13" ht="15" customHeight="1">
      <c r="C6612" s="712"/>
      <c r="D6612" s="712"/>
      <c r="E6612" s="712"/>
      <c r="G6612" s="712"/>
      <c r="H6612" s="712"/>
      <c r="J6612" s="712"/>
      <c r="M6612" s="137"/>
    </row>
    <row r="6613" spans="3:13" ht="15" customHeight="1">
      <c r="C6613" s="712"/>
      <c r="D6613" s="712"/>
      <c r="E6613" s="712"/>
      <c r="G6613" s="712"/>
      <c r="H6613" s="712"/>
      <c r="J6613" s="712"/>
      <c r="M6613" s="137"/>
    </row>
    <row r="6614" spans="3:13" ht="15" customHeight="1">
      <c r="C6614" s="712"/>
      <c r="D6614" s="712"/>
      <c r="E6614" s="712"/>
      <c r="G6614" s="712"/>
      <c r="H6614" s="712"/>
      <c r="J6614" s="712"/>
      <c r="M6614" s="137"/>
    </row>
    <row r="6615" spans="3:13" ht="15" customHeight="1">
      <c r="C6615" s="712"/>
      <c r="D6615" s="712"/>
      <c r="E6615" s="712"/>
      <c r="G6615" s="712"/>
      <c r="H6615" s="712"/>
      <c r="J6615" s="712"/>
      <c r="M6615" s="137"/>
    </row>
    <row r="6616" spans="3:13" ht="15" customHeight="1">
      <c r="C6616" s="712"/>
      <c r="D6616" s="712"/>
      <c r="E6616" s="712"/>
      <c r="G6616" s="712"/>
      <c r="H6616" s="712"/>
      <c r="J6616" s="712"/>
      <c r="M6616" s="137"/>
    </row>
    <row r="6617" spans="3:13" ht="15" customHeight="1">
      <c r="C6617" s="712"/>
      <c r="D6617" s="712"/>
      <c r="E6617" s="712"/>
      <c r="G6617" s="712"/>
      <c r="H6617" s="712"/>
      <c r="J6617" s="712"/>
      <c r="M6617" s="137"/>
    </row>
    <row r="6618" spans="3:13" ht="15" customHeight="1">
      <c r="C6618" s="712"/>
      <c r="D6618" s="712"/>
      <c r="E6618" s="712"/>
      <c r="G6618" s="712"/>
      <c r="H6618" s="712"/>
      <c r="J6618" s="712"/>
      <c r="M6618" s="137"/>
    </row>
    <row r="6619" spans="3:13" ht="15" customHeight="1">
      <c r="C6619" s="712"/>
      <c r="D6619" s="712"/>
      <c r="E6619" s="712"/>
      <c r="G6619" s="712"/>
      <c r="H6619" s="712"/>
      <c r="J6619" s="712"/>
      <c r="M6619" s="137"/>
    </row>
    <row r="6620" spans="3:13" ht="15" customHeight="1">
      <c r="C6620" s="712"/>
      <c r="D6620" s="712"/>
      <c r="E6620" s="712"/>
      <c r="G6620" s="712"/>
      <c r="H6620" s="712"/>
      <c r="J6620" s="712"/>
      <c r="M6620" s="137"/>
    </row>
    <row r="6621" spans="3:13" ht="15" customHeight="1">
      <c r="C6621" s="712"/>
      <c r="D6621" s="712"/>
      <c r="E6621" s="712"/>
      <c r="G6621" s="712"/>
      <c r="H6621" s="712"/>
      <c r="J6621" s="712"/>
      <c r="M6621" s="137"/>
    </row>
    <row r="6622" spans="3:13" ht="15" customHeight="1">
      <c r="C6622" s="712"/>
      <c r="D6622" s="712"/>
      <c r="E6622" s="712"/>
      <c r="G6622" s="712"/>
      <c r="H6622" s="712"/>
      <c r="J6622" s="712"/>
      <c r="M6622" s="137"/>
    </row>
    <row r="6623" spans="3:13" ht="15" customHeight="1">
      <c r="C6623" s="712"/>
      <c r="D6623" s="712"/>
      <c r="E6623" s="712"/>
      <c r="G6623" s="712"/>
      <c r="H6623" s="712"/>
      <c r="J6623" s="712"/>
      <c r="M6623" s="137"/>
    </row>
    <row r="6624" spans="3:13" ht="15" customHeight="1">
      <c r="C6624" s="712"/>
      <c r="D6624" s="712"/>
      <c r="E6624" s="712"/>
      <c r="G6624" s="712"/>
      <c r="H6624" s="712"/>
      <c r="J6624" s="712"/>
      <c r="M6624" s="137"/>
    </row>
    <row r="6625" spans="3:13" ht="15" customHeight="1">
      <c r="C6625" s="712"/>
      <c r="D6625" s="712"/>
      <c r="E6625" s="712"/>
      <c r="G6625" s="712"/>
      <c r="H6625" s="712"/>
      <c r="J6625" s="712"/>
      <c r="M6625" s="137"/>
    </row>
    <row r="6626" spans="3:13" ht="15" customHeight="1">
      <c r="C6626" s="712"/>
      <c r="D6626" s="712"/>
      <c r="E6626" s="712"/>
      <c r="G6626" s="712"/>
      <c r="H6626" s="712"/>
      <c r="J6626" s="712"/>
      <c r="M6626" s="137"/>
    </row>
    <row r="6627" spans="3:13" ht="15" customHeight="1">
      <c r="C6627" s="712"/>
      <c r="D6627" s="712"/>
      <c r="E6627" s="712"/>
      <c r="G6627" s="712"/>
      <c r="H6627" s="712"/>
      <c r="J6627" s="712"/>
      <c r="M6627" s="137"/>
    </row>
    <row r="6628" spans="3:13" ht="15" customHeight="1">
      <c r="C6628" s="712"/>
      <c r="D6628" s="712"/>
      <c r="E6628" s="712"/>
      <c r="G6628" s="712"/>
      <c r="H6628" s="712"/>
      <c r="J6628" s="712"/>
      <c r="M6628" s="137"/>
    </row>
    <row r="6629" spans="3:13" ht="15" customHeight="1">
      <c r="C6629" s="712"/>
      <c r="D6629" s="712"/>
      <c r="E6629" s="712"/>
      <c r="G6629" s="712"/>
      <c r="H6629" s="712"/>
      <c r="J6629" s="712"/>
      <c r="M6629" s="137"/>
    </row>
    <row r="6630" spans="3:13" ht="15" customHeight="1">
      <c r="C6630" s="712"/>
      <c r="D6630" s="712"/>
      <c r="E6630" s="712"/>
      <c r="G6630" s="712"/>
      <c r="H6630" s="712"/>
      <c r="J6630" s="712"/>
      <c r="M6630" s="137"/>
    </row>
    <row r="6631" spans="3:13" ht="15" customHeight="1">
      <c r="C6631" s="712"/>
      <c r="D6631" s="712"/>
      <c r="E6631" s="712"/>
      <c r="G6631" s="712"/>
      <c r="H6631" s="712"/>
      <c r="J6631" s="712"/>
      <c r="M6631" s="137"/>
    </row>
    <row r="6632" spans="3:13" ht="15" customHeight="1">
      <c r="C6632" s="712"/>
      <c r="D6632" s="712"/>
      <c r="E6632" s="712"/>
      <c r="G6632" s="712"/>
      <c r="H6632" s="712"/>
      <c r="J6632" s="712"/>
      <c r="M6632" s="137"/>
    </row>
    <row r="6633" spans="3:13" ht="15" customHeight="1">
      <c r="C6633" s="712"/>
      <c r="D6633" s="712"/>
      <c r="E6633" s="712"/>
      <c r="G6633" s="712"/>
      <c r="H6633" s="712"/>
      <c r="J6633" s="712"/>
      <c r="M6633" s="137"/>
    </row>
    <row r="6634" spans="3:13" ht="15" customHeight="1">
      <c r="C6634" s="712"/>
      <c r="D6634" s="712"/>
      <c r="E6634" s="712"/>
      <c r="G6634" s="712"/>
      <c r="H6634" s="712"/>
      <c r="J6634" s="712"/>
      <c r="M6634" s="137"/>
    </row>
    <row r="6635" spans="3:13" ht="15" customHeight="1">
      <c r="C6635" s="712"/>
      <c r="D6635" s="712"/>
      <c r="E6635" s="712"/>
      <c r="G6635" s="712"/>
      <c r="H6635" s="712"/>
      <c r="J6635" s="712"/>
      <c r="M6635" s="137"/>
    </row>
    <row r="6636" spans="3:13" ht="15" customHeight="1">
      <c r="C6636" s="712"/>
      <c r="D6636" s="712"/>
      <c r="E6636" s="712"/>
      <c r="G6636" s="712"/>
      <c r="H6636" s="712"/>
      <c r="J6636" s="712"/>
      <c r="M6636" s="137"/>
    </row>
    <row r="6637" spans="3:13" ht="15" customHeight="1">
      <c r="C6637" s="712"/>
      <c r="D6637" s="712"/>
      <c r="E6637" s="712"/>
      <c r="G6637" s="712"/>
      <c r="H6637" s="712"/>
      <c r="J6637" s="712"/>
      <c r="M6637" s="137"/>
    </row>
    <row r="6638" spans="3:13" ht="15" customHeight="1">
      <c r="C6638" s="712"/>
      <c r="D6638" s="712"/>
      <c r="E6638" s="712"/>
      <c r="G6638" s="712"/>
      <c r="H6638" s="712"/>
      <c r="J6638" s="712"/>
      <c r="M6638" s="137"/>
    </row>
    <row r="6639" spans="3:13" ht="15" customHeight="1">
      <c r="C6639" s="712"/>
      <c r="D6639" s="712"/>
      <c r="E6639" s="712"/>
      <c r="G6639" s="712"/>
      <c r="H6639" s="712"/>
      <c r="J6639" s="712"/>
      <c r="M6639" s="137"/>
    </row>
    <row r="6640" spans="3:13" ht="15" customHeight="1">
      <c r="C6640" s="712"/>
      <c r="D6640" s="712"/>
      <c r="E6640" s="712"/>
      <c r="G6640" s="712"/>
      <c r="H6640" s="712"/>
      <c r="J6640" s="712"/>
      <c r="M6640" s="137"/>
    </row>
    <row r="6641" spans="3:13" ht="15" customHeight="1">
      <c r="C6641" s="712"/>
      <c r="D6641" s="712"/>
      <c r="E6641" s="712"/>
      <c r="G6641" s="712"/>
      <c r="H6641" s="712"/>
      <c r="J6641" s="712"/>
      <c r="M6641" s="137"/>
    </row>
    <row r="6642" spans="3:13" ht="15" customHeight="1">
      <c r="C6642" s="712"/>
      <c r="D6642" s="712"/>
      <c r="E6642" s="712"/>
      <c r="G6642" s="712"/>
      <c r="H6642" s="712"/>
      <c r="J6642" s="712"/>
      <c r="M6642" s="137"/>
    </row>
    <row r="6643" spans="3:13" ht="15" customHeight="1">
      <c r="C6643" s="712"/>
      <c r="D6643" s="712"/>
      <c r="E6643" s="712"/>
      <c r="G6643" s="712"/>
      <c r="H6643" s="712"/>
      <c r="J6643" s="712"/>
      <c r="M6643" s="137"/>
    </row>
    <row r="6644" spans="3:13" ht="15" customHeight="1">
      <c r="C6644" s="712"/>
      <c r="D6644" s="712"/>
      <c r="E6644" s="712"/>
      <c r="G6644" s="712"/>
      <c r="H6644" s="712"/>
      <c r="J6644" s="712"/>
      <c r="M6644" s="137"/>
    </row>
    <row r="6645" spans="3:13" ht="15" customHeight="1">
      <c r="C6645" s="712"/>
      <c r="D6645" s="712"/>
      <c r="E6645" s="712"/>
      <c r="G6645" s="712"/>
      <c r="H6645" s="712"/>
      <c r="J6645" s="712"/>
      <c r="M6645" s="137"/>
    </row>
    <row r="6646" spans="3:13" ht="15" customHeight="1">
      <c r="C6646" s="712"/>
      <c r="D6646" s="712"/>
      <c r="E6646" s="712"/>
      <c r="G6646" s="712"/>
      <c r="H6646" s="712"/>
      <c r="J6646" s="712"/>
      <c r="M6646" s="137"/>
    </row>
    <row r="6647" spans="3:13" ht="15" customHeight="1">
      <c r="C6647" s="712"/>
      <c r="D6647" s="712"/>
      <c r="E6647" s="712"/>
      <c r="G6647" s="712"/>
      <c r="H6647" s="712"/>
      <c r="J6647" s="712"/>
      <c r="M6647" s="137"/>
    </row>
    <row r="6648" spans="3:13" ht="15" customHeight="1">
      <c r="C6648" s="712"/>
      <c r="D6648" s="712"/>
      <c r="E6648" s="712"/>
      <c r="G6648" s="712"/>
      <c r="H6648" s="712"/>
      <c r="J6648" s="712"/>
      <c r="M6648" s="137"/>
    </row>
    <row r="6649" spans="3:13" ht="15" customHeight="1">
      <c r="C6649" s="712"/>
      <c r="D6649" s="712"/>
      <c r="E6649" s="712"/>
      <c r="G6649" s="712"/>
      <c r="H6649" s="712"/>
      <c r="J6649" s="712"/>
      <c r="M6649" s="137"/>
    </row>
    <row r="6650" spans="3:13" ht="15" customHeight="1">
      <c r="C6650" s="712"/>
      <c r="D6650" s="712"/>
      <c r="E6650" s="712"/>
      <c r="G6650" s="712"/>
      <c r="H6650" s="712"/>
      <c r="J6650" s="712"/>
      <c r="M6650" s="137"/>
    </row>
    <row r="6651" spans="3:13" ht="15" customHeight="1">
      <c r="C6651" s="712"/>
      <c r="D6651" s="712"/>
      <c r="E6651" s="712"/>
      <c r="G6651" s="712"/>
      <c r="H6651" s="712"/>
      <c r="J6651" s="712"/>
      <c r="M6651" s="137"/>
    </row>
    <row r="6652" spans="3:13" ht="15" customHeight="1">
      <c r="C6652" s="712"/>
      <c r="D6652" s="712"/>
      <c r="E6652" s="712"/>
      <c r="G6652" s="712"/>
      <c r="H6652" s="712"/>
      <c r="J6652" s="712"/>
      <c r="M6652" s="137"/>
    </row>
    <row r="6653" spans="3:13" ht="15" customHeight="1">
      <c r="C6653" s="712"/>
      <c r="D6653" s="712"/>
      <c r="E6653" s="712"/>
      <c r="G6653" s="712"/>
      <c r="H6653" s="712"/>
      <c r="J6653" s="712"/>
      <c r="M6653" s="137"/>
    </row>
    <row r="6654" spans="3:13" ht="15" customHeight="1">
      <c r="C6654" s="712"/>
      <c r="D6654" s="712"/>
      <c r="E6654" s="712"/>
      <c r="G6654" s="712"/>
      <c r="H6654" s="712"/>
      <c r="J6654" s="712"/>
      <c r="M6654" s="137"/>
    </row>
    <row r="6655" spans="3:13" ht="15" customHeight="1">
      <c r="C6655" s="712"/>
      <c r="D6655" s="712"/>
      <c r="E6655" s="712"/>
      <c r="G6655" s="712"/>
      <c r="H6655" s="712"/>
      <c r="J6655" s="712"/>
      <c r="M6655" s="137"/>
    </row>
    <row r="6656" spans="3:13" ht="15" customHeight="1">
      <c r="C6656" s="712"/>
      <c r="D6656" s="712"/>
      <c r="E6656" s="712"/>
      <c r="G6656" s="712"/>
      <c r="H6656" s="712"/>
      <c r="J6656" s="712"/>
      <c r="M6656" s="137"/>
    </row>
    <row r="6657" spans="3:13" ht="15" customHeight="1">
      <c r="C6657" s="712"/>
      <c r="D6657" s="712"/>
      <c r="E6657" s="712"/>
      <c r="G6657" s="712"/>
      <c r="H6657" s="712"/>
      <c r="J6657" s="712"/>
      <c r="M6657" s="137"/>
    </row>
    <row r="6658" spans="3:13" ht="15" customHeight="1">
      <c r="C6658" s="712"/>
      <c r="D6658" s="712"/>
      <c r="E6658" s="712"/>
      <c r="G6658" s="712"/>
      <c r="H6658" s="712"/>
      <c r="J6658" s="712"/>
      <c r="M6658" s="137"/>
    </row>
    <row r="6659" spans="3:13" ht="15" customHeight="1">
      <c r="C6659" s="712"/>
      <c r="D6659" s="712"/>
      <c r="E6659" s="712"/>
      <c r="G6659" s="712"/>
      <c r="H6659" s="712"/>
      <c r="J6659" s="712"/>
      <c r="M6659" s="137"/>
    </row>
    <row r="6660" spans="3:13" ht="15" customHeight="1">
      <c r="C6660" s="712"/>
      <c r="D6660" s="712"/>
      <c r="E6660" s="712"/>
      <c r="G6660" s="712"/>
      <c r="H6660" s="712"/>
      <c r="J6660" s="712"/>
      <c r="M6660" s="137"/>
    </row>
    <row r="6661" spans="3:13" ht="15" customHeight="1">
      <c r="C6661" s="712"/>
      <c r="D6661" s="712"/>
      <c r="E6661" s="712"/>
      <c r="G6661" s="712"/>
      <c r="H6661" s="712"/>
      <c r="J6661" s="712"/>
      <c r="M6661" s="137"/>
    </row>
    <row r="6662" spans="3:13" ht="15" customHeight="1">
      <c r="C6662" s="712"/>
      <c r="D6662" s="712"/>
      <c r="E6662" s="712"/>
      <c r="G6662" s="712"/>
      <c r="H6662" s="712"/>
      <c r="J6662" s="712"/>
      <c r="M6662" s="137"/>
    </row>
    <row r="6663" spans="3:13" ht="15" customHeight="1">
      <c r="C6663" s="712"/>
      <c r="D6663" s="712"/>
      <c r="E6663" s="712"/>
      <c r="G6663" s="712"/>
      <c r="H6663" s="712"/>
      <c r="J6663" s="712"/>
      <c r="M6663" s="137"/>
    </row>
    <row r="6664" spans="3:13" ht="15" customHeight="1">
      <c r="C6664" s="712"/>
      <c r="D6664" s="712"/>
      <c r="E6664" s="712"/>
      <c r="G6664" s="712"/>
      <c r="H6664" s="712"/>
      <c r="J6664" s="712"/>
      <c r="M6664" s="137"/>
    </row>
    <row r="6665" spans="3:13" ht="15" customHeight="1">
      <c r="C6665" s="712"/>
      <c r="D6665" s="712"/>
      <c r="E6665" s="712"/>
      <c r="G6665" s="712"/>
      <c r="H6665" s="712"/>
      <c r="J6665" s="712"/>
      <c r="M6665" s="137"/>
    </row>
    <row r="6666" spans="3:13" ht="15" customHeight="1">
      <c r="C6666" s="712"/>
      <c r="D6666" s="712"/>
      <c r="E6666" s="712"/>
      <c r="G6666" s="712"/>
      <c r="H6666" s="712"/>
      <c r="J6666" s="712"/>
      <c r="M6666" s="137"/>
    </row>
    <row r="6667" spans="3:13" ht="15" customHeight="1">
      <c r="C6667" s="712"/>
      <c r="D6667" s="712"/>
      <c r="E6667" s="712"/>
      <c r="G6667" s="712"/>
      <c r="H6667" s="712"/>
      <c r="J6667" s="712"/>
      <c r="M6667" s="137"/>
    </row>
    <row r="6668" spans="3:13" ht="15" customHeight="1">
      <c r="C6668" s="712"/>
      <c r="D6668" s="712"/>
      <c r="E6668" s="712"/>
      <c r="G6668" s="712"/>
      <c r="H6668" s="712"/>
      <c r="J6668" s="712"/>
      <c r="M6668" s="137"/>
    </row>
    <row r="6669" spans="3:13" ht="15" customHeight="1">
      <c r="C6669" s="712"/>
      <c r="D6669" s="712"/>
      <c r="E6669" s="712"/>
      <c r="G6669" s="712"/>
      <c r="H6669" s="712"/>
      <c r="J6669" s="712"/>
      <c r="M6669" s="137"/>
    </row>
    <row r="6670" spans="3:13" ht="15" customHeight="1">
      <c r="C6670" s="712"/>
      <c r="D6670" s="712"/>
      <c r="E6670" s="712"/>
      <c r="G6670" s="712"/>
      <c r="H6670" s="712"/>
      <c r="J6670" s="712"/>
      <c r="M6670" s="137"/>
    </row>
    <row r="6671" spans="3:13" ht="15" customHeight="1">
      <c r="C6671" s="712"/>
      <c r="D6671" s="712"/>
      <c r="E6671" s="712"/>
      <c r="G6671" s="712"/>
      <c r="H6671" s="712"/>
      <c r="J6671" s="712"/>
      <c r="M6671" s="137"/>
    </row>
    <row r="6672" spans="3:13" ht="15" customHeight="1">
      <c r="C6672" s="712"/>
      <c r="D6672" s="712"/>
      <c r="E6672" s="712"/>
      <c r="G6672" s="712"/>
      <c r="H6672" s="712"/>
      <c r="J6672" s="712"/>
      <c r="M6672" s="137"/>
    </row>
    <row r="6673" spans="3:13" ht="15" customHeight="1">
      <c r="C6673" s="712"/>
      <c r="D6673" s="712"/>
      <c r="E6673" s="712"/>
      <c r="G6673" s="712"/>
      <c r="H6673" s="712"/>
      <c r="J6673" s="712"/>
      <c r="M6673" s="137"/>
    </row>
    <row r="6674" spans="3:13" ht="15" customHeight="1">
      <c r="C6674" s="712"/>
      <c r="D6674" s="712"/>
      <c r="E6674" s="712"/>
      <c r="G6674" s="712"/>
      <c r="H6674" s="712"/>
      <c r="J6674" s="712"/>
      <c r="M6674" s="137"/>
    </row>
    <row r="6675" spans="3:13" ht="15" customHeight="1">
      <c r="C6675" s="712"/>
      <c r="D6675" s="712"/>
      <c r="E6675" s="712"/>
      <c r="G6675" s="712"/>
      <c r="H6675" s="712"/>
      <c r="J6675" s="712"/>
      <c r="M6675" s="137"/>
    </row>
    <row r="6676" spans="3:13" ht="15" customHeight="1">
      <c r="C6676" s="712"/>
      <c r="D6676" s="712"/>
      <c r="E6676" s="712"/>
      <c r="G6676" s="712"/>
      <c r="H6676" s="712"/>
      <c r="J6676" s="712"/>
      <c r="M6676" s="137"/>
    </row>
    <row r="6677" spans="3:13" ht="15" customHeight="1">
      <c r="C6677" s="712"/>
      <c r="D6677" s="712"/>
      <c r="E6677" s="712"/>
      <c r="G6677" s="712"/>
      <c r="H6677" s="712"/>
      <c r="J6677" s="712"/>
      <c r="M6677" s="137"/>
    </row>
    <row r="6678" spans="3:13" ht="15" customHeight="1">
      <c r="C6678" s="712"/>
      <c r="D6678" s="712"/>
      <c r="E6678" s="712"/>
      <c r="G6678" s="712"/>
      <c r="H6678" s="712"/>
      <c r="J6678" s="712"/>
      <c r="M6678" s="137"/>
    </row>
    <row r="6679" spans="3:13" ht="15" customHeight="1">
      <c r="C6679" s="712"/>
      <c r="D6679" s="712"/>
      <c r="E6679" s="712"/>
      <c r="G6679" s="712"/>
      <c r="H6679" s="712"/>
      <c r="J6679" s="712"/>
      <c r="M6679" s="137"/>
    </row>
    <row r="6680" spans="3:13" ht="15" customHeight="1">
      <c r="C6680" s="712"/>
      <c r="D6680" s="712"/>
      <c r="E6680" s="712"/>
      <c r="G6680" s="712"/>
      <c r="H6680" s="712"/>
      <c r="J6680" s="712"/>
      <c r="M6680" s="137"/>
    </row>
    <row r="6681" spans="3:13" ht="15" customHeight="1">
      <c r="C6681" s="712"/>
      <c r="D6681" s="712"/>
      <c r="E6681" s="712"/>
      <c r="G6681" s="712"/>
      <c r="H6681" s="712"/>
      <c r="J6681" s="712"/>
      <c r="M6681" s="137"/>
    </row>
    <row r="6682" spans="3:13" ht="15" customHeight="1">
      <c r="C6682" s="712"/>
      <c r="D6682" s="712"/>
      <c r="E6682" s="712"/>
      <c r="G6682" s="712"/>
      <c r="H6682" s="712"/>
      <c r="J6682" s="712"/>
      <c r="M6682" s="137"/>
    </row>
    <row r="6683" spans="3:13" ht="15" customHeight="1">
      <c r="C6683" s="712"/>
      <c r="D6683" s="712"/>
      <c r="E6683" s="712"/>
      <c r="G6683" s="712"/>
      <c r="H6683" s="712"/>
      <c r="J6683" s="712"/>
      <c r="M6683" s="137"/>
    </row>
    <row r="6684" spans="3:13" ht="15" customHeight="1">
      <c r="C6684" s="712"/>
      <c r="D6684" s="712"/>
      <c r="E6684" s="712"/>
      <c r="G6684" s="712"/>
      <c r="H6684" s="712"/>
      <c r="J6684" s="712"/>
      <c r="M6684" s="137"/>
    </row>
    <row r="6685" spans="3:13" ht="15" customHeight="1">
      <c r="C6685" s="712"/>
      <c r="D6685" s="712"/>
      <c r="E6685" s="712"/>
      <c r="G6685" s="712"/>
      <c r="H6685" s="712"/>
      <c r="J6685" s="712"/>
      <c r="M6685" s="137"/>
    </row>
    <row r="6686" spans="3:13" ht="15" customHeight="1">
      <c r="C6686" s="712"/>
      <c r="D6686" s="712"/>
      <c r="E6686" s="712"/>
      <c r="G6686" s="712"/>
      <c r="H6686" s="712"/>
      <c r="J6686" s="712"/>
      <c r="M6686" s="137"/>
    </row>
    <row r="6687" spans="3:13" ht="15" customHeight="1">
      <c r="C6687" s="712"/>
      <c r="D6687" s="712"/>
      <c r="E6687" s="712"/>
      <c r="G6687" s="712"/>
      <c r="H6687" s="712"/>
      <c r="J6687" s="712"/>
      <c r="M6687" s="137"/>
    </row>
    <row r="6688" spans="3:13" ht="15" customHeight="1">
      <c r="C6688" s="712"/>
      <c r="D6688" s="712"/>
      <c r="E6688" s="712"/>
      <c r="G6688" s="712"/>
      <c r="H6688" s="712"/>
      <c r="J6688" s="712"/>
      <c r="M6688" s="137"/>
    </row>
    <row r="6689" spans="3:13" ht="15" customHeight="1">
      <c r="C6689" s="712"/>
      <c r="D6689" s="712"/>
      <c r="E6689" s="712"/>
      <c r="G6689" s="712"/>
      <c r="H6689" s="712"/>
      <c r="J6689" s="712"/>
      <c r="M6689" s="137"/>
    </row>
    <row r="6690" spans="3:13" ht="15" customHeight="1">
      <c r="C6690" s="712"/>
      <c r="D6690" s="712"/>
      <c r="E6690" s="712"/>
      <c r="G6690" s="712"/>
      <c r="H6690" s="712"/>
      <c r="J6690" s="712"/>
      <c r="M6690" s="137"/>
    </row>
    <row r="6691" spans="3:13" ht="15" customHeight="1">
      <c r="C6691" s="712"/>
      <c r="D6691" s="712"/>
      <c r="E6691" s="712"/>
      <c r="G6691" s="712"/>
      <c r="H6691" s="712"/>
      <c r="J6691" s="712"/>
      <c r="M6691" s="137"/>
    </row>
    <row r="6692" spans="3:13" ht="15" customHeight="1">
      <c r="C6692" s="712"/>
      <c r="D6692" s="712"/>
      <c r="E6692" s="712"/>
      <c r="G6692" s="712"/>
      <c r="H6692" s="712"/>
      <c r="J6692" s="712"/>
      <c r="M6692" s="137"/>
    </row>
    <row r="6693" spans="3:13" ht="15" customHeight="1">
      <c r="C6693" s="712"/>
      <c r="D6693" s="712"/>
      <c r="E6693" s="712"/>
      <c r="G6693" s="712"/>
      <c r="H6693" s="712"/>
      <c r="J6693" s="712"/>
      <c r="M6693" s="137"/>
    </row>
    <row r="6694" spans="3:13" ht="15" customHeight="1">
      <c r="C6694" s="712"/>
      <c r="D6694" s="712"/>
      <c r="E6694" s="712"/>
      <c r="G6694" s="712"/>
      <c r="H6694" s="712"/>
      <c r="J6694" s="712"/>
      <c r="M6694" s="137"/>
    </row>
    <row r="6695" spans="3:13" ht="15" customHeight="1">
      <c r="C6695" s="712"/>
      <c r="D6695" s="712"/>
      <c r="E6695" s="712"/>
      <c r="G6695" s="712"/>
      <c r="H6695" s="712"/>
      <c r="J6695" s="712"/>
      <c r="M6695" s="137"/>
    </row>
    <row r="6696" spans="3:13" ht="15" customHeight="1">
      <c r="C6696" s="712"/>
      <c r="D6696" s="712"/>
      <c r="E6696" s="712"/>
      <c r="G6696" s="712"/>
      <c r="H6696" s="712"/>
      <c r="J6696" s="712"/>
      <c r="M6696" s="137"/>
    </row>
    <row r="6697" spans="3:13" ht="15" customHeight="1">
      <c r="C6697" s="712"/>
      <c r="D6697" s="712"/>
      <c r="E6697" s="712"/>
      <c r="G6697" s="712"/>
      <c r="H6697" s="712"/>
      <c r="J6697" s="712"/>
      <c r="M6697" s="137"/>
    </row>
    <row r="6698" spans="3:13" ht="15" customHeight="1">
      <c r="C6698" s="712"/>
      <c r="D6698" s="712"/>
      <c r="E6698" s="712"/>
      <c r="G6698" s="712"/>
      <c r="H6698" s="712"/>
      <c r="J6698" s="712"/>
      <c r="M6698" s="137"/>
    </row>
    <row r="6699" spans="3:13" ht="15" customHeight="1">
      <c r="C6699" s="712"/>
      <c r="D6699" s="712"/>
      <c r="E6699" s="712"/>
      <c r="G6699" s="712"/>
      <c r="H6699" s="712"/>
      <c r="J6699" s="712"/>
      <c r="M6699" s="137"/>
    </row>
    <row r="6700" spans="3:13" ht="15" customHeight="1">
      <c r="C6700" s="712"/>
      <c r="D6700" s="712"/>
      <c r="E6700" s="712"/>
      <c r="G6700" s="712"/>
      <c r="H6700" s="712"/>
      <c r="J6700" s="712"/>
      <c r="M6700" s="137"/>
    </row>
    <row r="6701" spans="3:13" ht="15" customHeight="1">
      <c r="C6701" s="712"/>
      <c r="D6701" s="712"/>
      <c r="E6701" s="712"/>
      <c r="G6701" s="712"/>
      <c r="H6701" s="712"/>
      <c r="J6701" s="712"/>
      <c r="M6701" s="137"/>
    </row>
    <row r="6702" spans="3:13" ht="15" customHeight="1">
      <c r="C6702" s="712"/>
      <c r="D6702" s="712"/>
      <c r="E6702" s="712"/>
      <c r="G6702" s="712"/>
      <c r="H6702" s="712"/>
      <c r="J6702" s="712"/>
      <c r="M6702" s="137"/>
    </row>
    <row r="6703" spans="3:13" ht="15" customHeight="1">
      <c r="C6703" s="712"/>
      <c r="D6703" s="712"/>
      <c r="E6703" s="712"/>
      <c r="G6703" s="712"/>
      <c r="H6703" s="712"/>
      <c r="J6703" s="712"/>
      <c r="M6703" s="137"/>
    </row>
    <row r="6704" spans="3:13" ht="15" customHeight="1">
      <c r="C6704" s="712"/>
      <c r="D6704" s="712"/>
      <c r="E6704" s="712"/>
      <c r="G6704" s="712"/>
      <c r="H6704" s="712"/>
      <c r="J6704" s="712"/>
      <c r="M6704" s="137"/>
    </row>
    <row r="6705" spans="3:13" ht="15" customHeight="1">
      <c r="C6705" s="712"/>
      <c r="D6705" s="712"/>
      <c r="E6705" s="712"/>
      <c r="G6705" s="712"/>
      <c r="H6705" s="712"/>
      <c r="J6705" s="712"/>
      <c r="M6705" s="137"/>
    </row>
    <row r="6706" spans="3:13" ht="15" customHeight="1">
      <c r="C6706" s="712"/>
      <c r="D6706" s="712"/>
      <c r="E6706" s="712"/>
      <c r="G6706" s="712"/>
      <c r="H6706" s="712"/>
      <c r="J6706" s="712"/>
      <c r="M6706" s="137"/>
    </row>
    <row r="6707" spans="3:13" ht="15" customHeight="1">
      <c r="C6707" s="712"/>
      <c r="D6707" s="712"/>
      <c r="E6707" s="712"/>
      <c r="G6707" s="712"/>
      <c r="H6707" s="712"/>
      <c r="J6707" s="712"/>
      <c r="M6707" s="137"/>
    </row>
    <row r="6708" spans="3:13" ht="15" customHeight="1">
      <c r="C6708" s="712"/>
      <c r="D6708" s="712"/>
      <c r="E6708" s="712"/>
      <c r="G6708" s="712"/>
      <c r="H6708" s="712"/>
      <c r="J6708" s="712"/>
      <c r="M6708" s="137"/>
    </row>
    <row r="6709" spans="3:13" ht="15" customHeight="1">
      <c r="C6709" s="712"/>
      <c r="D6709" s="712"/>
      <c r="E6709" s="712"/>
      <c r="G6709" s="712"/>
      <c r="H6709" s="712"/>
      <c r="J6709" s="712"/>
      <c r="M6709" s="137"/>
    </row>
    <row r="6710" spans="3:13" ht="15" customHeight="1">
      <c r="C6710" s="712"/>
      <c r="D6710" s="712"/>
      <c r="E6710" s="712"/>
      <c r="G6710" s="712"/>
      <c r="H6710" s="712"/>
      <c r="J6710" s="712"/>
      <c r="M6710" s="137"/>
    </row>
    <row r="6711" spans="3:13" ht="15" customHeight="1">
      <c r="C6711" s="712"/>
      <c r="D6711" s="712"/>
      <c r="E6711" s="712"/>
      <c r="G6711" s="712"/>
      <c r="H6711" s="712"/>
      <c r="J6711" s="712"/>
      <c r="M6711" s="137"/>
    </row>
    <row r="6712" spans="3:13" ht="15" customHeight="1">
      <c r="C6712" s="712"/>
      <c r="D6712" s="712"/>
      <c r="E6712" s="712"/>
      <c r="G6712" s="712"/>
      <c r="H6712" s="712"/>
      <c r="J6712" s="712"/>
      <c r="M6712" s="137"/>
    </row>
    <row r="6713" spans="3:13" ht="15" customHeight="1">
      <c r="C6713" s="712"/>
      <c r="D6713" s="712"/>
      <c r="E6713" s="712"/>
      <c r="G6713" s="712"/>
      <c r="H6713" s="712"/>
      <c r="J6713" s="712"/>
      <c r="M6713" s="137"/>
    </row>
    <row r="6714" spans="3:13" ht="15" customHeight="1">
      <c r="C6714" s="712"/>
      <c r="D6714" s="712"/>
      <c r="E6714" s="712"/>
      <c r="G6714" s="712"/>
      <c r="H6714" s="712"/>
      <c r="J6714" s="712"/>
      <c r="M6714" s="137"/>
    </row>
    <row r="6715" spans="3:13" ht="15" customHeight="1">
      <c r="C6715" s="712"/>
      <c r="D6715" s="712"/>
      <c r="E6715" s="712"/>
      <c r="G6715" s="712"/>
      <c r="H6715" s="712"/>
      <c r="J6715" s="712"/>
      <c r="M6715" s="137"/>
    </row>
    <row r="6716" spans="3:13" ht="15" customHeight="1">
      <c r="C6716" s="712"/>
      <c r="D6716" s="712"/>
      <c r="E6716" s="712"/>
      <c r="G6716" s="712"/>
      <c r="H6716" s="712"/>
      <c r="J6716" s="712"/>
      <c r="M6716" s="137"/>
    </row>
    <row r="6717" spans="3:13" ht="15" customHeight="1">
      <c r="C6717" s="712"/>
      <c r="D6717" s="712"/>
      <c r="E6717" s="712"/>
      <c r="G6717" s="712"/>
      <c r="H6717" s="712"/>
      <c r="J6717" s="712"/>
      <c r="M6717" s="137"/>
    </row>
    <row r="6718" spans="3:13" ht="15" customHeight="1">
      <c r="C6718" s="712"/>
      <c r="D6718" s="712"/>
      <c r="E6718" s="712"/>
      <c r="G6718" s="712"/>
      <c r="H6718" s="712"/>
      <c r="J6718" s="712"/>
      <c r="M6718" s="137"/>
    </row>
    <row r="6719" spans="3:13" ht="15" customHeight="1">
      <c r="C6719" s="712"/>
      <c r="D6719" s="712"/>
      <c r="E6719" s="712"/>
      <c r="G6719" s="712"/>
      <c r="H6719" s="712"/>
      <c r="J6719" s="712"/>
      <c r="M6719" s="137"/>
    </row>
    <row r="6720" spans="3:13" ht="15" customHeight="1">
      <c r="C6720" s="712"/>
      <c r="D6720" s="712"/>
      <c r="E6720" s="712"/>
      <c r="G6720" s="712"/>
      <c r="H6720" s="712"/>
      <c r="J6720" s="712"/>
      <c r="M6720" s="137"/>
    </row>
    <row r="6721" spans="3:13" ht="15" customHeight="1">
      <c r="C6721" s="712"/>
      <c r="D6721" s="712"/>
      <c r="E6721" s="712"/>
      <c r="G6721" s="712"/>
      <c r="H6721" s="712"/>
      <c r="J6721" s="712"/>
      <c r="M6721" s="137"/>
    </row>
    <row r="6722" spans="3:13" ht="15" customHeight="1">
      <c r="C6722" s="712"/>
      <c r="D6722" s="712"/>
      <c r="E6722" s="712"/>
      <c r="G6722" s="712"/>
      <c r="H6722" s="712"/>
      <c r="J6722" s="712"/>
      <c r="M6722" s="137"/>
    </row>
    <row r="6723" spans="3:13" ht="15" customHeight="1">
      <c r="C6723" s="712"/>
      <c r="D6723" s="712"/>
      <c r="E6723" s="712"/>
      <c r="G6723" s="712"/>
      <c r="H6723" s="712"/>
      <c r="J6723" s="712"/>
      <c r="M6723" s="137"/>
    </row>
    <row r="6724" spans="3:13" ht="15" customHeight="1">
      <c r="C6724" s="712"/>
      <c r="D6724" s="712"/>
      <c r="E6724" s="712"/>
      <c r="G6724" s="712"/>
      <c r="H6724" s="712"/>
      <c r="J6724" s="712"/>
      <c r="M6724" s="137"/>
    </row>
    <row r="6725" spans="3:13" ht="15" customHeight="1">
      <c r="C6725" s="712"/>
      <c r="D6725" s="712"/>
      <c r="E6725" s="712"/>
      <c r="G6725" s="712"/>
      <c r="H6725" s="712"/>
      <c r="J6725" s="712"/>
      <c r="M6725" s="137"/>
    </row>
    <row r="6726" spans="3:13" ht="15" customHeight="1">
      <c r="C6726" s="712"/>
      <c r="D6726" s="712"/>
      <c r="E6726" s="712"/>
      <c r="G6726" s="712"/>
      <c r="H6726" s="712"/>
      <c r="J6726" s="712"/>
      <c r="M6726" s="137"/>
    </row>
    <row r="6727" spans="3:13" ht="15" customHeight="1">
      <c r="C6727" s="712"/>
      <c r="D6727" s="712"/>
      <c r="E6727" s="712"/>
      <c r="G6727" s="712"/>
      <c r="H6727" s="712"/>
      <c r="J6727" s="712"/>
      <c r="M6727" s="137"/>
    </row>
    <row r="6728" spans="3:13" ht="15" customHeight="1">
      <c r="C6728" s="712"/>
      <c r="D6728" s="712"/>
      <c r="E6728" s="712"/>
      <c r="G6728" s="712"/>
      <c r="H6728" s="712"/>
      <c r="J6728" s="712"/>
      <c r="M6728" s="137"/>
    </row>
    <row r="6729" spans="3:13" ht="15" customHeight="1">
      <c r="C6729" s="712"/>
      <c r="D6729" s="712"/>
      <c r="E6729" s="712"/>
      <c r="G6729" s="712"/>
      <c r="H6729" s="712"/>
      <c r="J6729" s="712"/>
      <c r="M6729" s="137"/>
    </row>
    <row r="6730" spans="3:13" ht="15" customHeight="1">
      <c r="C6730" s="712"/>
      <c r="D6730" s="712"/>
      <c r="E6730" s="712"/>
      <c r="G6730" s="712"/>
      <c r="H6730" s="712"/>
      <c r="J6730" s="712"/>
      <c r="M6730" s="137"/>
    </row>
    <row r="6731" spans="3:13" ht="15" customHeight="1">
      <c r="C6731" s="712"/>
      <c r="D6731" s="712"/>
      <c r="E6731" s="712"/>
      <c r="G6731" s="712"/>
      <c r="H6731" s="712"/>
      <c r="J6731" s="712"/>
      <c r="M6731" s="137"/>
    </row>
    <row r="6732" spans="3:13" ht="15" customHeight="1">
      <c r="C6732" s="712"/>
      <c r="D6732" s="712"/>
      <c r="E6732" s="712"/>
      <c r="G6732" s="712"/>
      <c r="H6732" s="712"/>
      <c r="J6732" s="712"/>
      <c r="M6732" s="137"/>
    </row>
    <row r="6733" spans="3:13" ht="15" customHeight="1">
      <c r="C6733" s="712"/>
      <c r="D6733" s="712"/>
      <c r="E6733" s="712"/>
      <c r="G6733" s="712"/>
      <c r="H6733" s="712"/>
      <c r="J6733" s="712"/>
      <c r="M6733" s="137"/>
    </row>
    <row r="6734" spans="3:13" ht="15" customHeight="1">
      <c r="C6734" s="712"/>
      <c r="D6734" s="712"/>
      <c r="E6734" s="712"/>
      <c r="G6734" s="712"/>
      <c r="H6734" s="712"/>
      <c r="J6734" s="712"/>
      <c r="M6734" s="137"/>
    </row>
    <row r="6735" spans="3:13" ht="15" customHeight="1">
      <c r="C6735" s="712"/>
      <c r="D6735" s="712"/>
      <c r="E6735" s="712"/>
      <c r="G6735" s="712"/>
      <c r="H6735" s="712"/>
      <c r="J6735" s="712"/>
      <c r="M6735" s="137"/>
    </row>
    <row r="6736" spans="3:13" ht="15" customHeight="1">
      <c r="C6736" s="712"/>
      <c r="D6736" s="712"/>
      <c r="E6736" s="712"/>
      <c r="G6736" s="712"/>
      <c r="H6736" s="712"/>
      <c r="J6736" s="712"/>
      <c r="M6736" s="137"/>
    </row>
    <row r="6737" spans="3:13" ht="15" customHeight="1">
      <c r="C6737" s="712"/>
      <c r="D6737" s="712"/>
      <c r="E6737" s="712"/>
      <c r="G6737" s="712"/>
      <c r="H6737" s="712"/>
      <c r="J6737" s="712"/>
      <c r="M6737" s="137"/>
    </row>
    <row r="6738" spans="3:13" ht="15" customHeight="1">
      <c r="C6738" s="712"/>
      <c r="D6738" s="712"/>
      <c r="E6738" s="712"/>
      <c r="G6738" s="712"/>
      <c r="H6738" s="712"/>
      <c r="J6738" s="712"/>
      <c r="M6738" s="137"/>
    </row>
    <row r="6739" spans="3:13" ht="15" customHeight="1">
      <c r="C6739" s="712"/>
      <c r="D6739" s="712"/>
      <c r="E6739" s="712"/>
      <c r="G6739" s="712"/>
      <c r="H6739" s="712"/>
      <c r="J6739" s="712"/>
      <c r="M6739" s="137"/>
    </row>
    <row r="6740" spans="3:13" ht="15" customHeight="1">
      <c r="C6740" s="712"/>
      <c r="D6740" s="712"/>
      <c r="E6740" s="712"/>
      <c r="G6740" s="712"/>
      <c r="H6740" s="712"/>
      <c r="J6740" s="712"/>
      <c r="M6740" s="137"/>
    </row>
    <row r="6741" spans="3:13" ht="15" customHeight="1">
      <c r="C6741" s="712"/>
      <c r="D6741" s="712"/>
      <c r="E6741" s="712"/>
      <c r="G6741" s="712"/>
      <c r="H6741" s="712"/>
      <c r="J6741" s="712"/>
      <c r="M6741" s="137"/>
    </row>
    <row r="6742" spans="3:13" ht="15" customHeight="1">
      <c r="C6742" s="712"/>
      <c r="D6742" s="712"/>
      <c r="E6742" s="712"/>
      <c r="G6742" s="712"/>
      <c r="H6742" s="712"/>
      <c r="J6742" s="712"/>
      <c r="M6742" s="137"/>
    </row>
    <row r="6743" spans="3:13" ht="15" customHeight="1">
      <c r="J6743" s="5"/>
    </row>
    <row r="6744" spans="3:13" ht="15" customHeight="1">
      <c r="J6744" s="5"/>
    </row>
    <row r="6745" spans="3:13" ht="15" customHeight="1">
      <c r="J6745" s="5"/>
    </row>
    <row r="6746" spans="3:13" ht="15" customHeight="1">
      <c r="J6746" s="5"/>
    </row>
    <row r="6747" spans="3:13" ht="15" customHeight="1">
      <c r="J6747" s="5"/>
    </row>
    <row r="6748" spans="3:13" ht="15" customHeight="1">
      <c r="J6748" s="5"/>
    </row>
    <row r="6749" spans="3:13" ht="15" customHeight="1">
      <c r="J6749" s="5"/>
    </row>
    <row r="6750" spans="3:13" ht="15" customHeight="1">
      <c r="J6750" s="5"/>
    </row>
    <row r="6751" spans="3:13" ht="15" customHeight="1">
      <c r="J6751" s="5"/>
    </row>
    <row r="6752" spans="3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2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831" t="s">
        <v>63</v>
      </c>
      <c r="B1" s="831"/>
      <c r="C1" s="831"/>
      <c r="D1" s="831"/>
      <c r="E1" s="831"/>
      <c r="F1" s="831"/>
      <c r="G1" s="831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832" t="s">
        <v>72</v>
      </c>
      <c r="C68" s="832"/>
      <c r="D68" s="832"/>
    </row>
    <row r="69" spans="1:4" ht="15" customHeight="1">
      <c r="A69" s="410">
        <v>39181</v>
      </c>
      <c r="B69" s="832"/>
      <c r="C69" s="832"/>
      <c r="D69" s="832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833" t="s">
        <v>25</v>
      </c>
      <c r="B103" s="833"/>
      <c r="C103" s="833"/>
      <c r="D103" s="833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826" t="s">
        <v>73</v>
      </c>
      <c r="C313" s="826"/>
      <c r="D313" s="826"/>
      <c r="E313" s="826"/>
      <c r="F313" s="826"/>
      <c r="G313" s="826"/>
      <c r="H313" s="428"/>
      <c r="I313" s="428"/>
      <c r="J313" s="428"/>
      <c r="K313" s="428"/>
    </row>
    <row r="314" spans="1:11" ht="15" customHeight="1">
      <c r="A314" s="425">
        <v>39531</v>
      </c>
      <c r="B314" s="826"/>
      <c r="C314" s="826"/>
      <c r="D314" s="826"/>
      <c r="E314" s="826"/>
      <c r="F314" s="826"/>
      <c r="G314" s="826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826" t="s">
        <v>74</v>
      </c>
      <c r="C344" s="826"/>
      <c r="D344" s="826"/>
      <c r="E344" s="826"/>
      <c r="F344" s="826"/>
      <c r="G344" s="826"/>
      <c r="H344" s="826"/>
      <c r="I344" s="826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826" t="s">
        <v>75</v>
      </c>
      <c r="C359" s="826"/>
      <c r="D359" s="826"/>
      <c r="E359" s="826"/>
      <c r="F359" s="826"/>
      <c r="G359" s="826"/>
      <c r="H359" s="826"/>
      <c r="I359" s="826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826" t="s">
        <v>76</v>
      </c>
      <c r="C424" s="826"/>
      <c r="D424" s="826"/>
      <c r="E424" s="826"/>
      <c r="F424" s="826"/>
      <c r="G424" s="826"/>
      <c r="H424" s="826"/>
      <c r="I424" s="826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826" t="s">
        <v>77</v>
      </c>
      <c r="C511" s="826"/>
      <c r="D511" s="826"/>
      <c r="E511" s="826"/>
      <c r="F511" s="826"/>
      <c r="G511" s="826"/>
      <c r="H511" s="826"/>
      <c r="I511" s="826"/>
      <c r="J511" s="826"/>
      <c r="K511" s="826"/>
    </row>
    <row r="512" spans="1:11" ht="15" customHeight="1">
      <c r="A512" s="425">
        <v>39807</v>
      </c>
      <c r="B512" s="826"/>
      <c r="C512" s="826"/>
      <c r="D512" s="826"/>
      <c r="E512" s="826"/>
      <c r="F512" s="826"/>
      <c r="G512" s="826"/>
      <c r="H512" s="826"/>
      <c r="I512" s="826"/>
      <c r="J512" s="826"/>
      <c r="K512" s="826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826" t="s">
        <v>78</v>
      </c>
      <c r="C587" s="826"/>
      <c r="D587" s="826"/>
      <c r="E587" s="826"/>
      <c r="F587" s="826"/>
      <c r="G587" s="826"/>
      <c r="H587" s="826"/>
      <c r="I587" s="826"/>
    </row>
    <row r="588" spans="1:9" ht="15" customHeight="1">
      <c r="A588" s="425">
        <v>39916</v>
      </c>
      <c r="B588" s="826"/>
      <c r="C588" s="826"/>
      <c r="D588" s="826"/>
      <c r="E588" s="826"/>
      <c r="F588" s="826"/>
      <c r="G588" s="826"/>
      <c r="H588" s="826"/>
      <c r="I588" s="826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834" t="s">
        <v>79</v>
      </c>
      <c r="C603" s="834"/>
      <c r="D603" s="834"/>
      <c r="E603" s="834"/>
      <c r="F603" s="834"/>
      <c r="G603" s="834"/>
      <c r="H603" s="834"/>
      <c r="I603" s="834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834" t="s">
        <v>80</v>
      </c>
      <c r="C618" s="834"/>
      <c r="D618" s="834"/>
      <c r="E618" s="834"/>
      <c r="F618" s="834"/>
      <c r="G618" s="834"/>
      <c r="H618" s="834"/>
      <c r="I618" s="834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835" t="s">
        <v>81</v>
      </c>
      <c r="C771" s="835"/>
      <c r="D771" s="835"/>
      <c r="E771" s="835"/>
      <c r="F771" s="835"/>
      <c r="G771" s="835"/>
      <c r="H771" s="835"/>
      <c r="I771" s="835"/>
    </row>
    <row r="772" spans="1:9" ht="15" customHeight="1">
      <c r="A772" s="410">
        <v>40175</v>
      </c>
      <c r="B772" s="835"/>
      <c r="C772" s="835"/>
      <c r="D772" s="835"/>
      <c r="E772" s="835"/>
      <c r="F772" s="835"/>
      <c r="G772" s="835"/>
      <c r="H772" s="835"/>
      <c r="I772" s="835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835" t="s">
        <v>82</v>
      </c>
      <c r="C840" s="835"/>
      <c r="D840" s="835"/>
      <c r="E840" s="835"/>
      <c r="F840" s="835"/>
      <c r="G840" s="835"/>
      <c r="H840" s="835"/>
      <c r="I840" s="835"/>
    </row>
    <row r="841" spans="1:9" ht="15" customHeight="1">
      <c r="A841" s="410">
        <v>40273</v>
      </c>
      <c r="B841" s="835"/>
      <c r="C841" s="835"/>
      <c r="D841" s="835"/>
      <c r="E841" s="835"/>
      <c r="F841" s="835"/>
      <c r="G841" s="835"/>
      <c r="H841" s="835"/>
      <c r="I841" s="835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836" t="s">
        <v>83</v>
      </c>
      <c r="C880" s="836"/>
      <c r="D880" s="836"/>
      <c r="E880" s="836"/>
      <c r="F880" s="836"/>
      <c r="G880" s="836"/>
      <c r="H880" s="836"/>
      <c r="I880" s="836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834" t="s">
        <v>83</v>
      </c>
      <c r="C945" s="834"/>
      <c r="D945" s="834"/>
      <c r="E945" s="834"/>
      <c r="F945" s="834"/>
      <c r="G945" s="834"/>
      <c r="H945" s="834"/>
      <c r="I945" s="834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835" t="s">
        <v>82</v>
      </c>
      <c r="C1030" s="835"/>
      <c r="D1030" s="835"/>
      <c r="E1030" s="835"/>
      <c r="F1030" s="835"/>
      <c r="G1030" s="835"/>
      <c r="H1030" s="835"/>
      <c r="I1030" s="835"/>
    </row>
    <row r="1031" spans="1:9" ht="15" customHeight="1">
      <c r="A1031" s="410">
        <v>40540</v>
      </c>
      <c r="B1031" s="835"/>
      <c r="C1031" s="835"/>
      <c r="D1031" s="835"/>
      <c r="E1031" s="835"/>
      <c r="F1031" s="835"/>
      <c r="G1031" s="835"/>
      <c r="H1031" s="835"/>
      <c r="I1031" s="835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837" t="s">
        <v>83</v>
      </c>
      <c r="C1035" s="837"/>
      <c r="D1035" s="837"/>
      <c r="E1035" s="837"/>
      <c r="F1035" s="837"/>
      <c r="G1035" s="837"/>
      <c r="H1035" s="837"/>
      <c r="I1035" s="837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835" t="s">
        <v>82</v>
      </c>
      <c r="C1114" s="835"/>
      <c r="D1114" s="835"/>
      <c r="E1114" s="835"/>
      <c r="F1114" s="835"/>
      <c r="G1114" s="835"/>
      <c r="H1114" s="835"/>
      <c r="I1114" s="835"/>
    </row>
    <row r="1115" spans="1:9" ht="15" customHeight="1">
      <c r="A1115" s="410">
        <v>40658</v>
      </c>
      <c r="B1115" s="835"/>
      <c r="C1115" s="835"/>
      <c r="D1115" s="835"/>
      <c r="E1115" s="835"/>
      <c r="F1115" s="835"/>
      <c r="G1115" s="835"/>
      <c r="H1115" s="835"/>
      <c r="I1115" s="835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836" t="s">
        <v>83</v>
      </c>
      <c r="C1119" s="836"/>
      <c r="D1119" s="836"/>
      <c r="E1119" s="836"/>
      <c r="F1119" s="836"/>
      <c r="G1119" s="836"/>
      <c r="H1119" s="836"/>
      <c r="I1119" s="836"/>
    </row>
    <row r="1120" spans="1:9" ht="15" customHeight="1">
      <c r="A1120" s="410">
        <v>40665</v>
      </c>
      <c r="B1120" s="837" t="s">
        <v>83</v>
      </c>
      <c r="C1120" s="837"/>
      <c r="D1120" s="837"/>
      <c r="E1120" s="837"/>
      <c r="F1120" s="837"/>
      <c r="G1120" s="837"/>
      <c r="H1120" s="837"/>
      <c r="I1120" s="837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834" t="s">
        <v>83</v>
      </c>
      <c r="C1140" s="834"/>
      <c r="D1140" s="834"/>
      <c r="E1140" s="834"/>
      <c r="F1140" s="834"/>
      <c r="G1140" s="834"/>
      <c r="H1140" s="834"/>
      <c r="I1140" s="834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834" t="s">
        <v>83</v>
      </c>
      <c r="C1205" s="834"/>
      <c r="D1205" s="834"/>
      <c r="E1205" s="834"/>
      <c r="F1205" s="834"/>
      <c r="G1205" s="834"/>
      <c r="H1205" s="834"/>
      <c r="I1205" s="834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834" t="s">
        <v>83</v>
      </c>
      <c r="C1290" s="834"/>
      <c r="D1290" s="834"/>
      <c r="E1290" s="834"/>
      <c r="F1290" s="834"/>
      <c r="G1290" s="834"/>
      <c r="H1290" s="834"/>
      <c r="I1290" s="834"/>
    </row>
    <row r="1291" spans="1:9" ht="15" customHeight="1">
      <c r="A1291" s="410">
        <v>40904</v>
      </c>
      <c r="B1291" s="834"/>
      <c r="C1291" s="834"/>
      <c r="D1291" s="834"/>
      <c r="E1291" s="834"/>
      <c r="F1291" s="834"/>
      <c r="G1291" s="834"/>
      <c r="H1291" s="834"/>
      <c r="I1291" s="834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834" t="s">
        <v>83</v>
      </c>
      <c r="C1295" s="834"/>
      <c r="D1295" s="834"/>
      <c r="E1295" s="834"/>
      <c r="F1295" s="834"/>
      <c r="G1295" s="834"/>
      <c r="H1295" s="834"/>
      <c r="I1295" s="834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834" t="s">
        <v>83</v>
      </c>
      <c r="C1364" s="834"/>
      <c r="D1364" s="834"/>
      <c r="E1364" s="834"/>
      <c r="F1364" s="834"/>
      <c r="G1364" s="834"/>
      <c r="H1364" s="834"/>
      <c r="I1364" s="834"/>
    </row>
    <row r="1365" spans="1:9" ht="15" customHeight="1">
      <c r="A1365" s="410">
        <v>41008</v>
      </c>
      <c r="B1365" s="834"/>
      <c r="C1365" s="834"/>
      <c r="D1365" s="834"/>
      <c r="E1365" s="834"/>
      <c r="F1365" s="834"/>
      <c r="G1365" s="834"/>
      <c r="H1365" s="834"/>
      <c r="I1365" s="834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834" t="s">
        <v>84</v>
      </c>
      <c r="C1385" s="834"/>
      <c r="D1385" s="834"/>
      <c r="E1385" s="834"/>
      <c r="F1385" s="834"/>
      <c r="G1385" s="834"/>
      <c r="H1385" s="834"/>
      <c r="I1385" s="834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834" t="s">
        <v>84</v>
      </c>
      <c r="C1405" s="834"/>
      <c r="D1405" s="834"/>
      <c r="E1405" s="834"/>
      <c r="F1405" s="834"/>
      <c r="G1405" s="834"/>
      <c r="H1405" s="834"/>
      <c r="I1405" s="834"/>
    </row>
    <row r="1406" spans="1:9" ht="15" customHeight="1">
      <c r="A1406" s="410">
        <v>41065</v>
      </c>
      <c r="B1406" s="834"/>
      <c r="C1406" s="834"/>
      <c r="D1406" s="834"/>
      <c r="E1406" s="834"/>
      <c r="F1406" s="834"/>
      <c r="G1406" s="834"/>
      <c r="H1406" s="834"/>
      <c r="I1406" s="834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834" t="s">
        <v>84</v>
      </c>
      <c r="C1465" s="834"/>
      <c r="D1465" s="834"/>
      <c r="E1465" s="834"/>
      <c r="F1465" s="834"/>
      <c r="G1465" s="834"/>
      <c r="H1465" s="834"/>
      <c r="I1465" s="834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825" t="s">
        <v>85</v>
      </c>
      <c r="C1551" s="825"/>
      <c r="D1551" s="825"/>
    </row>
    <row r="1552" spans="1:4" ht="15" customHeight="1">
      <c r="A1552" s="410">
        <v>41269</v>
      </c>
      <c r="B1552" s="825" t="s">
        <v>85</v>
      </c>
      <c r="C1552" s="825"/>
      <c r="D1552" s="825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825" t="s">
        <v>85</v>
      </c>
      <c r="C1556" s="825"/>
      <c r="D1556" s="825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827" t="s">
        <v>85</v>
      </c>
      <c r="C1619" s="827"/>
      <c r="D1619" s="827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825" t="s">
        <v>85</v>
      </c>
      <c r="C1620" s="825"/>
      <c r="D1620" s="825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825" t="s">
        <v>85</v>
      </c>
      <c r="C1645" s="825"/>
      <c r="D1645" s="825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825" t="s">
        <v>85</v>
      </c>
      <c r="C1660" s="825"/>
      <c r="D1660" s="825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825" t="s">
        <v>85</v>
      </c>
      <c r="C1725" s="825"/>
      <c r="D1725" s="825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825" t="s">
        <v>85</v>
      </c>
      <c r="C1812" s="825"/>
      <c r="D1812" s="825"/>
    </row>
    <row r="1813" spans="1:9" ht="15" customHeight="1">
      <c r="A1813" s="410">
        <v>41634</v>
      </c>
      <c r="B1813" s="825" t="s">
        <v>85</v>
      </c>
      <c r="C1813" s="825"/>
      <c r="D1813" s="825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834" t="s">
        <v>86</v>
      </c>
      <c r="D1893" s="834"/>
    </row>
    <row r="1894" spans="1:9" ht="15" customHeight="1">
      <c r="A1894" s="410">
        <v>41750</v>
      </c>
      <c r="C1894" s="834"/>
      <c r="D1894" s="834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825" t="s">
        <v>85</v>
      </c>
      <c r="C1904" s="825"/>
      <c r="D1904" s="825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825" t="s">
        <v>85</v>
      </c>
      <c r="C1919" s="825"/>
      <c r="D1919" s="825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825" t="s">
        <v>87</v>
      </c>
      <c r="C1984" s="825"/>
      <c r="D1984" s="825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825" t="s">
        <v>87</v>
      </c>
      <c r="C2072" s="825"/>
      <c r="D2072" s="825"/>
    </row>
    <row r="2073" spans="1:9" ht="15" customHeight="1">
      <c r="A2073" s="410">
        <v>41999</v>
      </c>
      <c r="B2073" s="825"/>
      <c r="C2073" s="825"/>
      <c r="D2073" s="825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825" t="s">
        <v>87</v>
      </c>
      <c r="C2142" s="825"/>
      <c r="D2142" s="825"/>
      <c r="E2142" s="422"/>
      <c r="F2142" s="422"/>
    </row>
    <row r="2143" spans="1:9" ht="15" customHeight="1">
      <c r="A2143" s="410">
        <v>42100</v>
      </c>
      <c r="B2143" s="825"/>
      <c r="C2143" s="825"/>
      <c r="D2143" s="825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825" t="s">
        <v>87</v>
      </c>
      <c r="C2163" s="825"/>
      <c r="D2163" s="825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825" t="s">
        <v>87</v>
      </c>
      <c r="C2178" s="825"/>
      <c r="D2178" s="825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827" t="s">
        <v>87</v>
      </c>
      <c r="C2248" s="827"/>
      <c r="D2248" s="827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826" t="s">
        <v>87</v>
      </c>
      <c r="C2332" s="826"/>
      <c r="D2332" s="826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824" t="s">
        <v>88</v>
      </c>
      <c r="C2421" s="824"/>
      <c r="D2421" s="824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826" t="s">
        <v>88</v>
      </c>
      <c r="C2441" s="826"/>
      <c r="D2441" s="826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826" t="s">
        <v>88</v>
      </c>
      <c r="C2506" s="826"/>
      <c r="D2506" s="826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830" t="s">
        <v>89</v>
      </c>
      <c r="C2591" s="830"/>
      <c r="D2591" s="830"/>
      <c r="E2591" s="264"/>
    </row>
    <row r="2592" spans="1:5" ht="15" customHeight="1">
      <c r="A2592" s="3">
        <v>42731</v>
      </c>
      <c r="B2592" s="830"/>
      <c r="C2592" s="830"/>
      <c r="D2592" s="830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830" t="s">
        <v>89</v>
      </c>
      <c r="C2669" s="830"/>
      <c r="D2669" s="830"/>
    </row>
    <row r="2670" spans="1:6" ht="15" customHeight="1">
      <c r="A2670" s="3">
        <v>42842</v>
      </c>
      <c r="B2670" s="830"/>
      <c r="C2670" s="830"/>
      <c r="D2670" s="830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828" t="s">
        <v>89</v>
      </c>
      <c r="C2680" s="828"/>
      <c r="D2680" s="828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829" t="s">
        <v>89</v>
      </c>
      <c r="C2700" s="829"/>
      <c r="D2700" s="829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825" t="s">
        <v>90</v>
      </c>
      <c r="C2765" s="825"/>
      <c r="D2765" s="825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825" t="s">
        <v>90</v>
      </c>
      <c r="C2850" s="825"/>
      <c r="D2850" s="825"/>
    </row>
    <row r="2851" spans="1:6" ht="15" customHeight="1">
      <c r="A2851" s="3">
        <v>43095</v>
      </c>
      <c r="B2851" s="825"/>
      <c r="C2851" s="825"/>
      <c r="D2851" s="825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82" t="s">
        <v>91</v>
      </c>
      <c r="C2918" s="782"/>
      <c r="D2918" s="782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63" t="s">
        <v>91</v>
      </c>
      <c r="C2919" s="763"/>
      <c r="D2919" s="763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64" t="s">
        <v>91</v>
      </c>
      <c r="C2944" s="764"/>
      <c r="D2944" s="764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64" t="s">
        <v>91</v>
      </c>
      <c r="C2959" s="764"/>
      <c r="D2959" s="764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64" t="s">
        <v>91</v>
      </c>
      <c r="C3024" s="764"/>
      <c r="D3024" s="764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825" t="s">
        <v>92</v>
      </c>
      <c r="C3110" s="825"/>
      <c r="D3110" s="825"/>
      <c r="E3110" s="478"/>
      <c r="F3110" s="478"/>
    </row>
    <row r="3111" spans="1:9" ht="15" customHeight="1">
      <c r="A3111" s="3">
        <v>43460</v>
      </c>
      <c r="B3111" s="825"/>
      <c r="C3111" s="825"/>
      <c r="D3111" s="825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737" t="s">
        <v>51</v>
      </c>
      <c r="C3192" s="737"/>
      <c r="D3192" s="73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37"/>
      <c r="C3193" s="737"/>
      <c r="D3193" s="73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737" t="s">
        <v>51</v>
      </c>
      <c r="C3203" s="737"/>
      <c r="D3203" s="737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737" t="s">
        <v>51</v>
      </c>
      <c r="C3218" s="737"/>
      <c r="D3218" s="737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737" t="s">
        <v>51</v>
      </c>
      <c r="C3283" s="737"/>
      <c r="D3283" s="73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825" t="s">
        <v>92</v>
      </c>
      <c r="C3370" s="825"/>
      <c r="D3370" s="825"/>
    </row>
    <row r="3371" spans="1:6" ht="15" customHeight="1">
      <c r="A3371" s="3">
        <v>43825</v>
      </c>
      <c r="B3371" s="825"/>
      <c r="C3371" s="825"/>
      <c r="D3371" s="825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825" t="s">
        <v>61</v>
      </c>
      <c r="C3447" s="825"/>
      <c r="D3447" s="825"/>
    </row>
    <row r="3448" spans="1:6" ht="15" customHeight="1">
      <c r="A3448" s="410">
        <v>43934</v>
      </c>
      <c r="B3448" s="825"/>
      <c r="C3448" s="825"/>
      <c r="D3448" s="825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825" t="s">
        <v>61</v>
      </c>
      <c r="C3467" s="825"/>
      <c r="D3467" s="825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825" t="s">
        <v>61</v>
      </c>
      <c r="C3478" s="825"/>
      <c r="D3478" s="825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827" t="s">
        <v>61</v>
      </c>
      <c r="C3548" s="827"/>
      <c r="D3548" s="827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825" t="s">
        <v>61</v>
      </c>
      <c r="C3632" s="825"/>
      <c r="D3632" s="825"/>
    </row>
    <row r="3633" spans="1:6" ht="15" customHeight="1">
      <c r="A3633" s="3">
        <v>44193</v>
      </c>
      <c r="B3633" s="825"/>
      <c r="C3633" s="825"/>
      <c r="D3633" s="825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825" t="s">
        <v>61</v>
      </c>
      <c r="C3701" s="825"/>
      <c r="D3701" s="825"/>
      <c r="E3701" s="422"/>
      <c r="F3701" s="422"/>
    </row>
    <row r="3702" spans="1:7" ht="15" customHeight="1">
      <c r="A3702" s="3">
        <v>44291</v>
      </c>
      <c r="B3702" s="825"/>
      <c r="C3702" s="825"/>
      <c r="D3702" s="825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824" t="s">
        <v>61</v>
      </c>
      <c r="C3722" s="824"/>
      <c r="D3722" s="824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827" t="s">
        <v>61</v>
      </c>
      <c r="C3742" s="827"/>
      <c r="D3742" s="827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825" t="s">
        <v>61</v>
      </c>
      <c r="C3807" s="816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826" t="s">
        <v>61</v>
      </c>
      <c r="C3892" s="826"/>
      <c r="D3892" s="826"/>
    </row>
    <row r="3893" spans="1:6" ht="15" customHeight="1">
      <c r="A3893" s="3">
        <v>44558</v>
      </c>
      <c r="B3893" s="826"/>
      <c r="C3893" s="826"/>
      <c r="D3893" s="826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824" t="s">
        <v>61</v>
      </c>
      <c r="C3897" s="839"/>
      <c r="D3897" s="839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824" t="s">
        <v>61</v>
      </c>
      <c r="C3982" s="824"/>
      <c r="D3982" s="824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838" t="s">
        <v>23</v>
      </c>
      <c r="C4005" s="838"/>
      <c r="D4005" s="838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704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40" t="s">
        <v>99</v>
      </c>
      <c r="B1" s="840"/>
      <c r="C1" s="840"/>
      <c r="D1" s="840"/>
      <c r="E1" s="840"/>
      <c r="F1" s="840"/>
      <c r="G1" s="840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41" t="s">
        <v>103</v>
      </c>
      <c r="K38" s="842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43"/>
      <c r="K39" s="84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849" activePane="bottomLeft" state="frozen"/>
      <selection pane="bottomLeft" activeCell="A2874" sqref="A2874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78" t="s">
        <v>0</v>
      </c>
      <c r="B1" s="5" t="s">
        <v>95</v>
      </c>
      <c r="C1" s="857" t="s">
        <v>110</v>
      </c>
      <c r="D1" s="852" t="s">
        <v>5</v>
      </c>
      <c r="E1" s="852" t="s">
        <v>6</v>
      </c>
      <c r="F1" s="859" t="s">
        <v>111</v>
      </c>
      <c r="G1" s="783" t="s">
        <v>7</v>
      </c>
      <c r="H1" s="783" t="s">
        <v>8</v>
      </c>
      <c r="I1" s="300" t="s">
        <v>9</v>
      </c>
    </row>
    <row r="2" spans="1:11" s="80" customFormat="1" ht="15" customHeight="1" thickBot="1">
      <c r="A2" s="779"/>
      <c r="B2" s="13" t="s">
        <v>14</v>
      </c>
      <c r="C2" s="858"/>
      <c r="D2" s="853"/>
      <c r="E2" s="853"/>
      <c r="F2" s="860"/>
      <c r="G2" s="848"/>
      <c r="H2" s="848"/>
      <c r="I2" s="322" t="s">
        <v>4</v>
      </c>
    </row>
    <row r="3" spans="1:11" s="80" customFormat="1" ht="15" customHeight="1">
      <c r="A3" s="3">
        <v>40910</v>
      </c>
      <c r="B3" s="849" t="s">
        <v>112</v>
      </c>
      <c r="C3" s="849"/>
      <c r="D3" s="849"/>
      <c r="E3" s="849"/>
      <c r="F3" s="849"/>
      <c r="G3" s="84"/>
      <c r="I3" s="863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6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64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6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6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6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6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63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6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6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29" t="s">
        <v>112</v>
      </c>
      <c r="C72" s="829"/>
      <c r="D72" s="829"/>
      <c r="E72" s="829"/>
      <c r="F72" s="829"/>
      <c r="G72" s="84"/>
      <c r="H72" s="84"/>
      <c r="I72" s="301">
        <v>170000</v>
      </c>
    </row>
    <row r="73" spans="1:9" ht="15" customHeight="1">
      <c r="A73" s="3">
        <v>41008</v>
      </c>
      <c r="B73" s="829"/>
      <c r="C73" s="829"/>
      <c r="D73" s="829"/>
      <c r="E73" s="829"/>
      <c r="F73" s="82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49" t="s">
        <v>112</v>
      </c>
      <c r="C93" s="849"/>
      <c r="D93" s="849"/>
      <c r="E93" s="849"/>
      <c r="F93" s="84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29" t="s">
        <v>112</v>
      </c>
      <c r="C113" s="829"/>
      <c r="D113" s="829"/>
      <c r="E113" s="829"/>
      <c r="F113" s="829"/>
      <c r="G113" s="84"/>
      <c r="H113" s="84"/>
      <c r="I113" s="301">
        <v>154250</v>
      </c>
    </row>
    <row r="114" spans="1:9" ht="15" customHeight="1">
      <c r="A114" s="3">
        <v>41065</v>
      </c>
      <c r="B114" s="829"/>
      <c r="C114" s="829"/>
      <c r="D114" s="829"/>
      <c r="E114" s="829"/>
      <c r="F114" s="82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49" t="s">
        <v>112</v>
      </c>
      <c r="C173" s="849"/>
      <c r="D173" s="849"/>
      <c r="E173" s="849"/>
      <c r="F173" s="84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63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6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6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6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6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49" t="s">
        <v>38</v>
      </c>
      <c r="C259" s="849"/>
      <c r="D259" s="849"/>
      <c r="E259" s="849"/>
      <c r="F259" s="849"/>
      <c r="G259" s="129"/>
      <c r="H259" s="129"/>
      <c r="I259" s="301">
        <v>151250</v>
      </c>
    </row>
    <row r="260" spans="1:9" ht="15" customHeight="1">
      <c r="A260" s="3">
        <v>41269</v>
      </c>
      <c r="B260" s="849" t="s">
        <v>38</v>
      </c>
      <c r="C260" s="849"/>
      <c r="D260" s="849"/>
      <c r="E260" s="849"/>
      <c r="F260" s="84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47" t="s">
        <v>38</v>
      </c>
      <c r="C264" s="847"/>
      <c r="D264" s="847"/>
      <c r="E264" s="847"/>
      <c r="F264" s="847"/>
      <c r="I264" s="861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6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6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56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5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5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5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5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50" t="s">
        <v>38</v>
      </c>
      <c r="C327" s="850"/>
      <c r="D327" s="850"/>
      <c r="E327" s="850"/>
      <c r="F327" s="850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49" t="s">
        <v>38</v>
      </c>
      <c r="C328" s="849"/>
      <c r="D328" s="849"/>
      <c r="E328" s="849"/>
      <c r="F328" s="84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56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5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7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7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49" t="s">
        <v>38</v>
      </c>
      <c r="C353" s="849"/>
      <c r="D353" s="849"/>
      <c r="E353" s="849"/>
      <c r="F353" s="84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49" t="s">
        <v>38</v>
      </c>
      <c r="C368" s="849"/>
      <c r="D368" s="849"/>
      <c r="E368" s="849"/>
      <c r="F368" s="84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64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6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6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49" t="s">
        <v>38</v>
      </c>
      <c r="C433" s="849"/>
      <c r="D433" s="849"/>
      <c r="E433" s="849"/>
      <c r="F433" s="84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67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6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63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6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6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6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6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49" t="s">
        <v>38</v>
      </c>
      <c r="C520" s="849"/>
      <c r="D520" s="849"/>
      <c r="E520" s="849"/>
      <c r="F520" s="849"/>
      <c r="I520" s="316">
        <v>142250</v>
      </c>
    </row>
    <row r="521" spans="1:9" ht="15" customHeight="1">
      <c r="A521" s="3">
        <v>41634</v>
      </c>
      <c r="B521" s="849" t="s">
        <v>38</v>
      </c>
      <c r="C521" s="849"/>
      <c r="D521" s="849"/>
      <c r="E521" s="849"/>
      <c r="F521" s="84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7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7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7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7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5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5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66" t="s">
        <v>45</v>
      </c>
      <c r="D692" s="86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68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6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6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6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6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6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30" t="s">
        <v>48</v>
      </c>
      <c r="C780" s="830"/>
      <c r="D780" s="830"/>
      <c r="E780" s="830"/>
      <c r="F780" s="830"/>
      <c r="I780" s="316">
        <v>124750</v>
      </c>
    </row>
    <row r="781" spans="1:9" ht="15" customHeight="1">
      <c r="A781" s="3">
        <v>41999</v>
      </c>
      <c r="B781" s="830"/>
      <c r="C781" s="830"/>
      <c r="D781" s="830"/>
      <c r="E781" s="830"/>
      <c r="F781" s="83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65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6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6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6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6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30" t="s">
        <v>48</v>
      </c>
      <c r="C850" s="830"/>
      <c r="D850" s="830"/>
      <c r="E850" s="830"/>
      <c r="F850" s="830"/>
      <c r="I850" s="316">
        <v>118750</v>
      </c>
    </row>
    <row r="851" spans="1:9" ht="15" customHeight="1">
      <c r="A851" s="3">
        <v>42100</v>
      </c>
      <c r="B851" s="830"/>
      <c r="C851" s="830"/>
      <c r="D851" s="830"/>
      <c r="E851" s="830"/>
      <c r="F851" s="830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47" t="s">
        <v>48</v>
      </c>
      <c r="C871" s="847"/>
      <c r="D871" s="847"/>
      <c r="E871" s="847"/>
      <c r="F871" s="84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55" t="s">
        <v>55</v>
      </c>
      <c r="C886" s="855"/>
      <c r="D886" s="855"/>
      <c r="E886" s="855"/>
      <c r="F886" s="85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54" t="s">
        <v>55</v>
      </c>
      <c r="C956" s="854"/>
      <c r="D956" s="854"/>
      <c r="E956" s="854"/>
      <c r="F956" s="85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73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7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96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9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809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9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9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9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9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9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73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7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7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47" t="s">
        <v>48</v>
      </c>
      <c r="C1040" s="847"/>
      <c r="D1040" s="847"/>
      <c r="E1040" s="847"/>
      <c r="F1040" s="84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1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1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1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1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1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1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30" t="s">
        <v>118</v>
      </c>
      <c r="C1103" s="830"/>
      <c r="D1103" s="830"/>
      <c r="E1103" s="830"/>
      <c r="F1103" s="830"/>
      <c r="I1103" s="316">
        <v>111500</v>
      </c>
    </row>
    <row r="1104" spans="1:9" ht="15" customHeight="1">
      <c r="A1104" s="3">
        <v>42457</v>
      </c>
      <c r="B1104" s="830"/>
      <c r="C1104" s="830"/>
      <c r="D1104" s="830"/>
      <c r="E1104" s="830"/>
      <c r="F1104" s="83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45" t="s">
        <v>118</v>
      </c>
      <c r="C1129" s="845"/>
      <c r="D1129" s="845"/>
      <c r="E1129" s="845"/>
      <c r="F1129" s="84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49" t="s">
        <v>118</v>
      </c>
      <c r="C1149" s="849"/>
      <c r="D1149" s="849"/>
      <c r="E1149" s="849"/>
      <c r="F1149" s="84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73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7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49" t="s">
        <v>118</v>
      </c>
      <c r="C1214" s="849"/>
      <c r="D1214" s="849"/>
      <c r="E1214" s="849"/>
      <c r="F1214" s="84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7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7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77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0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0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0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0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29" t="s">
        <v>118</v>
      </c>
      <c r="C1299" s="829"/>
      <c r="D1299" s="829"/>
      <c r="E1299" s="829"/>
      <c r="F1299" s="829"/>
      <c r="I1299" s="316">
        <v>147000</v>
      </c>
    </row>
    <row r="1300" spans="1:9" ht="15" customHeight="1">
      <c r="A1300" s="3">
        <v>42731</v>
      </c>
      <c r="B1300" s="829"/>
      <c r="C1300" s="829"/>
      <c r="D1300" s="829"/>
      <c r="E1300" s="829"/>
      <c r="F1300" s="82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03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0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7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7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7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79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6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29" t="s">
        <v>118</v>
      </c>
      <c r="C1377" s="829"/>
      <c r="D1377" s="829"/>
      <c r="E1377" s="829"/>
      <c r="F1377" s="829"/>
      <c r="I1377" s="316"/>
    </row>
    <row r="1378" spans="1:9" ht="15" customHeight="1">
      <c r="A1378" s="3">
        <v>42842</v>
      </c>
      <c r="B1378" s="829"/>
      <c r="C1378" s="829"/>
      <c r="D1378" s="829"/>
      <c r="E1378" s="829"/>
      <c r="F1378" s="82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28" t="s">
        <v>118</v>
      </c>
      <c r="C1388" s="828"/>
      <c r="D1388" s="828"/>
      <c r="E1388" s="828"/>
      <c r="F1388" s="828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29" t="s">
        <v>118</v>
      </c>
      <c r="C1408" s="829"/>
      <c r="D1408" s="829"/>
      <c r="E1408" s="829"/>
      <c r="F1408" s="82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49" t="s">
        <v>118</v>
      </c>
      <c r="C1473" s="849"/>
      <c r="D1473" s="849"/>
      <c r="E1473" s="849"/>
      <c r="F1473" s="84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29" t="s">
        <v>118</v>
      </c>
      <c r="C1558" s="829"/>
      <c r="D1558" s="829"/>
      <c r="E1558" s="829"/>
      <c r="F1558" s="829"/>
      <c r="G1558" s="829"/>
      <c r="H1558" s="878"/>
      <c r="I1558" s="316"/>
    </row>
    <row r="1559" spans="1:9" ht="15" customHeight="1">
      <c r="A1559" s="3">
        <v>43095</v>
      </c>
      <c r="B1559" s="829"/>
      <c r="C1559" s="829"/>
      <c r="D1559" s="829"/>
      <c r="E1559" s="829"/>
      <c r="F1559" s="829"/>
      <c r="G1559" s="829"/>
      <c r="H1559" s="878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73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7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7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7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7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84" t="s">
        <v>119</v>
      </c>
      <c r="C1626" s="884"/>
      <c r="D1626" s="884"/>
      <c r="E1626" s="884"/>
      <c r="F1626" s="88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83" t="s">
        <v>119</v>
      </c>
      <c r="C1627" s="883"/>
      <c r="D1627" s="883"/>
      <c r="E1627" s="883"/>
      <c r="F1627" s="88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80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8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85" t="s">
        <v>119</v>
      </c>
      <c r="C1652" s="885"/>
      <c r="D1652" s="885"/>
      <c r="E1652" s="885"/>
      <c r="F1652" s="88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85" t="s">
        <v>119</v>
      </c>
      <c r="C1667" s="885"/>
      <c r="D1667" s="885"/>
      <c r="E1667" s="885"/>
      <c r="F1667" s="88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85" t="s">
        <v>119</v>
      </c>
      <c r="C1732" s="885"/>
      <c r="D1732" s="885"/>
      <c r="E1732" s="885"/>
      <c r="F1732" s="88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829" t="s">
        <v>118</v>
      </c>
      <c r="C1818" s="829"/>
      <c r="D1818" s="829"/>
      <c r="E1818" s="829"/>
      <c r="F1818" s="829"/>
      <c r="G1818" s="829"/>
      <c r="H1818" s="878"/>
      <c r="I1818" s="316">
        <v>144250</v>
      </c>
    </row>
    <row r="1819" spans="1:9" ht="15" customHeight="1">
      <c r="A1819" s="3">
        <v>43460</v>
      </c>
      <c r="B1819" s="829"/>
      <c r="C1819" s="829"/>
      <c r="D1819" s="829"/>
      <c r="E1819" s="829"/>
      <c r="F1819" s="829"/>
      <c r="G1819" s="829"/>
      <c r="H1819" s="878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37" t="s">
        <v>51</v>
      </c>
      <c r="C1900" s="737"/>
      <c r="D1900" s="737"/>
      <c r="E1900" s="737"/>
      <c r="F1900" s="737"/>
      <c r="G1900" s="737"/>
      <c r="H1900" s="73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737"/>
      <c r="C1901" s="737"/>
      <c r="D1901" s="737"/>
      <c r="E1901" s="737"/>
      <c r="F1901" s="737"/>
      <c r="G1901" s="737"/>
      <c r="H1901" s="73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37" t="s">
        <v>51</v>
      </c>
      <c r="C1911" s="737"/>
      <c r="D1911" s="737"/>
      <c r="E1911" s="737"/>
      <c r="F1911" s="737"/>
      <c r="G1911" s="737"/>
      <c r="H1911" s="73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37" t="s">
        <v>51</v>
      </c>
      <c r="C1926" s="737"/>
      <c r="D1926" s="737"/>
      <c r="E1926" s="737"/>
      <c r="F1926" s="737"/>
      <c r="G1926" s="737"/>
      <c r="H1926" s="73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37" t="s">
        <v>51</v>
      </c>
      <c r="C1991" s="737"/>
      <c r="D1991" s="737"/>
      <c r="E1991" s="737"/>
      <c r="F1991" s="73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29" t="s">
        <v>118</v>
      </c>
      <c r="C2078" s="829"/>
      <c r="D2078" s="829"/>
      <c r="E2078" s="829"/>
      <c r="F2078" s="829"/>
      <c r="G2078" s="829"/>
      <c r="H2078" s="878"/>
      <c r="I2078" s="316">
        <v>142500</v>
      </c>
    </row>
    <row r="2079" spans="1:9" ht="15" customHeight="1">
      <c r="A2079" s="3">
        <v>43825</v>
      </c>
      <c r="B2079" s="829"/>
      <c r="C2079" s="829"/>
      <c r="D2079" s="829"/>
      <c r="E2079" s="829"/>
      <c r="F2079" s="829"/>
      <c r="G2079" s="829"/>
      <c r="H2079" s="878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8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8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8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8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8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8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8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29" t="s">
        <v>61</v>
      </c>
      <c r="C2154" s="829"/>
      <c r="D2154" s="829"/>
      <c r="E2154" s="829"/>
      <c r="F2154" s="829"/>
      <c r="I2154" s="316">
        <v>129500</v>
      </c>
    </row>
    <row r="2155" spans="1:9" ht="15" customHeight="1">
      <c r="A2155" s="3">
        <v>43934</v>
      </c>
      <c r="B2155" s="829"/>
      <c r="C2155" s="829"/>
      <c r="D2155" s="829"/>
      <c r="E2155" s="829"/>
      <c r="F2155" s="82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8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8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8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29" t="s">
        <v>61</v>
      </c>
      <c r="C2174" s="829"/>
      <c r="D2174" s="829"/>
      <c r="E2174" s="829"/>
      <c r="F2174" s="829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49" t="s">
        <v>61</v>
      </c>
      <c r="C2185" s="849"/>
      <c r="D2185" s="849"/>
      <c r="E2185" s="849"/>
      <c r="F2185" s="84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50" t="s">
        <v>61</v>
      </c>
      <c r="C2255" s="850"/>
      <c r="D2255" s="850"/>
      <c r="E2255" s="850"/>
      <c r="F2255" s="850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8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8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8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8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8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8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29" t="s">
        <v>61</v>
      </c>
      <c r="C2339" s="829"/>
      <c r="D2339" s="829"/>
      <c r="E2339" s="829"/>
      <c r="F2339" s="829"/>
      <c r="I2339" s="316"/>
    </row>
    <row r="2340" spans="1:9" ht="15" customHeight="1">
      <c r="A2340" s="3">
        <v>44193</v>
      </c>
      <c r="B2340" s="829"/>
      <c r="C2340" s="829"/>
      <c r="D2340" s="829"/>
      <c r="E2340" s="829"/>
      <c r="F2340" s="82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8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8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8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8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8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29" t="s">
        <v>61</v>
      </c>
      <c r="C2408" s="829"/>
      <c r="D2408" s="829"/>
      <c r="E2408" s="137"/>
      <c r="I2408" s="316">
        <v>179150</v>
      </c>
    </row>
    <row r="2409" spans="1:9" ht="15" customHeight="1">
      <c r="A2409" s="3">
        <v>44291</v>
      </c>
      <c r="B2409" s="829"/>
      <c r="C2409" s="829"/>
      <c r="D2409" s="82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89" t="s">
        <v>60</v>
      </c>
      <c r="C2429" s="889"/>
      <c r="D2429" s="889"/>
      <c r="E2429" s="509"/>
      <c r="F2429" s="509"/>
      <c r="I2429" s="887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8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8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50" t="s">
        <v>60</v>
      </c>
      <c r="C2449" s="850"/>
      <c r="D2449" s="850"/>
      <c r="E2449" s="850"/>
      <c r="F2449" s="850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49" t="s">
        <v>61</v>
      </c>
      <c r="C2514" s="819"/>
      <c r="D2514" s="819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25" t="s">
        <v>60</v>
      </c>
      <c r="C2599" s="816"/>
      <c r="D2599" s="816"/>
      <c r="E2599" s="137"/>
      <c r="F2599" s="172"/>
      <c r="I2599" s="316">
        <v>297250</v>
      </c>
    </row>
    <row r="2600" spans="1:9" ht="15" customHeight="1">
      <c r="A2600" s="3">
        <v>44558</v>
      </c>
      <c r="B2600" s="821"/>
      <c r="C2600" s="821"/>
      <c r="D2600" s="82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45" t="s">
        <v>61</v>
      </c>
      <c r="C2604" s="820"/>
      <c r="D2604" s="820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25" t="s">
        <v>60</v>
      </c>
      <c r="C2678" s="816"/>
      <c r="D2678" s="816"/>
      <c r="E2678" s="137"/>
      <c r="I2678" s="316">
        <v>344000</v>
      </c>
    </row>
    <row r="2679" spans="1:9" ht="15" customHeight="1">
      <c r="A2679" s="3">
        <v>44669</v>
      </c>
      <c r="B2679" s="821"/>
      <c r="C2679" s="821"/>
      <c r="D2679" s="82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45" t="s">
        <v>61</v>
      </c>
      <c r="C2689" s="845"/>
      <c r="D2689" s="845"/>
      <c r="E2689" s="509"/>
      <c r="F2689" s="509"/>
      <c r="G2689" s="356"/>
      <c r="H2689" s="362"/>
      <c r="I2689" s="88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8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8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29" t="s">
        <v>61</v>
      </c>
      <c r="C2712" s="829"/>
      <c r="D2712" s="829"/>
      <c r="E2712" s="829"/>
      <c r="F2712" s="829"/>
      <c r="G2712" s="534"/>
      <c r="H2712" s="535"/>
      <c r="I2712" s="316">
        <v>271000</v>
      </c>
    </row>
    <row r="2713" spans="1:9" ht="15" customHeight="1">
      <c r="A2713" s="3">
        <v>44715</v>
      </c>
      <c r="B2713" s="829"/>
      <c r="C2713" s="829"/>
      <c r="D2713" s="829"/>
      <c r="E2713" s="829"/>
      <c r="F2713" s="82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49" t="s">
        <v>61</v>
      </c>
      <c r="C2774" s="849"/>
      <c r="D2774" s="849"/>
      <c r="E2774" s="849"/>
      <c r="F2774" s="84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8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8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8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8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8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4"/>
      <c r="H2817" s="555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1">
        <v>18300</v>
      </c>
      <c r="E2818" s="137">
        <f t="shared" ref="E2818" si="927">D2818-C2818</f>
        <v>0</v>
      </c>
      <c r="F2818" s="550">
        <f t="shared" ref="F2818" si="928">C2818-C2817</f>
        <v>-475</v>
      </c>
      <c r="G2818" s="554"/>
      <c r="H2818" s="555"/>
      <c r="I2818" s="549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0">
        <v>17700</v>
      </c>
      <c r="E2819" s="137">
        <f t="shared" ref="E2819" si="929">D2819-C2819</f>
        <v>0</v>
      </c>
      <c r="F2819" s="559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8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1"/>
      <c r="H2820" s="576"/>
      <c r="I2820" s="565">
        <v>165000</v>
      </c>
    </row>
    <row r="2821" spans="1:9" ht="15" customHeight="1">
      <c r="A2821" s="357">
        <v>44867</v>
      </c>
      <c r="B2821" s="81">
        <v>4430</v>
      </c>
      <c r="C2821" s="572">
        <v>18050</v>
      </c>
      <c r="D2821" s="573">
        <v>17950</v>
      </c>
      <c r="E2821" s="574">
        <f t="shared" ref="E2821" si="933">D2821-C2821</f>
        <v>-100</v>
      </c>
      <c r="F2821" s="575">
        <f t="shared" ref="F2821" si="934">C2821-C2820</f>
        <v>-75</v>
      </c>
      <c r="G2821" s="553"/>
      <c r="H2821" s="555"/>
      <c r="I2821" s="569">
        <v>167000</v>
      </c>
    </row>
    <row r="2822" spans="1:9" ht="15" customHeight="1">
      <c r="A2822" s="357">
        <v>44868</v>
      </c>
      <c r="B2822" s="81">
        <v>4425</v>
      </c>
      <c r="C2822" s="572">
        <v>18100</v>
      </c>
      <c r="D2822" s="573">
        <v>17900</v>
      </c>
      <c r="E2822" s="574">
        <f t="shared" ref="E2822" si="935">D2822-C2822</f>
        <v>-200</v>
      </c>
      <c r="F2822" s="575">
        <f t="shared" ref="F2822" si="936">C2822-C2821</f>
        <v>50</v>
      </c>
      <c r="I2822" s="579">
        <v>163250</v>
      </c>
    </row>
    <row r="2823" spans="1:9" ht="15" customHeight="1">
      <c r="A2823" s="357">
        <v>44869</v>
      </c>
      <c r="B2823" s="81">
        <v>4450</v>
      </c>
      <c r="C2823" s="572">
        <v>18375</v>
      </c>
      <c r="D2823" s="573">
        <v>18295</v>
      </c>
      <c r="E2823" s="574">
        <f t="shared" ref="E2823" si="937">D2823-C2823</f>
        <v>-80</v>
      </c>
      <c r="F2823" s="575">
        <f t="shared" ref="F2823" si="938">C2823-C2822</f>
        <v>275</v>
      </c>
      <c r="I2823" s="583">
        <v>163500</v>
      </c>
    </row>
    <row r="2824" spans="1:9" ht="15" customHeight="1">
      <c r="A2824" s="357">
        <v>44872</v>
      </c>
      <c r="B2824" s="81">
        <v>4270</v>
      </c>
      <c r="C2824" s="572">
        <v>18825</v>
      </c>
      <c r="D2824" s="573">
        <v>18750</v>
      </c>
      <c r="E2824" s="574">
        <f t="shared" ref="E2824" si="939">D2824-C2824</f>
        <v>-75</v>
      </c>
      <c r="F2824" s="575">
        <f t="shared" ref="F2824" si="940">C2824-C2823</f>
        <v>450</v>
      </c>
      <c r="I2824" s="586">
        <v>169000</v>
      </c>
    </row>
    <row r="2825" spans="1:9" ht="15" customHeight="1">
      <c r="A2825" s="357">
        <v>44873</v>
      </c>
      <c r="B2825" s="81">
        <v>4140</v>
      </c>
      <c r="C2825" s="572">
        <v>19575</v>
      </c>
      <c r="D2825" s="573">
        <v>19500</v>
      </c>
      <c r="E2825" s="574">
        <f t="shared" ref="E2825" si="941">D2825-C2825</f>
        <v>-75</v>
      </c>
      <c r="F2825" s="575">
        <f t="shared" ref="F2825" si="942">C2825-C2824</f>
        <v>750</v>
      </c>
      <c r="I2825" s="589">
        <v>170000</v>
      </c>
    </row>
    <row r="2826" spans="1:9" ht="15" customHeight="1">
      <c r="A2826" s="357">
        <v>44874</v>
      </c>
      <c r="B2826" s="81">
        <v>4200</v>
      </c>
      <c r="C2826" s="572">
        <v>19875</v>
      </c>
      <c r="D2826" s="573">
        <v>19715</v>
      </c>
      <c r="E2826" s="574">
        <f t="shared" ref="E2826" si="943">D2826-C2826</f>
        <v>-160</v>
      </c>
      <c r="F2826" s="575">
        <f t="shared" ref="F2826" si="944">C2826-C2825</f>
        <v>300</v>
      </c>
      <c r="I2826" s="592">
        <v>172250</v>
      </c>
    </row>
    <row r="2827" spans="1:9" ht="15" customHeight="1">
      <c r="A2827" s="357">
        <v>44875</v>
      </c>
      <c r="B2827" s="81">
        <v>3805</v>
      </c>
      <c r="C2827" s="572">
        <v>19675</v>
      </c>
      <c r="D2827" s="573">
        <v>19455</v>
      </c>
      <c r="E2827" s="574">
        <f t="shared" ref="E2827" si="945">D2827-C2827</f>
        <v>-220</v>
      </c>
      <c r="F2827" s="575">
        <f t="shared" ref="F2827" si="946">C2827-C2826</f>
        <v>-200</v>
      </c>
      <c r="G2827" s="553"/>
      <c r="H2827" s="555"/>
      <c r="I2827" s="595">
        <v>169500</v>
      </c>
    </row>
    <row r="2828" spans="1:9" ht="15" customHeight="1">
      <c r="A2828" s="357">
        <v>44876</v>
      </c>
      <c r="B2828" s="81">
        <v>3660</v>
      </c>
      <c r="C2828" s="572">
        <v>21150</v>
      </c>
      <c r="D2828" s="573">
        <v>21000</v>
      </c>
      <c r="E2828" s="574">
        <f t="shared" ref="E2828" si="947">D2828-C2828</f>
        <v>-150</v>
      </c>
      <c r="F2828" s="575">
        <f t="shared" ref="F2828" si="948">C2828-C2827</f>
        <v>1475</v>
      </c>
      <c r="G2828" s="553"/>
      <c r="H2828" s="555"/>
      <c r="I2828" s="598">
        <v>179000</v>
      </c>
    </row>
    <row r="2829" spans="1:9" ht="15" customHeight="1">
      <c r="A2829" s="357">
        <v>44879</v>
      </c>
      <c r="B2829" s="81">
        <v>3725</v>
      </c>
      <c r="C2829" s="572">
        <v>21900</v>
      </c>
      <c r="D2829" s="573">
        <v>21650</v>
      </c>
      <c r="E2829" s="574">
        <f t="shared" ref="E2829" si="949">D2829-C2829</f>
        <v>-250</v>
      </c>
      <c r="F2829" s="575">
        <f t="shared" ref="F2829" si="950">C2829-C2828</f>
        <v>750</v>
      </c>
      <c r="G2829" s="553"/>
      <c r="H2829" s="555"/>
      <c r="I2829" s="601">
        <v>178500</v>
      </c>
    </row>
    <row r="2830" spans="1:9" ht="15" customHeight="1">
      <c r="A2830" s="357">
        <v>44880</v>
      </c>
      <c r="B2830" s="81">
        <v>3475</v>
      </c>
      <c r="C2830" s="572">
        <v>23795</v>
      </c>
      <c r="D2830" s="573">
        <v>23450</v>
      </c>
      <c r="E2830" s="574">
        <f t="shared" ref="E2830" si="951">D2830-C2830</f>
        <v>-345</v>
      </c>
      <c r="F2830" s="575">
        <f t="shared" ref="F2830" si="952">C2830-C2829</f>
        <v>1895</v>
      </c>
      <c r="G2830" s="553"/>
      <c r="H2830" s="555"/>
      <c r="I2830" s="606">
        <v>179500</v>
      </c>
    </row>
    <row r="2831" spans="1:9" ht="15" customHeight="1">
      <c r="A2831" s="357">
        <v>44881</v>
      </c>
      <c r="B2831" s="81">
        <v>3475</v>
      </c>
      <c r="C2831" s="572">
        <v>24525</v>
      </c>
      <c r="D2831" s="573">
        <v>24150</v>
      </c>
      <c r="E2831" s="574">
        <f t="shared" ref="E2831" si="953">D2831-C2831</f>
        <v>-375</v>
      </c>
      <c r="F2831" s="575">
        <f t="shared" ref="F2831" si="954">C2831-C2830</f>
        <v>730</v>
      </c>
      <c r="G2831" s="553"/>
      <c r="H2831" s="555"/>
      <c r="I2831" s="608">
        <v>185500</v>
      </c>
    </row>
    <row r="2832" spans="1:9" ht="15" customHeight="1">
      <c r="A2832" s="357">
        <v>44882</v>
      </c>
      <c r="B2832" s="81">
        <v>3455</v>
      </c>
      <c r="C2832" s="572">
        <v>23400</v>
      </c>
      <c r="D2832" s="573">
        <v>23100</v>
      </c>
      <c r="E2832" s="574">
        <f t="shared" ref="E2832" si="955">D2832-C2832</f>
        <v>-300</v>
      </c>
      <c r="F2832" s="575">
        <f t="shared" ref="F2832" si="956">C2832-C2831</f>
        <v>-1125</v>
      </c>
      <c r="I2832" s="611">
        <v>184250</v>
      </c>
    </row>
    <row r="2833" spans="1:11" ht="15" customHeight="1">
      <c r="A2833" s="357">
        <v>44883</v>
      </c>
      <c r="B2833" s="81">
        <v>3415</v>
      </c>
      <c r="C2833" s="572">
        <v>21750</v>
      </c>
      <c r="D2833" s="573">
        <v>21550</v>
      </c>
      <c r="E2833" s="574">
        <f t="shared" ref="E2833" si="957">D2833-C2833</f>
        <v>-200</v>
      </c>
      <c r="F2833" s="575">
        <f t="shared" ref="F2833" si="958">C2833-C2832</f>
        <v>-1650</v>
      </c>
      <c r="I2833" s="613">
        <v>185000</v>
      </c>
    </row>
    <row r="2834" spans="1:11" ht="15" customHeight="1">
      <c r="A2834" s="357">
        <v>44886</v>
      </c>
      <c r="B2834" s="81">
        <v>3415</v>
      </c>
      <c r="C2834" s="572">
        <v>21650</v>
      </c>
      <c r="D2834" s="573">
        <v>21600</v>
      </c>
      <c r="E2834" s="574">
        <f t="shared" ref="E2834" si="959">D2834-C2834</f>
        <v>-50</v>
      </c>
      <c r="F2834" s="575">
        <f t="shared" ref="F2834" si="960">C2834-C2833</f>
        <v>-100</v>
      </c>
      <c r="I2834" s="615">
        <v>178250</v>
      </c>
      <c r="K2834" s="496"/>
    </row>
    <row r="2835" spans="1:11" ht="15" customHeight="1">
      <c r="A2835" s="357">
        <v>44887</v>
      </c>
      <c r="B2835" s="81">
        <v>3330</v>
      </c>
      <c r="C2835" s="572">
        <v>21310</v>
      </c>
      <c r="D2835" s="573">
        <v>21450</v>
      </c>
      <c r="E2835" s="574">
        <f t="shared" ref="E2835" si="961">D2835-C2835</f>
        <v>140</v>
      </c>
      <c r="F2835" s="575">
        <f t="shared" ref="F2835" si="962">C2835-C2834</f>
        <v>-340</v>
      </c>
      <c r="I2835" s="618">
        <v>179250</v>
      </c>
    </row>
    <row r="2836" spans="1:11" ht="15" customHeight="1">
      <c r="A2836" s="357">
        <v>44888</v>
      </c>
      <c r="B2836" s="81">
        <v>3305</v>
      </c>
      <c r="C2836" s="572">
        <v>21995</v>
      </c>
      <c r="D2836" s="573">
        <v>21995</v>
      </c>
      <c r="E2836" s="574">
        <f t="shared" ref="E2836" si="963">D2836-C2836</f>
        <v>0</v>
      </c>
      <c r="F2836" s="575">
        <f t="shared" ref="F2836" si="964">C2836-C2835</f>
        <v>685</v>
      </c>
      <c r="I2836" s="621">
        <v>182500</v>
      </c>
    </row>
    <row r="2837" spans="1:11" ht="15" customHeight="1">
      <c r="A2837" s="357">
        <v>44889</v>
      </c>
      <c r="B2837" s="81">
        <v>3260</v>
      </c>
      <c r="C2837" s="572">
        <v>22450</v>
      </c>
      <c r="D2837" s="573">
        <v>22350</v>
      </c>
      <c r="E2837" s="574">
        <f t="shared" ref="E2837" si="965">D2837-C2837</f>
        <v>-100</v>
      </c>
      <c r="F2837" s="575">
        <f t="shared" ref="F2837" si="966">C2837-C2836</f>
        <v>455</v>
      </c>
      <c r="I2837" s="624">
        <v>184000</v>
      </c>
    </row>
    <row r="2838" spans="1:11" ht="15" customHeight="1">
      <c r="A2838" s="357">
        <v>44890</v>
      </c>
      <c r="B2838" s="81">
        <v>3255</v>
      </c>
      <c r="C2838" s="572">
        <v>22450</v>
      </c>
      <c r="D2838" s="573">
        <v>22400</v>
      </c>
      <c r="E2838" s="574">
        <f t="shared" ref="E2838" si="967">D2838-C2838</f>
        <v>-50</v>
      </c>
      <c r="F2838" s="575">
        <f t="shared" ref="F2838:F2843" si="968">C2838-C2837</f>
        <v>0</v>
      </c>
      <c r="G2838" s="553"/>
      <c r="H2838" s="555"/>
      <c r="I2838" s="627">
        <v>184500</v>
      </c>
    </row>
    <row r="2839" spans="1:11" ht="15" customHeight="1">
      <c r="A2839" s="357">
        <v>44893</v>
      </c>
      <c r="B2839" s="81">
        <v>3190</v>
      </c>
      <c r="C2839" s="572">
        <v>22450</v>
      </c>
      <c r="D2839" s="573">
        <v>22300</v>
      </c>
      <c r="E2839" s="574">
        <f t="shared" ref="E2839" si="969">D2839-C2839</f>
        <v>-150</v>
      </c>
      <c r="F2839" s="575">
        <f t="shared" si="968"/>
        <v>0</v>
      </c>
      <c r="G2839" s="553"/>
      <c r="H2839" s="555"/>
      <c r="I2839" s="630">
        <v>181500</v>
      </c>
    </row>
    <row r="2840" spans="1:11" ht="15" customHeight="1">
      <c r="A2840" s="357">
        <v>44894</v>
      </c>
      <c r="B2840" s="81">
        <v>3200</v>
      </c>
      <c r="C2840" s="572">
        <v>22600</v>
      </c>
      <c r="D2840" s="573">
        <v>22700</v>
      </c>
      <c r="E2840" s="574">
        <f t="shared" ref="E2840" si="970">D2840-C2840</f>
        <v>100</v>
      </c>
      <c r="F2840" s="575">
        <f t="shared" si="968"/>
        <v>150</v>
      </c>
      <c r="G2840" s="553"/>
      <c r="H2840" s="555"/>
      <c r="I2840" s="634">
        <v>185500</v>
      </c>
    </row>
    <row r="2841" spans="1:11" ht="15" customHeight="1" thickBot="1">
      <c r="A2841" s="357">
        <v>44895</v>
      </c>
      <c r="B2841" s="81">
        <v>3200</v>
      </c>
      <c r="C2841" s="572">
        <v>22975</v>
      </c>
      <c r="D2841" s="573">
        <v>22675</v>
      </c>
      <c r="E2841" s="574">
        <f t="shared" ref="E2841:E2842" si="971">D2841-C2841</f>
        <v>-300</v>
      </c>
      <c r="F2841" s="575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7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48">
        <v>186500</v>
      </c>
    </row>
    <row r="2843" spans="1:11" ht="15" customHeight="1">
      <c r="A2843" s="647">
        <v>44897</v>
      </c>
      <c r="B2843" s="81">
        <v>3110</v>
      </c>
      <c r="C2843" s="572">
        <v>23500</v>
      </c>
      <c r="D2843" s="573">
        <v>23335</v>
      </c>
      <c r="E2843" s="574">
        <f t="shared" ref="E2843" si="972">D2843-C2843</f>
        <v>-165</v>
      </c>
      <c r="F2843" s="575">
        <f t="shared" si="968"/>
        <v>395</v>
      </c>
      <c r="I2843" s="643">
        <v>186500</v>
      </c>
    </row>
    <row r="2844" spans="1:11" ht="15" customHeight="1">
      <c r="A2844" s="647">
        <v>44900</v>
      </c>
      <c r="B2844" s="81">
        <v>3085</v>
      </c>
      <c r="C2844" s="572">
        <v>24475</v>
      </c>
      <c r="D2844" s="573">
        <v>24200</v>
      </c>
      <c r="E2844" s="574">
        <f t="shared" ref="E2844" si="973">D2844-C2844</f>
        <v>-275</v>
      </c>
      <c r="F2844" s="575">
        <f t="shared" ref="F2844" si="974">C2844-C2843</f>
        <v>975</v>
      </c>
      <c r="I2844" s="645">
        <v>194500</v>
      </c>
    </row>
    <row r="2845" spans="1:11" ht="15" customHeight="1">
      <c r="A2845" s="647">
        <v>44901</v>
      </c>
      <c r="B2845" s="81">
        <v>3075</v>
      </c>
      <c r="C2845" s="572">
        <v>24600</v>
      </c>
      <c r="D2845" s="573">
        <v>24450</v>
      </c>
      <c r="E2845" s="574">
        <f t="shared" ref="E2845" si="975">D2845-C2845</f>
        <v>-150</v>
      </c>
      <c r="F2845" s="575">
        <f t="shared" ref="F2845" si="976">C2845-C2844</f>
        <v>125</v>
      </c>
      <c r="I2845" s="651">
        <v>194500</v>
      </c>
    </row>
    <row r="2846" spans="1:11" ht="15" customHeight="1">
      <c r="A2846" s="647">
        <v>44902</v>
      </c>
      <c r="B2846" s="81">
        <v>3105</v>
      </c>
      <c r="C2846" s="572">
        <v>24475</v>
      </c>
      <c r="D2846" s="573">
        <v>24325</v>
      </c>
      <c r="E2846" s="574">
        <f t="shared" ref="E2846" si="977">D2846-C2846</f>
        <v>-150</v>
      </c>
      <c r="F2846" s="575">
        <f>C2846-C2845</f>
        <v>-125</v>
      </c>
      <c r="I2846" s="654">
        <v>196000</v>
      </c>
    </row>
    <row r="2847" spans="1:11" ht="15" customHeight="1">
      <c r="A2847" s="647">
        <v>44903</v>
      </c>
      <c r="B2847" s="81">
        <v>3110</v>
      </c>
      <c r="C2847" s="572">
        <v>24400</v>
      </c>
      <c r="D2847" s="573">
        <v>24425</v>
      </c>
      <c r="E2847" s="574">
        <f t="shared" ref="E2847" si="978">D2847-C2847</f>
        <v>25</v>
      </c>
      <c r="F2847" s="575">
        <f>C2847-C2846</f>
        <v>-75</v>
      </c>
      <c r="G2847" s="553"/>
      <c r="H2847" s="555"/>
      <c r="I2847" s="657">
        <v>196000</v>
      </c>
    </row>
    <row r="2848" spans="1:11" ht="15" customHeight="1">
      <c r="A2848" s="647">
        <v>44904</v>
      </c>
      <c r="B2848" s="81">
        <v>3140</v>
      </c>
      <c r="C2848" s="572">
        <v>24700</v>
      </c>
      <c r="D2848" s="573">
        <v>24625</v>
      </c>
      <c r="E2848" s="574">
        <f t="shared" ref="E2848" si="979">D2848-C2848</f>
        <v>-75</v>
      </c>
      <c r="F2848" s="575">
        <f>C2848-C2847</f>
        <v>300</v>
      </c>
      <c r="G2848" s="553"/>
      <c r="H2848" s="555"/>
      <c r="I2848" s="660">
        <v>196250</v>
      </c>
    </row>
    <row r="2849" spans="1:10" ht="15" customHeight="1">
      <c r="A2849" s="647">
        <v>44907</v>
      </c>
      <c r="B2849" s="81">
        <v>3015</v>
      </c>
      <c r="C2849" s="572">
        <v>23900</v>
      </c>
      <c r="D2849" s="573">
        <v>23855</v>
      </c>
      <c r="E2849" s="574">
        <f t="shared" ref="E2849" si="980">D2849-C2849</f>
        <v>-45</v>
      </c>
      <c r="F2849" s="575">
        <f t="shared" ref="F2849" si="981">C2849-C2848</f>
        <v>-800</v>
      </c>
      <c r="G2849" s="553"/>
      <c r="H2849" s="555"/>
      <c r="I2849" s="663">
        <v>189500</v>
      </c>
    </row>
    <row r="2850" spans="1:10" ht="15" customHeight="1">
      <c r="A2850" s="647">
        <v>44908</v>
      </c>
      <c r="B2850" s="81">
        <v>3030</v>
      </c>
      <c r="C2850" s="572">
        <v>24300</v>
      </c>
      <c r="D2850" s="573">
        <v>24250</v>
      </c>
      <c r="E2850" s="574">
        <f t="shared" ref="E2850" si="982">D2850-C2850</f>
        <v>-50</v>
      </c>
      <c r="F2850" s="575">
        <f t="shared" ref="F2850" si="983">C2850-C2849</f>
        <v>400</v>
      </c>
      <c r="G2850" s="553"/>
      <c r="H2850" s="555"/>
      <c r="I2850" s="666">
        <v>195000</v>
      </c>
    </row>
    <row r="2851" spans="1:10" ht="15" customHeight="1">
      <c r="A2851" s="647">
        <v>44909</v>
      </c>
      <c r="B2851" s="81">
        <v>3020</v>
      </c>
      <c r="C2851" s="572">
        <v>24275</v>
      </c>
      <c r="D2851" s="573">
        <v>24200</v>
      </c>
      <c r="E2851" s="574">
        <f t="shared" ref="E2851" si="984">D2851-C2851</f>
        <v>-75</v>
      </c>
      <c r="F2851" s="575">
        <f t="shared" ref="F2851" si="985">C2851-C2850</f>
        <v>-25</v>
      </c>
      <c r="G2851" s="553"/>
      <c r="H2851" s="555"/>
      <c r="I2851" s="669">
        <v>195000</v>
      </c>
    </row>
    <row r="2852" spans="1:10" ht="15" customHeight="1">
      <c r="A2852" s="647">
        <v>44910</v>
      </c>
      <c r="B2852" s="81">
        <v>3045</v>
      </c>
      <c r="C2852" s="572">
        <v>23650</v>
      </c>
      <c r="D2852" s="573">
        <v>23550</v>
      </c>
      <c r="E2852" s="574">
        <f t="shared" ref="E2852" si="986">D2852-C2852</f>
        <v>-100</v>
      </c>
      <c r="F2852" s="575">
        <f t="shared" ref="F2852" si="987">C2852-C2851</f>
        <v>-625</v>
      </c>
      <c r="I2852" s="672">
        <v>192500</v>
      </c>
    </row>
    <row r="2853" spans="1:10" ht="15" customHeight="1">
      <c r="A2853" s="647">
        <v>44911</v>
      </c>
      <c r="B2853" s="81">
        <v>3005</v>
      </c>
      <c r="C2853" s="572">
        <v>23750</v>
      </c>
      <c r="D2853" s="573">
        <v>23700</v>
      </c>
      <c r="E2853" s="574">
        <f t="shared" ref="E2853:E2854" si="988">D2853-C2853</f>
        <v>-50</v>
      </c>
      <c r="F2853" s="575">
        <f t="shared" ref="F2853:F2858" si="989">C2853-C2852</f>
        <v>100</v>
      </c>
      <c r="I2853" s="674">
        <v>191250</v>
      </c>
      <c r="J2853" s="496"/>
    </row>
    <row r="2854" spans="1:10" ht="15" customHeight="1">
      <c r="A2854" s="647">
        <v>44914</v>
      </c>
      <c r="B2854" s="81">
        <v>2995</v>
      </c>
      <c r="C2854" s="572">
        <v>23300</v>
      </c>
      <c r="D2854" s="573">
        <v>23335</v>
      </c>
      <c r="E2854" s="574">
        <f t="shared" si="988"/>
        <v>35</v>
      </c>
      <c r="F2854" s="575">
        <f t="shared" si="989"/>
        <v>-450</v>
      </c>
      <c r="I2854" s="674">
        <v>193500</v>
      </c>
    </row>
    <row r="2855" spans="1:10" ht="15" customHeight="1">
      <c r="A2855" s="647">
        <v>44915</v>
      </c>
      <c r="B2855" s="81">
        <v>2940</v>
      </c>
      <c r="C2855" s="572">
        <v>23375</v>
      </c>
      <c r="D2855" s="573">
        <v>23375</v>
      </c>
      <c r="E2855" s="574">
        <f t="shared" ref="E2855" si="990">D2855-C2855</f>
        <v>0</v>
      </c>
      <c r="F2855" s="575">
        <f t="shared" si="989"/>
        <v>75</v>
      </c>
      <c r="I2855" s="677">
        <v>193000</v>
      </c>
    </row>
    <row r="2856" spans="1:10" ht="15" customHeight="1">
      <c r="A2856" s="647">
        <v>44916</v>
      </c>
      <c r="B2856" s="81">
        <v>2915</v>
      </c>
      <c r="C2856" s="572">
        <v>23875</v>
      </c>
      <c r="D2856" s="573">
        <v>23880</v>
      </c>
      <c r="E2856" s="574">
        <f t="shared" ref="E2856" si="991">D2856-C2856</f>
        <v>5</v>
      </c>
      <c r="F2856" s="575">
        <f t="shared" si="989"/>
        <v>500</v>
      </c>
      <c r="I2856" s="680">
        <v>196000</v>
      </c>
    </row>
    <row r="2857" spans="1:10" ht="15" customHeight="1">
      <c r="A2857" s="647">
        <v>44917</v>
      </c>
      <c r="B2857" s="81">
        <v>2880</v>
      </c>
      <c r="C2857" s="572">
        <v>23925</v>
      </c>
      <c r="D2857" s="573">
        <v>23875</v>
      </c>
      <c r="E2857" s="574">
        <f t="shared" ref="E2857" si="992">D2857-C2857</f>
        <v>-50</v>
      </c>
      <c r="F2857" s="575">
        <f t="shared" si="989"/>
        <v>50</v>
      </c>
      <c r="G2857" s="553"/>
      <c r="H2857" s="555"/>
      <c r="I2857" s="683">
        <v>196250</v>
      </c>
    </row>
    <row r="2858" spans="1:10" ht="15" customHeight="1">
      <c r="A2858" s="647">
        <v>44918</v>
      </c>
      <c r="B2858" s="81">
        <v>2855</v>
      </c>
      <c r="C2858" s="572">
        <v>23950</v>
      </c>
      <c r="D2858" s="573">
        <v>24075</v>
      </c>
      <c r="E2858" s="574">
        <f t="shared" ref="E2858" si="993">D2858-C2858</f>
        <v>125</v>
      </c>
      <c r="F2858" s="575">
        <f t="shared" si="989"/>
        <v>25</v>
      </c>
      <c r="G2858" s="553"/>
      <c r="H2858" s="555"/>
      <c r="I2858" s="686">
        <v>196500</v>
      </c>
    </row>
    <row r="2859" spans="1:10" ht="15" customHeight="1">
      <c r="A2859" s="647">
        <v>44921</v>
      </c>
      <c r="B2859" s="846" t="s">
        <v>210</v>
      </c>
      <c r="C2859" s="846"/>
      <c r="D2859" s="846"/>
      <c r="E2859" s="846"/>
      <c r="F2859" s="846"/>
      <c r="G2859" s="553"/>
      <c r="H2859" s="555"/>
      <c r="I2859" s="688">
        <v>196750</v>
      </c>
    </row>
    <row r="2860" spans="1:10" ht="15" customHeight="1">
      <c r="A2860" s="647">
        <v>44922</v>
      </c>
      <c r="B2860" s="846"/>
      <c r="C2860" s="846"/>
      <c r="D2860" s="846"/>
      <c r="E2860" s="846"/>
      <c r="F2860" s="846"/>
      <c r="G2860" s="553"/>
      <c r="H2860" s="555"/>
      <c r="I2860" s="690">
        <v>197500</v>
      </c>
    </row>
    <row r="2861" spans="1:10" ht="15" customHeight="1">
      <c r="A2861" s="647">
        <v>44923</v>
      </c>
      <c r="B2861" s="81">
        <v>2930</v>
      </c>
      <c r="C2861" s="572">
        <v>24900</v>
      </c>
      <c r="D2861" s="573">
        <v>24700</v>
      </c>
      <c r="E2861" s="574">
        <f t="shared" ref="E2861" si="994">D2861-C2861</f>
        <v>-200</v>
      </c>
      <c r="F2861" s="575">
        <f>C2861-C2858</f>
        <v>950</v>
      </c>
      <c r="G2861" s="553"/>
      <c r="H2861" s="555"/>
      <c r="I2861" s="693">
        <v>208000</v>
      </c>
    </row>
    <row r="2862" spans="1:10" ht="15" customHeight="1">
      <c r="A2862" s="647">
        <v>44924</v>
      </c>
      <c r="B2862" s="81">
        <v>2920</v>
      </c>
      <c r="C2862" s="572">
        <v>24725</v>
      </c>
      <c r="D2862" s="573">
        <v>24725</v>
      </c>
      <c r="E2862" s="574">
        <f t="shared" ref="E2862" si="995">D2862-C2862</f>
        <v>0</v>
      </c>
      <c r="F2862" s="575">
        <f>C2862-C2861</f>
        <v>-175</v>
      </c>
      <c r="I2862" s="696">
        <v>205250</v>
      </c>
    </row>
    <row r="2863" spans="1:10" ht="15" customHeight="1" thickBot="1">
      <c r="A2863" s="705">
        <v>44925</v>
      </c>
      <c r="B2863" s="85">
        <v>2990</v>
      </c>
      <c r="C2863" s="174">
        <v>24800</v>
      </c>
      <c r="D2863" s="701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703">
        <v>208000</v>
      </c>
    </row>
    <row r="2864" spans="1:10" ht="15" customHeight="1">
      <c r="A2864" s="647">
        <v>44928</v>
      </c>
      <c r="B2864" s="845" t="s">
        <v>209</v>
      </c>
      <c r="C2864" s="845"/>
      <c r="D2864" s="845"/>
      <c r="E2864" s="845"/>
      <c r="F2864" s="845"/>
      <c r="I2864" s="702"/>
    </row>
    <row r="2865" spans="1:10" ht="15" customHeight="1">
      <c r="A2865" s="647">
        <v>44929</v>
      </c>
      <c r="B2865" s="81">
        <v>2995</v>
      </c>
      <c r="C2865" s="572">
        <v>25050</v>
      </c>
      <c r="D2865" s="573">
        <v>25200</v>
      </c>
      <c r="E2865" s="574">
        <f t="shared" ref="E2865" si="997">D2865-C2865</f>
        <v>150</v>
      </c>
      <c r="F2865" s="575">
        <f>C2865-C2863</f>
        <v>250</v>
      </c>
      <c r="I2865" s="710">
        <v>208000</v>
      </c>
      <c r="J2865" s="711"/>
    </row>
    <row r="2866" spans="1:10" ht="15" customHeight="1">
      <c r="A2866" s="647">
        <v>44930</v>
      </c>
      <c r="B2866" s="81">
        <v>3025</v>
      </c>
      <c r="C2866" s="572">
        <v>25250</v>
      </c>
      <c r="D2866" s="573">
        <v>25135</v>
      </c>
      <c r="E2866" s="574">
        <f t="shared" ref="E2866" si="998">D2866-C2866</f>
        <v>-115</v>
      </c>
      <c r="F2866" s="575">
        <f t="shared" ref="F2866:F2871" si="999">C2866-C2865</f>
        <v>200</v>
      </c>
      <c r="I2866" s="710">
        <v>209500</v>
      </c>
      <c r="J2866" s="711"/>
    </row>
    <row r="2867" spans="1:10" ht="15" customHeight="1">
      <c r="A2867" s="647">
        <v>44931</v>
      </c>
      <c r="B2867" s="81">
        <v>3005</v>
      </c>
      <c r="C2867" s="572">
        <v>25100</v>
      </c>
      <c r="D2867" s="573">
        <v>25135</v>
      </c>
      <c r="E2867" s="574">
        <f t="shared" ref="E2867" si="1000">D2867-C2867</f>
        <v>35</v>
      </c>
      <c r="F2867" s="575">
        <f t="shared" si="999"/>
        <v>-150</v>
      </c>
      <c r="G2867" s="553"/>
      <c r="H2867" s="553"/>
      <c r="I2867" s="716">
        <v>207750</v>
      </c>
    </row>
    <row r="2868" spans="1:10" ht="15" customHeight="1">
      <c r="A2868" s="647">
        <v>44932</v>
      </c>
      <c r="B2868" s="81">
        <v>3030</v>
      </c>
      <c r="C2868" s="572">
        <v>25250</v>
      </c>
      <c r="D2868" s="573">
        <v>25300</v>
      </c>
      <c r="E2868" s="574">
        <f t="shared" ref="E2868" si="1001">D2868-C2868</f>
        <v>50</v>
      </c>
      <c r="F2868" s="575">
        <f t="shared" si="999"/>
        <v>150</v>
      </c>
      <c r="G2868" s="553"/>
      <c r="H2868" s="553"/>
      <c r="I2868" s="719">
        <v>202500</v>
      </c>
    </row>
    <row r="2869" spans="1:10" ht="15" customHeight="1">
      <c r="A2869" s="647">
        <v>44935</v>
      </c>
      <c r="B2869" s="81">
        <v>3055</v>
      </c>
      <c r="C2869" s="572">
        <v>25600</v>
      </c>
      <c r="D2869" s="573">
        <v>25825</v>
      </c>
      <c r="E2869" s="574">
        <f t="shared" ref="E2869" si="1002">D2869-C2869</f>
        <v>225</v>
      </c>
      <c r="F2869" s="575">
        <f t="shared" si="999"/>
        <v>350</v>
      </c>
      <c r="G2869" s="553"/>
      <c r="H2869" s="553"/>
      <c r="I2869" s="722">
        <v>206000</v>
      </c>
    </row>
    <row r="2870" spans="1:10" ht="15" customHeight="1">
      <c r="A2870" s="647">
        <v>44936</v>
      </c>
      <c r="B2870" s="81">
        <v>3070</v>
      </c>
      <c r="C2870" s="572">
        <v>25705</v>
      </c>
      <c r="D2870" s="573">
        <v>25600</v>
      </c>
      <c r="E2870" s="574">
        <f t="shared" ref="E2870" si="1003">D2870-C2870</f>
        <v>-105</v>
      </c>
      <c r="F2870" s="575">
        <f t="shared" si="999"/>
        <v>105</v>
      </c>
      <c r="G2870" s="553"/>
      <c r="H2870" s="553"/>
      <c r="I2870" s="725">
        <v>203750</v>
      </c>
    </row>
    <row r="2871" spans="1:10" ht="15" customHeight="1">
      <c r="A2871" s="647">
        <v>44937</v>
      </c>
      <c r="B2871" s="81">
        <v>3085</v>
      </c>
      <c r="C2871" s="572">
        <v>26600</v>
      </c>
      <c r="D2871" s="573">
        <v>26600</v>
      </c>
      <c r="E2871" s="574">
        <f t="shared" ref="E2871" si="1004">D2871-C2871</f>
        <v>0</v>
      </c>
      <c r="F2871" s="575">
        <f t="shared" si="999"/>
        <v>895</v>
      </c>
      <c r="G2871" s="553"/>
      <c r="H2871" s="553"/>
      <c r="I2871" s="728">
        <v>208500</v>
      </c>
    </row>
    <row r="2872" spans="1:10" ht="15" customHeight="1">
      <c r="A2872" s="647">
        <v>44938</v>
      </c>
      <c r="B2872" s="81">
        <v>3090</v>
      </c>
      <c r="C2872" s="572">
        <v>27475</v>
      </c>
      <c r="D2872" s="573">
        <v>27360</v>
      </c>
      <c r="E2872" s="574">
        <f t="shared" ref="E2872:E2873" si="1005">D2872-C2872</f>
        <v>-115</v>
      </c>
      <c r="F2872" s="575">
        <f>C2872-C2871</f>
        <v>875</v>
      </c>
      <c r="I2872" s="732">
        <v>214250</v>
      </c>
    </row>
    <row r="2873" spans="1:10" ht="15" customHeight="1">
      <c r="A2873" s="647">
        <v>44939</v>
      </c>
      <c r="B2873" s="81">
        <v>3050</v>
      </c>
      <c r="C2873" s="572">
        <v>28530</v>
      </c>
      <c r="D2873" s="573">
        <v>28650</v>
      </c>
      <c r="E2873" s="574">
        <f t="shared" si="1005"/>
        <v>120</v>
      </c>
      <c r="F2873" s="575">
        <f>C2873-C2872</f>
        <v>1055</v>
      </c>
      <c r="G2873" s="708">
        <f>AVERAGE($C$2864:C2873)</f>
        <v>26062.222222222223</v>
      </c>
      <c r="H2873" s="709">
        <f>AVERAGE($C$2864:C2873)</f>
        <v>26062.222222222223</v>
      </c>
      <c r="I2873" s="735">
        <v>220500</v>
      </c>
    </row>
    <row r="2874" spans="1:10" ht="15" customHeight="1">
      <c r="B2874" s="81"/>
      <c r="C2874" s="572"/>
      <c r="D2874" s="573"/>
      <c r="E2874" s="574"/>
      <c r="F2874" s="575"/>
      <c r="I2874" s="735"/>
    </row>
    <row r="2875" spans="1:10" ht="15" customHeight="1">
      <c r="B2875" s="81"/>
      <c r="C2875" s="572"/>
      <c r="D2875" s="573"/>
      <c r="E2875" s="574"/>
      <c r="F2875" s="575"/>
      <c r="I2875" s="735"/>
    </row>
    <row r="2876" spans="1:10" ht="15" customHeight="1">
      <c r="B2876" s="81"/>
      <c r="C2876" s="572"/>
      <c r="D2876" s="573"/>
      <c r="E2876" s="574"/>
      <c r="F2876" s="575"/>
      <c r="I2876" s="735"/>
    </row>
    <row r="2877" spans="1:10" ht="15" customHeight="1">
      <c r="B2877" s="81"/>
      <c r="C2877" s="572"/>
      <c r="D2877" s="573"/>
      <c r="E2877" s="574"/>
      <c r="F2877" s="575"/>
      <c r="I2877" s="735"/>
    </row>
    <row r="2878" spans="1:10" ht="15" customHeight="1">
      <c r="B2878" s="81"/>
      <c r="C2878" s="572"/>
      <c r="D2878" s="573"/>
      <c r="E2878" s="574"/>
      <c r="F2878" s="575"/>
      <c r="I2878" s="735"/>
    </row>
    <row r="2879" spans="1:10" ht="15" customHeight="1">
      <c r="B2879" s="81"/>
      <c r="C2879" s="572"/>
      <c r="D2879" s="573"/>
      <c r="E2879" s="574"/>
      <c r="F2879" s="575"/>
      <c r="I2879" s="735"/>
    </row>
    <row r="2880" spans="1:10" ht="15" customHeight="1">
      <c r="B2880" s="81"/>
      <c r="C2880" s="572"/>
      <c r="D2880" s="573"/>
      <c r="E2880" s="574"/>
      <c r="F2880" s="575"/>
      <c r="I2880" s="735"/>
    </row>
    <row r="2881" spans="2:9" ht="15" customHeight="1">
      <c r="B2881" s="81"/>
      <c r="C2881" s="572"/>
      <c r="D2881" s="573"/>
      <c r="E2881" s="574"/>
      <c r="F2881" s="575"/>
      <c r="I2881" s="735"/>
    </row>
    <row r="2882" spans="2:9" ht="15" customHeight="1">
      <c r="B2882" s="81"/>
      <c r="C2882" s="572"/>
      <c r="D2882" s="573"/>
      <c r="E2882" s="574"/>
      <c r="F2882" s="575"/>
      <c r="I2882" s="735"/>
    </row>
    <row r="2883" spans="2:9" ht="15" customHeight="1">
      <c r="B2883" s="81"/>
      <c r="C2883" s="572"/>
      <c r="D2883" s="573"/>
      <c r="E2883" s="574"/>
      <c r="F2883" s="575"/>
      <c r="I2883" s="735"/>
    </row>
    <row r="2884" spans="2:9" ht="15" customHeight="1">
      <c r="B2884" s="81"/>
      <c r="C2884" s="572"/>
      <c r="D2884" s="573"/>
      <c r="E2884" s="574"/>
      <c r="F2884" s="575"/>
      <c r="I2884" s="735"/>
    </row>
    <row r="2885" spans="2:9" ht="15" customHeight="1">
      <c r="B2885" s="81"/>
      <c r="C2885" s="572"/>
      <c r="D2885" s="573"/>
      <c r="E2885" s="574"/>
      <c r="F2885" s="575"/>
      <c r="I2885" s="735"/>
    </row>
    <row r="2886" spans="2:9" ht="15" customHeight="1">
      <c r="B2886" s="81"/>
      <c r="C2886" s="572"/>
      <c r="D2886" s="573"/>
      <c r="E2886" s="574"/>
      <c r="F2886" s="575"/>
      <c r="I2886" s="735"/>
    </row>
    <row r="2887" spans="2:9" ht="15" customHeight="1">
      <c r="B2887" s="81"/>
      <c r="C2887" s="572"/>
      <c r="D2887" s="573"/>
      <c r="E2887" s="574"/>
      <c r="F2887" s="575"/>
      <c r="I2887" s="735"/>
    </row>
    <row r="2888" spans="2:9" ht="15" customHeight="1">
      <c r="B2888" s="81"/>
      <c r="C2888" s="572"/>
      <c r="D2888" s="573"/>
      <c r="E2888" s="574"/>
      <c r="F2888" s="575"/>
      <c r="I2888" s="735"/>
    </row>
    <row r="2889" spans="2:9" ht="15" customHeight="1">
      <c r="B2889" s="81"/>
      <c r="C2889" s="572"/>
      <c r="D2889" s="573"/>
      <c r="E2889" s="574"/>
      <c r="F2889" s="575"/>
      <c r="I2889" s="735"/>
    </row>
    <row r="2890" spans="2:9" ht="15" customHeight="1">
      <c r="B2890" s="81"/>
      <c r="C2890" s="572"/>
      <c r="D2890" s="573"/>
      <c r="E2890" s="574"/>
      <c r="F2890" s="575"/>
      <c r="I2890" s="735"/>
    </row>
    <row r="2891" spans="2:9" ht="15" customHeight="1">
      <c r="B2891" s="81"/>
      <c r="C2891" s="572"/>
      <c r="D2891" s="573"/>
      <c r="E2891" s="574"/>
      <c r="F2891" s="575"/>
      <c r="I2891" s="735"/>
    </row>
    <row r="2892" spans="2:9" ht="15" customHeight="1">
      <c r="B2892" s="81"/>
      <c r="C2892" s="572"/>
      <c r="D2892" s="573"/>
      <c r="E2892" s="574"/>
      <c r="F2892" s="575"/>
      <c r="I2892" s="735"/>
    </row>
    <row r="2893" spans="2:9" ht="15" customHeight="1">
      <c r="B2893" s="81"/>
      <c r="C2893" s="572"/>
      <c r="D2893" s="573"/>
      <c r="E2893" s="574"/>
      <c r="F2893" s="575"/>
      <c r="I2893" s="735"/>
    </row>
    <row r="2894" spans="2:9" ht="15" customHeight="1">
      <c r="B2894" s="81"/>
      <c r="C2894" s="572"/>
      <c r="D2894" s="573"/>
      <c r="E2894" s="574"/>
      <c r="F2894" s="575"/>
      <c r="I2894" s="735"/>
    </row>
    <row r="2895" spans="2:9" ht="15" customHeight="1">
      <c r="B2895" s="81"/>
      <c r="C2895" s="572"/>
      <c r="D2895" s="573"/>
      <c r="E2895" s="574"/>
      <c r="F2895" s="575"/>
      <c r="I2895" s="735"/>
    </row>
    <row r="2896" spans="2:9" ht="15" customHeight="1">
      <c r="B2896" s="81"/>
      <c r="C2896" s="572"/>
      <c r="D2896" s="573"/>
      <c r="E2896" s="574"/>
      <c r="F2896" s="575"/>
      <c r="I2896" s="735"/>
    </row>
    <row r="2897" spans="2:9" ht="15" customHeight="1">
      <c r="B2897" s="81"/>
      <c r="C2897" s="572"/>
      <c r="D2897" s="573"/>
      <c r="E2897" s="574"/>
      <c r="F2897" s="575"/>
      <c r="I2897" s="735"/>
    </row>
    <row r="2898" spans="2:9" ht="15" customHeight="1">
      <c r="B2898" s="81"/>
      <c r="C2898" s="572"/>
      <c r="D2898" s="573"/>
      <c r="E2898" s="574"/>
      <c r="F2898" s="575"/>
      <c r="I2898" s="735"/>
    </row>
    <row r="2899" spans="2:9" ht="15" customHeight="1">
      <c r="B2899" s="81"/>
      <c r="C2899" s="572"/>
      <c r="D2899" s="573"/>
      <c r="E2899" s="574"/>
      <c r="F2899" s="575"/>
      <c r="I2899" s="735"/>
    </row>
    <row r="2900" spans="2:9" ht="15" customHeight="1">
      <c r="B2900" s="81"/>
      <c r="C2900" s="572"/>
      <c r="D2900" s="573"/>
      <c r="E2900" s="574"/>
      <c r="F2900" s="575"/>
      <c r="I2900" s="735"/>
    </row>
    <row r="2901" spans="2:9" ht="15" customHeight="1">
      <c r="B2901" s="81"/>
      <c r="C2901" s="572"/>
      <c r="D2901" s="573"/>
      <c r="E2901" s="574"/>
      <c r="F2901" s="575"/>
      <c r="I2901" s="735"/>
    </row>
    <row r="2902" spans="2:9" ht="15" customHeight="1">
      <c r="B2902" s="81"/>
      <c r="C2902" s="572"/>
      <c r="D2902" s="573"/>
      <c r="E2902" s="574"/>
      <c r="F2902" s="575"/>
      <c r="I2902" s="735"/>
    </row>
    <row r="2903" spans="2:9" ht="15" customHeight="1">
      <c r="B2903" s="81"/>
      <c r="C2903" s="572"/>
      <c r="D2903" s="573"/>
      <c r="E2903" s="574"/>
      <c r="F2903" s="575"/>
      <c r="I2903" s="735"/>
    </row>
    <row r="2904" spans="2:9" ht="15" customHeight="1">
      <c r="B2904" s="81"/>
      <c r="C2904" s="572"/>
      <c r="D2904" s="573"/>
      <c r="E2904" s="574"/>
      <c r="F2904" s="575"/>
      <c r="I2904" s="735"/>
    </row>
    <row r="2905" spans="2:9" ht="15" customHeight="1">
      <c r="B2905" s="81"/>
      <c r="C2905" s="572"/>
      <c r="D2905" s="573"/>
      <c r="E2905" s="574"/>
      <c r="F2905" s="575"/>
      <c r="I2905" s="735"/>
    </row>
    <row r="2906" spans="2:9" ht="15" customHeight="1">
      <c r="B2906" s="81"/>
      <c r="C2906" s="572"/>
      <c r="D2906" s="573"/>
      <c r="E2906" s="574"/>
      <c r="F2906" s="575"/>
      <c r="I2906" s="735"/>
    </row>
    <row r="2907" spans="2:9" ht="15" customHeight="1">
      <c r="B2907" s="81"/>
      <c r="C2907" s="572"/>
      <c r="D2907" s="573"/>
      <c r="E2907" s="574"/>
      <c r="F2907" s="575"/>
      <c r="I2907" s="735"/>
    </row>
    <row r="2908" spans="2:9" ht="15" customHeight="1">
      <c r="B2908" s="81"/>
      <c r="C2908" s="572"/>
      <c r="D2908" s="573"/>
      <c r="E2908" s="574"/>
      <c r="F2908" s="575"/>
      <c r="I2908" s="735"/>
    </row>
    <row r="2909" spans="2:9" ht="15" customHeight="1">
      <c r="B2909" s="81"/>
      <c r="C2909" s="572"/>
      <c r="D2909" s="573"/>
      <c r="E2909" s="574"/>
      <c r="F2909" s="575"/>
      <c r="I2909" s="735"/>
    </row>
    <row r="2910" spans="2:9" ht="15" customHeight="1">
      <c r="B2910" s="81"/>
      <c r="C2910" s="572"/>
      <c r="D2910" s="573"/>
      <c r="E2910" s="574"/>
      <c r="F2910" s="575"/>
      <c r="I2910" s="735"/>
    </row>
    <row r="2911" spans="2:9" ht="15" customHeight="1">
      <c r="B2911" s="81"/>
      <c r="C2911" s="572"/>
      <c r="D2911" s="573"/>
      <c r="E2911" s="574"/>
      <c r="F2911" s="575"/>
      <c r="I2911" s="735"/>
    </row>
    <row r="2912" spans="2:9" ht="15" customHeight="1">
      <c r="B2912" s="81"/>
      <c r="C2912" s="572"/>
      <c r="D2912" s="573"/>
      <c r="E2912" s="574"/>
      <c r="F2912" s="575"/>
      <c r="I2912" s="735"/>
    </row>
    <row r="2913" spans="2:9" ht="15" customHeight="1">
      <c r="B2913" s="81"/>
      <c r="C2913" s="572"/>
      <c r="D2913" s="573"/>
      <c r="E2913" s="574"/>
      <c r="F2913" s="575"/>
      <c r="I2913" s="735"/>
    </row>
    <row r="2914" spans="2:9" ht="15" customHeight="1">
      <c r="B2914" s="81"/>
      <c r="C2914" s="572"/>
      <c r="D2914" s="573"/>
      <c r="E2914" s="574"/>
      <c r="F2914" s="575"/>
      <c r="I2914" s="735"/>
    </row>
    <row r="2915" spans="2:9" ht="15" customHeight="1">
      <c r="B2915" s="81"/>
      <c r="C2915" s="572"/>
      <c r="D2915" s="573"/>
      <c r="E2915" s="574"/>
      <c r="F2915" s="575"/>
      <c r="I2915" s="735"/>
    </row>
    <row r="2916" spans="2:9" ht="15" customHeight="1">
      <c r="B2916" s="81"/>
      <c r="C2916" s="572"/>
      <c r="D2916" s="573"/>
      <c r="E2916" s="574"/>
      <c r="F2916" s="575"/>
      <c r="I2916" s="735"/>
    </row>
    <row r="2917" spans="2:9" ht="15" customHeight="1">
      <c r="B2917" s="81"/>
      <c r="C2917" s="572"/>
      <c r="D2917" s="573"/>
      <c r="E2917" s="574"/>
      <c r="F2917" s="575"/>
      <c r="I2917" s="735"/>
    </row>
    <row r="2918" spans="2:9" ht="15" customHeight="1">
      <c r="B2918" s="81"/>
      <c r="C2918" s="572"/>
      <c r="D2918" s="573"/>
      <c r="E2918" s="574"/>
      <c r="F2918" s="575"/>
      <c r="I2918" s="735"/>
    </row>
    <row r="2919" spans="2:9" ht="15" customHeight="1">
      <c r="B2919" s="81"/>
      <c r="C2919" s="572"/>
      <c r="D2919" s="573"/>
      <c r="E2919" s="574"/>
      <c r="F2919" s="575"/>
      <c r="I2919" s="735"/>
    </row>
    <row r="2920" spans="2:9" ht="15" customHeight="1">
      <c r="B2920" s="81"/>
      <c r="C2920" s="572"/>
      <c r="D2920" s="573"/>
      <c r="E2920" s="574"/>
      <c r="F2920" s="575"/>
      <c r="I2920" s="735"/>
    </row>
    <row r="2921" spans="2:9" ht="15" customHeight="1">
      <c r="B2921" s="81"/>
      <c r="C2921" s="572"/>
      <c r="D2921" s="573"/>
      <c r="E2921" s="574"/>
      <c r="F2921" s="575"/>
      <c r="I2921" s="735"/>
    </row>
    <row r="2922" spans="2:9" ht="15" customHeight="1">
      <c r="B2922" s="81"/>
      <c r="C2922" s="572"/>
      <c r="D2922" s="573"/>
      <c r="E2922" s="574"/>
      <c r="F2922" s="575"/>
      <c r="I2922" s="735"/>
    </row>
    <row r="2923" spans="2:9" ht="15" customHeight="1">
      <c r="B2923" s="81"/>
      <c r="C2923" s="572"/>
      <c r="D2923" s="573"/>
      <c r="E2923" s="574"/>
      <c r="F2923" s="575"/>
      <c r="I2923" s="735"/>
    </row>
    <row r="2924" spans="2:9" ht="15" customHeight="1">
      <c r="B2924" s="81"/>
      <c r="C2924" s="572"/>
      <c r="D2924" s="573"/>
      <c r="E2924" s="574"/>
      <c r="F2924" s="575"/>
      <c r="I2924" s="735"/>
    </row>
    <row r="2925" spans="2:9" ht="15" customHeight="1">
      <c r="B2925" s="81"/>
      <c r="C2925" s="572"/>
      <c r="D2925" s="573"/>
      <c r="E2925" s="574"/>
      <c r="F2925" s="575"/>
      <c r="I2925" s="735"/>
    </row>
    <row r="2926" spans="2:9" ht="15" customHeight="1">
      <c r="B2926" s="81"/>
      <c r="C2926" s="572"/>
      <c r="D2926" s="573"/>
      <c r="E2926" s="574"/>
      <c r="F2926" s="575"/>
      <c r="I2926" s="735"/>
    </row>
    <row r="2927" spans="2:9" ht="15" customHeight="1">
      <c r="B2927" s="81"/>
      <c r="C2927" s="572"/>
      <c r="D2927" s="573"/>
      <c r="E2927" s="574"/>
      <c r="F2927" s="575"/>
      <c r="I2927" s="735"/>
    </row>
    <row r="2928" spans="2:9" ht="15" customHeight="1">
      <c r="B2928" s="81"/>
      <c r="C2928" s="572"/>
      <c r="D2928" s="573"/>
      <c r="E2928" s="574"/>
      <c r="F2928" s="575"/>
      <c r="I2928" s="735"/>
    </row>
    <row r="2929" spans="2:9" ht="15" customHeight="1">
      <c r="B2929" s="81"/>
      <c r="C2929" s="572"/>
      <c r="D2929" s="573"/>
      <c r="E2929" s="574"/>
      <c r="F2929" s="575"/>
      <c r="I2929" s="735"/>
    </row>
    <row r="2930" spans="2:9" ht="15" customHeight="1">
      <c r="B2930" s="81"/>
      <c r="C2930" s="572"/>
      <c r="D2930" s="573"/>
      <c r="E2930" s="574"/>
      <c r="F2930" s="575"/>
      <c r="I2930" s="735"/>
    </row>
    <row r="2931" spans="2:9" ht="15" customHeight="1">
      <c r="B2931" s="81"/>
      <c r="C2931" s="572"/>
      <c r="D2931" s="573"/>
      <c r="E2931" s="574"/>
      <c r="F2931" s="575"/>
      <c r="I2931" s="735"/>
    </row>
    <row r="2932" spans="2:9" ht="15" customHeight="1">
      <c r="B2932" s="81"/>
      <c r="C2932" s="572"/>
      <c r="D2932" s="573"/>
      <c r="E2932" s="574"/>
      <c r="F2932" s="575"/>
      <c r="I2932" s="735"/>
    </row>
    <row r="2933" spans="2:9" ht="15" customHeight="1">
      <c r="B2933" s="81"/>
      <c r="C2933" s="572"/>
      <c r="D2933" s="573"/>
      <c r="E2933" s="574"/>
      <c r="F2933" s="575"/>
      <c r="I2933" s="735"/>
    </row>
    <row r="2934" spans="2:9" ht="15" customHeight="1">
      <c r="B2934" s="81"/>
      <c r="C2934" s="572"/>
      <c r="D2934" s="573"/>
      <c r="E2934" s="574"/>
      <c r="F2934" s="575"/>
      <c r="I2934" s="735"/>
    </row>
    <row r="2935" spans="2:9" ht="15" customHeight="1">
      <c r="B2935" s="81"/>
      <c r="C2935" s="572"/>
      <c r="D2935" s="573"/>
      <c r="E2935" s="574"/>
      <c r="F2935" s="575"/>
      <c r="I2935" s="735"/>
    </row>
    <row r="2936" spans="2:9" ht="15" customHeight="1">
      <c r="B2936" s="81"/>
      <c r="C2936" s="572"/>
      <c r="D2936" s="573"/>
      <c r="E2936" s="574"/>
      <c r="F2936" s="575"/>
      <c r="I2936" s="735"/>
    </row>
    <row r="2937" spans="2:9" ht="15" customHeight="1">
      <c r="B2937" s="81"/>
      <c r="C2937" s="572"/>
      <c r="D2937" s="573"/>
      <c r="E2937" s="574"/>
      <c r="F2937" s="575"/>
      <c r="I2937" s="735"/>
    </row>
    <row r="2938" spans="2:9" ht="15" customHeight="1">
      <c r="B2938" s="81"/>
      <c r="C2938" s="572"/>
      <c r="D2938" s="573"/>
      <c r="E2938" s="574"/>
      <c r="F2938" s="575"/>
      <c r="I2938" s="735"/>
    </row>
    <row r="2939" spans="2:9" ht="15" customHeight="1">
      <c r="B2939" s="81"/>
      <c r="C2939" s="572"/>
      <c r="D2939" s="573"/>
      <c r="E2939" s="574"/>
      <c r="F2939" s="575"/>
      <c r="I2939" s="735"/>
    </row>
    <row r="2940" spans="2:9" ht="15" customHeight="1">
      <c r="B2940" s="81"/>
      <c r="C2940" s="572"/>
      <c r="D2940" s="573"/>
      <c r="E2940" s="574"/>
      <c r="F2940" s="575"/>
      <c r="I2940" s="735"/>
    </row>
    <row r="2941" spans="2:9" ht="15" customHeight="1">
      <c r="B2941" s="81"/>
      <c r="C2941" s="572"/>
      <c r="D2941" s="573"/>
      <c r="E2941" s="574"/>
      <c r="F2941" s="575"/>
      <c r="I2941" s="735"/>
    </row>
    <row r="2942" spans="2:9" ht="15" customHeight="1">
      <c r="B2942" s="81"/>
      <c r="C2942" s="572"/>
      <c r="D2942" s="573"/>
      <c r="E2942" s="574"/>
      <c r="F2942" s="575"/>
      <c r="I2942" s="735"/>
    </row>
    <row r="2943" spans="2:9" ht="15" customHeight="1">
      <c r="B2943" s="81"/>
      <c r="C2943" s="572"/>
      <c r="D2943" s="573"/>
      <c r="E2943" s="574"/>
      <c r="F2943" s="575"/>
      <c r="I2943" s="735"/>
    </row>
    <row r="2944" spans="2:9" ht="15" customHeight="1">
      <c r="B2944" s="81"/>
      <c r="C2944" s="572"/>
      <c r="D2944" s="573"/>
      <c r="E2944" s="574"/>
      <c r="F2944" s="575"/>
      <c r="I2944" s="735"/>
    </row>
    <row r="2945" spans="2:9" ht="15" customHeight="1">
      <c r="B2945" s="81"/>
      <c r="C2945" s="572"/>
      <c r="D2945" s="573"/>
      <c r="E2945" s="574"/>
      <c r="F2945" s="575"/>
      <c r="I2945" s="735"/>
    </row>
    <row r="2946" spans="2:9" ht="15" customHeight="1">
      <c r="B2946" s="81"/>
      <c r="C2946" s="572"/>
      <c r="D2946" s="573"/>
      <c r="E2946" s="574"/>
      <c r="F2946" s="575"/>
      <c r="I2946" s="735"/>
    </row>
    <row r="2947" spans="2:9" ht="15" customHeight="1">
      <c r="B2947" s="81"/>
      <c r="C2947" s="572"/>
      <c r="D2947" s="573"/>
      <c r="E2947" s="574"/>
      <c r="F2947" s="575"/>
      <c r="I2947" s="735"/>
    </row>
    <row r="2948" spans="2:9" ht="15" customHeight="1">
      <c r="B2948" s="81"/>
      <c r="C2948" s="572"/>
      <c r="D2948" s="573"/>
      <c r="E2948" s="574"/>
      <c r="F2948" s="575"/>
      <c r="I2948" s="735"/>
    </row>
    <row r="2949" spans="2:9" ht="15" customHeight="1">
      <c r="B2949" s="81"/>
      <c r="C2949" s="572"/>
      <c r="D2949" s="573"/>
      <c r="E2949" s="574"/>
      <c r="F2949" s="575"/>
      <c r="I2949" s="735"/>
    </row>
    <row r="2950" spans="2:9" ht="15" customHeight="1">
      <c r="B2950" s="81"/>
      <c r="C2950" s="572"/>
      <c r="D2950" s="573"/>
      <c r="E2950" s="574"/>
      <c r="F2950" s="575"/>
      <c r="I2950" s="735"/>
    </row>
    <row r="2951" spans="2:9" ht="15" customHeight="1">
      <c r="B2951" s="81"/>
      <c r="C2951" s="572"/>
      <c r="D2951" s="573"/>
      <c r="E2951" s="574"/>
      <c r="F2951" s="575"/>
      <c r="I2951" s="735"/>
    </row>
    <row r="2952" spans="2:9" ht="15" customHeight="1">
      <c r="B2952" s="81"/>
      <c r="C2952" s="572"/>
      <c r="D2952" s="573"/>
      <c r="E2952" s="574"/>
      <c r="F2952" s="575"/>
      <c r="I2952" s="735"/>
    </row>
    <row r="2953" spans="2:9" ht="15" customHeight="1">
      <c r="B2953" s="81"/>
      <c r="C2953" s="572"/>
      <c r="D2953" s="573"/>
      <c r="E2953" s="574"/>
      <c r="F2953" s="575"/>
      <c r="I2953" s="735"/>
    </row>
    <row r="2954" spans="2:9" ht="15" customHeight="1">
      <c r="B2954" s="81"/>
      <c r="C2954" s="572"/>
      <c r="D2954" s="573"/>
      <c r="E2954" s="574"/>
      <c r="F2954" s="575"/>
      <c r="I2954" s="735"/>
    </row>
    <row r="2955" spans="2:9" ht="15" customHeight="1">
      <c r="B2955" s="81"/>
      <c r="C2955" s="572"/>
      <c r="D2955" s="573"/>
      <c r="E2955" s="574"/>
      <c r="F2955" s="575"/>
      <c r="I2955" s="735"/>
    </row>
    <row r="2956" spans="2:9" ht="15" customHeight="1">
      <c r="B2956" s="81"/>
      <c r="C2956" s="572"/>
      <c r="D2956" s="573"/>
      <c r="E2956" s="574"/>
      <c r="F2956" s="575"/>
      <c r="I2956" s="735"/>
    </row>
    <row r="2957" spans="2:9" ht="15" customHeight="1">
      <c r="B2957" s="81"/>
      <c r="C2957" s="572"/>
      <c r="D2957" s="573"/>
      <c r="E2957" s="574"/>
      <c r="F2957" s="575"/>
      <c r="I2957" s="735"/>
    </row>
    <row r="2958" spans="2:9" ht="15" customHeight="1">
      <c r="B2958" s="81"/>
      <c r="C2958" s="572"/>
      <c r="D2958" s="573"/>
      <c r="E2958" s="574"/>
      <c r="F2958" s="575"/>
      <c r="I2958" s="735"/>
    </row>
    <row r="2959" spans="2:9" ht="15" customHeight="1">
      <c r="B2959" s="81"/>
      <c r="C2959" s="572"/>
      <c r="D2959" s="573"/>
      <c r="E2959" s="574"/>
      <c r="F2959" s="575"/>
      <c r="I2959" s="735"/>
    </row>
    <row r="2960" spans="2:9" ht="15" customHeight="1">
      <c r="B2960" s="81"/>
      <c r="C2960" s="572"/>
      <c r="D2960" s="573"/>
      <c r="E2960" s="574"/>
      <c r="F2960" s="575"/>
      <c r="I2960" s="735"/>
    </row>
    <row r="2961" spans="2:9" ht="15" customHeight="1">
      <c r="B2961" s="81"/>
      <c r="C2961" s="572"/>
      <c r="D2961" s="573"/>
      <c r="E2961" s="574"/>
      <c r="F2961" s="575"/>
      <c r="I2961" s="735"/>
    </row>
    <row r="2962" spans="2:9" ht="15" customHeight="1">
      <c r="B2962" s="81"/>
      <c r="C2962" s="572"/>
      <c r="D2962" s="573"/>
      <c r="E2962" s="574"/>
      <c r="F2962" s="575"/>
      <c r="I2962" s="735"/>
    </row>
    <row r="2963" spans="2:9" ht="15" customHeight="1">
      <c r="B2963" s="81"/>
      <c r="C2963" s="572"/>
      <c r="D2963" s="573"/>
      <c r="E2963" s="574"/>
      <c r="F2963" s="575"/>
      <c r="I2963" s="735"/>
    </row>
    <row r="2964" spans="2:9" ht="15" customHeight="1">
      <c r="B2964" s="81"/>
      <c r="C2964" s="572"/>
      <c r="D2964" s="573"/>
      <c r="E2964" s="574"/>
      <c r="F2964" s="575"/>
      <c r="I2964" s="735"/>
    </row>
    <row r="2965" spans="2:9" ht="15" customHeight="1">
      <c r="B2965" s="81"/>
      <c r="C2965" s="572"/>
      <c r="D2965" s="573"/>
      <c r="E2965" s="574"/>
      <c r="F2965" s="575"/>
      <c r="I2965" s="735"/>
    </row>
    <row r="2966" spans="2:9" ht="15" customHeight="1">
      <c r="B2966" s="81"/>
      <c r="C2966" s="572"/>
      <c r="D2966" s="573"/>
      <c r="E2966" s="574"/>
      <c r="F2966" s="575"/>
      <c r="I2966" s="735"/>
    </row>
    <row r="2967" spans="2:9" ht="15" customHeight="1">
      <c r="B2967" s="81"/>
      <c r="C2967" s="572"/>
      <c r="D2967" s="573"/>
      <c r="E2967" s="574"/>
      <c r="F2967" s="575"/>
      <c r="I2967" s="735"/>
    </row>
    <row r="2968" spans="2:9" ht="15" customHeight="1">
      <c r="B2968" s="81"/>
      <c r="C2968" s="572"/>
      <c r="D2968" s="573"/>
      <c r="E2968" s="574"/>
      <c r="F2968" s="575"/>
      <c r="I2968" s="735"/>
    </row>
    <row r="2969" spans="2:9" ht="15" customHeight="1">
      <c r="B2969" s="81"/>
      <c r="C2969" s="572"/>
      <c r="D2969" s="573"/>
      <c r="E2969" s="574"/>
      <c r="F2969" s="575"/>
      <c r="I2969" s="735"/>
    </row>
    <row r="2970" spans="2:9" ht="15" customHeight="1">
      <c r="B2970" s="81"/>
      <c r="C2970" s="572"/>
      <c r="D2970" s="573"/>
      <c r="E2970" s="574"/>
      <c r="F2970" s="575"/>
      <c r="I2970" s="735"/>
    </row>
    <row r="2971" spans="2:9" ht="15" customHeight="1">
      <c r="B2971" s="81"/>
      <c r="C2971" s="572"/>
      <c r="D2971" s="573"/>
      <c r="E2971" s="574"/>
      <c r="F2971" s="575"/>
      <c r="I2971" s="735"/>
    </row>
    <row r="2972" spans="2:9" ht="15" customHeight="1">
      <c r="B2972" s="81"/>
      <c r="C2972" s="572"/>
      <c r="D2972" s="573"/>
      <c r="E2972" s="574"/>
      <c r="F2972" s="575"/>
      <c r="I2972" s="735"/>
    </row>
    <row r="2973" spans="2:9" ht="15" customHeight="1">
      <c r="B2973" s="81"/>
      <c r="C2973" s="572"/>
      <c r="D2973" s="573"/>
      <c r="E2973" s="574"/>
      <c r="F2973" s="575"/>
      <c r="I2973" s="735"/>
    </row>
    <row r="2974" spans="2:9" ht="15" customHeight="1">
      <c r="B2974" s="81"/>
      <c r="C2974" s="572"/>
      <c r="D2974" s="573"/>
      <c r="E2974" s="574"/>
      <c r="F2974" s="575"/>
      <c r="I2974" s="735"/>
    </row>
    <row r="2975" spans="2:9" ht="15" customHeight="1">
      <c r="B2975" s="81"/>
      <c r="C2975" s="572"/>
      <c r="D2975" s="573"/>
      <c r="E2975" s="574"/>
      <c r="F2975" s="575"/>
      <c r="I2975" s="735"/>
    </row>
    <row r="2976" spans="2:9" ht="15" customHeight="1">
      <c r="B2976" s="81"/>
      <c r="C2976" s="572"/>
      <c r="D2976" s="573"/>
      <c r="E2976" s="574"/>
      <c r="F2976" s="575"/>
      <c r="I2976" s="735"/>
    </row>
    <row r="2977" spans="2:9" ht="15" customHeight="1">
      <c r="B2977" s="81"/>
      <c r="C2977" s="572"/>
      <c r="D2977" s="573"/>
      <c r="E2977" s="574"/>
      <c r="F2977" s="575"/>
      <c r="I2977" s="735"/>
    </row>
    <row r="2978" spans="2:9" ht="15" customHeight="1">
      <c r="B2978" s="81"/>
      <c r="C2978" s="572"/>
      <c r="D2978" s="573"/>
      <c r="E2978" s="574"/>
      <c r="F2978" s="575"/>
      <c r="I2978" s="735"/>
    </row>
    <row r="2979" spans="2:9" ht="15" customHeight="1">
      <c r="B2979" s="81"/>
      <c r="C2979" s="572"/>
      <c r="D2979" s="573"/>
      <c r="E2979" s="574"/>
      <c r="F2979" s="575"/>
      <c r="I2979" s="735"/>
    </row>
    <row r="2980" spans="2:9" ht="15" customHeight="1">
      <c r="B2980" s="81"/>
      <c r="C2980" s="572"/>
      <c r="D2980" s="573"/>
      <c r="E2980" s="574"/>
      <c r="F2980" s="575"/>
      <c r="I2980" s="735"/>
    </row>
    <row r="2981" spans="2:9" ht="15" customHeight="1">
      <c r="B2981" s="81"/>
      <c r="C2981" s="572"/>
      <c r="D2981" s="573"/>
      <c r="E2981" s="574"/>
      <c r="F2981" s="575"/>
      <c r="I2981" s="735"/>
    </row>
    <row r="2982" spans="2:9" ht="15" customHeight="1">
      <c r="B2982" s="81"/>
      <c r="C2982" s="572"/>
      <c r="D2982" s="573"/>
      <c r="E2982" s="574"/>
      <c r="F2982" s="575"/>
      <c r="I2982" s="735"/>
    </row>
    <row r="2983" spans="2:9" ht="15" customHeight="1">
      <c r="B2983" s="81"/>
      <c r="C2983" s="572"/>
      <c r="D2983" s="573"/>
      <c r="E2983" s="574"/>
      <c r="F2983" s="575"/>
      <c r="I2983" s="735"/>
    </row>
    <row r="2984" spans="2:9" ht="15" customHeight="1">
      <c r="B2984" s="81"/>
      <c r="C2984" s="572"/>
      <c r="D2984" s="573"/>
      <c r="E2984" s="574"/>
      <c r="F2984" s="575"/>
      <c r="I2984" s="735"/>
    </row>
    <row r="2985" spans="2:9" ht="15" customHeight="1">
      <c r="B2985" s="81"/>
      <c r="C2985" s="572"/>
      <c r="D2985" s="573"/>
      <c r="E2985" s="574"/>
      <c r="F2985" s="575"/>
      <c r="I2985" s="735"/>
    </row>
    <row r="2986" spans="2:9" ht="15" customHeight="1">
      <c r="B2986" s="81"/>
      <c r="C2986" s="572"/>
      <c r="D2986" s="573"/>
      <c r="E2986" s="574"/>
      <c r="F2986" s="575"/>
      <c r="I2986" s="735"/>
    </row>
    <row r="2987" spans="2:9" ht="15" customHeight="1">
      <c r="B2987" s="81"/>
      <c r="C2987" s="572"/>
      <c r="D2987" s="573"/>
      <c r="E2987" s="574"/>
      <c r="F2987" s="575"/>
      <c r="I2987" s="735"/>
    </row>
    <row r="2988" spans="2:9" ht="15" customHeight="1">
      <c r="B2988" s="81"/>
      <c r="C2988" s="572"/>
      <c r="D2988" s="573"/>
      <c r="E2988" s="574"/>
      <c r="F2988" s="575"/>
      <c r="I2988" s="735"/>
    </row>
    <row r="2989" spans="2:9" ht="15" customHeight="1">
      <c r="B2989" s="81"/>
      <c r="C2989" s="572"/>
      <c r="D2989" s="573"/>
      <c r="E2989" s="574"/>
      <c r="F2989" s="575"/>
      <c r="I2989" s="735"/>
    </row>
    <row r="2990" spans="2:9" ht="15" customHeight="1">
      <c r="B2990" s="81"/>
      <c r="C2990" s="572"/>
      <c r="D2990" s="573"/>
      <c r="E2990" s="574"/>
      <c r="F2990" s="575"/>
      <c r="I2990" s="735"/>
    </row>
    <row r="2991" spans="2:9" ht="15" customHeight="1">
      <c r="B2991" s="81"/>
      <c r="C2991" s="572"/>
      <c r="D2991" s="573"/>
      <c r="E2991" s="574"/>
      <c r="F2991" s="575"/>
      <c r="I2991" s="735"/>
    </row>
    <row r="2992" spans="2:9" ht="15" customHeight="1">
      <c r="B2992" s="81"/>
      <c r="C2992" s="572"/>
      <c r="D2992" s="573"/>
      <c r="E2992" s="574"/>
      <c r="F2992" s="575"/>
      <c r="I2992" s="735"/>
    </row>
    <row r="2993" spans="2:9" ht="15" customHeight="1">
      <c r="B2993" s="81"/>
      <c r="C2993" s="572"/>
      <c r="D2993" s="573"/>
      <c r="E2993" s="574"/>
      <c r="F2993" s="575"/>
      <c r="I2993" s="735"/>
    </row>
    <row r="2994" spans="2:9" ht="15" customHeight="1">
      <c r="B2994" s="81"/>
      <c r="C2994" s="572"/>
      <c r="D2994" s="573"/>
      <c r="E2994" s="574"/>
      <c r="F2994" s="575"/>
      <c r="I2994" s="735"/>
    </row>
    <row r="2995" spans="2:9" ht="15" customHeight="1">
      <c r="B2995" s="81"/>
      <c r="C2995" s="572"/>
      <c r="D2995" s="573"/>
      <c r="E2995" s="574"/>
      <c r="F2995" s="575"/>
      <c r="I2995" s="735"/>
    </row>
    <row r="2996" spans="2:9" ht="15" customHeight="1">
      <c r="B2996" s="81"/>
      <c r="C2996" s="572"/>
      <c r="D2996" s="573"/>
      <c r="E2996" s="574"/>
      <c r="F2996" s="575"/>
      <c r="I2996" s="735"/>
    </row>
    <row r="2997" spans="2:9" ht="15" customHeight="1">
      <c r="B2997" s="81"/>
      <c r="C2997" s="572"/>
      <c r="D2997" s="573"/>
      <c r="E2997" s="574"/>
      <c r="F2997" s="575"/>
      <c r="I2997" s="735"/>
    </row>
    <row r="2998" spans="2:9" ht="15" customHeight="1">
      <c r="B2998" s="81"/>
      <c r="C2998" s="572"/>
      <c r="D2998" s="573"/>
      <c r="E2998" s="574"/>
      <c r="F2998" s="575"/>
      <c r="I2998" s="735"/>
    </row>
    <row r="2999" spans="2:9" ht="15" customHeight="1">
      <c r="B2999" s="81"/>
      <c r="C2999" s="572"/>
      <c r="D2999" s="573"/>
      <c r="E2999" s="574"/>
      <c r="F2999" s="575"/>
      <c r="I2999" s="735"/>
    </row>
    <row r="3000" spans="2:9" ht="15" customHeight="1">
      <c r="B3000" s="81"/>
      <c r="C3000" s="572"/>
      <c r="D3000" s="573"/>
      <c r="E3000" s="574"/>
      <c r="F3000" s="575"/>
      <c r="I3000" s="735"/>
    </row>
    <row r="3001" spans="2:9" ht="15" customHeight="1">
      <c r="B3001" s="81"/>
      <c r="C3001" s="572"/>
      <c r="D3001" s="573"/>
      <c r="E3001" s="574"/>
      <c r="F3001" s="575"/>
      <c r="I3001" s="735"/>
    </row>
    <row r="3002" spans="2:9" ht="15" customHeight="1">
      <c r="B3002" s="81"/>
      <c r="C3002" s="572"/>
      <c r="D3002" s="573"/>
      <c r="E3002" s="574"/>
      <c r="F3002" s="575"/>
      <c r="I3002" s="735"/>
    </row>
    <row r="3003" spans="2:9" ht="15" customHeight="1">
      <c r="B3003" s="81"/>
      <c r="C3003" s="572"/>
      <c r="D3003" s="573"/>
      <c r="E3003" s="574"/>
      <c r="F3003" s="575"/>
      <c r="I3003" s="735"/>
    </row>
    <row r="3004" spans="2:9" ht="15" customHeight="1">
      <c r="B3004" s="81"/>
      <c r="C3004" s="572"/>
      <c r="D3004" s="573"/>
      <c r="E3004" s="574"/>
      <c r="F3004" s="575"/>
      <c r="I3004" s="735"/>
    </row>
    <row r="3005" spans="2:9" ht="15" customHeight="1">
      <c r="B3005" s="81"/>
      <c r="C3005" s="572"/>
      <c r="D3005" s="573"/>
      <c r="E3005" s="574"/>
      <c r="F3005" s="575"/>
      <c r="I3005" s="735"/>
    </row>
    <row r="3006" spans="2:9" ht="15" customHeight="1">
      <c r="B3006" s="81"/>
      <c r="C3006" s="572"/>
      <c r="D3006" s="573"/>
      <c r="E3006" s="574"/>
      <c r="F3006" s="575"/>
      <c r="I3006" s="735"/>
    </row>
    <row r="3007" spans="2:9" ht="15" customHeight="1">
      <c r="B3007" s="81"/>
      <c r="C3007" s="572"/>
      <c r="D3007" s="573"/>
      <c r="E3007" s="574"/>
      <c r="F3007" s="575"/>
      <c r="I3007" s="735"/>
    </row>
    <row r="3008" spans="2:9" ht="15" customHeight="1">
      <c r="B3008" s="81"/>
      <c r="C3008" s="572"/>
      <c r="D3008" s="573"/>
      <c r="E3008" s="574"/>
      <c r="F3008" s="575"/>
      <c r="I3008" s="735"/>
    </row>
    <row r="3009" spans="2:9" ht="15" customHeight="1">
      <c r="B3009" s="81"/>
      <c r="C3009" s="572"/>
      <c r="D3009" s="573"/>
      <c r="E3009" s="574"/>
      <c r="F3009" s="575"/>
      <c r="I3009" s="735"/>
    </row>
    <row r="3010" spans="2:9" ht="15" customHeight="1">
      <c r="B3010" s="81"/>
      <c r="C3010" s="572"/>
      <c r="D3010" s="573"/>
      <c r="E3010" s="574"/>
      <c r="F3010" s="575"/>
      <c r="I3010" s="735"/>
    </row>
    <row r="3011" spans="2:9" ht="15" customHeight="1">
      <c r="B3011" s="81"/>
      <c r="C3011" s="572"/>
      <c r="D3011" s="573"/>
      <c r="E3011" s="574"/>
      <c r="F3011" s="575"/>
      <c r="I3011" s="735"/>
    </row>
    <row r="3012" spans="2:9" ht="15" customHeight="1">
      <c r="B3012" s="81"/>
      <c r="C3012" s="572"/>
      <c r="D3012" s="573"/>
      <c r="E3012" s="574"/>
      <c r="F3012" s="575"/>
      <c r="I3012" s="735"/>
    </row>
    <row r="3013" spans="2:9" ht="15" customHeight="1">
      <c r="B3013" s="81"/>
      <c r="C3013" s="572"/>
      <c r="D3013" s="573"/>
      <c r="E3013" s="574"/>
      <c r="F3013" s="575"/>
      <c r="I3013" s="735"/>
    </row>
    <row r="3014" spans="2:9" ht="15" customHeight="1">
      <c r="B3014" s="81"/>
      <c r="C3014" s="572"/>
      <c r="D3014" s="573"/>
      <c r="E3014" s="574"/>
      <c r="F3014" s="575"/>
      <c r="I3014" s="735"/>
    </row>
    <row r="3015" spans="2:9" ht="15" customHeight="1">
      <c r="B3015" s="81"/>
      <c r="C3015" s="572"/>
      <c r="D3015" s="573"/>
      <c r="E3015" s="574"/>
      <c r="F3015" s="575"/>
      <c r="I3015" s="735"/>
    </row>
    <row r="3016" spans="2:9" ht="15" customHeight="1">
      <c r="B3016" s="81"/>
      <c r="C3016" s="572"/>
      <c r="D3016" s="573"/>
      <c r="E3016" s="574"/>
      <c r="F3016" s="575"/>
      <c r="I3016" s="735"/>
    </row>
    <row r="3017" spans="2:9" ht="15" customHeight="1">
      <c r="B3017" s="81"/>
      <c r="C3017" s="572"/>
      <c r="D3017" s="573"/>
      <c r="E3017" s="574"/>
      <c r="F3017" s="575"/>
      <c r="I3017" s="735"/>
    </row>
    <row r="3018" spans="2:9" ht="15" customHeight="1">
      <c r="B3018" s="81"/>
      <c r="C3018" s="572"/>
      <c r="D3018" s="573"/>
      <c r="E3018" s="574"/>
      <c r="F3018" s="575"/>
      <c r="I3018" s="735"/>
    </row>
    <row r="3019" spans="2:9" ht="15" customHeight="1">
      <c r="B3019" s="81"/>
      <c r="C3019" s="572"/>
      <c r="D3019" s="573"/>
      <c r="E3019" s="574"/>
      <c r="F3019" s="575"/>
      <c r="I3019" s="735"/>
    </row>
    <row r="3020" spans="2:9" ht="15" customHeight="1">
      <c r="B3020" s="81"/>
      <c r="C3020" s="572"/>
      <c r="D3020" s="573"/>
      <c r="E3020" s="574"/>
      <c r="F3020" s="575"/>
      <c r="I3020" s="735"/>
    </row>
    <row r="3021" spans="2:9" ht="15" customHeight="1">
      <c r="B3021" s="81"/>
      <c r="C3021" s="572"/>
      <c r="D3021" s="573"/>
      <c r="E3021" s="574"/>
      <c r="F3021" s="575"/>
      <c r="I3021" s="735"/>
    </row>
    <row r="3022" spans="2:9" ht="15" customHeight="1">
      <c r="B3022" s="81"/>
      <c r="C3022" s="572"/>
      <c r="D3022" s="573"/>
      <c r="E3022" s="574"/>
      <c r="F3022" s="575"/>
      <c r="I3022" s="735"/>
    </row>
    <row r="3023" spans="2:9" ht="15" customHeight="1">
      <c r="B3023" s="81"/>
      <c r="C3023" s="572"/>
      <c r="D3023" s="573"/>
      <c r="E3023" s="574"/>
      <c r="F3023" s="575"/>
      <c r="I3023" s="735"/>
    </row>
    <row r="3024" spans="2:9" ht="15" customHeight="1">
      <c r="B3024" s="81"/>
      <c r="C3024" s="572"/>
      <c r="D3024" s="573"/>
      <c r="E3024" s="574"/>
      <c r="F3024" s="575"/>
      <c r="I3024" s="735"/>
    </row>
    <row r="3025" spans="2:9" ht="15" customHeight="1">
      <c r="B3025" s="81"/>
      <c r="C3025" s="572"/>
      <c r="D3025" s="573"/>
      <c r="E3025" s="574"/>
      <c r="F3025" s="575"/>
      <c r="I3025" s="735"/>
    </row>
    <row r="3026" spans="2:9" ht="15" customHeight="1">
      <c r="B3026" s="81"/>
      <c r="C3026" s="572"/>
      <c r="D3026" s="573"/>
      <c r="E3026" s="574"/>
      <c r="F3026" s="575"/>
      <c r="I3026" s="735"/>
    </row>
    <row r="3027" spans="2:9" ht="15" customHeight="1">
      <c r="B3027" s="81"/>
      <c r="C3027" s="572"/>
      <c r="D3027" s="573"/>
      <c r="E3027" s="574"/>
      <c r="F3027" s="575"/>
      <c r="I3027" s="735"/>
    </row>
    <row r="3028" spans="2:9" ht="15" customHeight="1">
      <c r="B3028" s="81"/>
      <c r="C3028" s="572"/>
      <c r="D3028" s="573"/>
      <c r="E3028" s="574"/>
      <c r="F3028" s="575"/>
      <c r="I3028" s="735"/>
    </row>
    <row r="3029" spans="2:9" ht="15" customHeight="1">
      <c r="B3029" s="81"/>
      <c r="C3029" s="572"/>
      <c r="D3029" s="573"/>
      <c r="E3029" s="574"/>
      <c r="F3029" s="575"/>
      <c r="I3029" s="735"/>
    </row>
    <row r="3030" spans="2:9" ht="15" customHeight="1">
      <c r="B3030" s="81"/>
      <c r="C3030" s="572"/>
      <c r="D3030" s="573"/>
      <c r="E3030" s="574"/>
      <c r="F3030" s="575"/>
      <c r="I3030" s="735"/>
    </row>
    <row r="3031" spans="2:9" ht="15" customHeight="1">
      <c r="B3031" s="81"/>
      <c r="C3031" s="572"/>
      <c r="D3031" s="573"/>
      <c r="E3031" s="574"/>
      <c r="F3031" s="575"/>
      <c r="I3031" s="735"/>
    </row>
    <row r="3032" spans="2:9" ht="15" customHeight="1">
      <c r="B3032" s="81"/>
      <c r="C3032" s="572"/>
      <c r="D3032" s="573"/>
      <c r="E3032" s="574"/>
      <c r="F3032" s="575"/>
      <c r="I3032" s="735"/>
    </row>
    <row r="3033" spans="2:9" ht="15" customHeight="1">
      <c r="B3033" s="81"/>
      <c r="C3033" s="572"/>
      <c r="D3033" s="573"/>
      <c r="E3033" s="574"/>
      <c r="F3033" s="575"/>
      <c r="I3033" s="735"/>
    </row>
    <row r="3034" spans="2:9" ht="15" customHeight="1">
      <c r="B3034" s="81"/>
      <c r="C3034" s="572"/>
      <c r="D3034" s="573"/>
      <c r="E3034" s="574"/>
      <c r="F3034" s="575"/>
      <c r="I3034" s="735"/>
    </row>
    <row r="3035" spans="2:9" ht="15" customHeight="1">
      <c r="B3035" s="81"/>
      <c r="C3035" s="572"/>
      <c r="D3035" s="573"/>
      <c r="E3035" s="574"/>
      <c r="F3035" s="575"/>
      <c r="I3035" s="735"/>
    </row>
    <row r="3036" spans="2:9" ht="15" customHeight="1">
      <c r="B3036" s="81"/>
      <c r="C3036" s="572"/>
      <c r="D3036" s="573"/>
      <c r="E3036" s="574"/>
      <c r="F3036" s="575"/>
      <c r="I3036" s="735"/>
    </row>
    <row r="3037" spans="2:9" ht="15" customHeight="1">
      <c r="B3037" s="81"/>
      <c r="C3037" s="572"/>
      <c r="D3037" s="573"/>
      <c r="E3037" s="574"/>
      <c r="F3037" s="575"/>
      <c r="I3037" s="735"/>
    </row>
    <row r="3038" spans="2:9" ht="15" customHeight="1">
      <c r="B3038" s="81"/>
      <c r="C3038" s="572"/>
      <c r="D3038" s="573"/>
      <c r="E3038" s="574"/>
      <c r="F3038" s="575"/>
      <c r="I3038" s="735"/>
    </row>
    <row r="3039" spans="2:9" ht="15" customHeight="1">
      <c r="B3039" s="81"/>
      <c r="C3039" s="572"/>
      <c r="D3039" s="573"/>
      <c r="E3039" s="574"/>
      <c r="F3039" s="575"/>
      <c r="I3039" s="735"/>
    </row>
    <row r="3040" spans="2:9" ht="15" customHeight="1">
      <c r="B3040" s="81"/>
      <c r="C3040" s="572"/>
      <c r="D3040" s="573"/>
      <c r="E3040" s="574"/>
      <c r="F3040" s="575"/>
      <c r="I3040" s="735"/>
    </row>
    <row r="3041" spans="2:9" ht="15" customHeight="1">
      <c r="B3041" s="81"/>
      <c r="C3041" s="572"/>
      <c r="D3041" s="573"/>
      <c r="E3041" s="574"/>
      <c r="F3041" s="575"/>
      <c r="I3041" s="735"/>
    </row>
    <row r="3042" spans="2:9" ht="15" customHeight="1">
      <c r="B3042" s="81"/>
      <c r="C3042" s="572"/>
      <c r="D3042" s="573"/>
      <c r="E3042" s="574"/>
      <c r="F3042" s="575"/>
      <c r="I3042" s="735"/>
    </row>
    <row r="3043" spans="2:9" ht="15" customHeight="1">
      <c r="B3043" s="81"/>
      <c r="C3043" s="572"/>
      <c r="D3043" s="573"/>
      <c r="E3043" s="574"/>
      <c r="F3043" s="575"/>
      <c r="I3043" s="735"/>
    </row>
    <row r="3044" spans="2:9" ht="15" customHeight="1">
      <c r="B3044" s="81"/>
      <c r="C3044" s="572"/>
      <c r="D3044" s="573"/>
      <c r="E3044" s="574"/>
      <c r="F3044" s="575"/>
      <c r="I3044" s="735"/>
    </row>
    <row r="3045" spans="2:9" ht="15" customHeight="1">
      <c r="B3045" s="81"/>
      <c r="C3045" s="572"/>
      <c r="D3045" s="573"/>
      <c r="E3045" s="574"/>
      <c r="F3045" s="575"/>
      <c r="I3045" s="735"/>
    </row>
    <row r="3046" spans="2:9" ht="15" customHeight="1">
      <c r="B3046" s="81"/>
      <c r="C3046" s="572"/>
      <c r="D3046" s="573"/>
      <c r="E3046" s="574"/>
      <c r="F3046" s="575"/>
      <c r="I3046" s="735"/>
    </row>
    <row r="3047" spans="2:9" ht="15" customHeight="1">
      <c r="B3047" s="81"/>
      <c r="C3047" s="572"/>
      <c r="D3047" s="573"/>
      <c r="E3047" s="574"/>
      <c r="F3047" s="575"/>
      <c r="I3047" s="735"/>
    </row>
    <row r="3048" spans="2:9" ht="15" customHeight="1">
      <c r="B3048" s="81"/>
      <c r="C3048" s="572"/>
      <c r="D3048" s="573"/>
      <c r="E3048" s="574"/>
      <c r="F3048" s="575"/>
      <c r="I3048" s="735"/>
    </row>
    <row r="3049" spans="2:9" ht="15" customHeight="1">
      <c r="B3049" s="81"/>
      <c r="C3049" s="572"/>
      <c r="D3049" s="573"/>
      <c r="E3049" s="574"/>
      <c r="F3049" s="575"/>
      <c r="I3049" s="735"/>
    </row>
    <row r="3050" spans="2:9" ht="15" customHeight="1">
      <c r="B3050" s="81"/>
      <c r="C3050" s="572"/>
      <c r="D3050" s="573"/>
      <c r="E3050" s="574"/>
      <c r="F3050" s="575"/>
      <c r="I3050" s="735"/>
    </row>
    <row r="3051" spans="2:9" ht="15" customHeight="1">
      <c r="B3051" s="81"/>
      <c r="C3051" s="572"/>
      <c r="D3051" s="573"/>
      <c r="E3051" s="574"/>
      <c r="F3051" s="575"/>
      <c r="I3051" s="735"/>
    </row>
    <row r="3052" spans="2:9" ht="15" customHeight="1">
      <c r="B3052" s="81"/>
      <c r="C3052" s="572"/>
      <c r="D3052" s="573"/>
      <c r="E3052" s="574"/>
      <c r="F3052" s="575"/>
      <c r="I3052" s="735"/>
    </row>
    <row r="3053" spans="2:9" ht="15" customHeight="1">
      <c r="B3053" s="81"/>
      <c r="C3053" s="572"/>
      <c r="D3053" s="573"/>
      <c r="E3053" s="574"/>
      <c r="F3053" s="575"/>
      <c r="I3053" s="735"/>
    </row>
    <row r="3054" spans="2:9" ht="15" customHeight="1">
      <c r="B3054" s="81"/>
      <c r="C3054" s="572"/>
      <c r="D3054" s="573"/>
      <c r="E3054" s="574"/>
      <c r="F3054" s="575"/>
      <c r="I3054" s="735"/>
    </row>
    <row r="3055" spans="2:9" ht="15" customHeight="1">
      <c r="B3055" s="81"/>
      <c r="C3055" s="572"/>
      <c r="D3055" s="573"/>
      <c r="E3055" s="574"/>
      <c r="F3055" s="575"/>
      <c r="I3055" s="735"/>
    </row>
    <row r="3056" spans="2:9" ht="15" customHeight="1">
      <c r="B3056" s="81"/>
      <c r="C3056" s="572"/>
      <c r="D3056" s="573"/>
      <c r="E3056" s="574"/>
      <c r="F3056" s="575"/>
      <c r="I3056" s="735"/>
    </row>
    <row r="3057" spans="2:9" ht="15" customHeight="1">
      <c r="B3057" s="81"/>
      <c r="C3057" s="572"/>
      <c r="D3057" s="573"/>
      <c r="E3057" s="574"/>
      <c r="F3057" s="575"/>
      <c r="I3057" s="735"/>
    </row>
    <row r="3058" spans="2:9" ht="15" customHeight="1">
      <c r="B3058" s="81"/>
      <c r="C3058" s="572"/>
      <c r="D3058" s="573"/>
      <c r="E3058" s="574"/>
      <c r="F3058" s="575"/>
      <c r="I3058" s="735"/>
    </row>
    <row r="3059" spans="2:9" ht="15" customHeight="1">
      <c r="B3059" s="81"/>
      <c r="C3059" s="572"/>
      <c r="D3059" s="573"/>
      <c r="E3059" s="574"/>
      <c r="F3059" s="575"/>
      <c r="I3059" s="735"/>
    </row>
    <row r="3060" spans="2:9" ht="15" customHeight="1">
      <c r="B3060" s="81"/>
      <c r="C3060" s="572"/>
      <c r="D3060" s="573"/>
      <c r="E3060" s="574"/>
      <c r="F3060" s="575"/>
      <c r="I3060" s="735"/>
    </row>
    <row r="3061" spans="2:9" ht="15" customHeight="1">
      <c r="B3061" s="81"/>
      <c r="C3061" s="572"/>
      <c r="D3061" s="573"/>
      <c r="E3061" s="574"/>
      <c r="F3061" s="575"/>
      <c r="I3061" s="735"/>
    </row>
    <row r="3062" spans="2:9" ht="15" customHeight="1">
      <c r="B3062" s="81"/>
      <c r="C3062" s="572"/>
      <c r="D3062" s="573"/>
      <c r="E3062" s="574"/>
      <c r="F3062" s="575"/>
      <c r="I3062" s="735"/>
    </row>
    <row r="3063" spans="2:9" ht="15" customHeight="1">
      <c r="B3063" s="81"/>
      <c r="C3063" s="572"/>
      <c r="D3063" s="573"/>
      <c r="E3063" s="574"/>
      <c r="F3063" s="575"/>
      <c r="I3063" s="735"/>
    </row>
    <row r="3064" spans="2:9" ht="15" customHeight="1">
      <c r="B3064" s="81"/>
      <c r="C3064" s="572"/>
      <c r="D3064" s="573"/>
      <c r="E3064" s="574"/>
      <c r="F3064" s="575"/>
      <c r="I3064" s="735"/>
    </row>
    <row r="3065" spans="2:9" ht="15" customHeight="1">
      <c r="B3065" s="81"/>
      <c r="C3065" s="572"/>
      <c r="D3065" s="573"/>
      <c r="E3065" s="574"/>
      <c r="F3065" s="575"/>
      <c r="I3065" s="735"/>
    </row>
    <row r="3066" spans="2:9" ht="15" customHeight="1">
      <c r="B3066" s="81"/>
      <c r="C3066" s="572"/>
      <c r="D3066" s="573"/>
      <c r="E3066" s="574"/>
      <c r="F3066" s="575"/>
      <c r="I3066" s="735"/>
    </row>
    <row r="3067" spans="2:9" ht="15" customHeight="1">
      <c r="B3067" s="81"/>
      <c r="C3067" s="572"/>
      <c r="D3067" s="573"/>
      <c r="E3067" s="574"/>
      <c r="F3067" s="575"/>
      <c r="I3067" s="735"/>
    </row>
    <row r="3068" spans="2:9" ht="15" customHeight="1">
      <c r="B3068" s="81"/>
      <c r="C3068" s="572"/>
      <c r="D3068" s="573"/>
      <c r="E3068" s="574"/>
      <c r="F3068" s="575"/>
      <c r="I3068" s="735"/>
    </row>
    <row r="3069" spans="2:9" ht="15" customHeight="1">
      <c r="B3069" s="81"/>
      <c r="C3069" s="572"/>
      <c r="D3069" s="573"/>
      <c r="E3069" s="574"/>
      <c r="F3069" s="575"/>
      <c r="I3069" s="735"/>
    </row>
    <row r="3070" spans="2:9" ht="15" customHeight="1">
      <c r="B3070" s="81"/>
      <c r="C3070" s="572"/>
      <c r="D3070" s="573"/>
      <c r="E3070" s="574"/>
      <c r="F3070" s="575"/>
      <c r="I3070" s="735"/>
    </row>
    <row r="3071" spans="2:9" ht="15" customHeight="1">
      <c r="B3071" s="81"/>
      <c r="C3071" s="572"/>
      <c r="D3071" s="573"/>
      <c r="E3071" s="574"/>
      <c r="F3071" s="575"/>
      <c r="I3071" s="735"/>
    </row>
    <row r="3072" spans="2:9" ht="15" customHeight="1">
      <c r="B3072" s="81"/>
      <c r="C3072" s="572"/>
      <c r="D3072" s="573"/>
      <c r="E3072" s="574"/>
      <c r="F3072" s="575"/>
      <c r="I3072" s="735"/>
    </row>
    <row r="3073" spans="2:9" ht="15" customHeight="1">
      <c r="B3073" s="81"/>
      <c r="C3073" s="572"/>
      <c r="D3073" s="573"/>
      <c r="E3073" s="574"/>
      <c r="F3073" s="575"/>
      <c r="I3073" s="735"/>
    </row>
    <row r="3074" spans="2:9" ht="15" customHeight="1">
      <c r="B3074" s="81"/>
      <c r="C3074" s="572"/>
      <c r="D3074" s="573"/>
      <c r="E3074" s="574"/>
      <c r="F3074" s="575"/>
      <c r="I3074" s="735"/>
    </row>
    <row r="3075" spans="2:9" ht="15" customHeight="1">
      <c r="B3075" s="81"/>
      <c r="C3075" s="572"/>
      <c r="D3075" s="573"/>
      <c r="E3075" s="574"/>
      <c r="F3075" s="575"/>
      <c r="I3075" s="735"/>
    </row>
    <row r="3076" spans="2:9" ht="15" customHeight="1">
      <c r="B3076" s="81"/>
      <c r="C3076" s="572"/>
      <c r="D3076" s="573"/>
      <c r="E3076" s="574"/>
      <c r="F3076" s="575"/>
      <c r="I3076" s="735"/>
    </row>
    <row r="3077" spans="2:9" ht="15" customHeight="1">
      <c r="B3077" s="81"/>
      <c r="C3077" s="572"/>
      <c r="D3077" s="573"/>
      <c r="E3077" s="574"/>
      <c r="F3077" s="575"/>
      <c r="I3077" s="735"/>
    </row>
    <row r="3078" spans="2:9" ht="15" customHeight="1">
      <c r="B3078" s="81"/>
      <c r="C3078" s="572"/>
      <c r="D3078" s="573"/>
      <c r="E3078" s="574"/>
      <c r="F3078" s="575"/>
      <c r="I3078" s="735"/>
    </row>
    <row r="3079" spans="2:9" ht="15" customHeight="1">
      <c r="B3079" s="81"/>
      <c r="C3079" s="572"/>
      <c r="D3079" s="573"/>
      <c r="E3079" s="574"/>
      <c r="F3079" s="575"/>
      <c r="I3079" s="735"/>
    </row>
    <row r="3080" spans="2:9" ht="15" customHeight="1">
      <c r="B3080" s="81"/>
      <c r="C3080" s="572"/>
      <c r="D3080" s="573"/>
      <c r="E3080" s="574"/>
      <c r="F3080" s="575"/>
      <c r="I3080" s="735"/>
    </row>
    <row r="3081" spans="2:9" ht="15" customHeight="1">
      <c r="B3081" s="81"/>
      <c r="C3081" s="572"/>
      <c r="D3081" s="573"/>
      <c r="E3081" s="574"/>
      <c r="F3081" s="575"/>
      <c r="I3081" s="735"/>
    </row>
    <row r="3082" spans="2:9" ht="15" customHeight="1">
      <c r="B3082" s="81"/>
      <c r="C3082" s="572"/>
      <c r="D3082" s="573"/>
      <c r="E3082" s="574"/>
      <c r="F3082" s="575"/>
      <c r="I3082" s="735"/>
    </row>
    <row r="3083" spans="2:9" ht="15" customHeight="1">
      <c r="B3083" s="81"/>
      <c r="C3083" s="572"/>
      <c r="D3083" s="573"/>
      <c r="E3083" s="574"/>
      <c r="F3083" s="575"/>
      <c r="I3083" s="735"/>
    </row>
    <row r="3084" spans="2:9" ht="15" customHeight="1">
      <c r="B3084" s="81"/>
      <c r="C3084" s="572"/>
      <c r="D3084" s="573"/>
      <c r="E3084" s="574"/>
      <c r="F3084" s="575"/>
      <c r="I3084" s="735"/>
    </row>
    <row r="3085" spans="2:9" ht="15" customHeight="1">
      <c r="B3085" s="81"/>
      <c r="C3085" s="572"/>
      <c r="D3085" s="573"/>
      <c r="E3085" s="574"/>
      <c r="F3085" s="575"/>
      <c r="I3085" s="735"/>
    </row>
    <row r="3086" spans="2:9" ht="15" customHeight="1">
      <c r="B3086" s="81"/>
      <c r="C3086" s="572"/>
      <c r="D3086" s="573"/>
      <c r="E3086" s="574"/>
      <c r="F3086" s="575"/>
      <c r="I3086" s="735"/>
    </row>
    <row r="3087" spans="2:9" ht="15" customHeight="1">
      <c r="B3087" s="81"/>
      <c r="C3087" s="572"/>
      <c r="D3087" s="573"/>
      <c r="E3087" s="574"/>
      <c r="F3087" s="575"/>
      <c r="I3087" s="735"/>
    </row>
    <row r="3088" spans="2:9" ht="15" customHeight="1">
      <c r="B3088" s="81"/>
      <c r="C3088" s="572"/>
      <c r="D3088" s="573"/>
      <c r="E3088" s="574"/>
      <c r="F3088" s="575"/>
      <c r="I3088" s="735"/>
    </row>
    <row r="3089" spans="2:9" ht="15" customHeight="1">
      <c r="B3089" s="81"/>
      <c r="C3089" s="572"/>
      <c r="D3089" s="573"/>
      <c r="E3089" s="574"/>
      <c r="F3089" s="575"/>
      <c r="I3089" s="735"/>
    </row>
    <row r="3090" spans="2:9" ht="15" customHeight="1">
      <c r="B3090" s="81"/>
      <c r="C3090" s="572"/>
      <c r="D3090" s="573"/>
      <c r="E3090" s="574"/>
      <c r="F3090" s="575"/>
      <c r="I3090" s="735"/>
    </row>
    <row r="3091" spans="2:9" ht="15" customHeight="1">
      <c r="B3091" s="81"/>
      <c r="C3091" s="572"/>
      <c r="D3091" s="573"/>
      <c r="E3091" s="574"/>
      <c r="F3091" s="575"/>
      <c r="I3091" s="735"/>
    </row>
    <row r="3092" spans="2:9" ht="15" customHeight="1">
      <c r="B3092" s="81"/>
      <c r="C3092" s="572"/>
      <c r="D3092" s="573"/>
      <c r="E3092" s="574"/>
      <c r="F3092" s="575"/>
      <c r="I3092" s="735"/>
    </row>
    <row r="3093" spans="2:9" ht="15" customHeight="1">
      <c r="B3093" s="81"/>
      <c r="C3093" s="572"/>
      <c r="D3093" s="573"/>
      <c r="E3093" s="574"/>
      <c r="F3093" s="575"/>
      <c r="I3093" s="735"/>
    </row>
    <row r="3094" spans="2:9" ht="15" customHeight="1">
      <c r="B3094" s="81"/>
      <c r="C3094" s="572"/>
      <c r="D3094" s="573"/>
      <c r="E3094" s="574"/>
      <c r="F3094" s="575"/>
      <c r="I3094" s="735"/>
    </row>
    <row r="3095" spans="2:9" ht="15" customHeight="1">
      <c r="B3095" s="81"/>
      <c r="C3095" s="572"/>
      <c r="D3095" s="573"/>
      <c r="E3095" s="574"/>
      <c r="F3095" s="575"/>
      <c r="I3095" s="735"/>
    </row>
    <row r="3096" spans="2:9" ht="15" customHeight="1">
      <c r="B3096" s="81"/>
      <c r="C3096" s="572"/>
      <c r="D3096" s="573"/>
      <c r="E3096" s="574"/>
      <c r="F3096" s="575"/>
      <c r="I3096" s="735"/>
    </row>
    <row r="3097" spans="2:9" ht="15" customHeight="1">
      <c r="B3097" s="81"/>
      <c r="C3097" s="572"/>
      <c r="D3097" s="573"/>
      <c r="E3097" s="574"/>
      <c r="F3097" s="575"/>
      <c r="I3097" s="735"/>
    </row>
    <row r="3098" spans="2:9" ht="15" customHeight="1">
      <c r="B3098" s="81"/>
      <c r="C3098" s="572"/>
      <c r="D3098" s="573"/>
      <c r="E3098" s="574"/>
      <c r="F3098" s="575"/>
      <c r="I3098" s="735"/>
    </row>
    <row r="3099" spans="2:9" ht="15" customHeight="1">
      <c r="B3099" s="81"/>
      <c r="C3099" s="572"/>
      <c r="D3099" s="573"/>
      <c r="E3099" s="574"/>
      <c r="F3099" s="575"/>
      <c r="I3099" s="735"/>
    </row>
    <row r="3100" spans="2:9" ht="15" customHeight="1">
      <c r="B3100" s="81"/>
      <c r="C3100" s="572"/>
      <c r="D3100" s="573"/>
      <c r="E3100" s="574"/>
      <c r="F3100" s="575"/>
      <c r="I3100" s="735"/>
    </row>
    <row r="3101" spans="2:9" ht="15" customHeight="1">
      <c r="B3101" s="81"/>
      <c r="C3101" s="572"/>
      <c r="D3101" s="573"/>
      <c r="E3101" s="574"/>
      <c r="F3101" s="575"/>
      <c r="I3101" s="735"/>
    </row>
    <row r="3102" spans="2:9" ht="15" customHeight="1">
      <c r="B3102" s="81"/>
      <c r="C3102" s="572"/>
      <c r="D3102" s="573"/>
      <c r="E3102" s="574"/>
      <c r="F3102" s="575"/>
      <c r="I3102" s="735"/>
    </row>
    <row r="3103" spans="2:9" ht="15" customHeight="1">
      <c r="B3103" s="81"/>
      <c r="C3103" s="572"/>
      <c r="D3103" s="573"/>
      <c r="E3103" s="574"/>
      <c r="F3103" s="575"/>
      <c r="I3103" s="735"/>
    </row>
    <row r="3104" spans="2:9" ht="15" customHeight="1">
      <c r="B3104" s="81"/>
      <c r="C3104" s="572"/>
      <c r="D3104" s="573"/>
      <c r="E3104" s="574"/>
      <c r="F3104" s="575"/>
      <c r="I3104" s="735"/>
    </row>
    <row r="3105" spans="2:9" ht="15" customHeight="1">
      <c r="B3105" s="81"/>
      <c r="C3105" s="572"/>
      <c r="D3105" s="573"/>
      <c r="E3105" s="574"/>
      <c r="F3105" s="575"/>
      <c r="I3105" s="735"/>
    </row>
    <row r="3106" spans="2:9" ht="15" customHeight="1">
      <c r="B3106" s="81"/>
      <c r="C3106" s="572"/>
      <c r="D3106" s="573"/>
      <c r="E3106" s="574"/>
      <c r="F3106" s="575"/>
      <c r="I3106" s="735"/>
    </row>
    <row r="3107" spans="2:9" ht="15" customHeight="1">
      <c r="B3107" s="81"/>
      <c r="C3107" s="572"/>
      <c r="D3107" s="573"/>
      <c r="E3107" s="574"/>
      <c r="F3107" s="575"/>
      <c r="I3107" s="735"/>
    </row>
    <row r="3108" spans="2:9" ht="15" customHeight="1">
      <c r="B3108" s="81"/>
      <c r="C3108" s="572"/>
      <c r="D3108" s="573"/>
      <c r="E3108" s="574"/>
      <c r="F3108" s="575"/>
      <c r="I3108" s="735"/>
    </row>
    <row r="3109" spans="2:9" ht="15" customHeight="1">
      <c r="B3109" s="81"/>
      <c r="C3109" s="572"/>
      <c r="D3109" s="573"/>
      <c r="E3109" s="574"/>
      <c r="F3109" s="575"/>
      <c r="I3109" s="735"/>
    </row>
    <row r="3110" spans="2:9" ht="15" customHeight="1">
      <c r="B3110" s="81"/>
      <c r="C3110" s="572"/>
      <c r="D3110" s="573"/>
      <c r="E3110" s="574"/>
      <c r="F3110" s="575"/>
      <c r="I3110" s="735"/>
    </row>
    <row r="3111" spans="2:9" ht="15" customHeight="1">
      <c r="B3111" s="81"/>
      <c r="C3111" s="572"/>
      <c r="D3111" s="573"/>
      <c r="E3111" s="574"/>
      <c r="F3111" s="575"/>
      <c r="I3111" s="735"/>
    </row>
    <row r="3112" spans="2:9" ht="15" customHeight="1">
      <c r="B3112" s="81"/>
      <c r="C3112" s="572"/>
      <c r="D3112" s="573"/>
      <c r="E3112" s="574"/>
      <c r="F3112" s="575"/>
      <c r="I3112" s="735"/>
    </row>
    <row r="3113" spans="2:9" ht="15" customHeight="1">
      <c r="B3113" s="81"/>
      <c r="C3113" s="572"/>
      <c r="D3113" s="573"/>
      <c r="E3113" s="574"/>
      <c r="F3113" s="575"/>
      <c r="I3113" s="735"/>
    </row>
    <row r="3114" spans="2:9" ht="15" customHeight="1">
      <c r="B3114" s="81"/>
      <c r="C3114" s="572"/>
      <c r="D3114" s="573"/>
      <c r="E3114" s="574"/>
      <c r="F3114" s="575"/>
      <c r="I3114" s="735"/>
    </row>
    <row r="3115" spans="2:9" ht="15" customHeight="1">
      <c r="B3115" s="81"/>
      <c r="C3115" s="572"/>
      <c r="D3115" s="573"/>
      <c r="E3115" s="574"/>
      <c r="F3115" s="575"/>
      <c r="I3115" s="735"/>
    </row>
    <row r="3116" spans="2:9" ht="15" customHeight="1">
      <c r="B3116" s="81"/>
      <c r="C3116" s="572"/>
      <c r="D3116" s="573"/>
      <c r="E3116" s="574"/>
      <c r="F3116" s="575"/>
      <c r="I3116" s="735"/>
    </row>
    <row r="3117" spans="2:9" ht="15" customHeight="1">
      <c r="B3117" s="81"/>
      <c r="C3117" s="572"/>
      <c r="D3117" s="573"/>
      <c r="E3117" s="574"/>
      <c r="F3117" s="575"/>
      <c r="I3117" s="735"/>
    </row>
    <row r="3118" spans="2:9" ht="15" customHeight="1">
      <c r="B3118" s="81"/>
      <c r="C3118" s="572"/>
      <c r="D3118" s="573"/>
      <c r="E3118" s="574"/>
      <c r="F3118" s="575"/>
      <c r="I3118" s="735"/>
    </row>
    <row r="3119" spans="2:9" ht="15" customHeight="1">
      <c r="B3119" s="81"/>
      <c r="C3119" s="572"/>
      <c r="D3119" s="573"/>
      <c r="E3119" s="574"/>
      <c r="F3119" s="575"/>
      <c r="I3119" s="735"/>
    </row>
    <row r="3120" spans="2:9" ht="15" customHeight="1">
      <c r="B3120" s="81"/>
      <c r="C3120" s="572"/>
      <c r="D3120" s="573"/>
      <c r="E3120" s="574"/>
      <c r="F3120" s="575"/>
      <c r="I3120" s="735"/>
    </row>
    <row r="3121" spans="2:9" ht="15" customHeight="1">
      <c r="B3121" s="81"/>
      <c r="C3121" s="572"/>
      <c r="D3121" s="573"/>
      <c r="E3121" s="574"/>
      <c r="F3121" s="575"/>
      <c r="I3121" s="735"/>
    </row>
    <row r="3122" spans="2:9" ht="15" customHeight="1">
      <c r="B3122" s="81"/>
      <c r="C3122" s="572"/>
      <c r="D3122" s="573"/>
      <c r="E3122" s="574"/>
      <c r="F3122" s="575"/>
      <c r="I3122" s="735"/>
    </row>
    <row r="3123" spans="2:9" ht="15" customHeight="1">
      <c r="B3123" s="81"/>
      <c r="C3123" s="572"/>
      <c r="D3123" s="573"/>
      <c r="E3123" s="574"/>
      <c r="F3123" s="575"/>
      <c r="I3123" s="735"/>
    </row>
    <row r="3124" spans="2:9" ht="15" customHeight="1">
      <c r="B3124" s="81"/>
      <c r="C3124" s="572"/>
      <c r="D3124" s="573"/>
      <c r="E3124" s="574"/>
      <c r="F3124" s="575"/>
      <c r="I3124" s="735"/>
    </row>
    <row r="3125" spans="2:9" ht="15" customHeight="1">
      <c r="B3125" s="81"/>
      <c r="C3125" s="572"/>
      <c r="D3125" s="573"/>
      <c r="E3125" s="574"/>
      <c r="F3125" s="575"/>
      <c r="I3125" s="735"/>
    </row>
    <row r="3126" spans="2:9" ht="15" customHeight="1">
      <c r="B3126" s="81"/>
      <c r="C3126" s="572"/>
      <c r="D3126" s="573"/>
      <c r="E3126" s="574"/>
      <c r="F3126" s="575"/>
      <c r="I3126" s="735"/>
    </row>
    <row r="3127" spans="2:9" ht="15" customHeight="1">
      <c r="B3127" s="81"/>
      <c r="C3127" s="572"/>
      <c r="D3127" s="573"/>
      <c r="E3127" s="574"/>
      <c r="F3127" s="575"/>
      <c r="I3127" s="735"/>
    </row>
    <row r="3128" spans="2:9" ht="15" customHeight="1">
      <c r="B3128" s="81"/>
      <c r="C3128" s="572"/>
      <c r="D3128" s="573"/>
      <c r="E3128" s="574"/>
      <c r="F3128" s="575"/>
      <c r="I3128" s="735"/>
    </row>
    <row r="3129" spans="2:9" ht="15" customHeight="1">
      <c r="B3129" s="81"/>
      <c r="C3129" s="572"/>
      <c r="D3129" s="573"/>
      <c r="E3129" s="574"/>
      <c r="F3129" s="575"/>
      <c r="I3129" s="735"/>
    </row>
    <row r="3130" spans="2:9" ht="15" customHeight="1">
      <c r="B3130" s="81"/>
      <c r="C3130" s="572"/>
      <c r="D3130" s="573"/>
      <c r="E3130" s="574"/>
      <c r="F3130" s="575"/>
      <c r="I3130" s="735"/>
    </row>
    <row r="3131" spans="2:9" ht="15" customHeight="1">
      <c r="B3131" s="81"/>
      <c r="C3131" s="572"/>
      <c r="D3131" s="573"/>
      <c r="E3131" s="574"/>
      <c r="F3131" s="575"/>
      <c r="I3131" s="735"/>
    </row>
    <row r="3132" spans="2:9" ht="15" customHeight="1">
      <c r="B3132" s="81"/>
      <c r="C3132" s="572"/>
      <c r="D3132" s="573"/>
      <c r="E3132" s="574"/>
      <c r="F3132" s="575"/>
      <c r="I3132" s="735"/>
    </row>
    <row r="3133" spans="2:9" ht="15" customHeight="1">
      <c r="B3133" s="81"/>
      <c r="C3133" s="572"/>
      <c r="D3133" s="573"/>
      <c r="E3133" s="574"/>
      <c r="F3133" s="575"/>
      <c r="I3133" s="735"/>
    </row>
    <row r="3134" spans="2:9" ht="15" customHeight="1">
      <c r="B3134" s="81"/>
      <c r="C3134" s="572"/>
      <c r="D3134" s="573"/>
      <c r="E3134" s="574"/>
      <c r="F3134" s="575"/>
      <c r="I3134" s="735"/>
    </row>
    <row r="3135" spans="2:9" ht="15" customHeight="1">
      <c r="B3135" s="81"/>
      <c r="C3135" s="572"/>
      <c r="D3135" s="573"/>
      <c r="E3135" s="574"/>
      <c r="F3135" s="575"/>
      <c r="I3135" s="735"/>
    </row>
    <row r="3136" spans="2:9" ht="15" customHeight="1">
      <c r="B3136" s="81"/>
      <c r="C3136" s="572"/>
      <c r="D3136" s="573"/>
      <c r="E3136" s="574"/>
      <c r="F3136" s="575"/>
      <c r="I3136" s="735"/>
    </row>
    <row r="3137" spans="2:9" ht="15" customHeight="1">
      <c r="B3137" s="81"/>
      <c r="C3137" s="572"/>
      <c r="D3137" s="573"/>
      <c r="E3137" s="574"/>
      <c r="F3137" s="575"/>
      <c r="I3137" s="735"/>
    </row>
    <row r="3138" spans="2:9" ht="15" customHeight="1">
      <c r="B3138" s="81"/>
      <c r="C3138" s="572"/>
      <c r="D3138" s="573"/>
      <c r="E3138" s="574"/>
      <c r="F3138" s="575"/>
      <c r="I3138" s="735"/>
    </row>
    <row r="3139" spans="2:9" ht="15" customHeight="1">
      <c r="B3139" s="81"/>
      <c r="C3139" s="572"/>
      <c r="D3139" s="573"/>
      <c r="E3139" s="574"/>
      <c r="F3139" s="575"/>
      <c r="I3139" s="735"/>
    </row>
    <row r="3140" spans="2:9" ht="15" customHeight="1">
      <c r="B3140" s="81"/>
      <c r="C3140" s="572"/>
      <c r="D3140" s="573"/>
      <c r="E3140" s="574"/>
      <c r="F3140" s="575"/>
      <c r="I3140" s="735"/>
    </row>
    <row r="3141" spans="2:9" ht="15" customHeight="1">
      <c r="B3141" s="81"/>
      <c r="C3141" s="572"/>
      <c r="D3141" s="573"/>
      <c r="E3141" s="574"/>
      <c r="F3141" s="575"/>
      <c r="I3141" s="735"/>
    </row>
    <row r="3142" spans="2:9" ht="15" customHeight="1">
      <c r="B3142" s="81"/>
      <c r="C3142" s="572"/>
      <c r="D3142" s="573"/>
      <c r="E3142" s="574"/>
      <c r="F3142" s="575"/>
      <c r="I3142" s="735"/>
    </row>
    <row r="3143" spans="2:9" ht="15" customHeight="1">
      <c r="B3143" s="81"/>
      <c r="C3143" s="572"/>
      <c r="D3143" s="573"/>
      <c r="E3143" s="574"/>
      <c r="F3143" s="575"/>
      <c r="I3143" s="735"/>
    </row>
    <row r="3144" spans="2:9" ht="15" customHeight="1">
      <c r="B3144" s="81"/>
      <c r="C3144" s="572"/>
      <c r="D3144" s="573"/>
      <c r="E3144" s="574"/>
      <c r="F3144" s="575"/>
      <c r="I3144" s="735"/>
    </row>
    <row r="3145" spans="2:9" ht="15" customHeight="1">
      <c r="B3145" s="81"/>
      <c r="C3145" s="572"/>
      <c r="D3145" s="573"/>
      <c r="E3145" s="574"/>
      <c r="F3145" s="575"/>
      <c r="I3145" s="735"/>
    </row>
    <row r="3146" spans="2:9" ht="15" customHeight="1">
      <c r="B3146" s="81"/>
      <c r="C3146" s="572"/>
      <c r="D3146" s="573"/>
      <c r="E3146" s="574"/>
      <c r="F3146" s="575"/>
      <c r="I3146" s="735"/>
    </row>
    <row r="3147" spans="2:9" ht="15" customHeight="1">
      <c r="B3147" s="81"/>
      <c r="C3147" s="572"/>
      <c r="D3147" s="573"/>
      <c r="E3147" s="574"/>
      <c r="F3147" s="575"/>
      <c r="I3147" s="735"/>
    </row>
    <row r="3148" spans="2:9" ht="15" customHeight="1">
      <c r="B3148" s="81"/>
      <c r="C3148" s="572"/>
      <c r="D3148" s="573"/>
      <c r="E3148" s="574"/>
      <c r="F3148" s="575"/>
      <c r="I3148" s="735"/>
    </row>
    <row r="3149" spans="2:9" ht="15" customHeight="1">
      <c r="B3149" s="81"/>
      <c r="C3149" s="572"/>
      <c r="D3149" s="573"/>
      <c r="E3149" s="574"/>
      <c r="F3149" s="575"/>
      <c r="I3149" s="735"/>
    </row>
    <row r="3150" spans="2:9" ht="15" customHeight="1">
      <c r="B3150" s="81"/>
      <c r="C3150" s="572"/>
      <c r="D3150" s="573"/>
      <c r="E3150" s="574"/>
      <c r="F3150" s="575"/>
      <c r="I3150" s="735"/>
    </row>
    <row r="3151" spans="2:9" ht="15" customHeight="1">
      <c r="B3151" s="81"/>
      <c r="C3151" s="572"/>
      <c r="D3151" s="573"/>
      <c r="E3151" s="574"/>
      <c r="F3151" s="575"/>
      <c r="I3151" s="735"/>
    </row>
    <row r="3152" spans="2:9" ht="15" customHeight="1">
      <c r="B3152" s="81"/>
      <c r="C3152" s="572"/>
      <c r="D3152" s="573"/>
      <c r="E3152" s="574"/>
      <c r="F3152" s="575"/>
      <c r="I3152" s="735"/>
    </row>
    <row r="3153" spans="2:9" ht="15" customHeight="1">
      <c r="B3153" s="81"/>
      <c r="C3153" s="572"/>
      <c r="D3153" s="573"/>
      <c r="E3153" s="574"/>
      <c r="F3153" s="575"/>
      <c r="I3153" s="735"/>
    </row>
    <row r="3154" spans="2:9" ht="15" customHeight="1">
      <c r="B3154" s="81"/>
      <c r="C3154" s="572"/>
      <c r="D3154" s="573"/>
      <c r="E3154" s="574"/>
      <c r="F3154" s="575"/>
      <c r="I3154" s="735"/>
    </row>
    <row r="3155" spans="2:9" ht="15" customHeight="1">
      <c r="B3155" s="81"/>
      <c r="C3155" s="572"/>
      <c r="D3155" s="573"/>
      <c r="E3155" s="574"/>
      <c r="F3155" s="575"/>
      <c r="I3155" s="735"/>
    </row>
    <row r="3156" spans="2:9" ht="15" customHeight="1">
      <c r="B3156" s="81"/>
      <c r="C3156" s="572"/>
      <c r="D3156" s="573"/>
      <c r="E3156" s="574"/>
      <c r="F3156" s="575"/>
      <c r="I3156" s="735"/>
    </row>
    <row r="3157" spans="2:9" ht="15" customHeight="1">
      <c r="B3157" s="81"/>
      <c r="C3157" s="572"/>
      <c r="D3157" s="573"/>
      <c r="E3157" s="574"/>
      <c r="F3157" s="575"/>
      <c r="I3157" s="735"/>
    </row>
    <row r="3158" spans="2:9" ht="15" customHeight="1">
      <c r="B3158" s="81"/>
      <c r="C3158" s="572"/>
      <c r="D3158" s="573"/>
      <c r="E3158" s="574"/>
      <c r="F3158" s="575"/>
      <c r="I3158" s="735"/>
    </row>
    <row r="3159" spans="2:9" ht="15" customHeight="1">
      <c r="B3159" s="81"/>
      <c r="C3159" s="572"/>
      <c r="D3159" s="573"/>
      <c r="E3159" s="574"/>
      <c r="F3159" s="575"/>
      <c r="I3159" s="735"/>
    </row>
    <row r="3160" spans="2:9" ht="15" customHeight="1">
      <c r="B3160" s="81"/>
      <c r="C3160" s="572"/>
      <c r="D3160" s="573"/>
      <c r="E3160" s="574"/>
      <c r="F3160" s="575"/>
      <c r="I3160" s="735"/>
    </row>
    <row r="3161" spans="2:9" ht="15" customHeight="1">
      <c r="B3161" s="81"/>
      <c r="C3161" s="572"/>
      <c r="D3161" s="573"/>
      <c r="E3161" s="574"/>
      <c r="F3161" s="575"/>
      <c r="I3161" s="735"/>
    </row>
    <row r="3162" spans="2:9" ht="15" customHeight="1">
      <c r="B3162" s="81"/>
      <c r="C3162" s="572"/>
      <c r="D3162" s="573"/>
      <c r="E3162" s="574"/>
      <c r="F3162" s="575"/>
      <c r="I3162" s="735"/>
    </row>
    <row r="3163" spans="2:9" ht="15" customHeight="1">
      <c r="B3163" s="81"/>
      <c r="C3163" s="572"/>
      <c r="D3163" s="573"/>
      <c r="E3163" s="574"/>
      <c r="F3163" s="575"/>
      <c r="I3163" s="735"/>
    </row>
    <row r="3164" spans="2:9" ht="15" customHeight="1">
      <c r="B3164" s="81"/>
      <c r="C3164" s="572"/>
      <c r="D3164" s="573"/>
      <c r="E3164" s="574"/>
      <c r="F3164" s="575"/>
      <c r="I3164" s="735"/>
    </row>
    <row r="3165" spans="2:9" ht="15" customHeight="1">
      <c r="B3165" s="81"/>
      <c r="C3165" s="572"/>
      <c r="D3165" s="573"/>
      <c r="E3165" s="574"/>
      <c r="F3165" s="575"/>
      <c r="I3165" s="735"/>
    </row>
    <row r="3166" spans="2:9" ht="15" customHeight="1">
      <c r="B3166" s="81"/>
      <c r="C3166" s="572"/>
      <c r="D3166" s="573"/>
      <c r="E3166" s="574"/>
      <c r="F3166" s="575"/>
      <c r="I3166" s="735"/>
    </row>
    <row r="3167" spans="2:9" ht="15" customHeight="1">
      <c r="B3167" s="81"/>
      <c r="C3167" s="572"/>
      <c r="D3167" s="573"/>
      <c r="E3167" s="574"/>
      <c r="F3167" s="575"/>
      <c r="I3167" s="735"/>
    </row>
    <row r="3168" spans="2:9" ht="15" customHeight="1">
      <c r="B3168" s="81"/>
      <c r="C3168" s="572"/>
      <c r="D3168" s="573"/>
      <c r="E3168" s="574"/>
      <c r="F3168" s="575"/>
      <c r="I3168" s="735"/>
    </row>
    <row r="3169" spans="2:9" ht="15" customHeight="1">
      <c r="B3169" s="81"/>
      <c r="C3169" s="572"/>
      <c r="D3169" s="573"/>
      <c r="E3169" s="574"/>
      <c r="F3169" s="575"/>
      <c r="I3169" s="735"/>
    </row>
    <row r="3170" spans="2:9" ht="15" customHeight="1">
      <c r="B3170" s="81"/>
      <c r="C3170" s="572"/>
      <c r="D3170" s="573"/>
      <c r="E3170" s="574"/>
      <c r="F3170" s="575"/>
      <c r="I3170" s="735"/>
    </row>
    <row r="3171" spans="2:9" ht="15" customHeight="1">
      <c r="B3171" s="81"/>
      <c r="C3171" s="572"/>
      <c r="D3171" s="573"/>
      <c r="E3171" s="574"/>
      <c r="F3171" s="575"/>
      <c r="I3171" s="735"/>
    </row>
    <row r="3172" spans="2:9" ht="15" customHeight="1">
      <c r="B3172" s="81"/>
      <c r="C3172" s="572"/>
      <c r="D3172" s="573"/>
      <c r="E3172" s="574"/>
      <c r="F3172" s="575"/>
      <c r="I3172" s="735"/>
    </row>
    <row r="3173" spans="2:9" ht="15" customHeight="1">
      <c r="B3173" s="81"/>
      <c r="C3173" s="572"/>
      <c r="D3173" s="573"/>
      <c r="E3173" s="574"/>
      <c r="F3173" s="575"/>
      <c r="I3173" s="735"/>
    </row>
    <row r="3174" spans="2:9" ht="15" customHeight="1">
      <c r="B3174" s="81"/>
      <c r="C3174" s="572"/>
      <c r="D3174" s="573"/>
      <c r="E3174" s="574"/>
      <c r="F3174" s="575"/>
      <c r="I3174" s="735"/>
    </row>
    <row r="3175" spans="2:9" ht="15" customHeight="1">
      <c r="B3175" s="81"/>
      <c r="C3175" s="572"/>
      <c r="D3175" s="573"/>
      <c r="E3175" s="574"/>
      <c r="F3175" s="575"/>
      <c r="I3175" s="735"/>
    </row>
    <row r="3176" spans="2:9" ht="15" customHeight="1">
      <c r="B3176" s="81"/>
      <c r="C3176" s="572"/>
      <c r="D3176" s="573"/>
      <c r="E3176" s="574"/>
      <c r="F3176" s="575"/>
      <c r="I3176" s="735"/>
    </row>
    <row r="3177" spans="2:9" ht="15" customHeight="1">
      <c r="B3177" s="81"/>
      <c r="C3177" s="572"/>
      <c r="D3177" s="573"/>
      <c r="E3177" s="574"/>
      <c r="F3177" s="575"/>
      <c r="I3177" s="735"/>
    </row>
    <row r="3178" spans="2:9" ht="15" customHeight="1">
      <c r="B3178" s="81"/>
      <c r="C3178" s="572"/>
      <c r="D3178" s="573"/>
      <c r="E3178" s="574"/>
      <c r="F3178" s="575"/>
      <c r="I3178" s="735"/>
    </row>
    <row r="3179" spans="2:9" ht="15" customHeight="1">
      <c r="B3179" s="81"/>
      <c r="C3179" s="572"/>
      <c r="D3179" s="573"/>
      <c r="E3179" s="574"/>
      <c r="F3179" s="575"/>
      <c r="I3179" s="735"/>
    </row>
    <row r="3180" spans="2:9" ht="15" customHeight="1">
      <c r="B3180" s="81"/>
      <c r="C3180" s="572"/>
      <c r="D3180" s="573"/>
      <c r="E3180" s="574"/>
      <c r="F3180" s="575"/>
      <c r="I3180" s="735"/>
    </row>
    <row r="3181" spans="2:9" ht="15" customHeight="1">
      <c r="B3181" s="81"/>
      <c r="C3181" s="572"/>
      <c r="D3181" s="573"/>
      <c r="E3181" s="574"/>
      <c r="F3181" s="575"/>
      <c r="I3181" s="735"/>
    </row>
    <row r="3182" spans="2:9" ht="15" customHeight="1">
      <c r="B3182" s="81"/>
      <c r="C3182" s="572"/>
      <c r="D3182" s="573"/>
      <c r="E3182" s="574"/>
      <c r="F3182" s="575"/>
      <c r="I3182" s="735"/>
    </row>
    <row r="3183" spans="2:9" ht="15" customHeight="1">
      <c r="B3183" s="81"/>
      <c r="C3183" s="572"/>
      <c r="D3183" s="573"/>
      <c r="E3183" s="574"/>
      <c r="F3183" s="575"/>
      <c r="I3183" s="735"/>
    </row>
    <row r="3184" spans="2:9" ht="15" customHeight="1">
      <c r="B3184" s="81"/>
      <c r="C3184" s="572"/>
      <c r="D3184" s="573"/>
      <c r="E3184" s="574"/>
      <c r="F3184" s="575"/>
      <c r="I3184" s="735"/>
    </row>
    <row r="3185" spans="2:9" ht="15" customHeight="1">
      <c r="B3185" s="81"/>
      <c r="C3185" s="572"/>
      <c r="D3185" s="573"/>
      <c r="E3185" s="574"/>
      <c r="F3185" s="575"/>
      <c r="I3185" s="735"/>
    </row>
    <row r="3186" spans="2:9" ht="15" customHeight="1">
      <c r="B3186" s="81"/>
      <c r="C3186" s="572"/>
      <c r="D3186" s="573"/>
      <c r="E3186" s="574"/>
      <c r="F3186" s="575"/>
      <c r="I3186" s="735"/>
    </row>
    <row r="3187" spans="2:9" ht="15" customHeight="1">
      <c r="B3187" s="81"/>
      <c r="C3187" s="572"/>
      <c r="D3187" s="573"/>
      <c r="E3187" s="574"/>
      <c r="F3187" s="575"/>
      <c r="I3187" s="735"/>
    </row>
    <row r="3188" spans="2:9" ht="15" customHeight="1">
      <c r="B3188" s="81"/>
      <c r="C3188" s="572"/>
      <c r="D3188" s="573"/>
      <c r="E3188" s="574"/>
      <c r="F3188" s="575"/>
      <c r="I3188" s="735"/>
    </row>
    <row r="3189" spans="2:9" ht="15" customHeight="1">
      <c r="B3189" s="81"/>
      <c r="C3189" s="572"/>
      <c r="D3189" s="573"/>
      <c r="E3189" s="574"/>
      <c r="F3189" s="575"/>
      <c r="I3189" s="735"/>
    </row>
    <row r="3190" spans="2:9" ht="15" customHeight="1">
      <c r="B3190" s="81"/>
      <c r="C3190" s="572"/>
      <c r="D3190" s="573"/>
      <c r="E3190" s="574"/>
      <c r="F3190" s="575"/>
      <c r="I3190" s="735"/>
    </row>
    <row r="3191" spans="2:9" ht="15" customHeight="1">
      <c r="B3191" s="81"/>
      <c r="C3191" s="572"/>
      <c r="D3191" s="573"/>
      <c r="E3191" s="574"/>
      <c r="F3191" s="575"/>
      <c r="I3191" s="735"/>
    </row>
    <row r="3192" spans="2:9" ht="15" customHeight="1">
      <c r="B3192" s="81"/>
      <c r="C3192" s="572"/>
      <c r="D3192" s="573"/>
      <c r="E3192" s="574"/>
      <c r="F3192" s="575"/>
      <c r="I3192" s="735"/>
    </row>
    <row r="3193" spans="2:9" ht="15" customHeight="1">
      <c r="B3193" s="81"/>
      <c r="C3193" s="572"/>
      <c r="D3193" s="573"/>
      <c r="E3193" s="574"/>
      <c r="F3193" s="575"/>
      <c r="I3193" s="735"/>
    </row>
    <row r="3194" spans="2:9" ht="15" customHeight="1">
      <c r="B3194" s="81"/>
      <c r="C3194" s="572"/>
      <c r="D3194" s="573"/>
      <c r="E3194" s="574"/>
      <c r="F3194" s="575"/>
      <c r="I3194" s="735"/>
    </row>
    <row r="3195" spans="2:9" ht="15" customHeight="1">
      <c r="B3195" s="81"/>
      <c r="C3195" s="572"/>
      <c r="D3195" s="573"/>
      <c r="E3195" s="574"/>
      <c r="F3195" s="575"/>
      <c r="I3195" s="735"/>
    </row>
    <row r="3196" spans="2:9" ht="15" customHeight="1">
      <c r="B3196" s="81"/>
      <c r="C3196" s="572"/>
      <c r="D3196" s="573"/>
      <c r="E3196" s="574"/>
      <c r="F3196" s="575"/>
      <c r="I3196" s="735"/>
    </row>
    <row r="3197" spans="2:9" ht="15" customHeight="1">
      <c r="B3197" s="81"/>
      <c r="C3197" s="572"/>
      <c r="D3197" s="573"/>
      <c r="E3197" s="574"/>
      <c r="F3197" s="575"/>
      <c r="I3197" s="735"/>
    </row>
    <row r="3198" spans="2:9" ht="15" customHeight="1">
      <c r="B3198" s="81"/>
      <c r="C3198" s="572"/>
      <c r="D3198" s="573"/>
      <c r="E3198" s="574"/>
      <c r="F3198" s="575"/>
      <c r="I3198" s="735"/>
    </row>
    <row r="3199" spans="2:9" ht="15" customHeight="1">
      <c r="B3199" s="81"/>
      <c r="C3199" s="572"/>
      <c r="D3199" s="573"/>
      <c r="E3199" s="574"/>
      <c r="F3199" s="575"/>
      <c r="I3199" s="735"/>
    </row>
    <row r="3200" spans="2:9" ht="15" customHeight="1">
      <c r="B3200" s="81"/>
      <c r="C3200" s="572"/>
      <c r="D3200" s="573"/>
      <c r="E3200" s="574"/>
      <c r="F3200" s="575"/>
      <c r="I3200" s="735"/>
    </row>
    <row r="3201" spans="2:9" ht="15" customHeight="1">
      <c r="B3201" s="81"/>
      <c r="C3201" s="572"/>
      <c r="D3201" s="573"/>
      <c r="E3201" s="574"/>
      <c r="F3201" s="575"/>
      <c r="I3201" s="735"/>
    </row>
    <row r="3202" spans="2:9" ht="15" customHeight="1">
      <c r="B3202" s="81"/>
      <c r="C3202" s="572"/>
      <c r="D3202" s="573"/>
      <c r="E3202" s="574"/>
      <c r="F3202" s="575"/>
      <c r="I3202" s="735"/>
    </row>
    <row r="3203" spans="2:9" ht="15" customHeight="1">
      <c r="B3203" s="81"/>
      <c r="C3203" s="572"/>
      <c r="D3203" s="573"/>
      <c r="E3203" s="574"/>
      <c r="F3203" s="575"/>
      <c r="I3203" s="735"/>
    </row>
    <row r="3204" spans="2:9" ht="15" customHeight="1">
      <c r="B3204" s="81"/>
      <c r="C3204" s="572"/>
      <c r="D3204" s="573"/>
      <c r="E3204" s="574"/>
      <c r="F3204" s="575"/>
      <c r="I3204" s="735"/>
    </row>
    <row r="3205" spans="2:9" ht="15" customHeight="1">
      <c r="B3205" s="81"/>
      <c r="C3205" s="572"/>
      <c r="D3205" s="573"/>
      <c r="E3205" s="574"/>
      <c r="F3205" s="575"/>
      <c r="I3205" s="735"/>
    </row>
    <row r="3206" spans="2:9" ht="15" customHeight="1">
      <c r="B3206" s="81"/>
      <c r="C3206" s="572"/>
      <c r="D3206" s="573"/>
      <c r="E3206" s="574"/>
      <c r="F3206" s="575"/>
      <c r="I3206" s="735"/>
    </row>
    <row r="3207" spans="2:9" ht="15" customHeight="1">
      <c r="B3207" s="81"/>
      <c r="C3207" s="572"/>
      <c r="D3207" s="573"/>
      <c r="E3207" s="574"/>
      <c r="F3207" s="575"/>
      <c r="I3207" s="735"/>
    </row>
    <row r="3208" spans="2:9" ht="15" customHeight="1">
      <c r="B3208" s="81"/>
      <c r="C3208" s="572"/>
      <c r="D3208" s="573"/>
      <c r="E3208" s="574"/>
      <c r="F3208" s="575"/>
      <c r="I3208" s="735"/>
    </row>
    <row r="3209" spans="2:9" ht="15" customHeight="1">
      <c r="B3209" s="81"/>
      <c r="C3209" s="572"/>
      <c r="D3209" s="573"/>
      <c r="E3209" s="574"/>
      <c r="F3209" s="575"/>
      <c r="I3209" s="735"/>
    </row>
    <row r="3210" spans="2:9" ht="15" customHeight="1">
      <c r="B3210" s="81"/>
      <c r="C3210" s="572"/>
      <c r="D3210" s="573"/>
      <c r="E3210" s="574"/>
      <c r="F3210" s="575"/>
      <c r="I3210" s="735"/>
    </row>
    <row r="3211" spans="2:9" ht="15" customHeight="1">
      <c r="B3211" s="81"/>
      <c r="C3211" s="572"/>
      <c r="D3211" s="573"/>
      <c r="E3211" s="574"/>
      <c r="F3211" s="575"/>
      <c r="I3211" s="735"/>
    </row>
    <row r="3212" spans="2:9" ht="15" customHeight="1">
      <c r="B3212" s="81"/>
      <c r="C3212" s="572"/>
      <c r="D3212" s="573"/>
      <c r="E3212" s="574"/>
      <c r="F3212" s="575"/>
      <c r="I3212" s="735"/>
    </row>
    <row r="3213" spans="2:9" ht="15" customHeight="1">
      <c r="B3213" s="81"/>
      <c r="C3213" s="572"/>
      <c r="D3213" s="573"/>
      <c r="E3213" s="574"/>
      <c r="F3213" s="575"/>
      <c r="I3213" s="735"/>
    </row>
    <row r="3214" spans="2:9" ht="15" customHeight="1">
      <c r="B3214" s="81"/>
      <c r="C3214" s="572"/>
      <c r="D3214" s="573"/>
      <c r="E3214" s="574"/>
      <c r="F3214" s="575"/>
      <c r="I3214" s="735"/>
    </row>
    <row r="3215" spans="2:9" ht="15" customHeight="1">
      <c r="B3215" s="81"/>
      <c r="C3215" s="572"/>
      <c r="D3215" s="573"/>
      <c r="E3215" s="574"/>
      <c r="F3215" s="575"/>
      <c r="I3215" s="735"/>
    </row>
    <row r="3216" spans="2:9" ht="15" customHeight="1">
      <c r="B3216" s="81"/>
      <c r="C3216" s="572"/>
      <c r="D3216" s="573"/>
      <c r="E3216" s="574"/>
      <c r="F3216" s="575"/>
      <c r="I3216" s="735"/>
    </row>
    <row r="3217" spans="2:9" ht="15" customHeight="1">
      <c r="B3217" s="81"/>
      <c r="C3217" s="572"/>
      <c r="D3217" s="573"/>
      <c r="E3217" s="574"/>
      <c r="F3217" s="575"/>
      <c r="I3217" s="735"/>
    </row>
    <row r="3218" spans="2:9" ht="15" customHeight="1">
      <c r="B3218" s="81"/>
      <c r="C3218" s="572"/>
      <c r="D3218" s="573"/>
      <c r="E3218" s="574"/>
      <c r="F3218" s="575"/>
      <c r="I3218" s="735"/>
    </row>
    <row r="3219" spans="2:9" ht="15" customHeight="1">
      <c r="B3219" s="81"/>
      <c r="C3219" s="572"/>
      <c r="D3219" s="573"/>
      <c r="E3219" s="574"/>
      <c r="F3219" s="575"/>
      <c r="I3219" s="735"/>
    </row>
    <row r="3220" spans="2:9" ht="15" customHeight="1">
      <c r="B3220" s="81"/>
      <c r="C3220" s="572"/>
      <c r="D3220" s="573"/>
      <c r="E3220" s="574"/>
      <c r="F3220" s="575"/>
      <c r="I3220" s="735"/>
    </row>
    <row r="3221" spans="2:9" ht="15" customHeight="1">
      <c r="B3221" s="81"/>
      <c r="C3221" s="572"/>
      <c r="D3221" s="573"/>
      <c r="E3221" s="574"/>
      <c r="F3221" s="575"/>
      <c r="I3221" s="735"/>
    </row>
    <row r="3222" spans="2:9" ht="15" customHeight="1">
      <c r="B3222" s="81"/>
      <c r="C3222" s="572"/>
      <c r="D3222" s="573"/>
      <c r="E3222" s="574"/>
      <c r="F3222" s="575"/>
      <c r="I3222" s="735"/>
    </row>
    <row r="3223" spans="2:9" ht="15" customHeight="1">
      <c r="B3223" s="81"/>
      <c r="C3223" s="572"/>
      <c r="D3223" s="573"/>
      <c r="E3223" s="574"/>
      <c r="F3223" s="575"/>
      <c r="I3223" s="735"/>
    </row>
    <row r="3224" spans="2:9" ht="15" customHeight="1">
      <c r="B3224" s="81"/>
      <c r="C3224" s="572"/>
      <c r="D3224" s="573"/>
      <c r="E3224" s="574"/>
      <c r="F3224" s="575"/>
      <c r="I3224" s="735"/>
    </row>
    <row r="3225" spans="2:9" ht="15" customHeight="1">
      <c r="B3225" s="81"/>
      <c r="C3225" s="572"/>
      <c r="D3225" s="573"/>
      <c r="E3225" s="574"/>
      <c r="F3225" s="575"/>
      <c r="I3225" s="735"/>
    </row>
    <row r="3226" spans="2:9" ht="15" customHeight="1">
      <c r="B3226" s="81"/>
      <c r="C3226" s="572"/>
      <c r="D3226" s="573"/>
      <c r="E3226" s="574"/>
      <c r="F3226" s="575"/>
      <c r="I3226" s="735"/>
    </row>
    <row r="3227" spans="2:9" ht="15" customHeight="1">
      <c r="B3227" s="81"/>
      <c r="C3227" s="572"/>
      <c r="D3227" s="573"/>
      <c r="E3227" s="574"/>
      <c r="F3227" s="575"/>
      <c r="I3227" s="735"/>
    </row>
    <row r="3228" spans="2:9" ht="15" customHeight="1">
      <c r="B3228" s="81"/>
      <c r="C3228" s="572"/>
      <c r="D3228" s="573"/>
      <c r="E3228" s="574"/>
      <c r="F3228" s="575"/>
      <c r="I3228" s="735"/>
    </row>
    <row r="3229" spans="2:9" ht="15" customHeight="1">
      <c r="B3229" s="81"/>
      <c r="C3229" s="572"/>
      <c r="D3229" s="573"/>
      <c r="E3229" s="574"/>
      <c r="F3229" s="575"/>
      <c r="I3229" s="735"/>
    </row>
    <row r="3230" spans="2:9" ht="15" customHeight="1">
      <c r="B3230" s="81"/>
      <c r="C3230" s="572"/>
      <c r="D3230" s="573"/>
      <c r="E3230" s="574"/>
      <c r="F3230" s="575"/>
      <c r="I3230" s="735"/>
    </row>
    <row r="3231" spans="2:9" ht="15" customHeight="1">
      <c r="B3231" s="81"/>
      <c r="C3231" s="572"/>
      <c r="D3231" s="573"/>
      <c r="E3231" s="574"/>
      <c r="F3231" s="575"/>
      <c r="I3231" s="735"/>
    </row>
    <row r="3232" spans="2:9" ht="15" customHeight="1">
      <c r="B3232" s="81"/>
      <c r="C3232" s="572"/>
      <c r="D3232" s="573"/>
      <c r="E3232" s="574"/>
      <c r="F3232" s="575"/>
      <c r="I3232" s="735"/>
    </row>
    <row r="3233" spans="2:9" ht="15" customHeight="1">
      <c r="B3233" s="81"/>
      <c r="C3233" s="572"/>
      <c r="D3233" s="573"/>
      <c r="E3233" s="574"/>
      <c r="F3233" s="575"/>
      <c r="I3233" s="735"/>
    </row>
    <row r="3234" spans="2:9" ht="15" customHeight="1">
      <c r="B3234" s="81"/>
      <c r="C3234" s="572"/>
      <c r="D3234" s="573"/>
      <c r="E3234" s="574"/>
      <c r="F3234" s="575"/>
      <c r="I3234" s="735"/>
    </row>
    <row r="3235" spans="2:9" ht="15" customHeight="1">
      <c r="B3235" s="81"/>
      <c r="C3235" s="572"/>
      <c r="D3235" s="573"/>
      <c r="E3235" s="574"/>
      <c r="F3235" s="575"/>
      <c r="I3235" s="735"/>
    </row>
    <row r="3236" spans="2:9" ht="15" customHeight="1">
      <c r="B3236" s="81"/>
      <c r="C3236" s="572"/>
      <c r="D3236" s="573"/>
      <c r="E3236" s="574"/>
      <c r="F3236" s="575"/>
      <c r="I3236" s="735"/>
    </row>
    <row r="3237" spans="2:9" ht="15" customHeight="1">
      <c r="B3237" s="81"/>
      <c r="C3237" s="572"/>
      <c r="D3237" s="573"/>
      <c r="E3237" s="574"/>
      <c r="F3237" s="575"/>
      <c r="I3237" s="735"/>
    </row>
    <row r="3238" spans="2:9" ht="15" customHeight="1">
      <c r="B3238" s="81"/>
      <c r="C3238" s="572"/>
      <c r="D3238" s="573"/>
      <c r="E3238" s="574"/>
      <c r="F3238" s="575"/>
      <c r="I3238" s="735"/>
    </row>
    <row r="3239" spans="2:9" ht="15" customHeight="1">
      <c r="B3239" s="81"/>
      <c r="C3239" s="572"/>
      <c r="D3239" s="573"/>
      <c r="E3239" s="574"/>
      <c r="F3239" s="575"/>
      <c r="I3239" s="735"/>
    </row>
    <row r="3240" spans="2:9" ht="15" customHeight="1">
      <c r="B3240" s="81"/>
      <c r="C3240" s="572"/>
      <c r="D3240" s="573"/>
      <c r="E3240" s="574"/>
      <c r="F3240" s="575"/>
      <c r="I3240" s="735"/>
    </row>
    <row r="3241" spans="2:9" ht="15" customHeight="1">
      <c r="B3241" s="81"/>
      <c r="C3241" s="572"/>
      <c r="D3241" s="573"/>
      <c r="E3241" s="574"/>
      <c r="F3241" s="575"/>
      <c r="I3241" s="735"/>
    </row>
    <row r="3242" spans="2:9" ht="15" customHeight="1">
      <c r="B3242" s="81"/>
      <c r="C3242" s="572"/>
      <c r="D3242" s="573"/>
      <c r="E3242" s="574"/>
      <c r="F3242" s="575"/>
      <c r="I3242" s="735"/>
    </row>
    <row r="3243" spans="2:9" ht="15" customHeight="1">
      <c r="B3243" s="81"/>
      <c r="C3243" s="572"/>
      <c r="D3243" s="573"/>
      <c r="E3243" s="574"/>
      <c r="F3243" s="575"/>
      <c r="I3243" s="735"/>
    </row>
    <row r="3244" spans="2:9" ht="15" customHeight="1">
      <c r="B3244" s="81"/>
      <c r="C3244" s="572"/>
      <c r="D3244" s="573"/>
      <c r="E3244" s="574"/>
      <c r="F3244" s="575"/>
      <c r="I3244" s="735"/>
    </row>
    <row r="3245" spans="2:9" ht="15" customHeight="1">
      <c r="B3245" s="81"/>
      <c r="C3245" s="572"/>
      <c r="D3245" s="573"/>
      <c r="E3245" s="574"/>
      <c r="F3245" s="575"/>
      <c r="I3245" s="735"/>
    </row>
    <row r="3246" spans="2:9" ht="15" customHeight="1">
      <c r="B3246" s="81"/>
      <c r="C3246" s="572"/>
      <c r="D3246" s="573"/>
      <c r="E3246" s="574"/>
      <c r="F3246" s="575"/>
      <c r="I3246" s="735"/>
    </row>
    <row r="3247" spans="2:9" ht="15" customHeight="1">
      <c r="B3247" s="81"/>
      <c r="C3247" s="572"/>
      <c r="D3247" s="573"/>
      <c r="E3247" s="574"/>
      <c r="F3247" s="575"/>
      <c r="I3247" s="735"/>
    </row>
    <row r="3248" spans="2:9" ht="15" customHeight="1">
      <c r="B3248" s="81"/>
      <c r="C3248" s="572"/>
      <c r="D3248" s="573"/>
      <c r="E3248" s="574"/>
      <c r="F3248" s="575"/>
      <c r="I3248" s="735"/>
    </row>
    <row r="3249" spans="2:9" ht="15" customHeight="1">
      <c r="B3249" s="81"/>
      <c r="C3249" s="572"/>
      <c r="D3249" s="573"/>
      <c r="E3249" s="574"/>
      <c r="F3249" s="575"/>
      <c r="I3249" s="735"/>
    </row>
    <row r="3250" spans="2:9" ht="15" customHeight="1">
      <c r="B3250" s="81"/>
      <c r="C3250" s="572"/>
      <c r="D3250" s="573"/>
      <c r="E3250" s="574"/>
      <c r="F3250" s="575"/>
      <c r="I3250" s="735"/>
    </row>
    <row r="3251" spans="2:9" ht="15" customHeight="1">
      <c r="B3251" s="81"/>
      <c r="C3251" s="572"/>
      <c r="D3251" s="573"/>
      <c r="E3251" s="574"/>
      <c r="F3251" s="575"/>
      <c r="I3251" s="735"/>
    </row>
    <row r="3252" spans="2:9" ht="15" customHeight="1">
      <c r="B3252" s="81"/>
      <c r="C3252" s="572"/>
      <c r="D3252" s="573"/>
      <c r="E3252" s="574"/>
      <c r="F3252" s="575"/>
      <c r="I3252" s="735"/>
    </row>
    <row r="3253" spans="2:9" ht="15" customHeight="1">
      <c r="B3253" s="81"/>
      <c r="C3253" s="572"/>
      <c r="D3253" s="573"/>
      <c r="E3253" s="574"/>
      <c r="F3253" s="575"/>
      <c r="I3253" s="735"/>
    </row>
    <row r="3254" spans="2:9" ht="15" customHeight="1">
      <c r="B3254" s="81"/>
      <c r="C3254" s="572"/>
      <c r="D3254" s="573"/>
      <c r="E3254" s="574"/>
      <c r="F3254" s="575"/>
      <c r="I3254" s="735"/>
    </row>
    <row r="3255" spans="2:9" ht="15" customHeight="1">
      <c r="B3255" s="81"/>
      <c r="C3255" s="572"/>
      <c r="D3255" s="573"/>
      <c r="E3255" s="574"/>
      <c r="F3255" s="575"/>
      <c r="I3255" s="735"/>
    </row>
    <row r="3256" spans="2:9" ht="15" customHeight="1">
      <c r="B3256" s="81"/>
      <c r="C3256" s="572"/>
      <c r="D3256" s="573"/>
      <c r="E3256" s="574"/>
      <c r="F3256" s="575"/>
      <c r="I3256" s="735"/>
    </row>
    <row r="3257" spans="2:9" ht="15" customHeight="1">
      <c r="B3257" s="81"/>
      <c r="C3257" s="572"/>
      <c r="D3257" s="573"/>
      <c r="E3257" s="574"/>
      <c r="F3257" s="575"/>
      <c r="I3257" s="735"/>
    </row>
    <row r="3258" spans="2:9" ht="15" customHeight="1">
      <c r="B3258" s="81"/>
      <c r="C3258" s="572"/>
      <c r="D3258" s="573"/>
      <c r="E3258" s="574"/>
      <c r="F3258" s="575"/>
      <c r="I3258" s="735"/>
    </row>
    <row r="3259" spans="2:9" ht="15" customHeight="1">
      <c r="B3259" s="81"/>
      <c r="C3259" s="572"/>
      <c r="D3259" s="573"/>
      <c r="E3259" s="574"/>
      <c r="F3259" s="575"/>
      <c r="I3259" s="735"/>
    </row>
    <row r="3260" spans="2:9" ht="15" customHeight="1">
      <c r="B3260" s="81"/>
      <c r="C3260" s="572"/>
      <c r="D3260" s="573"/>
      <c r="E3260" s="574"/>
      <c r="F3260" s="575"/>
      <c r="I3260" s="735"/>
    </row>
    <row r="3261" spans="2:9" ht="15" customHeight="1">
      <c r="B3261" s="81"/>
      <c r="C3261" s="572"/>
      <c r="D3261" s="573"/>
      <c r="E3261" s="574"/>
      <c r="F3261" s="575"/>
      <c r="I3261" s="735"/>
    </row>
    <row r="3262" spans="2:9" ht="15" customHeight="1">
      <c r="B3262" s="81"/>
      <c r="C3262" s="572"/>
      <c r="D3262" s="573"/>
      <c r="E3262" s="574"/>
      <c r="F3262" s="575"/>
      <c r="I3262" s="735"/>
    </row>
    <row r="3263" spans="2:9" ht="15" customHeight="1">
      <c r="B3263" s="81"/>
      <c r="C3263" s="572"/>
      <c r="D3263" s="573"/>
      <c r="E3263" s="574"/>
      <c r="F3263" s="575"/>
      <c r="I3263" s="735"/>
    </row>
    <row r="3264" spans="2:9" ht="15" customHeight="1">
      <c r="B3264" s="81"/>
      <c r="C3264" s="572"/>
      <c r="D3264" s="573"/>
      <c r="E3264" s="574"/>
      <c r="F3264" s="575"/>
      <c r="I3264" s="735"/>
    </row>
    <row r="3265" spans="2:9" ht="15" customHeight="1">
      <c r="B3265" s="81"/>
      <c r="C3265" s="572"/>
      <c r="D3265" s="573"/>
      <c r="E3265" s="574"/>
      <c r="F3265" s="575"/>
      <c r="I3265" s="735"/>
    </row>
    <row r="3266" spans="2:9" ht="15" customHeight="1">
      <c r="B3266" s="81"/>
      <c r="C3266" s="572"/>
      <c r="D3266" s="573"/>
      <c r="E3266" s="574"/>
      <c r="F3266" s="575"/>
      <c r="I3266" s="735"/>
    </row>
    <row r="3267" spans="2:9" ht="15" customHeight="1">
      <c r="B3267" s="81"/>
      <c r="C3267" s="572"/>
      <c r="D3267" s="573"/>
      <c r="E3267" s="574"/>
      <c r="F3267" s="575"/>
      <c r="I3267" s="735"/>
    </row>
    <row r="3268" spans="2:9" ht="15" customHeight="1">
      <c r="B3268" s="81"/>
      <c r="C3268" s="572"/>
      <c r="D3268" s="573"/>
      <c r="E3268" s="574"/>
      <c r="F3268" s="575"/>
      <c r="I3268" s="735"/>
    </row>
    <row r="3269" spans="2:9" ht="15" customHeight="1">
      <c r="B3269" s="81"/>
      <c r="C3269" s="572"/>
      <c r="D3269" s="573"/>
      <c r="E3269" s="574"/>
      <c r="F3269" s="575"/>
      <c r="I3269" s="735"/>
    </row>
    <row r="3270" spans="2:9" ht="15" customHeight="1">
      <c r="B3270" s="81"/>
      <c r="C3270" s="572"/>
      <c r="D3270" s="573"/>
      <c r="E3270" s="574"/>
      <c r="F3270" s="575"/>
      <c r="I3270" s="735"/>
    </row>
    <row r="3271" spans="2:9" ht="15" customHeight="1">
      <c r="B3271" s="81"/>
      <c r="C3271" s="572"/>
      <c r="D3271" s="573"/>
      <c r="E3271" s="574"/>
      <c r="F3271" s="575"/>
      <c r="I3271" s="735"/>
    </row>
    <row r="3272" spans="2:9" ht="15" customHeight="1">
      <c r="B3272" s="81"/>
      <c r="C3272" s="572"/>
      <c r="D3272" s="573"/>
      <c r="E3272" s="574"/>
      <c r="F3272" s="575"/>
      <c r="I3272" s="735"/>
    </row>
    <row r="3273" spans="2:9" ht="15" customHeight="1">
      <c r="B3273" s="81"/>
      <c r="C3273" s="572"/>
      <c r="D3273" s="573"/>
      <c r="E3273" s="574"/>
      <c r="F3273" s="575"/>
      <c r="I3273" s="735"/>
    </row>
    <row r="3274" spans="2:9" ht="15" customHeight="1">
      <c r="B3274" s="81"/>
      <c r="C3274" s="572"/>
      <c r="D3274" s="573"/>
      <c r="E3274" s="574"/>
      <c r="F3274" s="575"/>
      <c r="I3274" s="735"/>
    </row>
    <row r="3275" spans="2:9" ht="15" customHeight="1">
      <c r="B3275" s="81"/>
      <c r="C3275" s="572"/>
      <c r="D3275" s="573"/>
      <c r="E3275" s="574"/>
      <c r="F3275" s="575"/>
      <c r="I3275" s="735"/>
    </row>
    <row r="3276" spans="2:9" ht="15" customHeight="1">
      <c r="B3276" s="81"/>
      <c r="C3276" s="572"/>
      <c r="D3276" s="573"/>
      <c r="E3276" s="574"/>
      <c r="F3276" s="575"/>
      <c r="I3276" s="735"/>
    </row>
    <row r="3277" spans="2:9" ht="15" customHeight="1">
      <c r="B3277" s="81"/>
      <c r="C3277" s="572"/>
      <c r="D3277" s="573"/>
      <c r="E3277" s="574"/>
      <c r="F3277" s="575"/>
      <c r="I3277" s="735"/>
    </row>
    <row r="3278" spans="2:9" ht="15" customHeight="1">
      <c r="B3278" s="81"/>
      <c r="C3278" s="572"/>
      <c r="D3278" s="573"/>
      <c r="E3278" s="574"/>
      <c r="F3278" s="575"/>
      <c r="I3278" s="735"/>
    </row>
    <row r="3279" spans="2:9" ht="15" customHeight="1">
      <c r="B3279" s="81"/>
      <c r="C3279" s="572"/>
      <c r="D3279" s="573"/>
      <c r="E3279" s="574"/>
      <c r="F3279" s="575"/>
      <c r="I3279" s="735"/>
    </row>
    <row r="3280" spans="2:9" ht="15" customHeight="1">
      <c r="B3280" s="81"/>
      <c r="C3280" s="572"/>
      <c r="D3280" s="573"/>
      <c r="E3280" s="574"/>
      <c r="F3280" s="575"/>
      <c r="I3280" s="735"/>
    </row>
    <row r="3281" spans="2:9" ht="15" customHeight="1">
      <c r="B3281" s="81"/>
      <c r="C3281" s="572"/>
      <c r="D3281" s="573"/>
      <c r="E3281" s="574"/>
      <c r="F3281" s="575"/>
      <c r="I3281" s="735"/>
    </row>
    <row r="3282" spans="2:9" ht="15" customHeight="1">
      <c r="B3282" s="81"/>
      <c r="C3282" s="572"/>
      <c r="D3282" s="573"/>
      <c r="E3282" s="574"/>
      <c r="F3282" s="575"/>
      <c r="I3282" s="735"/>
    </row>
    <row r="3283" spans="2:9" ht="15" customHeight="1">
      <c r="B3283" s="81"/>
      <c r="C3283" s="572"/>
      <c r="D3283" s="573"/>
      <c r="E3283" s="574"/>
      <c r="F3283" s="575"/>
      <c r="I3283" s="735"/>
    </row>
    <row r="3284" spans="2:9" ht="15" customHeight="1">
      <c r="B3284" s="81"/>
      <c r="C3284" s="572"/>
      <c r="D3284" s="573"/>
      <c r="E3284" s="574"/>
      <c r="F3284" s="575"/>
      <c r="I3284" s="735"/>
    </row>
    <row r="3285" spans="2:9" ht="15" customHeight="1">
      <c r="B3285" s="81"/>
      <c r="C3285" s="572"/>
      <c r="D3285" s="573"/>
      <c r="E3285" s="574"/>
      <c r="F3285" s="575"/>
      <c r="I3285" s="735"/>
    </row>
    <row r="3286" spans="2:9" ht="15" customHeight="1">
      <c r="B3286" s="81"/>
      <c r="C3286" s="572"/>
      <c r="D3286" s="573"/>
      <c r="E3286" s="574"/>
      <c r="F3286" s="575"/>
      <c r="I3286" s="735"/>
    </row>
    <row r="3287" spans="2:9" ht="15" customHeight="1">
      <c r="B3287" s="81"/>
      <c r="C3287" s="572"/>
      <c r="D3287" s="573"/>
      <c r="E3287" s="574"/>
      <c r="F3287" s="575"/>
      <c r="I3287" s="735"/>
    </row>
    <row r="3288" spans="2:9" ht="15" customHeight="1">
      <c r="B3288" s="81"/>
      <c r="C3288" s="572"/>
      <c r="D3288" s="573"/>
      <c r="E3288" s="574"/>
      <c r="F3288" s="575"/>
      <c r="I3288" s="735"/>
    </row>
    <row r="3289" spans="2:9" ht="15" customHeight="1">
      <c r="B3289" s="81"/>
      <c r="C3289" s="572"/>
      <c r="D3289" s="573"/>
      <c r="E3289" s="574"/>
      <c r="F3289" s="575"/>
      <c r="I3289" s="735"/>
    </row>
    <row r="3290" spans="2:9" ht="15" customHeight="1">
      <c r="B3290" s="81"/>
      <c r="C3290" s="572"/>
      <c r="D3290" s="573"/>
      <c r="E3290" s="574"/>
      <c r="F3290" s="575"/>
      <c r="I3290" s="735"/>
    </row>
    <row r="3291" spans="2:9" ht="15" customHeight="1">
      <c r="B3291" s="81"/>
      <c r="C3291" s="572"/>
      <c r="D3291" s="573"/>
      <c r="E3291" s="574"/>
      <c r="F3291" s="575"/>
      <c r="I3291" s="735"/>
    </row>
    <row r="3292" spans="2:9" ht="15" customHeight="1">
      <c r="B3292" s="81"/>
      <c r="C3292" s="572"/>
      <c r="D3292" s="573"/>
      <c r="E3292" s="574"/>
      <c r="F3292" s="575"/>
      <c r="I3292" s="735"/>
    </row>
    <row r="3293" spans="2:9" ht="15" customHeight="1">
      <c r="B3293" s="81"/>
      <c r="C3293" s="572"/>
      <c r="D3293" s="573"/>
      <c r="E3293" s="574"/>
      <c r="F3293" s="575"/>
      <c r="I3293" s="735"/>
    </row>
    <row r="3294" spans="2:9" ht="15" customHeight="1">
      <c r="B3294" s="81"/>
      <c r="C3294" s="572"/>
      <c r="D3294" s="573"/>
      <c r="E3294" s="574"/>
      <c r="F3294" s="575"/>
      <c r="I3294" s="735"/>
    </row>
    <row r="3295" spans="2:9" ht="15" customHeight="1">
      <c r="B3295" s="81"/>
      <c r="C3295" s="572"/>
      <c r="D3295" s="573"/>
      <c r="E3295" s="574"/>
      <c r="F3295" s="575"/>
      <c r="I3295" s="735"/>
    </row>
    <row r="3296" spans="2:9" ht="15" customHeight="1">
      <c r="B3296" s="81"/>
      <c r="C3296" s="572"/>
      <c r="D3296" s="573"/>
      <c r="E3296" s="574"/>
      <c r="F3296" s="575"/>
      <c r="I3296" s="735"/>
    </row>
    <row r="3297" spans="2:9" ht="15" customHeight="1">
      <c r="B3297" s="81"/>
      <c r="C3297" s="572"/>
      <c r="D3297" s="573"/>
      <c r="E3297" s="574"/>
      <c r="F3297" s="575"/>
      <c r="I3297" s="735"/>
    </row>
    <row r="3298" spans="2:9" ht="15" customHeight="1">
      <c r="B3298" s="81"/>
      <c r="C3298" s="572"/>
      <c r="D3298" s="573"/>
      <c r="E3298" s="574"/>
      <c r="F3298" s="575"/>
      <c r="I3298" s="735"/>
    </row>
    <row r="3299" spans="2:9" ht="15" customHeight="1">
      <c r="B3299" s="81"/>
      <c r="C3299" s="572"/>
      <c r="D3299" s="573"/>
      <c r="E3299" s="574"/>
      <c r="F3299" s="575"/>
      <c r="I3299" s="735"/>
    </row>
    <row r="3300" spans="2:9" ht="15" customHeight="1">
      <c r="B3300" s="81"/>
      <c r="C3300" s="572"/>
      <c r="D3300" s="573"/>
      <c r="E3300" s="574"/>
      <c r="F3300" s="575"/>
      <c r="I3300" s="735"/>
    </row>
    <row r="3301" spans="2:9" ht="15" customHeight="1">
      <c r="B3301" s="81"/>
      <c r="C3301" s="572"/>
      <c r="D3301" s="573"/>
      <c r="E3301" s="574"/>
      <c r="F3301" s="575"/>
      <c r="I3301" s="735"/>
    </row>
    <row r="3302" spans="2:9" ht="15" customHeight="1">
      <c r="B3302" s="81"/>
      <c r="C3302" s="572"/>
      <c r="D3302" s="573"/>
      <c r="E3302" s="574"/>
      <c r="F3302" s="575"/>
      <c r="I3302" s="735"/>
    </row>
    <row r="3303" spans="2:9" ht="15" customHeight="1">
      <c r="B3303" s="81"/>
      <c r="C3303" s="572"/>
      <c r="D3303" s="573"/>
      <c r="E3303" s="574"/>
      <c r="F3303" s="575"/>
      <c r="I3303" s="735"/>
    </row>
    <row r="3304" spans="2:9" ht="15" customHeight="1">
      <c r="B3304" s="81"/>
      <c r="C3304" s="572"/>
      <c r="D3304" s="573"/>
      <c r="E3304" s="574"/>
      <c r="F3304" s="575"/>
      <c r="I3304" s="735"/>
    </row>
    <row r="3305" spans="2:9" ht="15" customHeight="1">
      <c r="B3305" s="81"/>
      <c r="C3305" s="572"/>
      <c r="D3305" s="573"/>
      <c r="E3305" s="574"/>
      <c r="F3305" s="575"/>
      <c r="I3305" s="735"/>
    </row>
    <row r="3306" spans="2:9" ht="15" customHeight="1">
      <c r="B3306" s="81"/>
      <c r="C3306" s="572"/>
      <c r="D3306" s="573"/>
      <c r="E3306" s="574"/>
      <c r="F3306" s="575"/>
      <c r="I3306" s="735"/>
    </row>
    <row r="3307" spans="2:9" ht="15" customHeight="1">
      <c r="B3307" s="81"/>
      <c r="C3307" s="572"/>
      <c r="D3307" s="573"/>
      <c r="E3307" s="574"/>
      <c r="F3307" s="575"/>
      <c r="I3307" s="735"/>
    </row>
    <row r="3308" spans="2:9" ht="15" customHeight="1">
      <c r="B3308" s="81"/>
      <c r="C3308" s="572"/>
      <c r="D3308" s="573"/>
      <c r="E3308" s="574"/>
      <c r="F3308" s="575"/>
      <c r="I3308" s="735"/>
    </row>
    <row r="3309" spans="2:9" ht="15" customHeight="1">
      <c r="B3309" s="81"/>
      <c r="C3309" s="572"/>
      <c r="D3309" s="573"/>
      <c r="E3309" s="574"/>
      <c r="F3309" s="575"/>
      <c r="I3309" s="735"/>
    </row>
    <row r="3310" spans="2:9" ht="15" customHeight="1">
      <c r="B3310" s="81"/>
      <c r="C3310" s="572"/>
      <c r="D3310" s="573"/>
      <c r="E3310" s="574"/>
      <c r="F3310" s="575"/>
      <c r="I3310" s="735"/>
    </row>
    <row r="3311" spans="2:9" ht="15" customHeight="1">
      <c r="B3311" s="81"/>
      <c r="C3311" s="572"/>
      <c r="D3311" s="573"/>
      <c r="E3311" s="574"/>
      <c r="F3311" s="575"/>
      <c r="I3311" s="735"/>
    </row>
    <row r="3312" spans="2:9" ht="15" customHeight="1">
      <c r="B3312" s="81"/>
      <c r="C3312" s="572"/>
      <c r="D3312" s="573"/>
      <c r="E3312" s="574"/>
      <c r="F3312" s="575"/>
      <c r="I3312" s="735"/>
    </row>
    <row r="3313" spans="2:9" ht="15" customHeight="1">
      <c r="B3313" s="81"/>
      <c r="C3313" s="572"/>
      <c r="D3313" s="573"/>
      <c r="E3313" s="574"/>
      <c r="F3313" s="575"/>
      <c r="I3313" s="735"/>
    </row>
    <row r="3314" spans="2:9" ht="15" customHeight="1">
      <c r="B3314" s="81"/>
      <c r="C3314" s="572"/>
      <c r="D3314" s="573"/>
      <c r="E3314" s="574"/>
      <c r="F3314" s="575"/>
      <c r="I3314" s="735"/>
    </row>
    <row r="3315" spans="2:9" ht="15" customHeight="1">
      <c r="B3315" s="81"/>
      <c r="C3315" s="572"/>
      <c r="D3315" s="573"/>
      <c r="E3315" s="574"/>
      <c r="F3315" s="575"/>
      <c r="I3315" s="735"/>
    </row>
    <row r="3316" spans="2:9" ht="15" customHeight="1">
      <c r="B3316" s="81"/>
      <c r="C3316" s="572"/>
      <c r="D3316" s="573"/>
      <c r="E3316" s="574"/>
      <c r="F3316" s="575"/>
      <c r="I3316" s="735"/>
    </row>
    <row r="3317" spans="2:9" ht="15" customHeight="1">
      <c r="B3317" s="81"/>
      <c r="C3317" s="572"/>
      <c r="D3317" s="573"/>
      <c r="E3317" s="574"/>
      <c r="F3317" s="575"/>
      <c r="I3317" s="735"/>
    </row>
    <row r="3318" spans="2:9" ht="15" customHeight="1">
      <c r="B3318" s="81"/>
      <c r="C3318" s="572"/>
      <c r="D3318" s="573"/>
      <c r="E3318" s="574"/>
      <c r="F3318" s="575"/>
      <c r="I3318" s="735"/>
    </row>
    <row r="3319" spans="2:9" ht="15" customHeight="1">
      <c r="B3319" s="81"/>
      <c r="C3319" s="572"/>
      <c r="D3319" s="573"/>
      <c r="E3319" s="574"/>
      <c r="F3319" s="575"/>
      <c r="I3319" s="735"/>
    </row>
    <row r="3320" spans="2:9" ht="15" customHeight="1">
      <c r="B3320" s="81"/>
      <c r="C3320" s="572"/>
      <c r="D3320" s="573"/>
      <c r="E3320" s="574"/>
      <c r="F3320" s="575"/>
      <c r="I3320" s="735"/>
    </row>
    <row r="3321" spans="2:9" ht="15" customHeight="1">
      <c r="B3321" s="81"/>
      <c r="C3321" s="572"/>
      <c r="D3321" s="573"/>
      <c r="E3321" s="574"/>
      <c r="F3321" s="575"/>
      <c r="I3321" s="735"/>
    </row>
    <row r="3322" spans="2:9" ht="15" customHeight="1">
      <c r="B3322" s="81"/>
      <c r="C3322" s="572"/>
      <c r="D3322" s="573"/>
      <c r="E3322" s="574"/>
      <c r="F3322" s="575"/>
      <c r="I3322" s="735"/>
    </row>
    <row r="3323" spans="2:9" ht="15" customHeight="1">
      <c r="B3323" s="81"/>
      <c r="C3323" s="572"/>
      <c r="D3323" s="573"/>
      <c r="E3323" s="574"/>
      <c r="F3323" s="575"/>
      <c r="I3323" s="735"/>
    </row>
    <row r="3324" spans="2:9" ht="15" customHeight="1">
      <c r="B3324" s="81"/>
      <c r="C3324" s="572"/>
      <c r="D3324" s="573"/>
      <c r="E3324" s="574"/>
      <c r="F3324" s="575"/>
      <c r="I3324" s="735"/>
    </row>
    <row r="3325" spans="2:9" ht="15" customHeight="1">
      <c r="B3325" s="81"/>
      <c r="C3325" s="572"/>
      <c r="D3325" s="573"/>
      <c r="E3325" s="574"/>
      <c r="F3325" s="575"/>
      <c r="I3325" s="735"/>
    </row>
    <row r="3326" spans="2:9" ht="15" customHeight="1">
      <c r="B3326" s="81"/>
      <c r="C3326" s="572"/>
      <c r="D3326" s="573"/>
      <c r="E3326" s="574"/>
      <c r="F3326" s="575"/>
      <c r="I3326" s="735"/>
    </row>
    <row r="3327" spans="2:9" ht="15" customHeight="1">
      <c r="B3327" s="81"/>
      <c r="C3327" s="572"/>
      <c r="D3327" s="573"/>
      <c r="E3327" s="574"/>
      <c r="F3327" s="575"/>
      <c r="I3327" s="735"/>
    </row>
    <row r="3328" spans="2:9" ht="15" customHeight="1">
      <c r="B3328" s="81"/>
      <c r="C3328" s="572"/>
      <c r="D3328" s="573"/>
      <c r="E3328" s="574"/>
      <c r="F3328" s="575"/>
      <c r="I3328" s="735"/>
    </row>
    <row r="3329" spans="2:9" ht="15" customHeight="1">
      <c r="B3329" s="81"/>
      <c r="C3329" s="572"/>
      <c r="D3329" s="573"/>
      <c r="E3329" s="574"/>
      <c r="F3329" s="575"/>
      <c r="I3329" s="735"/>
    </row>
    <row r="3330" spans="2:9" ht="15" customHeight="1">
      <c r="B3330" s="81"/>
      <c r="C3330" s="572"/>
      <c r="D3330" s="573"/>
      <c r="E3330" s="574"/>
      <c r="F3330" s="575"/>
      <c r="I3330" s="735"/>
    </row>
    <row r="3331" spans="2:9" ht="15" customHeight="1">
      <c r="B3331" s="81"/>
      <c r="C3331" s="572"/>
      <c r="D3331" s="573"/>
      <c r="E3331" s="574"/>
      <c r="F3331" s="575"/>
      <c r="I3331" s="735"/>
    </row>
    <row r="3332" spans="2:9" ht="15" customHeight="1">
      <c r="B3332" s="81"/>
      <c r="C3332" s="572"/>
      <c r="D3332" s="573"/>
      <c r="E3332" s="574"/>
      <c r="F3332" s="575"/>
      <c r="I3332" s="735"/>
    </row>
    <row r="3333" spans="2:9" ht="15" customHeight="1">
      <c r="B3333" s="81"/>
      <c r="C3333" s="572"/>
      <c r="D3333" s="573"/>
      <c r="E3333" s="574"/>
      <c r="F3333" s="575"/>
      <c r="I3333" s="735"/>
    </row>
    <row r="3334" spans="2:9" ht="15" customHeight="1">
      <c r="B3334" s="81"/>
      <c r="C3334" s="572"/>
      <c r="D3334" s="573"/>
      <c r="E3334" s="574"/>
      <c r="F3334" s="575"/>
      <c r="I3334" s="735"/>
    </row>
    <row r="3335" spans="2:9" ht="15" customHeight="1">
      <c r="B3335" s="81"/>
      <c r="C3335" s="572"/>
      <c r="D3335" s="573"/>
      <c r="E3335" s="574"/>
      <c r="F3335" s="575"/>
      <c r="I3335" s="735"/>
    </row>
    <row r="3336" spans="2:9" ht="15" customHeight="1">
      <c r="B3336" s="81"/>
      <c r="C3336" s="572"/>
      <c r="D3336" s="573"/>
      <c r="E3336" s="574"/>
      <c r="F3336" s="575"/>
      <c r="I3336" s="735"/>
    </row>
    <row r="3337" spans="2:9" ht="15" customHeight="1">
      <c r="B3337" s="81"/>
      <c r="C3337" s="572"/>
      <c r="D3337" s="573"/>
      <c r="E3337" s="574"/>
      <c r="F3337" s="575"/>
      <c r="I3337" s="735"/>
    </row>
    <row r="3338" spans="2:9" ht="15" customHeight="1">
      <c r="B3338" s="81"/>
      <c r="C3338" s="572"/>
      <c r="D3338" s="573"/>
      <c r="E3338" s="574"/>
      <c r="F3338" s="575"/>
      <c r="I3338" s="735"/>
    </row>
    <row r="3339" spans="2:9" ht="15" customHeight="1">
      <c r="B3339" s="81"/>
      <c r="C3339" s="572"/>
      <c r="D3339" s="573"/>
      <c r="E3339" s="574"/>
      <c r="F3339" s="575"/>
      <c r="I3339" s="735"/>
    </row>
    <row r="3340" spans="2:9" ht="15" customHeight="1">
      <c r="B3340" s="81"/>
      <c r="C3340" s="572"/>
      <c r="D3340" s="573"/>
      <c r="E3340" s="574"/>
      <c r="F3340" s="575"/>
      <c r="I3340" s="735"/>
    </row>
    <row r="3341" spans="2:9" ht="15" customHeight="1">
      <c r="B3341" s="81"/>
      <c r="C3341" s="572"/>
      <c r="D3341" s="573"/>
      <c r="E3341" s="574"/>
      <c r="F3341" s="575"/>
      <c r="I3341" s="735"/>
    </row>
    <row r="3342" spans="2:9" ht="15" customHeight="1">
      <c r="B3342" s="81"/>
      <c r="C3342" s="572"/>
      <c r="D3342" s="573"/>
      <c r="E3342" s="574"/>
      <c r="F3342" s="575"/>
      <c r="I3342" s="735"/>
    </row>
    <row r="3343" spans="2:9" ht="15" customHeight="1">
      <c r="B3343" s="81"/>
      <c r="C3343" s="572"/>
      <c r="D3343" s="573"/>
      <c r="E3343" s="574"/>
      <c r="F3343" s="575"/>
      <c r="I3343" s="735"/>
    </row>
    <row r="3344" spans="2:9" ht="15" customHeight="1">
      <c r="B3344" s="81"/>
      <c r="C3344" s="572"/>
      <c r="D3344" s="573"/>
      <c r="E3344" s="574"/>
      <c r="F3344" s="575"/>
      <c r="I3344" s="735"/>
    </row>
    <row r="3345" spans="2:9" ht="15" customHeight="1">
      <c r="B3345" s="81"/>
      <c r="C3345" s="572"/>
      <c r="D3345" s="573"/>
      <c r="E3345" s="574"/>
      <c r="F3345" s="575"/>
      <c r="I3345" s="735"/>
    </row>
    <row r="3346" spans="2:9" ht="15" customHeight="1">
      <c r="B3346" s="81"/>
      <c r="C3346" s="572"/>
      <c r="D3346" s="573"/>
      <c r="E3346" s="574"/>
      <c r="F3346" s="575"/>
      <c r="I3346" s="735"/>
    </row>
    <row r="3347" spans="2:9" ht="15" customHeight="1">
      <c r="B3347" s="81"/>
      <c r="C3347" s="572"/>
      <c r="D3347" s="573"/>
      <c r="E3347" s="574"/>
      <c r="F3347" s="575"/>
      <c r="I3347" s="735"/>
    </row>
    <row r="3348" spans="2:9" ht="15" customHeight="1">
      <c r="B3348" s="81"/>
      <c r="C3348" s="572"/>
      <c r="D3348" s="573"/>
      <c r="E3348" s="574"/>
      <c r="F3348" s="575"/>
      <c r="I3348" s="735"/>
    </row>
    <row r="3349" spans="2:9" ht="15" customHeight="1">
      <c r="B3349" s="81"/>
      <c r="C3349" s="572"/>
      <c r="D3349" s="573"/>
      <c r="E3349" s="574"/>
      <c r="F3349" s="575"/>
      <c r="I3349" s="735"/>
    </row>
    <row r="3350" spans="2:9" ht="15" customHeight="1">
      <c r="B3350" s="81"/>
      <c r="C3350" s="572"/>
      <c r="D3350" s="573"/>
      <c r="E3350" s="574"/>
      <c r="F3350" s="575"/>
      <c r="I3350" s="735"/>
    </row>
    <row r="3351" spans="2:9" ht="15" customHeight="1">
      <c r="B3351" s="81"/>
      <c r="C3351" s="572"/>
      <c r="D3351" s="573"/>
      <c r="E3351" s="574"/>
      <c r="F3351" s="575"/>
      <c r="I3351" s="735"/>
    </row>
    <row r="3352" spans="2:9" ht="15" customHeight="1">
      <c r="B3352" s="81"/>
      <c r="C3352" s="572"/>
      <c r="D3352" s="573"/>
      <c r="E3352" s="574"/>
      <c r="F3352" s="575"/>
      <c r="I3352" s="735"/>
    </row>
    <row r="3353" spans="2:9" ht="15" customHeight="1">
      <c r="B3353" s="81"/>
      <c r="C3353" s="572"/>
      <c r="D3353" s="573"/>
      <c r="E3353" s="574"/>
      <c r="F3353" s="575"/>
      <c r="I3353" s="735"/>
    </row>
    <row r="3354" spans="2:9" ht="15" customHeight="1">
      <c r="B3354" s="81"/>
      <c r="C3354" s="572"/>
      <c r="D3354" s="573"/>
      <c r="E3354" s="574"/>
      <c r="F3354" s="575"/>
      <c r="I3354" s="735"/>
    </row>
    <row r="3355" spans="2:9" ht="15" customHeight="1">
      <c r="B3355" s="81"/>
      <c r="C3355" s="572"/>
      <c r="D3355" s="573"/>
      <c r="E3355" s="574"/>
      <c r="F3355" s="575"/>
      <c r="I3355" s="735"/>
    </row>
    <row r="3356" spans="2:9" ht="15" customHeight="1">
      <c r="B3356" s="81"/>
      <c r="C3356" s="572"/>
      <c r="D3356" s="573"/>
      <c r="E3356" s="574"/>
      <c r="F3356" s="575"/>
      <c r="I3356" s="735"/>
    </row>
    <row r="3357" spans="2:9" ht="15" customHeight="1">
      <c r="B3357" s="81"/>
      <c r="C3357" s="572"/>
      <c r="D3357" s="573"/>
      <c r="E3357" s="574"/>
      <c r="F3357" s="575"/>
      <c r="I3357" s="735"/>
    </row>
    <row r="3358" spans="2:9" ht="15" customHeight="1">
      <c r="B3358" s="81"/>
      <c r="C3358" s="572"/>
      <c r="D3358" s="573"/>
      <c r="E3358" s="574"/>
      <c r="F3358" s="575"/>
      <c r="I3358" s="735"/>
    </row>
    <row r="3359" spans="2:9" ht="15" customHeight="1">
      <c r="B3359" s="81"/>
      <c r="C3359" s="572"/>
      <c r="D3359" s="573"/>
      <c r="E3359" s="574"/>
      <c r="F3359" s="575"/>
      <c r="I3359" s="735"/>
    </row>
    <row r="3360" spans="2:9" ht="15" customHeight="1">
      <c r="B3360" s="81"/>
      <c r="C3360" s="572"/>
      <c r="D3360" s="573"/>
      <c r="E3360" s="574"/>
      <c r="F3360" s="575"/>
      <c r="I3360" s="735"/>
    </row>
    <row r="3361" spans="2:9" ht="15" customHeight="1">
      <c r="B3361" s="81"/>
      <c r="C3361" s="572"/>
      <c r="D3361" s="573"/>
      <c r="E3361" s="574"/>
      <c r="F3361" s="575"/>
      <c r="I3361" s="735"/>
    </row>
    <row r="3362" spans="2:9" ht="15" customHeight="1">
      <c r="B3362" s="81"/>
      <c r="C3362" s="572"/>
      <c r="D3362" s="573"/>
      <c r="E3362" s="574"/>
      <c r="F3362" s="575"/>
      <c r="I3362" s="735"/>
    </row>
    <row r="3363" spans="2:9" ht="15" customHeight="1">
      <c r="B3363" s="81"/>
      <c r="C3363" s="572"/>
      <c r="D3363" s="573"/>
      <c r="E3363" s="574"/>
      <c r="F3363" s="575"/>
      <c r="I3363" s="735"/>
    </row>
    <row r="3364" spans="2:9" ht="15" customHeight="1">
      <c r="B3364" s="81"/>
      <c r="C3364" s="572"/>
      <c r="D3364" s="573"/>
      <c r="E3364" s="574"/>
      <c r="F3364" s="575"/>
      <c r="I3364" s="735"/>
    </row>
    <row r="3365" spans="2:9" ht="15" customHeight="1">
      <c r="B3365" s="81"/>
      <c r="C3365" s="572"/>
      <c r="D3365" s="573"/>
      <c r="E3365" s="574"/>
      <c r="F3365" s="575"/>
      <c r="I3365" s="735"/>
    </row>
    <row r="3366" spans="2:9" ht="15" customHeight="1">
      <c r="B3366" s="81"/>
      <c r="C3366" s="572"/>
      <c r="D3366" s="573"/>
      <c r="E3366" s="574"/>
      <c r="F3366" s="575"/>
      <c r="I3366" s="735"/>
    </row>
    <row r="3367" spans="2:9" ht="15" customHeight="1">
      <c r="B3367" s="81"/>
      <c r="C3367" s="572"/>
      <c r="D3367" s="573"/>
      <c r="E3367" s="574"/>
      <c r="F3367" s="575"/>
      <c r="I3367" s="735"/>
    </row>
    <row r="3368" spans="2:9" ht="15" customHeight="1">
      <c r="B3368" s="81"/>
      <c r="C3368" s="572"/>
      <c r="D3368" s="573"/>
      <c r="E3368" s="574"/>
      <c r="F3368" s="575"/>
      <c r="I3368" s="735"/>
    </row>
    <row r="3369" spans="2:9" ht="15" customHeight="1">
      <c r="B3369" s="81"/>
      <c r="C3369" s="572"/>
      <c r="D3369" s="573"/>
      <c r="E3369" s="574"/>
      <c r="F3369" s="575"/>
      <c r="I3369" s="735"/>
    </row>
    <row r="3370" spans="2:9" ht="15" customHeight="1">
      <c r="B3370" s="81"/>
      <c r="C3370" s="572"/>
      <c r="D3370" s="573"/>
      <c r="E3370" s="574"/>
      <c r="F3370" s="575"/>
      <c r="I3370" s="735"/>
    </row>
    <row r="3371" spans="2:9" ht="15" customHeight="1">
      <c r="B3371" s="81"/>
      <c r="C3371" s="572"/>
      <c r="D3371" s="573"/>
      <c r="E3371" s="574"/>
      <c r="F3371" s="575"/>
      <c r="I3371" s="735"/>
    </row>
    <row r="3372" spans="2:9" ht="15" customHeight="1">
      <c r="B3372" s="81"/>
      <c r="C3372" s="572"/>
      <c r="D3372" s="573"/>
      <c r="E3372" s="574"/>
      <c r="F3372" s="575"/>
      <c r="I3372" s="735"/>
    </row>
    <row r="3373" spans="2:9" ht="15" customHeight="1">
      <c r="B3373" s="81"/>
      <c r="C3373" s="572"/>
      <c r="D3373" s="573"/>
      <c r="E3373" s="574"/>
      <c r="F3373" s="575"/>
      <c r="I3373" s="735"/>
    </row>
    <row r="3374" spans="2:9" ht="15" customHeight="1">
      <c r="B3374" s="81"/>
      <c r="C3374" s="572"/>
      <c r="D3374" s="573"/>
      <c r="E3374" s="574"/>
      <c r="F3374" s="575"/>
      <c r="I3374" s="735"/>
    </row>
    <row r="3375" spans="2:9" ht="15" customHeight="1">
      <c r="B3375" s="81"/>
      <c r="C3375" s="572"/>
      <c r="D3375" s="573"/>
      <c r="E3375" s="574"/>
      <c r="F3375" s="575"/>
      <c r="I3375" s="735"/>
    </row>
    <row r="3376" spans="2:9" ht="15" customHeight="1">
      <c r="B3376" s="81"/>
      <c r="C3376" s="572"/>
      <c r="D3376" s="573"/>
      <c r="E3376" s="574"/>
      <c r="F3376" s="575"/>
      <c r="I3376" s="735"/>
    </row>
    <row r="3377" spans="2:9" ht="15" customHeight="1">
      <c r="B3377" s="81"/>
      <c r="C3377" s="572"/>
      <c r="D3377" s="573"/>
      <c r="E3377" s="574"/>
      <c r="F3377" s="575"/>
      <c r="I3377" s="735"/>
    </row>
    <row r="3378" spans="2:9" ht="15" customHeight="1">
      <c r="B3378" s="81"/>
      <c r="C3378" s="572"/>
      <c r="D3378" s="573"/>
      <c r="E3378" s="574"/>
      <c r="F3378" s="575"/>
      <c r="I3378" s="735"/>
    </row>
    <row r="3379" spans="2:9" ht="15" customHeight="1">
      <c r="B3379" s="81"/>
      <c r="C3379" s="572"/>
      <c r="D3379" s="573"/>
      <c r="E3379" s="574"/>
      <c r="F3379" s="575"/>
      <c r="I3379" s="735"/>
    </row>
    <row r="3380" spans="2:9" ht="15" customHeight="1">
      <c r="B3380" s="81"/>
      <c r="C3380" s="572"/>
      <c r="D3380" s="573"/>
      <c r="E3380" s="574"/>
      <c r="F3380" s="575"/>
      <c r="I3380" s="735"/>
    </row>
    <row r="3381" spans="2:9" ht="15" customHeight="1">
      <c r="B3381" s="81"/>
      <c r="C3381" s="572"/>
      <c r="D3381" s="573"/>
      <c r="E3381" s="574"/>
      <c r="F3381" s="575"/>
      <c r="I3381" s="735"/>
    </row>
    <row r="3382" spans="2:9" ht="15" customHeight="1">
      <c r="B3382" s="81"/>
      <c r="C3382" s="572"/>
      <c r="D3382" s="573"/>
      <c r="E3382" s="574"/>
      <c r="F3382" s="575"/>
      <c r="I3382" s="735"/>
    </row>
    <row r="3383" spans="2:9" ht="15" customHeight="1">
      <c r="B3383" s="81"/>
      <c r="C3383" s="572"/>
      <c r="D3383" s="573"/>
      <c r="E3383" s="574"/>
      <c r="F3383" s="575"/>
      <c r="I3383" s="735"/>
    </row>
    <row r="3384" spans="2:9" ht="15" customHeight="1">
      <c r="B3384" s="81"/>
      <c r="C3384" s="572"/>
      <c r="D3384" s="573"/>
      <c r="E3384" s="574"/>
      <c r="F3384" s="575"/>
      <c r="I3384" s="735"/>
    </row>
    <row r="3385" spans="2:9" ht="15" customHeight="1">
      <c r="B3385" s="81"/>
      <c r="C3385" s="572"/>
      <c r="D3385" s="573"/>
      <c r="E3385" s="574"/>
      <c r="F3385" s="575"/>
      <c r="I3385" s="735"/>
    </row>
    <row r="3386" spans="2:9" ht="15" customHeight="1">
      <c r="B3386" s="81"/>
      <c r="C3386" s="572"/>
      <c r="D3386" s="573"/>
      <c r="E3386" s="574"/>
      <c r="F3386" s="575"/>
      <c r="I3386" s="735"/>
    </row>
    <row r="3387" spans="2:9" ht="15" customHeight="1">
      <c r="B3387" s="81"/>
      <c r="C3387" s="572"/>
      <c r="D3387" s="573"/>
      <c r="E3387" s="574"/>
      <c r="F3387" s="575"/>
      <c r="I3387" s="735"/>
    </row>
    <row r="3388" spans="2:9" ht="15" customHeight="1">
      <c r="B3388" s="81"/>
      <c r="C3388" s="572"/>
      <c r="D3388" s="573"/>
      <c r="E3388" s="574"/>
      <c r="F3388" s="575"/>
      <c r="I3388" s="735"/>
    </row>
    <row r="3389" spans="2:9" ht="15" customHeight="1">
      <c r="B3389" s="81"/>
      <c r="C3389" s="572"/>
      <c r="D3389" s="573"/>
      <c r="E3389" s="574"/>
      <c r="F3389" s="575"/>
      <c r="I3389" s="735"/>
    </row>
    <row r="3390" spans="2:9" ht="15" customHeight="1">
      <c r="B3390" s="81"/>
      <c r="C3390" s="572"/>
      <c r="D3390" s="573"/>
      <c r="E3390" s="574"/>
      <c r="F3390" s="575"/>
      <c r="I3390" s="735"/>
    </row>
    <row r="3391" spans="2:9" ht="15" customHeight="1">
      <c r="B3391" s="81"/>
      <c r="C3391" s="572"/>
      <c r="D3391" s="573"/>
      <c r="E3391" s="574"/>
      <c r="F3391" s="575"/>
      <c r="I3391" s="735"/>
    </row>
    <row r="3392" spans="2:9" ht="15" customHeight="1">
      <c r="B3392" s="81"/>
      <c r="C3392" s="572"/>
      <c r="D3392" s="573"/>
      <c r="E3392" s="574"/>
      <c r="F3392" s="575"/>
      <c r="I3392" s="735"/>
    </row>
    <row r="3393" spans="2:9" ht="15" customHeight="1">
      <c r="B3393" s="81"/>
      <c r="C3393" s="572"/>
      <c r="D3393" s="573"/>
      <c r="E3393" s="574"/>
      <c r="F3393" s="575"/>
      <c r="I3393" s="735"/>
    </row>
    <row r="3394" spans="2:9" ht="15" customHeight="1">
      <c r="B3394" s="81"/>
      <c r="C3394" s="572"/>
      <c r="D3394" s="573"/>
      <c r="E3394" s="574"/>
      <c r="F3394" s="575"/>
      <c r="I3394" s="735"/>
    </row>
    <row r="3395" spans="2:9" ht="15" customHeight="1">
      <c r="B3395" s="81"/>
      <c r="C3395" s="572"/>
      <c r="D3395" s="573"/>
      <c r="E3395" s="574"/>
      <c r="F3395" s="575"/>
      <c r="I3395" s="735"/>
    </row>
    <row r="3396" spans="2:9" ht="15" customHeight="1">
      <c r="B3396" s="81"/>
      <c r="C3396" s="572"/>
      <c r="D3396" s="573"/>
      <c r="E3396" s="574"/>
      <c r="F3396" s="575"/>
      <c r="I3396" s="735"/>
    </row>
    <row r="3397" spans="2:9" ht="15" customHeight="1">
      <c r="B3397" s="81"/>
      <c r="C3397" s="572"/>
      <c r="D3397" s="573"/>
      <c r="E3397" s="574"/>
      <c r="F3397" s="575"/>
      <c r="I3397" s="735"/>
    </row>
    <row r="3398" spans="2:9" ht="15" customHeight="1">
      <c r="B3398" s="81"/>
      <c r="C3398" s="572"/>
      <c r="D3398" s="573"/>
      <c r="E3398" s="574"/>
      <c r="F3398" s="575"/>
      <c r="I3398" s="735"/>
    </row>
    <row r="3399" spans="2:9" ht="15" customHeight="1">
      <c r="B3399" s="81"/>
      <c r="C3399" s="572"/>
      <c r="D3399" s="573"/>
      <c r="E3399" s="574"/>
      <c r="F3399" s="575"/>
      <c r="I3399" s="735"/>
    </row>
    <row r="3400" spans="2:9" ht="15" customHeight="1">
      <c r="B3400" s="81"/>
      <c r="C3400" s="572"/>
      <c r="D3400" s="573"/>
      <c r="E3400" s="574"/>
      <c r="F3400" s="575"/>
      <c r="I3400" s="735"/>
    </row>
    <row r="3401" spans="2:9" ht="15" customHeight="1">
      <c r="B3401" s="81"/>
      <c r="C3401" s="572"/>
      <c r="D3401" s="573"/>
      <c r="E3401" s="574"/>
      <c r="F3401" s="575"/>
      <c r="I3401" s="735"/>
    </row>
    <row r="3402" spans="2:9" ht="15" customHeight="1">
      <c r="B3402" s="81"/>
      <c r="C3402" s="572"/>
      <c r="D3402" s="573"/>
      <c r="E3402" s="574"/>
      <c r="F3402" s="575"/>
      <c r="I3402" s="735"/>
    </row>
    <row r="3403" spans="2:9" ht="15" customHeight="1">
      <c r="B3403" s="81"/>
      <c r="C3403" s="572"/>
      <c r="D3403" s="573"/>
      <c r="E3403" s="574"/>
      <c r="F3403" s="575"/>
      <c r="I3403" s="735"/>
    </row>
    <row r="3404" spans="2:9" ht="15" customHeight="1">
      <c r="B3404" s="81"/>
      <c r="C3404" s="572"/>
      <c r="D3404" s="573"/>
      <c r="E3404" s="574"/>
      <c r="F3404" s="575"/>
      <c r="I3404" s="735"/>
    </row>
    <row r="3405" spans="2:9" ht="15" customHeight="1">
      <c r="B3405" s="81"/>
      <c r="C3405" s="572"/>
      <c r="D3405" s="573"/>
      <c r="E3405" s="574"/>
      <c r="F3405" s="575"/>
      <c r="I3405" s="735"/>
    </row>
    <row r="3406" spans="2:9" ht="15" customHeight="1">
      <c r="B3406" s="81"/>
      <c r="C3406" s="572"/>
      <c r="D3406" s="573"/>
      <c r="E3406" s="574"/>
      <c r="F3406" s="575"/>
      <c r="I3406" s="735"/>
    </row>
    <row r="3407" spans="2:9" ht="15" customHeight="1">
      <c r="B3407" s="81"/>
      <c r="C3407" s="572"/>
      <c r="D3407" s="573"/>
      <c r="E3407" s="574"/>
      <c r="F3407" s="575"/>
      <c r="I3407" s="735"/>
    </row>
    <row r="3408" spans="2:9" ht="15" customHeight="1">
      <c r="B3408" s="81"/>
      <c r="C3408" s="572"/>
      <c r="D3408" s="573"/>
      <c r="E3408" s="574"/>
      <c r="F3408" s="575"/>
      <c r="I3408" s="735"/>
    </row>
    <row r="3409" spans="2:9" ht="15" customHeight="1">
      <c r="B3409" s="81"/>
      <c r="C3409" s="572"/>
      <c r="D3409" s="573"/>
      <c r="E3409" s="574"/>
      <c r="F3409" s="575"/>
      <c r="I3409" s="735"/>
    </row>
    <row r="3410" spans="2:9" ht="15" customHeight="1">
      <c r="B3410" s="81"/>
      <c r="C3410" s="572"/>
      <c r="D3410" s="573"/>
      <c r="E3410" s="574"/>
      <c r="F3410" s="575"/>
      <c r="I3410" s="735"/>
    </row>
    <row r="3411" spans="2:9" ht="15" customHeight="1">
      <c r="B3411" s="81"/>
      <c r="C3411" s="572"/>
      <c r="D3411" s="573"/>
      <c r="E3411" s="574"/>
      <c r="F3411" s="575"/>
      <c r="I3411" s="735"/>
    </row>
    <row r="3412" spans="2:9" ht="15" customHeight="1">
      <c r="B3412" s="81"/>
      <c r="C3412" s="572"/>
      <c r="D3412" s="573"/>
      <c r="E3412" s="574"/>
      <c r="F3412" s="575"/>
      <c r="I3412" s="735"/>
    </row>
    <row r="3413" spans="2:9" ht="15" customHeight="1">
      <c r="B3413" s="81"/>
      <c r="C3413" s="572"/>
      <c r="D3413" s="573"/>
      <c r="E3413" s="574"/>
      <c r="F3413" s="575"/>
      <c r="I3413" s="735"/>
    </row>
    <row r="3414" spans="2:9" ht="15" customHeight="1">
      <c r="B3414" s="81"/>
      <c r="C3414" s="572"/>
      <c r="D3414" s="573"/>
      <c r="E3414" s="574"/>
      <c r="F3414" s="575"/>
      <c r="I3414" s="735"/>
    </row>
    <row r="3415" spans="2:9" ht="15" customHeight="1">
      <c r="B3415" s="81"/>
      <c r="C3415" s="572"/>
      <c r="D3415" s="573"/>
      <c r="E3415" s="574"/>
      <c r="F3415" s="575"/>
      <c r="I3415" s="735"/>
    </row>
    <row r="3416" spans="2:9" ht="15" customHeight="1">
      <c r="B3416" s="81"/>
      <c r="C3416" s="572"/>
      <c r="D3416" s="573"/>
      <c r="E3416" s="574"/>
      <c r="F3416" s="575"/>
      <c r="I3416" s="735"/>
    </row>
    <row r="3417" spans="2:9" ht="15" customHeight="1">
      <c r="B3417" s="81"/>
      <c r="C3417" s="572"/>
      <c r="D3417" s="573"/>
      <c r="E3417" s="574"/>
      <c r="F3417" s="575"/>
      <c r="I3417" s="735"/>
    </row>
    <row r="3418" spans="2:9" ht="15" customHeight="1">
      <c r="B3418" s="81"/>
      <c r="C3418" s="572"/>
      <c r="D3418" s="573"/>
      <c r="E3418" s="574"/>
      <c r="F3418" s="575"/>
      <c r="I3418" s="735"/>
    </row>
    <row r="3419" spans="2:9" ht="15" customHeight="1">
      <c r="B3419" s="81"/>
      <c r="C3419" s="572"/>
      <c r="D3419" s="573"/>
      <c r="E3419" s="574"/>
      <c r="F3419" s="575"/>
      <c r="I3419" s="735"/>
    </row>
    <row r="3420" spans="2:9" ht="15" customHeight="1">
      <c r="B3420" s="81"/>
      <c r="C3420" s="572"/>
      <c r="D3420" s="573"/>
      <c r="E3420" s="574"/>
      <c r="F3420" s="575"/>
      <c r="I3420" s="735"/>
    </row>
    <row r="3421" spans="2:9" ht="15" customHeight="1">
      <c r="B3421" s="81"/>
      <c r="C3421" s="572"/>
      <c r="D3421" s="573"/>
      <c r="E3421" s="574"/>
      <c r="F3421" s="575"/>
      <c r="I3421" s="735"/>
    </row>
    <row r="3422" spans="2:9" ht="15" customHeight="1">
      <c r="B3422" s="81"/>
      <c r="C3422" s="572"/>
      <c r="D3422" s="573"/>
      <c r="E3422" s="574"/>
      <c r="F3422" s="575"/>
      <c r="I3422" s="735"/>
    </row>
    <row r="3423" spans="2:9" ht="15" customHeight="1">
      <c r="B3423" s="81"/>
      <c r="C3423" s="572"/>
      <c r="D3423" s="573"/>
      <c r="E3423" s="574"/>
      <c r="F3423" s="575"/>
      <c r="I3423" s="735"/>
    </row>
    <row r="3424" spans="2:9" ht="15" customHeight="1">
      <c r="B3424" s="81"/>
      <c r="C3424" s="572"/>
      <c r="D3424" s="573"/>
      <c r="E3424" s="574"/>
      <c r="F3424" s="575"/>
      <c r="I3424" s="735"/>
    </row>
    <row r="3425" spans="2:9" ht="15" customHeight="1">
      <c r="B3425" s="81"/>
      <c r="C3425" s="572"/>
      <c r="D3425" s="573"/>
      <c r="E3425" s="574"/>
      <c r="F3425" s="575"/>
      <c r="I3425" s="735"/>
    </row>
    <row r="3426" spans="2:9" ht="15" customHeight="1">
      <c r="B3426" s="81"/>
      <c r="C3426" s="572"/>
      <c r="D3426" s="573"/>
      <c r="E3426" s="574"/>
      <c r="F3426" s="575"/>
      <c r="I3426" s="735"/>
    </row>
    <row r="3427" spans="2:9" ht="15" customHeight="1">
      <c r="B3427" s="81"/>
      <c r="C3427" s="572"/>
      <c r="D3427" s="573"/>
      <c r="E3427" s="574"/>
      <c r="F3427" s="575"/>
      <c r="I3427" s="735"/>
    </row>
    <row r="3428" spans="2:9" ht="15" customHeight="1">
      <c r="B3428" s="81"/>
      <c r="C3428" s="572"/>
      <c r="D3428" s="573"/>
      <c r="E3428" s="574"/>
      <c r="F3428" s="575"/>
      <c r="I3428" s="735"/>
    </row>
    <row r="3429" spans="2:9" ht="15" customHeight="1">
      <c r="B3429" s="81"/>
      <c r="C3429" s="572"/>
      <c r="D3429" s="573"/>
      <c r="E3429" s="574"/>
      <c r="F3429" s="575"/>
      <c r="I3429" s="735"/>
    </row>
    <row r="3430" spans="2:9" ht="15" customHeight="1">
      <c r="B3430" s="81"/>
      <c r="C3430" s="572"/>
      <c r="D3430" s="573"/>
      <c r="E3430" s="574"/>
      <c r="F3430" s="575"/>
      <c r="I3430" s="735"/>
    </row>
    <row r="3431" spans="2:9" ht="15" customHeight="1">
      <c r="B3431" s="81"/>
      <c r="C3431" s="572"/>
      <c r="D3431" s="573"/>
      <c r="E3431" s="574"/>
      <c r="F3431" s="575"/>
      <c r="I3431" s="735"/>
    </row>
    <row r="3432" spans="2:9" ht="15" customHeight="1">
      <c r="B3432" s="81"/>
      <c r="C3432" s="572"/>
      <c r="D3432" s="573"/>
      <c r="E3432" s="574"/>
      <c r="F3432" s="575"/>
      <c r="I3432" s="735"/>
    </row>
    <row r="3433" spans="2:9" ht="15" customHeight="1">
      <c r="B3433" s="81"/>
      <c r="C3433" s="572"/>
      <c r="D3433" s="573"/>
      <c r="E3433" s="574"/>
      <c r="F3433" s="575"/>
      <c r="I3433" s="735"/>
    </row>
    <row r="3434" spans="2:9" ht="15" customHeight="1">
      <c r="B3434" s="81"/>
      <c r="C3434" s="572"/>
      <c r="D3434" s="573"/>
      <c r="E3434" s="574"/>
      <c r="F3434" s="575"/>
      <c r="I3434" s="735"/>
    </row>
    <row r="3435" spans="2:9" ht="15" customHeight="1">
      <c r="B3435" s="81"/>
      <c r="C3435" s="572"/>
      <c r="D3435" s="573"/>
      <c r="E3435" s="574"/>
      <c r="F3435" s="575"/>
      <c r="I3435" s="735"/>
    </row>
    <row r="3436" spans="2:9" ht="15" customHeight="1">
      <c r="B3436" s="81"/>
      <c r="C3436" s="572"/>
      <c r="D3436" s="573"/>
      <c r="E3436" s="574"/>
      <c r="F3436" s="575"/>
      <c r="I3436" s="735"/>
    </row>
    <row r="3437" spans="2:9" ht="15" customHeight="1">
      <c r="B3437" s="81"/>
      <c r="C3437" s="572"/>
      <c r="D3437" s="573"/>
      <c r="E3437" s="574"/>
      <c r="F3437" s="575"/>
      <c r="I3437" s="735"/>
    </row>
    <row r="3438" spans="2:9" ht="15" customHeight="1">
      <c r="B3438" s="81"/>
      <c r="C3438" s="572"/>
      <c r="D3438" s="573"/>
      <c r="E3438" s="574"/>
      <c r="F3438" s="575"/>
      <c r="I3438" s="735"/>
    </row>
    <row r="3439" spans="2:9" ht="15" customHeight="1">
      <c r="B3439" s="81"/>
      <c r="C3439" s="572"/>
      <c r="D3439" s="573"/>
      <c r="E3439" s="574"/>
      <c r="F3439" s="575"/>
      <c r="I3439" s="735"/>
    </row>
    <row r="3440" spans="2:9" ht="15" customHeight="1">
      <c r="B3440" s="81"/>
      <c r="C3440" s="572"/>
      <c r="D3440" s="573"/>
      <c r="E3440" s="574"/>
      <c r="F3440" s="575"/>
      <c r="I3440" s="735"/>
    </row>
    <row r="3441" spans="2:9" ht="15" customHeight="1">
      <c r="B3441" s="81"/>
      <c r="C3441" s="572"/>
      <c r="D3441" s="573"/>
      <c r="E3441" s="574"/>
      <c r="F3441" s="575"/>
      <c r="I3441" s="735"/>
    </row>
    <row r="3442" spans="2:9" ht="15" customHeight="1">
      <c r="B3442" s="81"/>
      <c r="C3442" s="572"/>
      <c r="D3442" s="573"/>
      <c r="E3442" s="574"/>
      <c r="F3442" s="575"/>
      <c r="I3442" s="735"/>
    </row>
    <row r="3443" spans="2:9" ht="15" customHeight="1">
      <c r="B3443" s="81"/>
      <c r="C3443" s="572"/>
      <c r="D3443" s="573"/>
      <c r="E3443" s="574"/>
      <c r="F3443" s="575"/>
      <c r="I3443" s="735"/>
    </row>
    <row r="3444" spans="2:9" ht="15" customHeight="1">
      <c r="B3444" s="81"/>
      <c r="C3444" s="572"/>
      <c r="D3444" s="573"/>
      <c r="E3444" s="574"/>
      <c r="F3444" s="575"/>
      <c r="I3444" s="735"/>
    </row>
    <row r="3445" spans="2:9" ht="15" customHeight="1">
      <c r="B3445" s="81"/>
      <c r="C3445" s="572"/>
      <c r="D3445" s="573"/>
      <c r="E3445" s="574"/>
      <c r="F3445" s="575"/>
      <c r="I3445" s="735"/>
    </row>
    <row r="3446" spans="2:9" ht="15" customHeight="1">
      <c r="B3446" s="81"/>
      <c r="C3446" s="572"/>
      <c r="D3446" s="573"/>
      <c r="E3446" s="574"/>
      <c r="F3446" s="575"/>
      <c r="I3446" s="735"/>
    </row>
    <row r="3447" spans="2:9" ht="15" customHeight="1">
      <c r="B3447" s="81"/>
      <c r="C3447" s="572"/>
      <c r="D3447" s="573"/>
      <c r="E3447" s="574"/>
      <c r="F3447" s="575"/>
      <c r="I3447" s="735"/>
    </row>
    <row r="3448" spans="2:9" ht="15" customHeight="1">
      <c r="B3448" s="81"/>
      <c r="C3448" s="572"/>
      <c r="D3448" s="573"/>
      <c r="E3448" s="574"/>
      <c r="F3448" s="575"/>
      <c r="I3448" s="735"/>
    </row>
    <row r="3449" spans="2:9" ht="15" customHeight="1">
      <c r="B3449" s="81"/>
      <c r="C3449" s="572"/>
      <c r="D3449" s="573"/>
      <c r="E3449" s="574"/>
      <c r="F3449" s="575"/>
      <c r="I3449" s="735"/>
    </row>
    <row r="3450" spans="2:9" ht="15" customHeight="1">
      <c r="B3450" s="81"/>
      <c r="C3450" s="572"/>
      <c r="D3450" s="573"/>
      <c r="E3450" s="574"/>
      <c r="F3450" s="575"/>
      <c r="I3450" s="735"/>
    </row>
    <row r="3451" spans="2:9" ht="15" customHeight="1">
      <c r="B3451" s="81"/>
      <c r="C3451" s="572"/>
      <c r="D3451" s="573"/>
      <c r="E3451" s="574"/>
      <c r="F3451" s="575"/>
      <c r="I3451" s="735"/>
    </row>
    <row r="3452" spans="2:9" ht="15" customHeight="1">
      <c r="B3452" s="81"/>
      <c r="C3452" s="572"/>
      <c r="D3452" s="573"/>
      <c r="E3452" s="574"/>
      <c r="F3452" s="575"/>
      <c r="I3452" s="735"/>
    </row>
    <row r="3453" spans="2:9" ht="15" customHeight="1">
      <c r="B3453" s="81"/>
      <c r="C3453" s="572"/>
      <c r="D3453" s="573"/>
      <c r="E3453" s="574"/>
      <c r="F3453" s="575"/>
      <c r="I3453" s="735"/>
    </row>
    <row r="3454" spans="2:9" ht="15" customHeight="1">
      <c r="B3454" s="81"/>
      <c r="C3454" s="572"/>
      <c r="D3454" s="573"/>
      <c r="E3454" s="574"/>
      <c r="F3454" s="575"/>
      <c r="I3454" s="735"/>
    </row>
    <row r="3455" spans="2:9" ht="15" customHeight="1">
      <c r="B3455" s="81"/>
      <c r="C3455" s="572"/>
      <c r="D3455" s="573"/>
      <c r="E3455" s="574"/>
      <c r="F3455" s="575"/>
      <c r="I3455" s="735"/>
    </row>
    <row r="3456" spans="2:9" ht="15" customHeight="1">
      <c r="B3456" s="81"/>
      <c r="C3456" s="572"/>
      <c r="D3456" s="573"/>
      <c r="E3456" s="574"/>
      <c r="F3456" s="575"/>
      <c r="I3456" s="735"/>
    </row>
    <row r="3457" spans="2:9" ht="15" customHeight="1">
      <c r="B3457" s="81"/>
      <c r="C3457" s="572"/>
      <c r="D3457" s="573"/>
      <c r="E3457" s="574"/>
      <c r="F3457" s="575"/>
      <c r="I3457" s="735"/>
    </row>
    <row r="3458" spans="2:9" ht="15" customHeight="1">
      <c r="B3458" s="81"/>
      <c r="C3458" s="572"/>
      <c r="D3458" s="573"/>
      <c r="E3458" s="574"/>
      <c r="F3458" s="575"/>
      <c r="I3458" s="735"/>
    </row>
    <row r="3459" spans="2:9" ht="15" customHeight="1">
      <c r="B3459" s="81"/>
      <c r="C3459" s="572"/>
      <c r="D3459" s="573"/>
      <c r="E3459" s="574"/>
      <c r="F3459" s="575"/>
      <c r="I3459" s="735"/>
    </row>
    <row r="3460" spans="2:9" ht="15" customHeight="1">
      <c r="B3460" s="81"/>
      <c r="C3460" s="572"/>
      <c r="D3460" s="573"/>
      <c r="E3460" s="574"/>
      <c r="F3460" s="575"/>
      <c r="I3460" s="735"/>
    </row>
    <row r="3461" spans="2:9" ht="15" customHeight="1">
      <c r="B3461" s="81"/>
      <c r="C3461" s="572"/>
      <c r="D3461" s="573"/>
      <c r="E3461" s="574"/>
      <c r="F3461" s="575"/>
      <c r="I3461" s="735"/>
    </row>
    <row r="3462" spans="2:9" ht="15" customHeight="1">
      <c r="B3462" s="81"/>
      <c r="C3462" s="572"/>
      <c r="D3462" s="573"/>
      <c r="E3462" s="574"/>
      <c r="F3462" s="575"/>
      <c r="I3462" s="735"/>
    </row>
    <row r="3463" spans="2:9" ht="15" customHeight="1">
      <c r="B3463" s="81"/>
      <c r="C3463" s="572"/>
      <c r="D3463" s="573"/>
      <c r="E3463" s="574"/>
      <c r="F3463" s="575"/>
      <c r="I3463" s="735"/>
    </row>
    <row r="3464" spans="2:9" ht="15" customHeight="1">
      <c r="B3464" s="81"/>
      <c r="C3464" s="572"/>
      <c r="D3464" s="573"/>
      <c r="E3464" s="574"/>
      <c r="F3464" s="575"/>
      <c r="I3464" s="735"/>
    </row>
    <row r="3465" spans="2:9" ht="15" customHeight="1">
      <c r="B3465" s="81"/>
      <c r="C3465" s="572"/>
      <c r="D3465" s="573"/>
      <c r="E3465" s="574"/>
      <c r="F3465" s="575"/>
      <c r="I3465" s="735"/>
    </row>
    <row r="3466" spans="2:9" ht="15" customHeight="1">
      <c r="B3466" s="81"/>
      <c r="C3466" s="572"/>
      <c r="D3466" s="573"/>
      <c r="E3466" s="574"/>
      <c r="F3466" s="575"/>
      <c r="I3466" s="735"/>
    </row>
    <row r="3467" spans="2:9" ht="15" customHeight="1">
      <c r="B3467" s="81"/>
      <c r="C3467" s="572"/>
      <c r="D3467" s="573"/>
      <c r="E3467" s="574"/>
      <c r="F3467" s="575"/>
      <c r="I3467" s="735"/>
    </row>
    <row r="3468" spans="2:9" ht="15" customHeight="1">
      <c r="B3468" s="81"/>
      <c r="C3468" s="572"/>
      <c r="D3468" s="573"/>
      <c r="E3468" s="574"/>
      <c r="F3468" s="575"/>
      <c r="I3468" s="735"/>
    </row>
    <row r="3469" spans="2:9" ht="15" customHeight="1">
      <c r="B3469" s="81"/>
      <c r="C3469" s="572"/>
      <c r="D3469" s="573"/>
      <c r="E3469" s="574"/>
      <c r="F3469" s="575"/>
      <c r="I3469" s="735"/>
    </row>
    <row r="3470" spans="2:9" ht="15" customHeight="1">
      <c r="B3470" s="81"/>
      <c r="C3470" s="572"/>
      <c r="D3470" s="573"/>
      <c r="E3470" s="574"/>
      <c r="F3470" s="575"/>
      <c r="I3470" s="735"/>
    </row>
    <row r="3471" spans="2:9" ht="15" customHeight="1">
      <c r="B3471" s="81"/>
      <c r="C3471" s="572"/>
      <c r="D3471" s="573"/>
      <c r="E3471" s="574"/>
      <c r="F3471" s="575"/>
      <c r="I3471" s="735"/>
    </row>
    <row r="3472" spans="2:9" ht="15" customHeight="1">
      <c r="B3472" s="81"/>
      <c r="C3472" s="572"/>
      <c r="D3472" s="573"/>
      <c r="E3472" s="574"/>
      <c r="F3472" s="575"/>
      <c r="I3472" s="735"/>
    </row>
    <row r="3473" spans="2:9" ht="15" customHeight="1">
      <c r="B3473" s="81"/>
      <c r="C3473" s="572"/>
      <c r="D3473" s="573"/>
      <c r="E3473" s="574"/>
      <c r="F3473" s="575"/>
      <c r="I3473" s="735"/>
    </row>
    <row r="3474" spans="2:9" ht="15" customHeight="1">
      <c r="B3474" s="81"/>
      <c r="C3474" s="572"/>
      <c r="D3474" s="573"/>
      <c r="E3474" s="574"/>
      <c r="F3474" s="575"/>
      <c r="I3474" s="735"/>
    </row>
    <row r="3475" spans="2:9" ht="15" customHeight="1">
      <c r="B3475" s="81"/>
      <c r="C3475" s="572"/>
      <c r="D3475" s="573"/>
      <c r="E3475" s="574"/>
      <c r="F3475" s="575"/>
      <c r="I3475" s="735"/>
    </row>
    <row r="3476" spans="2:9" ht="15" customHeight="1">
      <c r="B3476" s="81"/>
      <c r="C3476" s="572"/>
      <c r="D3476" s="573"/>
      <c r="E3476" s="574"/>
      <c r="F3476" s="575"/>
      <c r="I3476" s="735"/>
    </row>
    <row r="3477" spans="2:9" ht="15" customHeight="1">
      <c r="B3477" s="81"/>
      <c r="C3477" s="572"/>
      <c r="D3477" s="573"/>
      <c r="E3477" s="574"/>
      <c r="F3477" s="575"/>
      <c r="I3477" s="735"/>
    </row>
    <row r="3478" spans="2:9" ht="15" customHeight="1">
      <c r="B3478" s="81"/>
      <c r="C3478" s="572"/>
      <c r="D3478" s="573"/>
      <c r="E3478" s="574"/>
      <c r="F3478" s="575"/>
      <c r="I3478" s="735"/>
    </row>
    <row r="3479" spans="2:9" ht="15" customHeight="1">
      <c r="B3479" s="81"/>
      <c r="C3479" s="572"/>
      <c r="D3479" s="573"/>
      <c r="E3479" s="574"/>
      <c r="F3479" s="575"/>
      <c r="I3479" s="735"/>
    </row>
    <row r="3480" spans="2:9" ht="15" customHeight="1">
      <c r="B3480" s="81"/>
      <c r="C3480" s="572"/>
      <c r="D3480" s="573"/>
      <c r="E3480" s="574"/>
      <c r="F3480" s="575"/>
      <c r="I3480" s="735"/>
    </row>
    <row r="3481" spans="2:9" ht="15" customHeight="1">
      <c r="B3481" s="81"/>
      <c r="C3481" s="572"/>
      <c r="D3481" s="573"/>
      <c r="E3481" s="574"/>
      <c r="F3481" s="575"/>
      <c r="I3481" s="735"/>
    </row>
    <row r="3482" spans="2:9" ht="15" customHeight="1">
      <c r="B3482" s="81"/>
      <c r="C3482" s="572"/>
      <c r="D3482" s="573"/>
      <c r="E3482" s="574"/>
      <c r="F3482" s="575"/>
      <c r="I3482" s="735"/>
    </row>
    <row r="3483" spans="2:9" ht="15" customHeight="1">
      <c r="B3483" s="81"/>
      <c r="C3483" s="572"/>
      <c r="D3483" s="573"/>
      <c r="E3483" s="574"/>
      <c r="F3483" s="575"/>
      <c r="I3483" s="735"/>
    </row>
    <row r="3484" spans="2:9" ht="15" customHeight="1">
      <c r="B3484" s="81"/>
      <c r="C3484" s="572"/>
      <c r="D3484" s="573"/>
      <c r="E3484" s="574"/>
      <c r="F3484" s="575"/>
      <c r="I3484" s="735"/>
    </row>
    <row r="3485" spans="2:9" ht="15" customHeight="1">
      <c r="B3485" s="81"/>
      <c r="C3485" s="572"/>
      <c r="D3485" s="573"/>
      <c r="E3485" s="574"/>
      <c r="F3485" s="575"/>
      <c r="I3485" s="735"/>
    </row>
    <row r="3486" spans="2:9" ht="15" customHeight="1">
      <c r="B3486" s="81"/>
      <c r="C3486" s="572"/>
      <c r="D3486" s="573"/>
      <c r="E3486" s="574"/>
      <c r="F3486" s="575"/>
      <c r="I3486" s="735"/>
    </row>
    <row r="3487" spans="2:9" ht="15" customHeight="1">
      <c r="B3487" s="81"/>
      <c r="C3487" s="572"/>
      <c r="D3487" s="573"/>
      <c r="E3487" s="574"/>
      <c r="F3487" s="575"/>
      <c r="I3487" s="735"/>
    </row>
    <row r="3488" spans="2:9" ht="15" customHeight="1">
      <c r="B3488" s="81"/>
      <c r="C3488" s="572"/>
      <c r="D3488" s="573"/>
      <c r="E3488" s="574"/>
      <c r="F3488" s="575"/>
      <c r="I3488" s="735"/>
    </row>
    <row r="3489" spans="2:9" ht="15" customHeight="1">
      <c r="B3489" s="81"/>
      <c r="C3489" s="572"/>
      <c r="D3489" s="573"/>
      <c r="E3489" s="574"/>
      <c r="F3489" s="575"/>
      <c r="I3489" s="735"/>
    </row>
    <row r="3490" spans="2:9" ht="15" customHeight="1">
      <c r="B3490" s="81"/>
      <c r="C3490" s="572"/>
      <c r="D3490" s="573"/>
      <c r="E3490" s="574"/>
      <c r="F3490" s="575"/>
      <c r="I3490" s="735"/>
    </row>
    <row r="3491" spans="2:9" ht="15" customHeight="1">
      <c r="B3491" s="81"/>
      <c r="C3491" s="572"/>
      <c r="D3491" s="573"/>
      <c r="E3491" s="574"/>
      <c r="F3491" s="575"/>
      <c r="I3491" s="735"/>
    </row>
    <row r="3492" spans="2:9" ht="15" customHeight="1">
      <c r="B3492" s="81"/>
      <c r="C3492" s="572"/>
      <c r="D3492" s="573"/>
      <c r="E3492" s="574"/>
      <c r="F3492" s="575"/>
      <c r="I3492" s="735"/>
    </row>
    <row r="3493" spans="2:9" ht="15" customHeight="1">
      <c r="B3493" s="81"/>
      <c r="C3493" s="572"/>
      <c r="D3493" s="573"/>
      <c r="E3493" s="574"/>
      <c r="F3493" s="575"/>
      <c r="I3493" s="735"/>
    </row>
    <row r="3494" spans="2:9" ht="15" customHeight="1">
      <c r="B3494" s="81"/>
      <c r="C3494" s="572"/>
      <c r="D3494" s="573"/>
      <c r="E3494" s="574"/>
      <c r="F3494" s="575"/>
      <c r="I3494" s="735"/>
    </row>
    <row r="3495" spans="2:9" ht="15" customHeight="1">
      <c r="B3495" s="81"/>
      <c r="C3495" s="572"/>
      <c r="D3495" s="573"/>
      <c r="E3495" s="574"/>
      <c r="F3495" s="575"/>
      <c r="I3495" s="735"/>
    </row>
    <row r="3496" spans="2:9" ht="15" customHeight="1">
      <c r="B3496" s="81"/>
      <c r="C3496" s="572"/>
      <c r="D3496" s="573"/>
      <c r="E3496" s="574"/>
      <c r="F3496" s="575"/>
      <c r="I3496" s="735"/>
    </row>
    <row r="3497" spans="2:9" ht="15" customHeight="1">
      <c r="B3497" s="81"/>
      <c r="C3497" s="572"/>
      <c r="D3497" s="573"/>
      <c r="E3497" s="574"/>
      <c r="F3497" s="575"/>
      <c r="I3497" s="735"/>
    </row>
    <row r="3498" spans="2:9" ht="15" customHeight="1">
      <c r="B3498" s="81"/>
      <c r="C3498" s="572"/>
      <c r="D3498" s="573"/>
      <c r="E3498" s="574"/>
      <c r="F3498" s="575"/>
      <c r="I3498" s="735"/>
    </row>
    <row r="3499" spans="2:9" ht="15" customHeight="1">
      <c r="B3499" s="81"/>
      <c r="C3499" s="572"/>
      <c r="D3499" s="573"/>
      <c r="E3499" s="574"/>
      <c r="F3499" s="575"/>
      <c r="I3499" s="735"/>
    </row>
    <row r="3500" spans="2:9" ht="15" customHeight="1">
      <c r="B3500" s="81"/>
      <c r="C3500" s="572"/>
      <c r="D3500" s="573"/>
      <c r="E3500" s="574"/>
      <c r="F3500" s="575"/>
      <c r="I3500" s="735"/>
    </row>
    <row r="3501" spans="2:9" ht="15" customHeight="1">
      <c r="B3501" s="81"/>
      <c r="C3501" s="572"/>
      <c r="D3501" s="573"/>
      <c r="E3501" s="574"/>
      <c r="F3501" s="575"/>
      <c r="I3501" s="735"/>
    </row>
    <row r="3502" spans="2:9" ht="15" customHeight="1">
      <c r="B3502" s="81"/>
      <c r="C3502" s="572"/>
      <c r="D3502" s="573"/>
      <c r="E3502" s="574"/>
      <c r="F3502" s="575"/>
      <c r="I3502" s="735"/>
    </row>
    <row r="3503" spans="2:9" ht="15" customHeight="1">
      <c r="B3503" s="81"/>
      <c r="C3503" s="572"/>
      <c r="D3503" s="573"/>
      <c r="E3503" s="574"/>
      <c r="F3503" s="575"/>
      <c r="I3503" s="735"/>
    </row>
    <row r="3504" spans="2:9" ht="15" customHeight="1">
      <c r="B3504" s="81"/>
      <c r="C3504" s="572"/>
      <c r="D3504" s="573"/>
      <c r="E3504" s="574"/>
      <c r="F3504" s="575"/>
      <c r="I3504" s="735"/>
    </row>
    <row r="3505" spans="2:6" ht="15" customHeight="1">
      <c r="B3505" s="81"/>
      <c r="C3505" s="572"/>
      <c r="D3505" s="573"/>
      <c r="E3505" s="574"/>
      <c r="F3505" s="575"/>
    </row>
    <row r="3506" spans="2:6" ht="15" customHeight="1">
      <c r="B3506" s="81"/>
      <c r="C3506" s="572"/>
      <c r="D3506" s="573"/>
      <c r="E3506" s="574"/>
      <c r="F3506" s="575"/>
    </row>
  </sheetData>
  <mergeCells count="102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864:F2864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3507:F1048576">
    <cfRule type="cellIs" dxfId="598" priority="653" operator="lessThan">
      <formula>0</formula>
    </cfRule>
  </conditionalFormatting>
  <conditionalFormatting sqref="F2375">
    <cfRule type="cellIs" dxfId="597" priority="652" operator="lessThan">
      <formula>0</formula>
    </cfRule>
  </conditionalFormatting>
  <conditionalFormatting sqref="F2376">
    <cfRule type="cellIs" dxfId="596" priority="651" operator="lessThan">
      <formula>0</formula>
    </cfRule>
  </conditionalFormatting>
  <conditionalFormatting sqref="F2377">
    <cfRule type="cellIs" dxfId="595" priority="650" operator="lessThan">
      <formula>0</formula>
    </cfRule>
  </conditionalFormatting>
  <conditionalFormatting sqref="F2378">
    <cfRule type="cellIs" dxfId="594" priority="649" operator="lessThan">
      <formula>0</formula>
    </cfRule>
  </conditionalFormatting>
  <conditionalFormatting sqref="F2379">
    <cfRule type="cellIs" dxfId="593" priority="648" operator="lessThan">
      <formula>0</formula>
    </cfRule>
  </conditionalFormatting>
  <conditionalFormatting sqref="F2380">
    <cfRule type="cellIs" dxfId="592" priority="647" operator="lessThan">
      <formula>0</formula>
    </cfRule>
  </conditionalFormatting>
  <conditionalFormatting sqref="F2381">
    <cfRule type="cellIs" dxfId="591" priority="646" operator="lessThan">
      <formula>0</formula>
    </cfRule>
  </conditionalFormatting>
  <conditionalFormatting sqref="F2382">
    <cfRule type="cellIs" dxfId="590" priority="644" operator="lessThan">
      <formula>0</formula>
    </cfRule>
  </conditionalFormatting>
  <conditionalFormatting sqref="F2384">
    <cfRule type="cellIs" dxfId="589" priority="642" operator="lessThan">
      <formula>0</formula>
    </cfRule>
  </conditionalFormatting>
  <conditionalFormatting sqref="F2383">
    <cfRule type="cellIs" dxfId="588" priority="641" operator="lessThan">
      <formula>0</formula>
    </cfRule>
  </conditionalFormatting>
  <conditionalFormatting sqref="F2385">
    <cfRule type="cellIs" dxfId="587" priority="640" operator="lessThan">
      <formula>0</formula>
    </cfRule>
  </conditionalFormatting>
  <conditionalFormatting sqref="F2386">
    <cfRule type="cellIs" dxfId="586" priority="639" operator="lessThan">
      <formula>0</formula>
    </cfRule>
  </conditionalFormatting>
  <conditionalFormatting sqref="F2387">
    <cfRule type="cellIs" dxfId="585" priority="638" operator="lessThan">
      <formula>0</formula>
    </cfRule>
  </conditionalFormatting>
  <conditionalFormatting sqref="F2388">
    <cfRule type="cellIs" dxfId="584" priority="637" operator="lessThan">
      <formula>0</formula>
    </cfRule>
  </conditionalFormatting>
  <conditionalFormatting sqref="F2389">
    <cfRule type="cellIs" dxfId="583" priority="636" operator="lessThan">
      <formula>0</formula>
    </cfRule>
  </conditionalFormatting>
  <conditionalFormatting sqref="F2390">
    <cfRule type="cellIs" dxfId="582" priority="635" operator="lessThan">
      <formula>0</formula>
    </cfRule>
  </conditionalFormatting>
  <conditionalFormatting sqref="F2391">
    <cfRule type="cellIs" dxfId="581" priority="634" operator="lessThan">
      <formula>0</formula>
    </cfRule>
  </conditionalFormatting>
  <conditionalFormatting sqref="F2392">
    <cfRule type="cellIs" dxfId="580" priority="633" operator="lessThan">
      <formula>0</formula>
    </cfRule>
  </conditionalFormatting>
  <conditionalFormatting sqref="F2393">
    <cfRule type="cellIs" dxfId="579" priority="632" operator="lessThan">
      <formula>0</formula>
    </cfRule>
  </conditionalFormatting>
  <conditionalFormatting sqref="F2394">
    <cfRule type="cellIs" dxfId="578" priority="631" operator="lessThan">
      <formula>0</formula>
    </cfRule>
  </conditionalFormatting>
  <conditionalFormatting sqref="F2395">
    <cfRule type="cellIs" dxfId="577" priority="630" operator="lessThan">
      <formula>0</formula>
    </cfRule>
  </conditionalFormatting>
  <conditionalFormatting sqref="F2396">
    <cfRule type="cellIs" dxfId="576" priority="629" operator="lessThan">
      <formula>0</formula>
    </cfRule>
  </conditionalFormatting>
  <conditionalFormatting sqref="F2397">
    <cfRule type="cellIs" dxfId="575" priority="628" operator="lessThan">
      <formula>0</formula>
    </cfRule>
  </conditionalFormatting>
  <conditionalFormatting sqref="F2398">
    <cfRule type="cellIs" dxfId="574" priority="627" operator="lessThan">
      <formula>0</formula>
    </cfRule>
  </conditionalFormatting>
  <conditionalFormatting sqref="F2399">
    <cfRule type="cellIs" dxfId="573" priority="626" operator="lessThan">
      <formula>0</formula>
    </cfRule>
  </conditionalFormatting>
  <conditionalFormatting sqref="F2400">
    <cfRule type="cellIs" dxfId="572" priority="625" operator="lessThan">
      <formula>0</formula>
    </cfRule>
  </conditionalFormatting>
  <conditionalFormatting sqref="F2401">
    <cfRule type="cellIs" dxfId="571" priority="624" operator="lessThan">
      <formula>0</formula>
    </cfRule>
  </conditionalFormatting>
  <conditionalFormatting sqref="F2402">
    <cfRule type="cellIs" dxfId="570" priority="623" operator="lessThan">
      <formula>0</formula>
    </cfRule>
  </conditionalFormatting>
  <conditionalFormatting sqref="F2403">
    <cfRule type="cellIs" dxfId="569" priority="622" operator="lessThan">
      <formula>0</formula>
    </cfRule>
  </conditionalFormatting>
  <conditionalFormatting sqref="F2404">
    <cfRule type="cellIs" dxfId="568" priority="621" operator="lessThan">
      <formula>0</formula>
    </cfRule>
  </conditionalFormatting>
  <conditionalFormatting sqref="F2405">
    <cfRule type="cellIs" dxfId="567" priority="620" operator="lessThan">
      <formula>0</formula>
    </cfRule>
  </conditionalFormatting>
  <conditionalFormatting sqref="F2406">
    <cfRule type="cellIs" dxfId="566" priority="618" operator="lessThan">
      <formula>0</formula>
    </cfRule>
  </conditionalFormatting>
  <conditionalFormatting sqref="F2407">
    <cfRule type="cellIs" dxfId="565" priority="617" operator="lessThan">
      <formula>0</formula>
    </cfRule>
  </conditionalFormatting>
  <conditionalFormatting sqref="F2410">
    <cfRule type="cellIs" dxfId="564" priority="616" operator="lessThan">
      <formula>0</formula>
    </cfRule>
  </conditionalFormatting>
  <conditionalFormatting sqref="F2411">
    <cfRule type="cellIs" dxfId="563" priority="615" operator="lessThan">
      <formula>0</formula>
    </cfRule>
  </conditionalFormatting>
  <conditionalFormatting sqref="F2412">
    <cfRule type="cellIs" dxfId="562" priority="614" operator="lessThan">
      <formula>0</formula>
    </cfRule>
  </conditionalFormatting>
  <conditionalFormatting sqref="F2413">
    <cfRule type="cellIs" dxfId="561" priority="613" operator="lessThan">
      <formula>0</formula>
    </cfRule>
  </conditionalFormatting>
  <conditionalFormatting sqref="F2414">
    <cfRule type="cellIs" dxfId="560" priority="612" operator="lessThan">
      <formula>0</formula>
    </cfRule>
  </conditionalFormatting>
  <conditionalFormatting sqref="F2415">
    <cfRule type="cellIs" dxfId="559" priority="611" operator="lessThan">
      <formula>0</formula>
    </cfRule>
  </conditionalFormatting>
  <conditionalFormatting sqref="F2416">
    <cfRule type="cellIs" dxfId="558" priority="610" operator="lessThan">
      <formula>0</formula>
    </cfRule>
  </conditionalFormatting>
  <conditionalFormatting sqref="F2417">
    <cfRule type="cellIs" dxfId="557" priority="609" operator="lessThan">
      <formula>0</formula>
    </cfRule>
  </conditionalFormatting>
  <conditionalFormatting sqref="F2418">
    <cfRule type="cellIs" dxfId="556" priority="608" operator="lessThan">
      <formula>0</formula>
    </cfRule>
  </conditionalFormatting>
  <conditionalFormatting sqref="F2419">
    <cfRule type="cellIs" dxfId="555" priority="607" operator="lessThan">
      <formula>0</formula>
    </cfRule>
  </conditionalFormatting>
  <conditionalFormatting sqref="F2420">
    <cfRule type="cellIs" dxfId="554" priority="606" operator="lessThan">
      <formula>0</formula>
    </cfRule>
  </conditionalFormatting>
  <conditionalFormatting sqref="F2421">
    <cfRule type="cellIs" dxfId="553" priority="605" operator="lessThan">
      <formula>0</formula>
    </cfRule>
  </conditionalFormatting>
  <conditionalFormatting sqref="F2422">
    <cfRule type="cellIs" dxfId="552" priority="604" operator="lessThan">
      <formula>0</formula>
    </cfRule>
  </conditionalFormatting>
  <conditionalFormatting sqref="F2423">
    <cfRule type="cellIs" dxfId="551" priority="603" operator="lessThan">
      <formula>0</formula>
    </cfRule>
  </conditionalFormatting>
  <conditionalFormatting sqref="F2424">
    <cfRule type="cellIs" dxfId="550" priority="602" operator="lessThan">
      <formula>0</formula>
    </cfRule>
  </conditionalFormatting>
  <conditionalFormatting sqref="F2425">
    <cfRule type="cellIs" dxfId="549" priority="601" operator="lessThan">
      <formula>0</formula>
    </cfRule>
  </conditionalFormatting>
  <conditionalFormatting sqref="F2426">
    <cfRule type="cellIs" dxfId="548" priority="600" operator="lessThan">
      <formula>0</formula>
    </cfRule>
  </conditionalFormatting>
  <conditionalFormatting sqref="F2427">
    <cfRule type="cellIs" dxfId="547" priority="599" operator="lessThan">
      <formula>0</formula>
    </cfRule>
  </conditionalFormatting>
  <conditionalFormatting sqref="F2428">
    <cfRule type="cellIs" dxfId="546" priority="597" operator="lessThan">
      <formula>0</formula>
    </cfRule>
  </conditionalFormatting>
  <conditionalFormatting sqref="F2430">
    <cfRule type="cellIs" dxfId="545" priority="595" operator="lessThan">
      <formula>0</formula>
    </cfRule>
  </conditionalFormatting>
  <conditionalFormatting sqref="F2431">
    <cfRule type="cellIs" dxfId="544" priority="594" operator="lessThan">
      <formula>0</formula>
    </cfRule>
  </conditionalFormatting>
  <conditionalFormatting sqref="F2432">
    <cfRule type="cellIs" dxfId="543" priority="593" operator="lessThan">
      <formula>0</formula>
    </cfRule>
  </conditionalFormatting>
  <conditionalFormatting sqref="F2433">
    <cfRule type="cellIs" dxfId="542" priority="592" operator="lessThan">
      <formula>0</formula>
    </cfRule>
  </conditionalFormatting>
  <conditionalFormatting sqref="F2434">
    <cfRule type="cellIs" dxfId="541" priority="591" operator="lessThan">
      <formula>0</formula>
    </cfRule>
  </conditionalFormatting>
  <conditionalFormatting sqref="F2435">
    <cfRule type="cellIs" dxfId="540" priority="590" operator="lessThan">
      <formula>0</formula>
    </cfRule>
  </conditionalFormatting>
  <conditionalFormatting sqref="F2436">
    <cfRule type="cellIs" dxfId="539" priority="589" operator="lessThan">
      <formula>0</formula>
    </cfRule>
  </conditionalFormatting>
  <conditionalFormatting sqref="F2437">
    <cfRule type="cellIs" dxfId="538" priority="588" operator="lessThan">
      <formula>0</formula>
    </cfRule>
  </conditionalFormatting>
  <conditionalFormatting sqref="F2438">
    <cfRule type="cellIs" dxfId="537" priority="587" operator="lessThan">
      <formula>0</formula>
    </cfRule>
  </conditionalFormatting>
  <conditionalFormatting sqref="F2439">
    <cfRule type="cellIs" dxfId="536" priority="586" operator="lessThan">
      <formula>0</formula>
    </cfRule>
  </conditionalFormatting>
  <conditionalFormatting sqref="F2440">
    <cfRule type="cellIs" dxfId="535" priority="585" operator="lessThan">
      <formula>0</formula>
    </cfRule>
  </conditionalFormatting>
  <conditionalFormatting sqref="F2441">
    <cfRule type="cellIs" dxfId="534" priority="584" operator="lessThan">
      <formula>0</formula>
    </cfRule>
  </conditionalFormatting>
  <conditionalFormatting sqref="F2442">
    <cfRule type="cellIs" dxfId="533" priority="583" operator="lessThan">
      <formula>0</formula>
    </cfRule>
  </conditionalFormatting>
  <conditionalFormatting sqref="F2443">
    <cfRule type="cellIs" dxfId="532" priority="582" operator="lessThan">
      <formula>0</formula>
    </cfRule>
  </conditionalFormatting>
  <conditionalFormatting sqref="F2444">
    <cfRule type="cellIs" dxfId="531" priority="581" operator="lessThan">
      <formula>0</formula>
    </cfRule>
  </conditionalFormatting>
  <conditionalFormatting sqref="F2445">
    <cfRule type="cellIs" dxfId="530" priority="580" operator="lessThan">
      <formula>0</formula>
    </cfRule>
  </conditionalFormatting>
  <conditionalFormatting sqref="F2446">
    <cfRule type="cellIs" dxfId="529" priority="579" operator="lessThan">
      <formula>0</formula>
    </cfRule>
  </conditionalFormatting>
  <conditionalFormatting sqref="F2447">
    <cfRule type="cellIs" dxfId="528" priority="578" operator="lessThan">
      <formula>0</formula>
    </cfRule>
  </conditionalFormatting>
  <conditionalFormatting sqref="F2448">
    <cfRule type="cellIs" dxfId="527" priority="577" operator="lessThan">
      <formula>0</formula>
    </cfRule>
  </conditionalFormatting>
  <conditionalFormatting sqref="F2450">
    <cfRule type="cellIs" dxfId="526" priority="575" operator="lessThan">
      <formula>0</formula>
    </cfRule>
  </conditionalFormatting>
  <conditionalFormatting sqref="F2451:F2493">
    <cfRule type="cellIs" dxfId="525" priority="574" operator="lessThan">
      <formula>0</formula>
    </cfRule>
  </conditionalFormatting>
  <conditionalFormatting sqref="F2494:F2506">
    <cfRule type="cellIs" dxfId="524" priority="557" operator="lessThan">
      <formula>0</formula>
    </cfRule>
  </conditionalFormatting>
  <conditionalFormatting sqref="F2507:F2555">
    <cfRule type="cellIs" dxfId="523" priority="556" operator="lessThan">
      <formula>0</formula>
    </cfRule>
  </conditionalFormatting>
  <conditionalFormatting sqref="F2556:F2570">
    <cfRule type="cellIs" dxfId="522" priority="555" operator="lessThan">
      <formula>0</formula>
    </cfRule>
  </conditionalFormatting>
  <conditionalFormatting sqref="F2571">
    <cfRule type="cellIs" dxfId="521" priority="554" operator="lessThan">
      <formula>0</formula>
    </cfRule>
  </conditionalFormatting>
  <conditionalFormatting sqref="F2572:F2603">
    <cfRule type="cellIs" dxfId="520" priority="553" operator="lessThan">
      <formula>0</formula>
    </cfRule>
  </conditionalFormatting>
  <conditionalFormatting sqref="F2605:F2612">
    <cfRule type="cellIs" dxfId="519" priority="551" operator="lessThan">
      <formula>0</formula>
    </cfRule>
  </conditionalFormatting>
  <conditionalFormatting sqref="F2613:F2639">
    <cfRule type="cellIs" dxfId="518" priority="550" operator="lessThan">
      <formula>0</formula>
    </cfRule>
  </conditionalFormatting>
  <conditionalFormatting sqref="F2640:F2651">
    <cfRule type="cellIs" dxfId="517" priority="548" operator="lessThan">
      <formula>0</formula>
    </cfRule>
  </conditionalFormatting>
  <conditionalFormatting sqref="F2652:F2671">
    <cfRule type="cellIs" dxfId="516" priority="547" operator="lessThan">
      <formula>0</formula>
    </cfRule>
  </conditionalFormatting>
  <conditionalFormatting sqref="F2672:F2674">
    <cfRule type="cellIs" dxfId="515" priority="546" operator="lessThan">
      <formula>0</formula>
    </cfRule>
  </conditionalFormatting>
  <conditionalFormatting sqref="F2675">
    <cfRule type="cellIs" dxfId="514" priority="545" operator="lessThan">
      <formula>0</formula>
    </cfRule>
  </conditionalFormatting>
  <conditionalFormatting sqref="F2676">
    <cfRule type="cellIs" dxfId="513" priority="544" operator="lessThan">
      <formula>0</formula>
    </cfRule>
  </conditionalFormatting>
  <conditionalFormatting sqref="F2677">
    <cfRule type="cellIs" dxfId="512" priority="543" operator="lessThan">
      <formula>0</formula>
    </cfRule>
  </conditionalFormatting>
  <conditionalFormatting sqref="F2680">
    <cfRule type="cellIs" dxfId="511" priority="542" operator="lessThan">
      <formula>0</formula>
    </cfRule>
  </conditionalFormatting>
  <conditionalFormatting sqref="F2681">
    <cfRule type="cellIs" dxfId="510" priority="541" operator="lessThan">
      <formula>0</formula>
    </cfRule>
  </conditionalFormatting>
  <conditionalFormatting sqref="F2682">
    <cfRule type="cellIs" dxfId="509" priority="540" operator="lessThan">
      <formula>0</formula>
    </cfRule>
  </conditionalFormatting>
  <conditionalFormatting sqref="F2683">
    <cfRule type="cellIs" dxfId="508" priority="539" operator="lessThan">
      <formula>0</formula>
    </cfRule>
  </conditionalFormatting>
  <conditionalFormatting sqref="F2684">
    <cfRule type="cellIs" dxfId="507" priority="538" operator="lessThan">
      <formula>0</formula>
    </cfRule>
  </conditionalFormatting>
  <conditionalFormatting sqref="F2685">
    <cfRule type="cellIs" dxfId="506" priority="537" operator="lessThan">
      <formula>0</formula>
    </cfRule>
  </conditionalFormatting>
  <conditionalFormatting sqref="F2686">
    <cfRule type="cellIs" dxfId="505" priority="536" operator="lessThan">
      <formula>0</formula>
    </cfRule>
  </conditionalFormatting>
  <conditionalFormatting sqref="F2687">
    <cfRule type="cellIs" dxfId="504" priority="535" operator="lessThan">
      <formula>0</formula>
    </cfRule>
  </conditionalFormatting>
  <conditionalFormatting sqref="F2688">
    <cfRule type="cellIs" dxfId="503" priority="533" operator="lessThan">
      <formula>0</formula>
    </cfRule>
  </conditionalFormatting>
  <conditionalFormatting sqref="F2690">
    <cfRule type="cellIs" dxfId="502" priority="530" operator="lessThan">
      <formula>0</formula>
    </cfRule>
  </conditionalFormatting>
  <conditionalFormatting sqref="F2691">
    <cfRule type="cellIs" dxfId="501" priority="529" operator="lessThan">
      <formula>0</formula>
    </cfRule>
  </conditionalFormatting>
  <conditionalFormatting sqref="F2692">
    <cfRule type="cellIs" dxfId="500" priority="528" operator="lessThan">
      <formula>0</formula>
    </cfRule>
  </conditionalFormatting>
  <conditionalFormatting sqref="F2692">
    <cfRule type="cellIs" dxfId="499" priority="527" operator="lessThan">
      <formula>0</formula>
    </cfRule>
  </conditionalFormatting>
  <conditionalFormatting sqref="F2693">
    <cfRule type="cellIs" dxfId="498" priority="526" operator="lessThan">
      <formula>0</formula>
    </cfRule>
  </conditionalFormatting>
  <conditionalFormatting sqref="F2693">
    <cfRule type="cellIs" dxfId="497" priority="525" operator="lessThan">
      <formula>0</formula>
    </cfRule>
  </conditionalFormatting>
  <conditionalFormatting sqref="F2694">
    <cfRule type="cellIs" dxfId="496" priority="524" operator="lessThan">
      <formula>0</formula>
    </cfRule>
  </conditionalFormatting>
  <conditionalFormatting sqref="F2694">
    <cfRule type="cellIs" dxfId="495" priority="523" operator="lessThan">
      <formula>0</formula>
    </cfRule>
  </conditionalFormatting>
  <conditionalFormatting sqref="F2695">
    <cfRule type="cellIs" dxfId="494" priority="522" operator="lessThan">
      <formula>0</formula>
    </cfRule>
  </conditionalFormatting>
  <conditionalFormatting sqref="F2695">
    <cfRule type="cellIs" dxfId="493" priority="521" operator="lessThan">
      <formula>0</formula>
    </cfRule>
  </conditionalFormatting>
  <conditionalFormatting sqref="F2696">
    <cfRule type="cellIs" dxfId="492" priority="520" operator="lessThan">
      <formula>0</formula>
    </cfRule>
  </conditionalFormatting>
  <conditionalFormatting sqref="F2696">
    <cfRule type="cellIs" dxfId="491" priority="519" operator="lessThan">
      <formula>0</formula>
    </cfRule>
  </conditionalFormatting>
  <conditionalFormatting sqref="F2697">
    <cfRule type="cellIs" dxfId="490" priority="518" operator="lessThan">
      <formula>0</formula>
    </cfRule>
  </conditionalFormatting>
  <conditionalFormatting sqref="F2697">
    <cfRule type="cellIs" dxfId="489" priority="517" operator="lessThan">
      <formula>0</formula>
    </cfRule>
  </conditionalFormatting>
  <conditionalFormatting sqref="F2698">
    <cfRule type="cellIs" dxfId="488" priority="516" operator="lessThan">
      <formula>0</formula>
    </cfRule>
  </conditionalFormatting>
  <conditionalFormatting sqref="F2698">
    <cfRule type="cellIs" dxfId="487" priority="515" operator="lessThan">
      <formula>0</formula>
    </cfRule>
  </conditionalFormatting>
  <conditionalFormatting sqref="F2699:F2700">
    <cfRule type="cellIs" dxfId="486" priority="514" operator="lessThan">
      <formula>0</formula>
    </cfRule>
  </conditionalFormatting>
  <conditionalFormatting sqref="F2699:F2700">
    <cfRule type="cellIs" dxfId="485" priority="513" operator="lessThan">
      <formula>0</formula>
    </cfRule>
  </conditionalFormatting>
  <conditionalFormatting sqref="F2701">
    <cfRule type="cellIs" dxfId="484" priority="512" operator="lessThan">
      <formula>0</formula>
    </cfRule>
  </conditionalFormatting>
  <conditionalFormatting sqref="F2701">
    <cfRule type="cellIs" dxfId="483" priority="511" operator="lessThan">
      <formula>0</formula>
    </cfRule>
  </conditionalFormatting>
  <conditionalFormatting sqref="F2702">
    <cfRule type="cellIs" dxfId="482" priority="510" operator="lessThan">
      <formula>0</formula>
    </cfRule>
  </conditionalFormatting>
  <conditionalFormatting sqref="F2702">
    <cfRule type="cellIs" dxfId="481" priority="509" operator="lessThan">
      <formula>0</formula>
    </cfRule>
  </conditionalFormatting>
  <conditionalFormatting sqref="F2702">
    <cfRule type="cellIs" dxfId="480" priority="508" operator="lessThan">
      <formula>0</formula>
    </cfRule>
  </conditionalFormatting>
  <conditionalFormatting sqref="F2703">
    <cfRule type="cellIs" dxfId="479" priority="504" operator="lessThan">
      <formula>0</formula>
    </cfRule>
  </conditionalFormatting>
  <conditionalFormatting sqref="F2703">
    <cfRule type="cellIs" dxfId="478" priority="503" operator="lessThan">
      <formula>0</formula>
    </cfRule>
  </conditionalFormatting>
  <conditionalFormatting sqref="F2703">
    <cfRule type="cellIs" dxfId="477" priority="502" operator="lessThan">
      <formula>0</formula>
    </cfRule>
  </conditionalFormatting>
  <conditionalFormatting sqref="F2704">
    <cfRule type="cellIs" dxfId="476" priority="501" operator="lessThan">
      <formula>0</formula>
    </cfRule>
  </conditionalFormatting>
  <conditionalFormatting sqref="F2704">
    <cfRule type="cellIs" dxfId="475" priority="500" operator="lessThan">
      <formula>0</formula>
    </cfRule>
  </conditionalFormatting>
  <conditionalFormatting sqref="F2704">
    <cfRule type="cellIs" dxfId="474" priority="499" operator="lessThan">
      <formula>0</formula>
    </cfRule>
  </conditionalFormatting>
  <conditionalFormatting sqref="F2705">
    <cfRule type="cellIs" dxfId="473" priority="498" operator="lessThan">
      <formula>0</formula>
    </cfRule>
  </conditionalFormatting>
  <conditionalFormatting sqref="F2705">
    <cfRule type="cellIs" dxfId="472" priority="497" operator="lessThan">
      <formula>0</formula>
    </cfRule>
  </conditionalFormatting>
  <conditionalFormatting sqref="F2705">
    <cfRule type="cellIs" dxfId="471" priority="496" operator="lessThan">
      <formula>0</formula>
    </cfRule>
  </conditionalFormatting>
  <conditionalFormatting sqref="F2706">
    <cfRule type="cellIs" dxfId="470" priority="495" operator="lessThan">
      <formula>0</formula>
    </cfRule>
  </conditionalFormatting>
  <conditionalFormatting sqref="F2706">
    <cfRule type="cellIs" dxfId="469" priority="494" operator="lessThan">
      <formula>0</formula>
    </cfRule>
  </conditionalFormatting>
  <conditionalFormatting sqref="F2706">
    <cfRule type="cellIs" dxfId="468" priority="493" operator="lessThan">
      <formula>0</formula>
    </cfRule>
  </conditionalFormatting>
  <conditionalFormatting sqref="F2707">
    <cfRule type="cellIs" dxfId="467" priority="492" operator="lessThan">
      <formula>0</formula>
    </cfRule>
  </conditionalFormatting>
  <conditionalFormatting sqref="F2707">
    <cfRule type="cellIs" dxfId="466" priority="491" operator="lessThan">
      <formula>0</formula>
    </cfRule>
  </conditionalFormatting>
  <conditionalFormatting sqref="F2707">
    <cfRule type="cellIs" dxfId="465" priority="490" operator="lessThan">
      <formula>0</formula>
    </cfRule>
  </conditionalFormatting>
  <conditionalFormatting sqref="F2708">
    <cfRule type="cellIs" dxfId="464" priority="489" operator="lessThan">
      <formula>0</formula>
    </cfRule>
  </conditionalFormatting>
  <conditionalFormatting sqref="F2708">
    <cfRule type="cellIs" dxfId="463" priority="488" operator="lessThan">
      <formula>0</formula>
    </cfRule>
  </conditionalFormatting>
  <conditionalFormatting sqref="F2708">
    <cfRule type="cellIs" dxfId="462" priority="487" operator="lessThan">
      <formula>0</formula>
    </cfRule>
  </conditionalFormatting>
  <conditionalFormatting sqref="F2709">
    <cfRule type="cellIs" dxfId="461" priority="486" operator="lessThan">
      <formula>0</formula>
    </cfRule>
  </conditionalFormatting>
  <conditionalFormatting sqref="F2709">
    <cfRule type="cellIs" dxfId="460" priority="485" operator="lessThan">
      <formula>0</formula>
    </cfRule>
  </conditionalFormatting>
  <conditionalFormatting sqref="F2709">
    <cfRule type="cellIs" dxfId="459" priority="484" operator="lessThan">
      <formula>0</formula>
    </cfRule>
  </conditionalFormatting>
  <conditionalFormatting sqref="F2710">
    <cfRule type="cellIs" dxfId="458" priority="483" operator="lessThan">
      <formula>0</formula>
    </cfRule>
  </conditionalFormatting>
  <conditionalFormatting sqref="F2710">
    <cfRule type="cellIs" dxfId="457" priority="482" operator="lessThan">
      <formula>0</formula>
    </cfRule>
  </conditionalFormatting>
  <conditionalFormatting sqref="F2710">
    <cfRule type="cellIs" dxfId="456" priority="481" operator="lessThan">
      <formula>0</formula>
    </cfRule>
  </conditionalFormatting>
  <conditionalFormatting sqref="F2711">
    <cfRule type="cellIs" dxfId="455" priority="480" operator="lessThan">
      <formula>0</formula>
    </cfRule>
  </conditionalFormatting>
  <conditionalFormatting sqref="F2711">
    <cfRule type="cellIs" dxfId="454" priority="479" operator="lessThan">
      <formula>0</formula>
    </cfRule>
  </conditionalFormatting>
  <conditionalFormatting sqref="F2711">
    <cfRule type="cellIs" dxfId="453" priority="478" operator="lessThan">
      <formula>0</formula>
    </cfRule>
  </conditionalFormatting>
  <conditionalFormatting sqref="F2714">
    <cfRule type="cellIs" dxfId="452" priority="477" operator="lessThan">
      <formula>0</formula>
    </cfRule>
  </conditionalFormatting>
  <conditionalFormatting sqref="F2714">
    <cfRule type="cellIs" dxfId="451" priority="476" operator="lessThan">
      <formula>0</formula>
    </cfRule>
  </conditionalFormatting>
  <conditionalFormatting sqref="F2714">
    <cfRule type="cellIs" dxfId="450" priority="475" operator="lessThan">
      <formula>0</formula>
    </cfRule>
  </conditionalFormatting>
  <conditionalFormatting sqref="F2715">
    <cfRule type="cellIs" dxfId="449" priority="474" operator="lessThan">
      <formula>0</formula>
    </cfRule>
  </conditionalFormatting>
  <conditionalFormatting sqref="F2715">
    <cfRule type="cellIs" dxfId="448" priority="473" operator="lessThan">
      <formula>0</formula>
    </cfRule>
  </conditionalFormatting>
  <conditionalFormatting sqref="F2715">
    <cfRule type="cellIs" dxfId="447" priority="472" operator="lessThan">
      <formula>0</formula>
    </cfRule>
  </conditionalFormatting>
  <conditionalFormatting sqref="F2716">
    <cfRule type="cellIs" dxfId="446" priority="471" operator="lessThan">
      <formula>0</formula>
    </cfRule>
  </conditionalFormatting>
  <conditionalFormatting sqref="F2716">
    <cfRule type="cellIs" dxfId="445" priority="470" operator="lessThan">
      <formula>0</formula>
    </cfRule>
  </conditionalFormatting>
  <conditionalFormatting sqref="F2716">
    <cfRule type="cellIs" dxfId="444" priority="469" operator="lessThan">
      <formula>0</formula>
    </cfRule>
  </conditionalFormatting>
  <conditionalFormatting sqref="F2717">
    <cfRule type="cellIs" dxfId="443" priority="468" operator="lessThan">
      <formula>0</formula>
    </cfRule>
  </conditionalFormatting>
  <conditionalFormatting sqref="F2717">
    <cfRule type="cellIs" dxfId="442" priority="467" operator="lessThan">
      <formula>0</formula>
    </cfRule>
  </conditionalFormatting>
  <conditionalFormatting sqref="F2717">
    <cfRule type="cellIs" dxfId="441" priority="466" operator="lessThan">
      <formula>0</formula>
    </cfRule>
  </conditionalFormatting>
  <conditionalFormatting sqref="F2718">
    <cfRule type="cellIs" dxfId="440" priority="465" operator="lessThan">
      <formula>0</formula>
    </cfRule>
  </conditionalFormatting>
  <conditionalFormatting sqref="F2718">
    <cfRule type="cellIs" dxfId="439" priority="464" operator="lessThan">
      <formula>0</formula>
    </cfRule>
  </conditionalFormatting>
  <conditionalFormatting sqref="F2718">
    <cfRule type="cellIs" dxfId="438" priority="463" operator="lessThan">
      <formula>0</formula>
    </cfRule>
  </conditionalFormatting>
  <conditionalFormatting sqref="F2719">
    <cfRule type="cellIs" dxfId="437" priority="462" operator="lessThan">
      <formula>0</formula>
    </cfRule>
  </conditionalFormatting>
  <conditionalFormatting sqref="F2719">
    <cfRule type="cellIs" dxfId="436" priority="461" operator="lessThan">
      <formula>0</formula>
    </cfRule>
  </conditionalFormatting>
  <conditionalFormatting sqref="F2719">
    <cfRule type="cellIs" dxfId="435" priority="460" operator="lessThan">
      <formula>0</formula>
    </cfRule>
  </conditionalFormatting>
  <conditionalFormatting sqref="F2720">
    <cfRule type="cellIs" dxfId="434" priority="459" operator="lessThan">
      <formula>0</formula>
    </cfRule>
  </conditionalFormatting>
  <conditionalFormatting sqref="F2720">
    <cfRule type="cellIs" dxfId="433" priority="458" operator="lessThan">
      <formula>0</formula>
    </cfRule>
  </conditionalFormatting>
  <conditionalFormatting sqref="F2720">
    <cfRule type="cellIs" dxfId="432" priority="457" operator="lessThan">
      <formula>0</formula>
    </cfRule>
  </conditionalFormatting>
  <conditionalFormatting sqref="F2721">
    <cfRule type="cellIs" dxfId="431" priority="456" operator="lessThan">
      <formula>0</formula>
    </cfRule>
  </conditionalFormatting>
  <conditionalFormatting sqref="F2721">
    <cfRule type="cellIs" dxfId="430" priority="455" operator="lessThan">
      <formula>0</formula>
    </cfRule>
  </conditionalFormatting>
  <conditionalFormatting sqref="F2721">
    <cfRule type="cellIs" dxfId="429" priority="454" operator="lessThan">
      <formula>0</formula>
    </cfRule>
  </conditionalFormatting>
  <conditionalFormatting sqref="F2722">
    <cfRule type="cellIs" dxfId="428" priority="453" operator="lessThan">
      <formula>0</formula>
    </cfRule>
  </conditionalFormatting>
  <conditionalFormatting sqref="F2722">
    <cfRule type="cellIs" dxfId="427" priority="452" operator="lessThan">
      <formula>0</formula>
    </cfRule>
  </conditionalFormatting>
  <conditionalFormatting sqref="F2722">
    <cfRule type="cellIs" dxfId="426" priority="451" operator="lessThan">
      <formula>0</formula>
    </cfRule>
  </conditionalFormatting>
  <conditionalFormatting sqref="F2723">
    <cfRule type="cellIs" dxfId="425" priority="450" operator="lessThan">
      <formula>0</formula>
    </cfRule>
  </conditionalFormatting>
  <conditionalFormatting sqref="F2723">
    <cfRule type="cellIs" dxfId="424" priority="449" operator="lessThan">
      <formula>0</formula>
    </cfRule>
  </conditionalFormatting>
  <conditionalFormatting sqref="F2723">
    <cfRule type="cellIs" dxfId="423" priority="448" operator="lessThan">
      <formula>0</formula>
    </cfRule>
  </conditionalFormatting>
  <conditionalFormatting sqref="F2724">
    <cfRule type="cellIs" dxfId="422" priority="447" operator="lessThan">
      <formula>0</formula>
    </cfRule>
  </conditionalFormatting>
  <conditionalFormatting sqref="F2724">
    <cfRule type="cellIs" dxfId="421" priority="446" operator="lessThan">
      <formula>0</formula>
    </cfRule>
  </conditionalFormatting>
  <conditionalFormatting sqref="F2724">
    <cfRule type="cellIs" dxfId="420" priority="445" operator="lessThan">
      <formula>0</formula>
    </cfRule>
  </conditionalFormatting>
  <conditionalFormatting sqref="F2725">
    <cfRule type="cellIs" dxfId="419" priority="444" operator="lessThan">
      <formula>0</formula>
    </cfRule>
  </conditionalFormatting>
  <conditionalFormatting sqref="F2725">
    <cfRule type="cellIs" dxfId="418" priority="443" operator="lessThan">
      <formula>0</formula>
    </cfRule>
  </conditionalFormatting>
  <conditionalFormatting sqref="F2725">
    <cfRule type="cellIs" dxfId="417" priority="442" operator="lessThan">
      <formula>0</formula>
    </cfRule>
  </conditionalFormatting>
  <conditionalFormatting sqref="F2726">
    <cfRule type="cellIs" dxfId="416" priority="441" operator="lessThan">
      <formula>0</formula>
    </cfRule>
  </conditionalFormatting>
  <conditionalFormatting sqref="F2726">
    <cfRule type="cellIs" dxfId="415" priority="440" operator="lessThan">
      <formula>0</formula>
    </cfRule>
  </conditionalFormatting>
  <conditionalFormatting sqref="F2726">
    <cfRule type="cellIs" dxfId="414" priority="439" operator="lessThan">
      <formula>0</formula>
    </cfRule>
  </conditionalFormatting>
  <conditionalFormatting sqref="F2727">
    <cfRule type="cellIs" dxfId="413" priority="438" operator="lessThan">
      <formula>0</formula>
    </cfRule>
  </conditionalFormatting>
  <conditionalFormatting sqref="F2727">
    <cfRule type="cellIs" dxfId="412" priority="437" operator="lessThan">
      <formula>0</formula>
    </cfRule>
  </conditionalFormatting>
  <conditionalFormatting sqref="F2727">
    <cfRule type="cellIs" dxfId="411" priority="436" operator="lessThan">
      <formula>0</formula>
    </cfRule>
  </conditionalFormatting>
  <conditionalFormatting sqref="F2728">
    <cfRule type="cellIs" dxfId="410" priority="435" operator="lessThan">
      <formula>0</formula>
    </cfRule>
  </conditionalFormatting>
  <conditionalFormatting sqref="F2728">
    <cfRule type="cellIs" dxfId="409" priority="434" operator="lessThan">
      <formula>0</formula>
    </cfRule>
  </conditionalFormatting>
  <conditionalFormatting sqref="F2728">
    <cfRule type="cellIs" dxfId="408" priority="433" operator="lessThan">
      <formula>0</formula>
    </cfRule>
  </conditionalFormatting>
  <conditionalFormatting sqref="F2729">
    <cfRule type="cellIs" dxfId="407" priority="432" operator="lessThan">
      <formula>0</formula>
    </cfRule>
  </conditionalFormatting>
  <conditionalFormatting sqref="F2729">
    <cfRule type="cellIs" dxfId="406" priority="431" operator="lessThan">
      <formula>0</formula>
    </cfRule>
  </conditionalFormatting>
  <conditionalFormatting sqref="F2729">
    <cfRule type="cellIs" dxfId="405" priority="430" operator="lessThan">
      <formula>0</formula>
    </cfRule>
  </conditionalFormatting>
  <conditionalFormatting sqref="F2730">
    <cfRule type="cellIs" dxfId="404" priority="429" operator="lessThan">
      <formula>0</formula>
    </cfRule>
  </conditionalFormatting>
  <conditionalFormatting sqref="F2730">
    <cfRule type="cellIs" dxfId="403" priority="428" operator="lessThan">
      <formula>0</formula>
    </cfRule>
  </conditionalFormatting>
  <conditionalFormatting sqref="F2730">
    <cfRule type="cellIs" dxfId="402" priority="427" operator="lessThan">
      <formula>0</formula>
    </cfRule>
  </conditionalFormatting>
  <conditionalFormatting sqref="F2731">
    <cfRule type="cellIs" dxfId="401" priority="426" operator="lessThan">
      <formula>0</formula>
    </cfRule>
  </conditionalFormatting>
  <conditionalFormatting sqref="F2731">
    <cfRule type="cellIs" dxfId="400" priority="425" operator="lessThan">
      <formula>0</formula>
    </cfRule>
  </conditionalFormatting>
  <conditionalFormatting sqref="F2731">
    <cfRule type="cellIs" dxfId="399" priority="424" operator="lessThan">
      <formula>0</formula>
    </cfRule>
  </conditionalFormatting>
  <conditionalFormatting sqref="F2732">
    <cfRule type="cellIs" dxfId="398" priority="423" operator="lessThan">
      <formula>0</formula>
    </cfRule>
  </conditionalFormatting>
  <conditionalFormatting sqref="F2732">
    <cfRule type="cellIs" dxfId="397" priority="422" operator="lessThan">
      <formula>0</formula>
    </cfRule>
  </conditionalFormatting>
  <conditionalFormatting sqref="F2732">
    <cfRule type="cellIs" dxfId="396" priority="421" operator="lessThan">
      <formula>0</formula>
    </cfRule>
  </conditionalFormatting>
  <conditionalFormatting sqref="F2733">
    <cfRule type="cellIs" dxfId="395" priority="420" operator="lessThan">
      <formula>0</formula>
    </cfRule>
  </conditionalFormatting>
  <conditionalFormatting sqref="F2733">
    <cfRule type="cellIs" dxfId="394" priority="419" operator="lessThan">
      <formula>0</formula>
    </cfRule>
  </conditionalFormatting>
  <conditionalFormatting sqref="F2733">
    <cfRule type="cellIs" dxfId="393" priority="418" operator="lessThan">
      <formula>0</formula>
    </cfRule>
  </conditionalFormatting>
  <conditionalFormatting sqref="F2734">
    <cfRule type="cellIs" dxfId="392" priority="417" operator="lessThan">
      <formula>0</formula>
    </cfRule>
  </conditionalFormatting>
  <conditionalFormatting sqref="F2734">
    <cfRule type="cellIs" dxfId="391" priority="416" operator="lessThan">
      <formula>0</formula>
    </cfRule>
  </conditionalFormatting>
  <conditionalFormatting sqref="F2734">
    <cfRule type="cellIs" dxfId="390" priority="415" operator="lessThan">
      <formula>0</formula>
    </cfRule>
  </conditionalFormatting>
  <conditionalFormatting sqref="F2735">
    <cfRule type="cellIs" dxfId="389" priority="414" operator="lessThan">
      <formula>0</formula>
    </cfRule>
  </conditionalFormatting>
  <conditionalFormatting sqref="F2735">
    <cfRule type="cellIs" dxfId="388" priority="413" operator="lessThan">
      <formula>0</formula>
    </cfRule>
  </conditionalFormatting>
  <conditionalFormatting sqref="F2735">
    <cfRule type="cellIs" dxfId="387" priority="412" operator="lessThan">
      <formula>0</formula>
    </cfRule>
  </conditionalFormatting>
  <conditionalFormatting sqref="F2736">
    <cfRule type="cellIs" dxfId="386" priority="411" operator="lessThan">
      <formula>0</formula>
    </cfRule>
  </conditionalFormatting>
  <conditionalFormatting sqref="F2736">
    <cfRule type="cellIs" dxfId="385" priority="410" operator="lessThan">
      <formula>0</formula>
    </cfRule>
  </conditionalFormatting>
  <conditionalFormatting sqref="F2736">
    <cfRule type="cellIs" dxfId="384" priority="409" operator="lessThan">
      <formula>0</formula>
    </cfRule>
  </conditionalFormatting>
  <conditionalFormatting sqref="F2737">
    <cfRule type="cellIs" dxfId="383" priority="408" operator="lessThan">
      <formula>0</formula>
    </cfRule>
  </conditionalFormatting>
  <conditionalFormatting sqref="F2737">
    <cfRule type="cellIs" dxfId="382" priority="407" operator="lessThan">
      <formula>0</formula>
    </cfRule>
  </conditionalFormatting>
  <conditionalFormatting sqref="F2737">
    <cfRule type="cellIs" dxfId="381" priority="406" operator="lessThan">
      <formula>0</formula>
    </cfRule>
  </conditionalFormatting>
  <conditionalFormatting sqref="F2738">
    <cfRule type="cellIs" dxfId="380" priority="405" operator="lessThan">
      <formula>0</formula>
    </cfRule>
  </conditionalFormatting>
  <conditionalFormatting sqref="F2738">
    <cfRule type="cellIs" dxfId="379" priority="404" operator="lessThan">
      <formula>0</formula>
    </cfRule>
  </conditionalFormatting>
  <conditionalFormatting sqref="F2738">
    <cfRule type="cellIs" dxfId="378" priority="403" operator="lessThan">
      <formula>0</formula>
    </cfRule>
  </conditionalFormatting>
  <conditionalFormatting sqref="F2739">
    <cfRule type="cellIs" dxfId="377" priority="402" operator="lessThan">
      <formula>0</formula>
    </cfRule>
  </conditionalFormatting>
  <conditionalFormatting sqref="F2739">
    <cfRule type="cellIs" dxfId="376" priority="401" operator="lessThan">
      <formula>0</formula>
    </cfRule>
  </conditionalFormatting>
  <conditionalFormatting sqref="F2739">
    <cfRule type="cellIs" dxfId="375" priority="400" operator="lessThan">
      <formula>0</formula>
    </cfRule>
  </conditionalFormatting>
  <conditionalFormatting sqref="F2740">
    <cfRule type="cellIs" dxfId="374" priority="399" operator="lessThan">
      <formula>0</formula>
    </cfRule>
  </conditionalFormatting>
  <conditionalFormatting sqref="F2740">
    <cfRule type="cellIs" dxfId="373" priority="398" operator="lessThan">
      <formula>0</formula>
    </cfRule>
  </conditionalFormatting>
  <conditionalFormatting sqref="F2740">
    <cfRule type="cellIs" dxfId="372" priority="397" operator="lessThan">
      <formula>0</formula>
    </cfRule>
  </conditionalFormatting>
  <conditionalFormatting sqref="F2741:F2742">
    <cfRule type="cellIs" dxfId="371" priority="396" operator="lessThan">
      <formula>0</formula>
    </cfRule>
  </conditionalFormatting>
  <conditionalFormatting sqref="F2741:F2742">
    <cfRule type="cellIs" dxfId="370" priority="395" operator="lessThan">
      <formula>0</formula>
    </cfRule>
  </conditionalFormatting>
  <conditionalFormatting sqref="F2741:F2742">
    <cfRule type="cellIs" dxfId="369" priority="394" operator="lessThan">
      <formula>0</formula>
    </cfRule>
  </conditionalFormatting>
  <conditionalFormatting sqref="F2743">
    <cfRule type="cellIs" dxfId="368" priority="393" operator="lessThan">
      <formula>0</formula>
    </cfRule>
  </conditionalFormatting>
  <conditionalFormatting sqref="F2743">
    <cfRule type="cellIs" dxfId="367" priority="392" operator="lessThan">
      <formula>0</formula>
    </cfRule>
  </conditionalFormatting>
  <conditionalFormatting sqref="F2743">
    <cfRule type="cellIs" dxfId="366" priority="391" operator="lessThan">
      <formula>0</formula>
    </cfRule>
  </conditionalFormatting>
  <conditionalFormatting sqref="F2744">
    <cfRule type="cellIs" dxfId="365" priority="390" operator="lessThan">
      <formula>0</formula>
    </cfRule>
  </conditionalFormatting>
  <conditionalFormatting sqref="F2744">
    <cfRule type="cellIs" dxfId="364" priority="389" operator="lessThan">
      <formula>0</formula>
    </cfRule>
  </conditionalFormatting>
  <conditionalFormatting sqref="F2744">
    <cfRule type="cellIs" dxfId="363" priority="388" operator="lessThan">
      <formula>0</formula>
    </cfRule>
  </conditionalFormatting>
  <conditionalFormatting sqref="F2745">
    <cfRule type="cellIs" dxfId="362" priority="387" operator="lessThan">
      <formula>0</formula>
    </cfRule>
  </conditionalFormatting>
  <conditionalFormatting sqref="F2745">
    <cfRule type="cellIs" dxfId="361" priority="386" operator="lessThan">
      <formula>0</formula>
    </cfRule>
  </conditionalFormatting>
  <conditionalFormatting sqref="F2745">
    <cfRule type="cellIs" dxfId="360" priority="385" operator="lessThan">
      <formula>0</formula>
    </cfRule>
  </conditionalFormatting>
  <conditionalFormatting sqref="F2746">
    <cfRule type="cellIs" dxfId="359" priority="384" operator="lessThan">
      <formula>0</formula>
    </cfRule>
  </conditionalFormatting>
  <conditionalFormatting sqref="F2746">
    <cfRule type="cellIs" dxfId="358" priority="383" operator="lessThan">
      <formula>0</formula>
    </cfRule>
  </conditionalFormatting>
  <conditionalFormatting sqref="F2746">
    <cfRule type="cellIs" dxfId="357" priority="382" operator="lessThan">
      <formula>0</formula>
    </cfRule>
  </conditionalFormatting>
  <conditionalFormatting sqref="F2747:F2748">
    <cfRule type="cellIs" dxfId="356" priority="381" operator="lessThan">
      <formula>0</formula>
    </cfRule>
  </conditionalFormatting>
  <conditionalFormatting sqref="F2747:F2748">
    <cfRule type="cellIs" dxfId="355" priority="380" operator="lessThan">
      <formula>0</formula>
    </cfRule>
  </conditionalFormatting>
  <conditionalFormatting sqref="F2747:F2748">
    <cfRule type="cellIs" dxfId="354" priority="379" operator="lessThan">
      <formula>0</formula>
    </cfRule>
  </conditionalFormatting>
  <conditionalFormatting sqref="F2749:F2750">
    <cfRule type="cellIs" dxfId="353" priority="378" operator="lessThan">
      <formula>0</formula>
    </cfRule>
  </conditionalFormatting>
  <conditionalFormatting sqref="F2749:F2750">
    <cfRule type="cellIs" dxfId="352" priority="377" operator="lessThan">
      <formula>0</formula>
    </cfRule>
  </conditionalFormatting>
  <conditionalFormatting sqref="F2749:F2750">
    <cfRule type="cellIs" dxfId="351" priority="376" operator="lessThan">
      <formula>0</formula>
    </cfRule>
  </conditionalFormatting>
  <conditionalFormatting sqref="F2751">
    <cfRule type="cellIs" dxfId="350" priority="375" operator="lessThan">
      <formula>0</formula>
    </cfRule>
  </conditionalFormatting>
  <conditionalFormatting sqref="F2751">
    <cfRule type="cellIs" dxfId="349" priority="374" operator="lessThan">
      <formula>0</formula>
    </cfRule>
  </conditionalFormatting>
  <conditionalFormatting sqref="F2751">
    <cfRule type="cellIs" dxfId="348" priority="373" operator="lessThan">
      <formula>0</formula>
    </cfRule>
  </conditionalFormatting>
  <conditionalFormatting sqref="F2752">
    <cfRule type="cellIs" dxfId="347" priority="372" operator="lessThan">
      <formula>0</formula>
    </cfRule>
  </conditionalFormatting>
  <conditionalFormatting sqref="F2752">
    <cfRule type="cellIs" dxfId="346" priority="371" operator="lessThan">
      <formula>0</formula>
    </cfRule>
  </conditionalFormatting>
  <conditionalFormatting sqref="F2752">
    <cfRule type="cellIs" dxfId="345" priority="370" operator="lessThan">
      <formula>0</formula>
    </cfRule>
  </conditionalFormatting>
  <conditionalFormatting sqref="F2753">
    <cfRule type="cellIs" dxfId="344" priority="369" operator="lessThan">
      <formula>0</formula>
    </cfRule>
  </conditionalFormatting>
  <conditionalFormatting sqref="F2753">
    <cfRule type="cellIs" dxfId="343" priority="368" operator="lessThan">
      <formula>0</formula>
    </cfRule>
  </conditionalFormatting>
  <conditionalFormatting sqref="F2753">
    <cfRule type="cellIs" dxfId="342" priority="367" operator="lessThan">
      <formula>0</formula>
    </cfRule>
  </conditionalFormatting>
  <conditionalFormatting sqref="F2754">
    <cfRule type="cellIs" dxfId="341" priority="366" operator="lessThan">
      <formula>0</formula>
    </cfRule>
  </conditionalFormatting>
  <conditionalFormatting sqref="F2754">
    <cfRule type="cellIs" dxfId="340" priority="365" operator="lessThan">
      <formula>0</formula>
    </cfRule>
  </conditionalFormatting>
  <conditionalFormatting sqref="F2754">
    <cfRule type="cellIs" dxfId="339" priority="364" operator="lessThan">
      <formula>0</formula>
    </cfRule>
  </conditionalFormatting>
  <conditionalFormatting sqref="F2755">
    <cfRule type="cellIs" dxfId="338" priority="363" operator="lessThan">
      <formula>0</formula>
    </cfRule>
  </conditionalFormatting>
  <conditionalFormatting sqref="F2755">
    <cfRule type="cellIs" dxfId="337" priority="362" operator="lessThan">
      <formula>0</formula>
    </cfRule>
  </conditionalFormatting>
  <conditionalFormatting sqref="F2755">
    <cfRule type="cellIs" dxfId="336" priority="361" operator="lessThan">
      <formula>0</formula>
    </cfRule>
  </conditionalFormatting>
  <conditionalFormatting sqref="F2756">
    <cfRule type="cellIs" dxfId="335" priority="360" operator="lessThan">
      <formula>0</formula>
    </cfRule>
  </conditionalFormatting>
  <conditionalFormatting sqref="F2756">
    <cfRule type="cellIs" dxfId="334" priority="359" operator="lessThan">
      <formula>0</formula>
    </cfRule>
  </conditionalFormatting>
  <conditionalFormatting sqref="F2756">
    <cfRule type="cellIs" dxfId="333" priority="358" operator="lessThan">
      <formula>0</formula>
    </cfRule>
  </conditionalFormatting>
  <conditionalFormatting sqref="F2757">
    <cfRule type="cellIs" dxfId="332" priority="357" operator="lessThan">
      <formula>0</formula>
    </cfRule>
  </conditionalFormatting>
  <conditionalFormatting sqref="F2757">
    <cfRule type="cellIs" dxfId="331" priority="356" operator="lessThan">
      <formula>0</formula>
    </cfRule>
  </conditionalFormatting>
  <conditionalFormatting sqref="F2757">
    <cfRule type="cellIs" dxfId="330" priority="355" operator="lessThan">
      <formula>0</formula>
    </cfRule>
  </conditionalFormatting>
  <conditionalFormatting sqref="F2758">
    <cfRule type="cellIs" dxfId="329" priority="354" operator="lessThan">
      <formula>0</formula>
    </cfRule>
  </conditionalFormatting>
  <conditionalFormatting sqref="F2758">
    <cfRule type="cellIs" dxfId="328" priority="353" operator="lessThan">
      <formula>0</formula>
    </cfRule>
  </conditionalFormatting>
  <conditionalFormatting sqref="F2758">
    <cfRule type="cellIs" dxfId="327" priority="352" operator="lessThan">
      <formula>0</formula>
    </cfRule>
  </conditionalFormatting>
  <conditionalFormatting sqref="F2759">
    <cfRule type="cellIs" dxfId="326" priority="351" operator="lessThan">
      <formula>0</formula>
    </cfRule>
  </conditionalFormatting>
  <conditionalFormatting sqref="F2759">
    <cfRule type="cellIs" dxfId="325" priority="350" operator="lessThan">
      <formula>0</formula>
    </cfRule>
  </conditionalFormatting>
  <conditionalFormatting sqref="F2759">
    <cfRule type="cellIs" dxfId="324" priority="349" operator="lessThan">
      <formula>0</formula>
    </cfRule>
  </conditionalFormatting>
  <conditionalFormatting sqref="F2760">
    <cfRule type="cellIs" dxfId="323" priority="342" operator="lessThan">
      <formula>0</formula>
    </cfRule>
  </conditionalFormatting>
  <conditionalFormatting sqref="F2760">
    <cfRule type="cellIs" dxfId="322" priority="341" operator="lessThan">
      <formula>0</formula>
    </cfRule>
  </conditionalFormatting>
  <conditionalFormatting sqref="F2760">
    <cfRule type="cellIs" dxfId="321" priority="340" operator="lessThan">
      <formula>0</formula>
    </cfRule>
  </conditionalFormatting>
  <conditionalFormatting sqref="F2761">
    <cfRule type="cellIs" dxfId="320" priority="339" operator="lessThan">
      <formula>0</formula>
    </cfRule>
  </conditionalFormatting>
  <conditionalFormatting sqref="F2761">
    <cfRule type="cellIs" dxfId="319" priority="338" operator="lessThan">
      <formula>0</formula>
    </cfRule>
  </conditionalFormatting>
  <conditionalFormatting sqref="F2761">
    <cfRule type="cellIs" dxfId="318" priority="337" operator="lessThan">
      <formula>0</formula>
    </cfRule>
  </conditionalFormatting>
  <conditionalFormatting sqref="F2762">
    <cfRule type="cellIs" dxfId="317" priority="336" operator="lessThan">
      <formula>0</formula>
    </cfRule>
  </conditionalFormatting>
  <conditionalFormatting sqref="F2762">
    <cfRule type="cellIs" dxfId="316" priority="335" operator="lessThan">
      <formula>0</formula>
    </cfRule>
  </conditionalFormatting>
  <conditionalFormatting sqref="F2762">
    <cfRule type="cellIs" dxfId="315" priority="334" operator="lessThan">
      <formula>0</formula>
    </cfRule>
  </conditionalFormatting>
  <conditionalFormatting sqref="F2763">
    <cfRule type="cellIs" dxfId="314" priority="333" operator="lessThan">
      <formula>0</formula>
    </cfRule>
  </conditionalFormatting>
  <conditionalFormatting sqref="F2763">
    <cfRule type="cellIs" dxfId="313" priority="332" operator="lessThan">
      <formula>0</formula>
    </cfRule>
  </conditionalFormatting>
  <conditionalFormatting sqref="F2763">
    <cfRule type="cellIs" dxfId="312" priority="331" operator="lessThan">
      <formula>0</formula>
    </cfRule>
  </conditionalFormatting>
  <conditionalFormatting sqref="F2764">
    <cfRule type="cellIs" dxfId="311" priority="330" operator="lessThan">
      <formula>0</formula>
    </cfRule>
  </conditionalFormatting>
  <conditionalFormatting sqref="F2764">
    <cfRule type="cellIs" dxfId="310" priority="329" operator="lessThan">
      <formula>0</formula>
    </cfRule>
  </conditionalFormatting>
  <conditionalFormatting sqref="F2764">
    <cfRule type="cellIs" dxfId="309" priority="328" operator="lessThan">
      <formula>0</formula>
    </cfRule>
  </conditionalFormatting>
  <conditionalFormatting sqref="F2765">
    <cfRule type="cellIs" dxfId="308" priority="327" operator="lessThan">
      <formula>0</formula>
    </cfRule>
  </conditionalFormatting>
  <conditionalFormatting sqref="F2765">
    <cfRule type="cellIs" dxfId="307" priority="326" operator="lessThan">
      <formula>0</formula>
    </cfRule>
  </conditionalFormatting>
  <conditionalFormatting sqref="F2765">
    <cfRule type="cellIs" dxfId="306" priority="325" operator="lessThan">
      <formula>0</formula>
    </cfRule>
  </conditionalFormatting>
  <conditionalFormatting sqref="F2766">
    <cfRule type="cellIs" dxfId="305" priority="324" operator="lessThan">
      <formula>0</formula>
    </cfRule>
  </conditionalFormatting>
  <conditionalFormatting sqref="F2766">
    <cfRule type="cellIs" dxfId="304" priority="323" operator="lessThan">
      <formula>0</formula>
    </cfRule>
  </conditionalFormatting>
  <conditionalFormatting sqref="F2766">
    <cfRule type="cellIs" dxfId="303" priority="322" operator="lessThan">
      <formula>0</formula>
    </cfRule>
  </conditionalFormatting>
  <conditionalFormatting sqref="F2767">
    <cfRule type="cellIs" dxfId="302" priority="321" operator="lessThan">
      <formula>0</formula>
    </cfRule>
  </conditionalFormatting>
  <conditionalFormatting sqref="F2767">
    <cfRule type="cellIs" dxfId="301" priority="320" operator="lessThan">
      <formula>0</formula>
    </cfRule>
  </conditionalFormatting>
  <conditionalFormatting sqref="F2767">
    <cfRule type="cellIs" dxfId="300" priority="319" operator="lessThan">
      <formula>0</formula>
    </cfRule>
  </conditionalFormatting>
  <conditionalFormatting sqref="F2768">
    <cfRule type="cellIs" dxfId="299" priority="318" operator="lessThan">
      <formula>0</formula>
    </cfRule>
  </conditionalFormatting>
  <conditionalFormatting sqref="F2768">
    <cfRule type="cellIs" dxfId="298" priority="317" operator="lessThan">
      <formula>0</formula>
    </cfRule>
  </conditionalFormatting>
  <conditionalFormatting sqref="F2768">
    <cfRule type="cellIs" dxfId="297" priority="316" operator="lessThan">
      <formula>0</formula>
    </cfRule>
  </conditionalFormatting>
  <conditionalFormatting sqref="F2769">
    <cfRule type="cellIs" dxfId="296" priority="312" operator="lessThan">
      <formula>0</formula>
    </cfRule>
  </conditionalFormatting>
  <conditionalFormatting sqref="F2769">
    <cfRule type="cellIs" dxfId="295" priority="311" operator="lessThan">
      <formula>0</formula>
    </cfRule>
  </conditionalFormatting>
  <conditionalFormatting sqref="F2769">
    <cfRule type="cellIs" dxfId="294" priority="310" operator="lessThan">
      <formula>0</formula>
    </cfRule>
  </conditionalFormatting>
  <conditionalFormatting sqref="F2770">
    <cfRule type="cellIs" dxfId="293" priority="309" operator="lessThan">
      <formula>0</formula>
    </cfRule>
  </conditionalFormatting>
  <conditionalFormatting sqref="F2770">
    <cfRule type="cellIs" dxfId="292" priority="308" operator="lessThan">
      <formula>0</formula>
    </cfRule>
  </conditionalFormatting>
  <conditionalFormatting sqref="F2770">
    <cfRule type="cellIs" dxfId="291" priority="307" operator="lessThan">
      <formula>0</formula>
    </cfRule>
  </conditionalFormatting>
  <conditionalFormatting sqref="F2771">
    <cfRule type="cellIs" dxfId="290" priority="306" operator="lessThan">
      <formula>0</formula>
    </cfRule>
  </conditionalFormatting>
  <conditionalFormatting sqref="F2771">
    <cfRule type="cellIs" dxfId="289" priority="305" operator="lessThan">
      <formula>0</formula>
    </cfRule>
  </conditionalFormatting>
  <conditionalFormatting sqref="F2771">
    <cfRule type="cellIs" dxfId="288" priority="304" operator="lessThan">
      <formula>0</formula>
    </cfRule>
  </conditionalFormatting>
  <conditionalFormatting sqref="F2772">
    <cfRule type="cellIs" dxfId="287" priority="303" operator="lessThan">
      <formula>0</formula>
    </cfRule>
  </conditionalFormatting>
  <conditionalFormatting sqref="F2772">
    <cfRule type="cellIs" dxfId="286" priority="302" operator="lessThan">
      <formula>0</formula>
    </cfRule>
  </conditionalFormatting>
  <conditionalFormatting sqref="F2772">
    <cfRule type="cellIs" dxfId="285" priority="301" operator="lessThan">
      <formula>0</formula>
    </cfRule>
  </conditionalFormatting>
  <conditionalFormatting sqref="F2773">
    <cfRule type="cellIs" dxfId="284" priority="300" operator="lessThan">
      <formula>0</formula>
    </cfRule>
  </conditionalFormatting>
  <conditionalFormatting sqref="F2773">
    <cfRule type="cellIs" dxfId="283" priority="299" operator="lessThan">
      <formula>0</formula>
    </cfRule>
  </conditionalFormatting>
  <conditionalFormatting sqref="F2773">
    <cfRule type="cellIs" dxfId="282" priority="298" operator="lessThan">
      <formula>0</formula>
    </cfRule>
  </conditionalFormatting>
  <conditionalFormatting sqref="F2775">
    <cfRule type="cellIs" dxfId="281" priority="294" operator="lessThan">
      <formula>0</formula>
    </cfRule>
  </conditionalFormatting>
  <conditionalFormatting sqref="F2775">
    <cfRule type="cellIs" dxfId="280" priority="293" operator="lessThan">
      <formula>0</formula>
    </cfRule>
  </conditionalFormatting>
  <conditionalFormatting sqref="F2775">
    <cfRule type="cellIs" dxfId="279" priority="292" operator="lessThan">
      <formula>0</formula>
    </cfRule>
  </conditionalFormatting>
  <conditionalFormatting sqref="F2776">
    <cfRule type="cellIs" dxfId="278" priority="291" operator="lessThan">
      <formula>0</formula>
    </cfRule>
  </conditionalFormatting>
  <conditionalFormatting sqref="F2776">
    <cfRule type="cellIs" dxfId="277" priority="290" operator="lessThan">
      <formula>0</formula>
    </cfRule>
  </conditionalFormatting>
  <conditionalFormatting sqref="F2776">
    <cfRule type="cellIs" dxfId="276" priority="289" operator="lessThan">
      <formula>0</formula>
    </cfRule>
  </conditionalFormatting>
  <conditionalFormatting sqref="F2777">
    <cfRule type="cellIs" dxfId="275" priority="288" operator="lessThan">
      <formula>0</formula>
    </cfRule>
  </conditionalFormatting>
  <conditionalFormatting sqref="F2777">
    <cfRule type="cellIs" dxfId="274" priority="287" operator="lessThan">
      <formula>0</formula>
    </cfRule>
  </conditionalFormatting>
  <conditionalFormatting sqref="F2777">
    <cfRule type="cellIs" dxfId="273" priority="286" operator="lessThan">
      <formula>0</formula>
    </cfRule>
  </conditionalFormatting>
  <conditionalFormatting sqref="F2778">
    <cfRule type="cellIs" dxfId="272" priority="285" operator="lessThan">
      <formula>0</formula>
    </cfRule>
  </conditionalFormatting>
  <conditionalFormatting sqref="F2778">
    <cfRule type="cellIs" dxfId="271" priority="284" operator="lessThan">
      <formula>0</formula>
    </cfRule>
  </conditionalFormatting>
  <conditionalFormatting sqref="F2778">
    <cfRule type="cellIs" dxfId="270" priority="283" operator="lessThan">
      <formula>0</formula>
    </cfRule>
  </conditionalFormatting>
  <conditionalFormatting sqref="F2779">
    <cfRule type="cellIs" dxfId="269" priority="282" operator="lessThan">
      <formula>0</formula>
    </cfRule>
  </conditionalFormatting>
  <conditionalFormatting sqref="F2779">
    <cfRule type="cellIs" dxfId="268" priority="281" operator="lessThan">
      <formula>0</formula>
    </cfRule>
  </conditionalFormatting>
  <conditionalFormatting sqref="F2779">
    <cfRule type="cellIs" dxfId="267" priority="280" operator="lessThan">
      <formula>0</formula>
    </cfRule>
  </conditionalFormatting>
  <conditionalFormatting sqref="F2780">
    <cfRule type="cellIs" dxfId="266" priority="279" operator="lessThan">
      <formula>0</formula>
    </cfRule>
  </conditionalFormatting>
  <conditionalFormatting sqref="F2780">
    <cfRule type="cellIs" dxfId="265" priority="278" operator="lessThan">
      <formula>0</formula>
    </cfRule>
  </conditionalFormatting>
  <conditionalFormatting sqref="F2780">
    <cfRule type="cellIs" dxfId="264" priority="277" operator="lessThan">
      <formula>0</formula>
    </cfRule>
  </conditionalFormatting>
  <conditionalFormatting sqref="F2781">
    <cfRule type="cellIs" dxfId="263" priority="276" operator="lessThan">
      <formula>0</formula>
    </cfRule>
  </conditionalFormatting>
  <conditionalFormatting sqref="F2781">
    <cfRule type="cellIs" dxfId="262" priority="275" operator="lessThan">
      <formula>0</formula>
    </cfRule>
  </conditionalFormatting>
  <conditionalFormatting sqref="F2781">
    <cfRule type="cellIs" dxfId="261" priority="274" operator="lessThan">
      <formula>0</formula>
    </cfRule>
  </conditionalFormatting>
  <conditionalFormatting sqref="F2782:F2785">
    <cfRule type="cellIs" dxfId="260" priority="273" operator="lessThan">
      <formula>0</formula>
    </cfRule>
  </conditionalFormatting>
  <conditionalFormatting sqref="F2782:F2785">
    <cfRule type="cellIs" dxfId="259" priority="272" operator="lessThan">
      <formula>0</formula>
    </cfRule>
  </conditionalFormatting>
  <conditionalFormatting sqref="F2782:F2785">
    <cfRule type="cellIs" dxfId="258" priority="271" operator="lessThan">
      <formula>0</formula>
    </cfRule>
  </conditionalFormatting>
  <conditionalFormatting sqref="F2786">
    <cfRule type="cellIs" dxfId="257" priority="270" operator="lessThan">
      <formula>0</formula>
    </cfRule>
  </conditionalFormatting>
  <conditionalFormatting sqref="F2786">
    <cfRule type="cellIs" dxfId="256" priority="269" operator="lessThan">
      <formula>0</formula>
    </cfRule>
  </conditionalFormatting>
  <conditionalFormatting sqref="F2786">
    <cfRule type="cellIs" dxfId="255" priority="268" operator="lessThan">
      <formula>0</formula>
    </cfRule>
  </conditionalFormatting>
  <conditionalFormatting sqref="F2787">
    <cfRule type="cellIs" dxfId="254" priority="267" operator="lessThan">
      <formula>0</formula>
    </cfRule>
  </conditionalFormatting>
  <conditionalFormatting sqref="F2787">
    <cfRule type="cellIs" dxfId="253" priority="266" operator="lessThan">
      <formula>0</formula>
    </cfRule>
  </conditionalFormatting>
  <conditionalFormatting sqref="F2787">
    <cfRule type="cellIs" dxfId="252" priority="265" operator="lessThan">
      <formula>0</formula>
    </cfRule>
  </conditionalFormatting>
  <conditionalFormatting sqref="F2788">
    <cfRule type="cellIs" dxfId="251" priority="264" operator="lessThan">
      <formula>0</formula>
    </cfRule>
  </conditionalFormatting>
  <conditionalFormatting sqref="F2788">
    <cfRule type="cellIs" dxfId="250" priority="263" operator="lessThan">
      <formula>0</formula>
    </cfRule>
  </conditionalFormatting>
  <conditionalFormatting sqref="F2788">
    <cfRule type="cellIs" dxfId="249" priority="262" operator="lessThan">
      <formula>0</formula>
    </cfRule>
  </conditionalFormatting>
  <conditionalFormatting sqref="F2789">
    <cfRule type="cellIs" dxfId="248" priority="259" operator="lessThan">
      <formula>0</formula>
    </cfRule>
  </conditionalFormatting>
  <conditionalFormatting sqref="F2789">
    <cfRule type="cellIs" dxfId="247" priority="261" operator="lessThan">
      <formula>0</formula>
    </cfRule>
  </conditionalFormatting>
  <conditionalFormatting sqref="F2789">
    <cfRule type="cellIs" dxfId="246" priority="260" operator="lessThan">
      <formula>0</formula>
    </cfRule>
  </conditionalFormatting>
  <conditionalFormatting sqref="F2790">
    <cfRule type="cellIs" dxfId="245" priority="256" operator="lessThan">
      <formula>0</formula>
    </cfRule>
  </conditionalFormatting>
  <conditionalFormatting sqref="F2790">
    <cfRule type="cellIs" dxfId="244" priority="258" operator="lessThan">
      <formula>0</formula>
    </cfRule>
  </conditionalFormatting>
  <conditionalFormatting sqref="F2790">
    <cfRule type="cellIs" dxfId="243" priority="257" operator="lessThan">
      <formula>0</formula>
    </cfRule>
  </conditionalFormatting>
  <conditionalFormatting sqref="F2791">
    <cfRule type="cellIs" dxfId="242" priority="253" operator="lessThan">
      <formula>0</formula>
    </cfRule>
  </conditionalFormatting>
  <conditionalFormatting sqref="F2791">
    <cfRule type="cellIs" dxfId="241" priority="255" operator="lessThan">
      <formula>0</formula>
    </cfRule>
  </conditionalFormatting>
  <conditionalFormatting sqref="F2791">
    <cfRule type="cellIs" dxfId="240" priority="254" operator="lessThan">
      <formula>0</formula>
    </cfRule>
  </conditionalFormatting>
  <conditionalFormatting sqref="F2792">
    <cfRule type="cellIs" dxfId="239" priority="250" operator="lessThan">
      <formula>0</formula>
    </cfRule>
  </conditionalFormatting>
  <conditionalFormatting sqref="F2792">
    <cfRule type="cellIs" dxfId="238" priority="252" operator="lessThan">
      <formula>0</formula>
    </cfRule>
  </conditionalFormatting>
  <conditionalFormatting sqref="F2792">
    <cfRule type="cellIs" dxfId="237" priority="251" operator="lessThan">
      <formula>0</formula>
    </cfRule>
  </conditionalFormatting>
  <conditionalFormatting sqref="F2793">
    <cfRule type="cellIs" dxfId="236" priority="247" operator="lessThan">
      <formula>0</formula>
    </cfRule>
  </conditionalFormatting>
  <conditionalFormatting sqref="F2793">
    <cfRule type="cellIs" dxfId="235" priority="249" operator="lessThan">
      <formula>0</formula>
    </cfRule>
  </conditionalFormatting>
  <conditionalFormatting sqref="F2793">
    <cfRule type="cellIs" dxfId="234" priority="248" operator="lessThan">
      <formula>0</formula>
    </cfRule>
  </conditionalFormatting>
  <conditionalFormatting sqref="F2794">
    <cfRule type="cellIs" dxfId="233" priority="244" operator="lessThan">
      <formula>0</formula>
    </cfRule>
  </conditionalFormatting>
  <conditionalFormatting sqref="F2794">
    <cfRule type="cellIs" dxfId="232" priority="246" operator="lessThan">
      <formula>0</formula>
    </cfRule>
  </conditionalFormatting>
  <conditionalFormatting sqref="F2794">
    <cfRule type="cellIs" dxfId="231" priority="245" operator="lessThan">
      <formula>0</formula>
    </cfRule>
  </conditionalFormatting>
  <conditionalFormatting sqref="F2795">
    <cfRule type="cellIs" dxfId="230" priority="241" operator="lessThan">
      <formula>0</formula>
    </cfRule>
  </conditionalFormatting>
  <conditionalFormatting sqref="F2795">
    <cfRule type="cellIs" dxfId="229" priority="243" operator="lessThan">
      <formula>0</formula>
    </cfRule>
  </conditionalFormatting>
  <conditionalFormatting sqref="F2795">
    <cfRule type="cellIs" dxfId="228" priority="242" operator="lessThan">
      <formula>0</formula>
    </cfRule>
  </conditionalFormatting>
  <conditionalFormatting sqref="F2796">
    <cfRule type="cellIs" dxfId="227" priority="238" operator="lessThan">
      <formula>0</formula>
    </cfRule>
  </conditionalFormatting>
  <conditionalFormatting sqref="F2796">
    <cfRule type="cellIs" dxfId="226" priority="240" operator="lessThan">
      <formula>0</formula>
    </cfRule>
  </conditionalFormatting>
  <conditionalFormatting sqref="F2796">
    <cfRule type="cellIs" dxfId="225" priority="239" operator="lessThan">
      <formula>0</formula>
    </cfRule>
  </conditionalFormatting>
  <conditionalFormatting sqref="F2797">
    <cfRule type="cellIs" dxfId="224" priority="235" operator="lessThan">
      <formula>0</formula>
    </cfRule>
  </conditionalFormatting>
  <conditionalFormatting sqref="F2797">
    <cfRule type="cellIs" dxfId="223" priority="237" operator="lessThan">
      <formula>0</formula>
    </cfRule>
  </conditionalFormatting>
  <conditionalFormatting sqref="F2797">
    <cfRule type="cellIs" dxfId="222" priority="236" operator="lessThan">
      <formula>0</formula>
    </cfRule>
  </conditionalFormatting>
  <conditionalFormatting sqref="F2798">
    <cfRule type="cellIs" dxfId="221" priority="232" operator="lessThan">
      <formula>0</formula>
    </cfRule>
  </conditionalFormatting>
  <conditionalFormatting sqref="F2798">
    <cfRule type="cellIs" dxfId="220" priority="234" operator="lessThan">
      <formula>0</formula>
    </cfRule>
  </conditionalFormatting>
  <conditionalFormatting sqref="F2798">
    <cfRule type="cellIs" dxfId="219" priority="233" operator="lessThan">
      <formula>0</formula>
    </cfRule>
  </conditionalFormatting>
  <conditionalFormatting sqref="F2799">
    <cfRule type="cellIs" dxfId="218" priority="229" operator="lessThan">
      <formula>0</formula>
    </cfRule>
  </conditionalFormatting>
  <conditionalFormatting sqref="F2799">
    <cfRule type="cellIs" dxfId="217" priority="231" operator="lessThan">
      <formula>0</formula>
    </cfRule>
  </conditionalFormatting>
  <conditionalFormatting sqref="F2799">
    <cfRule type="cellIs" dxfId="216" priority="230" operator="lessThan">
      <formula>0</formula>
    </cfRule>
  </conditionalFormatting>
  <conditionalFormatting sqref="F2800">
    <cfRule type="cellIs" dxfId="215" priority="226" operator="lessThan">
      <formula>0</formula>
    </cfRule>
  </conditionalFormatting>
  <conditionalFormatting sqref="F2800">
    <cfRule type="cellIs" dxfId="214" priority="228" operator="lessThan">
      <formula>0</formula>
    </cfRule>
  </conditionalFormatting>
  <conditionalFormatting sqref="F2800">
    <cfRule type="cellIs" dxfId="213" priority="227" operator="lessThan">
      <formula>0</formula>
    </cfRule>
  </conditionalFormatting>
  <conditionalFormatting sqref="F2801">
    <cfRule type="cellIs" dxfId="212" priority="223" operator="lessThan">
      <formula>0</formula>
    </cfRule>
  </conditionalFormatting>
  <conditionalFormatting sqref="F2801">
    <cfRule type="cellIs" dxfId="211" priority="225" operator="lessThan">
      <formula>0</formula>
    </cfRule>
  </conditionalFormatting>
  <conditionalFormatting sqref="F2801">
    <cfRule type="cellIs" dxfId="210" priority="224" operator="lessThan">
      <formula>0</formula>
    </cfRule>
  </conditionalFormatting>
  <conditionalFormatting sqref="F2802">
    <cfRule type="cellIs" dxfId="209" priority="220" operator="lessThan">
      <formula>0</formula>
    </cfRule>
  </conditionalFormatting>
  <conditionalFormatting sqref="F2802">
    <cfRule type="cellIs" dxfId="208" priority="222" operator="lessThan">
      <formula>0</formula>
    </cfRule>
  </conditionalFormatting>
  <conditionalFormatting sqref="F2802">
    <cfRule type="cellIs" dxfId="207" priority="221" operator="lessThan">
      <formula>0</formula>
    </cfRule>
  </conditionalFormatting>
  <conditionalFormatting sqref="F2803">
    <cfRule type="cellIs" dxfId="206" priority="217" operator="lessThan">
      <formula>0</formula>
    </cfRule>
  </conditionalFormatting>
  <conditionalFormatting sqref="F2803">
    <cfRule type="cellIs" dxfId="205" priority="219" operator="lessThan">
      <formula>0</formula>
    </cfRule>
  </conditionalFormatting>
  <conditionalFormatting sqref="F2803">
    <cfRule type="cellIs" dxfId="204" priority="218" operator="lessThan">
      <formula>0</formula>
    </cfRule>
  </conditionalFormatting>
  <conditionalFormatting sqref="F2804">
    <cfRule type="cellIs" dxfId="203" priority="214" operator="lessThan">
      <formula>0</formula>
    </cfRule>
  </conditionalFormatting>
  <conditionalFormatting sqref="F2804">
    <cfRule type="cellIs" dxfId="202" priority="216" operator="lessThan">
      <formula>0</formula>
    </cfRule>
  </conditionalFormatting>
  <conditionalFormatting sqref="F2804">
    <cfRule type="cellIs" dxfId="201" priority="215" operator="lessThan">
      <formula>0</formula>
    </cfRule>
  </conditionalFormatting>
  <conditionalFormatting sqref="F2805">
    <cfRule type="cellIs" dxfId="200" priority="211" operator="lessThan">
      <formula>0</formula>
    </cfRule>
  </conditionalFormatting>
  <conditionalFormatting sqref="F2805">
    <cfRule type="cellIs" dxfId="199" priority="213" operator="lessThan">
      <formula>0</formula>
    </cfRule>
  </conditionalFormatting>
  <conditionalFormatting sqref="F2805">
    <cfRule type="cellIs" dxfId="198" priority="212" operator="lessThan">
      <formula>0</formula>
    </cfRule>
  </conditionalFormatting>
  <conditionalFormatting sqref="F2806">
    <cfRule type="cellIs" dxfId="197" priority="208" operator="lessThan">
      <formula>0</formula>
    </cfRule>
  </conditionalFormatting>
  <conditionalFormatting sqref="F2806">
    <cfRule type="cellIs" dxfId="196" priority="210" operator="lessThan">
      <formula>0</formula>
    </cfRule>
  </conditionalFormatting>
  <conditionalFormatting sqref="F2806">
    <cfRule type="cellIs" dxfId="195" priority="209" operator="lessThan">
      <formula>0</formula>
    </cfRule>
  </conditionalFormatting>
  <conditionalFormatting sqref="F2807">
    <cfRule type="cellIs" dxfId="194" priority="205" operator="lessThan">
      <formula>0</formula>
    </cfRule>
  </conditionalFormatting>
  <conditionalFormatting sqref="F2807">
    <cfRule type="cellIs" dxfId="193" priority="207" operator="lessThan">
      <formula>0</formula>
    </cfRule>
  </conditionalFormatting>
  <conditionalFormatting sqref="F2807">
    <cfRule type="cellIs" dxfId="192" priority="206" operator="lessThan">
      <formula>0</formula>
    </cfRule>
  </conditionalFormatting>
  <conditionalFormatting sqref="F2808">
    <cfRule type="cellIs" dxfId="191" priority="202" operator="lessThan">
      <formula>0</formula>
    </cfRule>
  </conditionalFormatting>
  <conditionalFormatting sqref="F2808">
    <cfRule type="cellIs" dxfId="190" priority="204" operator="lessThan">
      <formula>0</formula>
    </cfRule>
  </conditionalFormatting>
  <conditionalFormatting sqref="F2808">
    <cfRule type="cellIs" dxfId="189" priority="203" operator="lessThan">
      <formula>0</formula>
    </cfRule>
  </conditionalFormatting>
  <conditionalFormatting sqref="F2809">
    <cfRule type="cellIs" dxfId="188" priority="199" operator="lessThan">
      <formula>0</formula>
    </cfRule>
  </conditionalFormatting>
  <conditionalFormatting sqref="F2809">
    <cfRule type="cellIs" dxfId="187" priority="201" operator="lessThan">
      <formula>0</formula>
    </cfRule>
  </conditionalFormatting>
  <conditionalFormatting sqref="F2809">
    <cfRule type="cellIs" dxfId="186" priority="200" operator="lessThan">
      <formula>0</formula>
    </cfRule>
  </conditionalFormatting>
  <conditionalFormatting sqref="F2810">
    <cfRule type="cellIs" dxfId="185" priority="196" operator="lessThan">
      <formula>0</formula>
    </cfRule>
  </conditionalFormatting>
  <conditionalFormatting sqref="F2810">
    <cfRule type="cellIs" dxfId="184" priority="198" operator="lessThan">
      <formula>0</formula>
    </cfRule>
  </conditionalFormatting>
  <conditionalFormatting sqref="F2810">
    <cfRule type="cellIs" dxfId="183" priority="197" operator="lessThan">
      <formula>0</formula>
    </cfRule>
  </conditionalFormatting>
  <conditionalFormatting sqref="F2811">
    <cfRule type="cellIs" dxfId="182" priority="193" operator="lessThan">
      <formula>0</formula>
    </cfRule>
  </conditionalFormatting>
  <conditionalFormatting sqref="F2811">
    <cfRule type="cellIs" dxfId="181" priority="195" operator="lessThan">
      <formula>0</formula>
    </cfRule>
  </conditionalFormatting>
  <conditionalFormatting sqref="F2811">
    <cfRule type="cellIs" dxfId="180" priority="194" operator="lessThan">
      <formula>0</formula>
    </cfRule>
  </conditionalFormatting>
  <conditionalFormatting sqref="F2812">
    <cfRule type="cellIs" dxfId="179" priority="190" operator="lessThan">
      <formula>0</formula>
    </cfRule>
  </conditionalFormatting>
  <conditionalFormatting sqref="F2812">
    <cfRule type="cellIs" dxfId="178" priority="192" operator="lessThan">
      <formula>0</formula>
    </cfRule>
  </conditionalFormatting>
  <conditionalFormatting sqref="F2812">
    <cfRule type="cellIs" dxfId="177" priority="191" operator="lessThan">
      <formula>0</formula>
    </cfRule>
  </conditionalFormatting>
  <conditionalFormatting sqref="F2813">
    <cfRule type="cellIs" dxfId="176" priority="187" operator="lessThan">
      <formula>0</formula>
    </cfRule>
  </conditionalFormatting>
  <conditionalFormatting sqref="F2813">
    <cfRule type="cellIs" dxfId="175" priority="189" operator="lessThan">
      <formula>0</formula>
    </cfRule>
  </conditionalFormatting>
  <conditionalFormatting sqref="F2813">
    <cfRule type="cellIs" dxfId="174" priority="188" operator="lessThan">
      <formula>0</formula>
    </cfRule>
  </conditionalFormatting>
  <conditionalFormatting sqref="F2814">
    <cfRule type="cellIs" dxfId="173" priority="184" operator="lessThan">
      <formula>0</formula>
    </cfRule>
  </conditionalFormatting>
  <conditionalFormatting sqref="F2814">
    <cfRule type="cellIs" dxfId="172" priority="186" operator="lessThan">
      <formula>0</formula>
    </cfRule>
  </conditionalFormatting>
  <conditionalFormatting sqref="F2814">
    <cfRule type="cellIs" dxfId="171" priority="185" operator="lessThan">
      <formula>0</formula>
    </cfRule>
  </conditionalFormatting>
  <conditionalFormatting sqref="F2815">
    <cfRule type="cellIs" dxfId="170" priority="181" operator="lessThan">
      <formula>0</formula>
    </cfRule>
  </conditionalFormatting>
  <conditionalFormatting sqref="F2815">
    <cfRule type="cellIs" dxfId="169" priority="183" operator="lessThan">
      <formula>0</formula>
    </cfRule>
  </conditionalFormatting>
  <conditionalFormatting sqref="F2815">
    <cfRule type="cellIs" dxfId="168" priority="182" operator="lessThan">
      <formula>0</formula>
    </cfRule>
  </conditionalFormatting>
  <conditionalFormatting sqref="F2816">
    <cfRule type="cellIs" dxfId="167" priority="178" operator="lessThan">
      <formula>0</formula>
    </cfRule>
  </conditionalFormatting>
  <conditionalFormatting sqref="F2816">
    <cfRule type="cellIs" dxfId="166" priority="180" operator="lessThan">
      <formula>0</formula>
    </cfRule>
  </conditionalFormatting>
  <conditionalFormatting sqref="F2816">
    <cfRule type="cellIs" dxfId="165" priority="179" operator="lessThan">
      <formula>0</formula>
    </cfRule>
  </conditionalFormatting>
  <conditionalFormatting sqref="F2817">
    <cfRule type="cellIs" dxfId="164" priority="175" operator="lessThan">
      <formula>0</formula>
    </cfRule>
  </conditionalFormatting>
  <conditionalFormatting sqref="F2817">
    <cfRule type="cellIs" dxfId="163" priority="177" operator="lessThan">
      <formula>0</formula>
    </cfRule>
  </conditionalFormatting>
  <conditionalFormatting sqref="F2817">
    <cfRule type="cellIs" dxfId="162" priority="176" operator="lessThan">
      <formula>0</formula>
    </cfRule>
  </conditionalFormatting>
  <conditionalFormatting sqref="F2818">
    <cfRule type="cellIs" dxfId="161" priority="172" operator="lessThan">
      <formula>0</formula>
    </cfRule>
  </conditionalFormatting>
  <conditionalFormatting sqref="F2818">
    <cfRule type="cellIs" dxfId="160" priority="174" operator="lessThan">
      <formula>0</formula>
    </cfRule>
  </conditionalFormatting>
  <conditionalFormatting sqref="F2818">
    <cfRule type="cellIs" dxfId="159" priority="173" operator="lessThan">
      <formula>0</formula>
    </cfRule>
  </conditionalFormatting>
  <conditionalFormatting sqref="F2819">
    <cfRule type="cellIs" dxfId="158" priority="169" operator="lessThan">
      <formula>0</formula>
    </cfRule>
  </conditionalFormatting>
  <conditionalFormatting sqref="F2819">
    <cfRule type="cellIs" dxfId="157" priority="171" operator="lessThan">
      <formula>0</formula>
    </cfRule>
  </conditionalFormatting>
  <conditionalFormatting sqref="F2819">
    <cfRule type="cellIs" dxfId="156" priority="170" operator="lessThan">
      <formula>0</formula>
    </cfRule>
  </conditionalFormatting>
  <conditionalFormatting sqref="F2820">
    <cfRule type="cellIs" dxfId="155" priority="166" operator="lessThan">
      <formula>0</formula>
    </cfRule>
  </conditionalFormatting>
  <conditionalFormatting sqref="F2820">
    <cfRule type="cellIs" dxfId="154" priority="168" operator="lessThan">
      <formula>0</formula>
    </cfRule>
  </conditionalFormatting>
  <conditionalFormatting sqref="F2820">
    <cfRule type="cellIs" dxfId="153" priority="167" operator="lessThan">
      <formula>0</formula>
    </cfRule>
  </conditionalFormatting>
  <conditionalFormatting sqref="F2821">
    <cfRule type="cellIs" dxfId="152" priority="163" operator="lessThan">
      <formula>0</formula>
    </cfRule>
  </conditionalFormatting>
  <conditionalFormatting sqref="F2821">
    <cfRule type="cellIs" dxfId="151" priority="165" operator="lessThan">
      <formula>0</formula>
    </cfRule>
  </conditionalFormatting>
  <conditionalFormatting sqref="F2821">
    <cfRule type="cellIs" dxfId="150" priority="164" operator="lessThan">
      <formula>0</formula>
    </cfRule>
  </conditionalFormatting>
  <conditionalFormatting sqref="F2822">
    <cfRule type="cellIs" dxfId="149" priority="160" operator="lessThan">
      <formula>0</formula>
    </cfRule>
  </conditionalFormatting>
  <conditionalFormatting sqref="F2822">
    <cfRule type="cellIs" dxfId="148" priority="162" operator="lessThan">
      <formula>0</formula>
    </cfRule>
  </conditionalFormatting>
  <conditionalFormatting sqref="F2822">
    <cfRule type="cellIs" dxfId="147" priority="161" operator="lessThan">
      <formula>0</formula>
    </cfRule>
  </conditionalFormatting>
  <conditionalFormatting sqref="F2823">
    <cfRule type="cellIs" dxfId="146" priority="157" operator="lessThan">
      <formula>0</formula>
    </cfRule>
  </conditionalFormatting>
  <conditionalFormatting sqref="F2823">
    <cfRule type="cellIs" dxfId="145" priority="159" operator="lessThan">
      <formula>0</formula>
    </cfRule>
  </conditionalFormatting>
  <conditionalFormatting sqref="F2823">
    <cfRule type="cellIs" dxfId="144" priority="158" operator="lessThan">
      <formula>0</formula>
    </cfRule>
  </conditionalFormatting>
  <conditionalFormatting sqref="F2824">
    <cfRule type="cellIs" dxfId="143" priority="154" operator="lessThan">
      <formula>0</formula>
    </cfRule>
  </conditionalFormatting>
  <conditionalFormatting sqref="F2824">
    <cfRule type="cellIs" dxfId="142" priority="156" operator="lessThan">
      <formula>0</formula>
    </cfRule>
  </conditionalFormatting>
  <conditionalFormatting sqref="F2824">
    <cfRule type="cellIs" dxfId="141" priority="155" operator="lessThan">
      <formula>0</formula>
    </cfRule>
  </conditionalFormatting>
  <conditionalFormatting sqref="F2825">
    <cfRule type="cellIs" dxfId="140" priority="151" operator="lessThan">
      <formula>0</formula>
    </cfRule>
  </conditionalFormatting>
  <conditionalFormatting sqref="F2825">
    <cfRule type="cellIs" dxfId="139" priority="153" operator="lessThan">
      <formula>0</formula>
    </cfRule>
  </conditionalFormatting>
  <conditionalFormatting sqref="F2825">
    <cfRule type="cellIs" dxfId="138" priority="152" operator="lessThan">
      <formula>0</formula>
    </cfRule>
  </conditionalFormatting>
  <conditionalFormatting sqref="F2826">
    <cfRule type="cellIs" dxfId="137" priority="148" operator="lessThan">
      <formula>0</formula>
    </cfRule>
  </conditionalFormatting>
  <conditionalFormatting sqref="F2826">
    <cfRule type="cellIs" dxfId="136" priority="150" operator="lessThan">
      <formula>0</formula>
    </cfRule>
  </conditionalFormatting>
  <conditionalFormatting sqref="F2826">
    <cfRule type="cellIs" dxfId="135" priority="149" operator="lessThan">
      <formula>0</formula>
    </cfRule>
  </conditionalFormatting>
  <conditionalFormatting sqref="F2827">
    <cfRule type="cellIs" dxfId="134" priority="145" operator="lessThan">
      <formula>0</formula>
    </cfRule>
  </conditionalFormatting>
  <conditionalFormatting sqref="F2827">
    <cfRule type="cellIs" dxfId="133" priority="147" operator="lessThan">
      <formula>0</formula>
    </cfRule>
  </conditionalFormatting>
  <conditionalFormatting sqref="F2827">
    <cfRule type="cellIs" dxfId="132" priority="146" operator="lessThan">
      <formula>0</formula>
    </cfRule>
  </conditionalFormatting>
  <conditionalFormatting sqref="F2828">
    <cfRule type="cellIs" dxfId="131" priority="142" operator="lessThan">
      <formula>0</formula>
    </cfRule>
  </conditionalFormatting>
  <conditionalFormatting sqref="F2828">
    <cfRule type="cellIs" dxfId="130" priority="144" operator="lessThan">
      <formula>0</formula>
    </cfRule>
  </conditionalFormatting>
  <conditionalFormatting sqref="F2828">
    <cfRule type="cellIs" dxfId="129" priority="143" operator="lessThan">
      <formula>0</formula>
    </cfRule>
  </conditionalFormatting>
  <conditionalFormatting sqref="F2829">
    <cfRule type="cellIs" dxfId="128" priority="139" operator="lessThan">
      <formula>0</formula>
    </cfRule>
  </conditionalFormatting>
  <conditionalFormatting sqref="F2829">
    <cfRule type="cellIs" dxfId="127" priority="141" operator="lessThan">
      <formula>0</formula>
    </cfRule>
  </conditionalFormatting>
  <conditionalFormatting sqref="F2829">
    <cfRule type="cellIs" dxfId="126" priority="140" operator="lessThan">
      <formula>0</formula>
    </cfRule>
  </conditionalFormatting>
  <conditionalFormatting sqref="F2830">
    <cfRule type="cellIs" dxfId="125" priority="136" operator="lessThan">
      <formula>0</formula>
    </cfRule>
  </conditionalFormatting>
  <conditionalFormatting sqref="F2830">
    <cfRule type="cellIs" dxfId="124" priority="138" operator="lessThan">
      <formula>0</formula>
    </cfRule>
  </conditionalFormatting>
  <conditionalFormatting sqref="F2830">
    <cfRule type="cellIs" dxfId="123" priority="137" operator="lessThan">
      <formula>0</formula>
    </cfRule>
  </conditionalFormatting>
  <conditionalFormatting sqref="F2831">
    <cfRule type="cellIs" dxfId="122" priority="133" operator="lessThan">
      <formula>0</formula>
    </cfRule>
  </conditionalFormatting>
  <conditionalFormatting sqref="F2831">
    <cfRule type="cellIs" dxfId="121" priority="135" operator="lessThan">
      <formula>0</formula>
    </cfRule>
  </conditionalFormatting>
  <conditionalFormatting sqref="F2831">
    <cfRule type="cellIs" dxfId="120" priority="134" operator="lessThan">
      <formula>0</formula>
    </cfRule>
  </conditionalFormatting>
  <conditionalFormatting sqref="F2832">
    <cfRule type="cellIs" dxfId="119" priority="130" operator="lessThan">
      <formula>0</formula>
    </cfRule>
  </conditionalFormatting>
  <conditionalFormatting sqref="F2832">
    <cfRule type="cellIs" dxfId="118" priority="132" operator="lessThan">
      <formula>0</formula>
    </cfRule>
  </conditionalFormatting>
  <conditionalFormatting sqref="F2832">
    <cfRule type="cellIs" dxfId="117" priority="131" operator="lessThan">
      <formula>0</formula>
    </cfRule>
  </conditionalFormatting>
  <conditionalFormatting sqref="F2833">
    <cfRule type="cellIs" dxfId="116" priority="127" operator="lessThan">
      <formula>0</formula>
    </cfRule>
  </conditionalFormatting>
  <conditionalFormatting sqref="F2833">
    <cfRule type="cellIs" dxfId="115" priority="129" operator="lessThan">
      <formula>0</formula>
    </cfRule>
  </conditionalFormatting>
  <conditionalFormatting sqref="F2833">
    <cfRule type="cellIs" dxfId="114" priority="128" operator="lessThan">
      <formula>0</formula>
    </cfRule>
  </conditionalFormatting>
  <conditionalFormatting sqref="F2834">
    <cfRule type="cellIs" dxfId="113" priority="124" operator="lessThan">
      <formula>0</formula>
    </cfRule>
  </conditionalFormatting>
  <conditionalFormatting sqref="F2834">
    <cfRule type="cellIs" dxfId="112" priority="126" operator="lessThan">
      <formula>0</formula>
    </cfRule>
  </conditionalFormatting>
  <conditionalFormatting sqref="F2834">
    <cfRule type="cellIs" dxfId="111" priority="125" operator="lessThan">
      <formula>0</formula>
    </cfRule>
  </conditionalFormatting>
  <conditionalFormatting sqref="F2835">
    <cfRule type="cellIs" dxfId="110" priority="121" operator="lessThan">
      <formula>0</formula>
    </cfRule>
  </conditionalFormatting>
  <conditionalFormatting sqref="F2835">
    <cfRule type="cellIs" dxfId="109" priority="123" operator="lessThan">
      <formula>0</formula>
    </cfRule>
  </conditionalFormatting>
  <conditionalFormatting sqref="F2835">
    <cfRule type="cellIs" dxfId="108" priority="122" operator="lessThan">
      <formula>0</formula>
    </cfRule>
  </conditionalFormatting>
  <conditionalFormatting sqref="F2836">
    <cfRule type="cellIs" dxfId="107" priority="118" operator="lessThan">
      <formula>0</formula>
    </cfRule>
  </conditionalFormatting>
  <conditionalFormatting sqref="F2836">
    <cfRule type="cellIs" dxfId="106" priority="120" operator="lessThan">
      <formula>0</formula>
    </cfRule>
  </conditionalFormatting>
  <conditionalFormatting sqref="F2836">
    <cfRule type="cellIs" dxfId="105" priority="119" operator="lessThan">
      <formula>0</formula>
    </cfRule>
  </conditionalFormatting>
  <conditionalFormatting sqref="F2837">
    <cfRule type="cellIs" dxfId="104" priority="115" operator="lessThan">
      <formula>0</formula>
    </cfRule>
  </conditionalFormatting>
  <conditionalFormatting sqref="F2837">
    <cfRule type="cellIs" dxfId="103" priority="117" operator="lessThan">
      <formula>0</formula>
    </cfRule>
  </conditionalFormatting>
  <conditionalFormatting sqref="F2837">
    <cfRule type="cellIs" dxfId="102" priority="116" operator="lessThan">
      <formula>0</formula>
    </cfRule>
  </conditionalFormatting>
  <conditionalFormatting sqref="F2838">
    <cfRule type="cellIs" dxfId="101" priority="112" operator="lessThan">
      <formula>0</formula>
    </cfRule>
  </conditionalFormatting>
  <conditionalFormatting sqref="F2838">
    <cfRule type="cellIs" dxfId="100" priority="114" operator="lessThan">
      <formula>0</formula>
    </cfRule>
  </conditionalFormatting>
  <conditionalFormatting sqref="F2838">
    <cfRule type="cellIs" dxfId="99" priority="113" operator="lessThan">
      <formula>0</formula>
    </cfRule>
  </conditionalFormatting>
  <conditionalFormatting sqref="F2839">
    <cfRule type="cellIs" dxfId="98" priority="109" operator="lessThan">
      <formula>0</formula>
    </cfRule>
  </conditionalFormatting>
  <conditionalFormatting sqref="F2839">
    <cfRule type="cellIs" dxfId="97" priority="111" operator="lessThan">
      <formula>0</formula>
    </cfRule>
  </conditionalFormatting>
  <conditionalFormatting sqref="F2839">
    <cfRule type="cellIs" dxfId="96" priority="110" operator="lessThan">
      <formula>0</formula>
    </cfRule>
  </conditionalFormatting>
  <conditionalFormatting sqref="F2840">
    <cfRule type="cellIs" dxfId="95" priority="106" operator="lessThan">
      <formula>0</formula>
    </cfRule>
  </conditionalFormatting>
  <conditionalFormatting sqref="F2840">
    <cfRule type="cellIs" dxfId="94" priority="108" operator="lessThan">
      <formula>0</formula>
    </cfRule>
  </conditionalFormatting>
  <conditionalFormatting sqref="F2840">
    <cfRule type="cellIs" dxfId="93" priority="107" operator="lessThan">
      <formula>0</formula>
    </cfRule>
  </conditionalFormatting>
  <conditionalFormatting sqref="F2841">
    <cfRule type="cellIs" dxfId="92" priority="103" operator="lessThan">
      <formula>0</formula>
    </cfRule>
  </conditionalFormatting>
  <conditionalFormatting sqref="F2841">
    <cfRule type="cellIs" dxfId="91" priority="105" operator="lessThan">
      <formula>0</formula>
    </cfRule>
  </conditionalFormatting>
  <conditionalFormatting sqref="F2841">
    <cfRule type="cellIs" dxfId="90" priority="104" operator="lessThan">
      <formula>0</formula>
    </cfRule>
  </conditionalFormatting>
  <conditionalFormatting sqref="F2842">
    <cfRule type="cellIs" dxfId="89" priority="100" operator="lessThan">
      <formula>0</formula>
    </cfRule>
  </conditionalFormatting>
  <conditionalFormatting sqref="F2842">
    <cfRule type="cellIs" dxfId="88" priority="102" operator="lessThan">
      <formula>0</formula>
    </cfRule>
  </conditionalFormatting>
  <conditionalFormatting sqref="F2842">
    <cfRule type="cellIs" dxfId="87" priority="101" operator="lessThan">
      <formula>0</formula>
    </cfRule>
  </conditionalFormatting>
  <conditionalFormatting sqref="F2843">
    <cfRule type="cellIs" dxfId="86" priority="97" operator="lessThan">
      <formula>0</formula>
    </cfRule>
  </conditionalFormatting>
  <conditionalFormatting sqref="F2843">
    <cfRule type="cellIs" dxfId="85" priority="99" operator="lessThan">
      <formula>0</formula>
    </cfRule>
  </conditionalFormatting>
  <conditionalFormatting sqref="F2843">
    <cfRule type="cellIs" dxfId="84" priority="98" operator="lessThan">
      <formula>0</formula>
    </cfRule>
  </conditionalFormatting>
  <conditionalFormatting sqref="F2844">
    <cfRule type="cellIs" dxfId="83" priority="94" operator="lessThan">
      <formula>0</formula>
    </cfRule>
  </conditionalFormatting>
  <conditionalFormatting sqref="F2844">
    <cfRule type="cellIs" dxfId="82" priority="96" operator="lessThan">
      <formula>0</formula>
    </cfRule>
  </conditionalFormatting>
  <conditionalFormatting sqref="F2844">
    <cfRule type="cellIs" dxfId="81" priority="95" operator="lessThan">
      <formula>0</formula>
    </cfRule>
  </conditionalFormatting>
  <conditionalFormatting sqref="F2845">
    <cfRule type="cellIs" dxfId="80" priority="91" operator="lessThan">
      <formula>0</formula>
    </cfRule>
  </conditionalFormatting>
  <conditionalFormatting sqref="F2845">
    <cfRule type="cellIs" dxfId="79" priority="93" operator="lessThan">
      <formula>0</formula>
    </cfRule>
  </conditionalFormatting>
  <conditionalFormatting sqref="F2845">
    <cfRule type="cellIs" dxfId="78" priority="92" operator="lessThan">
      <formula>0</formula>
    </cfRule>
  </conditionalFormatting>
  <conditionalFormatting sqref="F2846">
    <cfRule type="cellIs" dxfId="77" priority="88" operator="lessThan">
      <formula>0</formula>
    </cfRule>
  </conditionalFormatting>
  <conditionalFormatting sqref="F2846">
    <cfRule type="cellIs" dxfId="76" priority="90" operator="lessThan">
      <formula>0</formula>
    </cfRule>
  </conditionalFormatting>
  <conditionalFormatting sqref="F2846">
    <cfRule type="cellIs" dxfId="75" priority="89" operator="lessThan">
      <formula>0</formula>
    </cfRule>
  </conditionalFormatting>
  <conditionalFormatting sqref="F2847">
    <cfRule type="cellIs" dxfId="74" priority="85" operator="lessThan">
      <formula>0</formula>
    </cfRule>
  </conditionalFormatting>
  <conditionalFormatting sqref="F2847">
    <cfRule type="cellIs" dxfId="73" priority="87" operator="lessThan">
      <formula>0</formula>
    </cfRule>
  </conditionalFormatting>
  <conditionalFormatting sqref="F2847">
    <cfRule type="cellIs" dxfId="72" priority="86" operator="lessThan">
      <formula>0</formula>
    </cfRule>
  </conditionalFormatting>
  <conditionalFormatting sqref="F2848">
    <cfRule type="cellIs" dxfId="71" priority="82" operator="lessThan">
      <formula>0</formula>
    </cfRule>
  </conditionalFormatting>
  <conditionalFormatting sqref="F2848">
    <cfRule type="cellIs" dxfId="70" priority="84" operator="lessThan">
      <formula>0</formula>
    </cfRule>
  </conditionalFormatting>
  <conditionalFormatting sqref="F2848">
    <cfRule type="cellIs" dxfId="69" priority="83" operator="lessThan">
      <formula>0</formula>
    </cfRule>
  </conditionalFormatting>
  <conditionalFormatting sqref="F2849">
    <cfRule type="cellIs" dxfId="68" priority="79" operator="lessThan">
      <formula>0</formula>
    </cfRule>
  </conditionalFormatting>
  <conditionalFormatting sqref="F2849">
    <cfRule type="cellIs" dxfId="67" priority="81" operator="lessThan">
      <formula>0</formula>
    </cfRule>
  </conditionalFormatting>
  <conditionalFormatting sqref="F2849">
    <cfRule type="cellIs" dxfId="66" priority="80" operator="lessThan">
      <formula>0</formula>
    </cfRule>
  </conditionalFormatting>
  <conditionalFormatting sqref="F2850">
    <cfRule type="cellIs" dxfId="65" priority="76" operator="lessThan">
      <formula>0</formula>
    </cfRule>
  </conditionalFormatting>
  <conditionalFormatting sqref="F2850">
    <cfRule type="cellIs" dxfId="64" priority="78" operator="lessThan">
      <formula>0</formula>
    </cfRule>
  </conditionalFormatting>
  <conditionalFormatting sqref="F2850">
    <cfRule type="cellIs" dxfId="63" priority="77" operator="lessThan">
      <formula>0</formula>
    </cfRule>
  </conditionalFormatting>
  <conditionalFormatting sqref="F2851">
    <cfRule type="cellIs" dxfId="62" priority="73" operator="lessThan">
      <formula>0</formula>
    </cfRule>
  </conditionalFormatting>
  <conditionalFormatting sqref="F2851">
    <cfRule type="cellIs" dxfId="61" priority="75" operator="lessThan">
      <formula>0</formula>
    </cfRule>
  </conditionalFormatting>
  <conditionalFormatting sqref="F2851">
    <cfRule type="cellIs" dxfId="60" priority="74" operator="lessThan">
      <formula>0</formula>
    </cfRule>
  </conditionalFormatting>
  <conditionalFormatting sqref="F2852">
    <cfRule type="cellIs" dxfId="59" priority="70" operator="lessThan">
      <formula>0</formula>
    </cfRule>
  </conditionalFormatting>
  <conditionalFormatting sqref="F2852">
    <cfRule type="cellIs" dxfId="58" priority="72" operator="lessThan">
      <formula>0</formula>
    </cfRule>
  </conditionalFormatting>
  <conditionalFormatting sqref="F2852">
    <cfRule type="cellIs" dxfId="57" priority="71" operator="lessThan">
      <formula>0</formula>
    </cfRule>
  </conditionalFormatting>
  <conditionalFormatting sqref="F2853:F2854">
    <cfRule type="cellIs" dxfId="56" priority="67" operator="lessThan">
      <formula>0</formula>
    </cfRule>
  </conditionalFormatting>
  <conditionalFormatting sqref="F2853:F2854">
    <cfRule type="cellIs" dxfId="55" priority="69" operator="lessThan">
      <formula>0</formula>
    </cfRule>
  </conditionalFormatting>
  <conditionalFormatting sqref="F2853:F2854">
    <cfRule type="cellIs" dxfId="54" priority="68" operator="lessThan">
      <formula>0</formula>
    </cfRule>
  </conditionalFormatting>
  <conditionalFormatting sqref="F2855">
    <cfRule type="cellIs" dxfId="53" priority="64" operator="lessThan">
      <formula>0</formula>
    </cfRule>
  </conditionalFormatting>
  <conditionalFormatting sqref="F2855">
    <cfRule type="cellIs" dxfId="52" priority="66" operator="lessThan">
      <formula>0</formula>
    </cfRule>
  </conditionalFormatting>
  <conditionalFormatting sqref="F2855">
    <cfRule type="cellIs" dxfId="51" priority="65" operator="lessThan">
      <formula>0</formula>
    </cfRule>
  </conditionalFormatting>
  <conditionalFormatting sqref="F2856">
    <cfRule type="cellIs" dxfId="50" priority="61" operator="lessThan">
      <formula>0</formula>
    </cfRule>
  </conditionalFormatting>
  <conditionalFormatting sqref="F2856">
    <cfRule type="cellIs" dxfId="49" priority="63" operator="lessThan">
      <formula>0</formula>
    </cfRule>
  </conditionalFormatting>
  <conditionalFormatting sqref="F2856">
    <cfRule type="cellIs" dxfId="48" priority="62" operator="lessThan">
      <formula>0</formula>
    </cfRule>
  </conditionalFormatting>
  <conditionalFormatting sqref="F2857">
    <cfRule type="cellIs" dxfId="47" priority="58" operator="lessThan">
      <formula>0</formula>
    </cfRule>
  </conditionalFormatting>
  <conditionalFormatting sqref="F2857">
    <cfRule type="cellIs" dxfId="46" priority="60" operator="lessThan">
      <formula>0</formula>
    </cfRule>
  </conditionalFormatting>
  <conditionalFormatting sqref="F2857">
    <cfRule type="cellIs" dxfId="45" priority="59" operator="lessThan">
      <formula>0</formula>
    </cfRule>
  </conditionalFormatting>
  <conditionalFormatting sqref="F2858">
    <cfRule type="cellIs" dxfId="44" priority="55" operator="lessThan">
      <formula>0</formula>
    </cfRule>
  </conditionalFormatting>
  <conditionalFormatting sqref="F2858">
    <cfRule type="cellIs" dxfId="43" priority="57" operator="lessThan">
      <formula>0</formula>
    </cfRule>
  </conditionalFormatting>
  <conditionalFormatting sqref="F2858">
    <cfRule type="cellIs" dxfId="42" priority="56" operator="lessThan">
      <formula>0</formula>
    </cfRule>
  </conditionalFormatting>
  <conditionalFormatting sqref="F2861">
    <cfRule type="cellIs" dxfId="41" priority="49" operator="lessThan">
      <formula>0</formula>
    </cfRule>
  </conditionalFormatting>
  <conditionalFormatting sqref="F2861">
    <cfRule type="cellIs" dxfId="40" priority="51" operator="lessThan">
      <formula>0</formula>
    </cfRule>
  </conditionalFormatting>
  <conditionalFormatting sqref="F2861">
    <cfRule type="cellIs" dxfId="39" priority="50" operator="lessThan">
      <formula>0</formula>
    </cfRule>
  </conditionalFormatting>
  <conditionalFormatting sqref="F2862">
    <cfRule type="cellIs" dxfId="38" priority="46" operator="lessThan">
      <formula>0</formula>
    </cfRule>
  </conditionalFormatting>
  <conditionalFormatting sqref="F2862">
    <cfRule type="cellIs" dxfId="37" priority="48" operator="lessThan">
      <formula>0</formula>
    </cfRule>
  </conditionalFormatting>
  <conditionalFormatting sqref="F2862">
    <cfRule type="cellIs" dxfId="36" priority="47" operator="lessThan">
      <formula>0</formula>
    </cfRule>
  </conditionalFormatting>
  <conditionalFormatting sqref="F2863">
    <cfRule type="cellIs" dxfId="35" priority="43" operator="lessThan">
      <formula>0</formula>
    </cfRule>
  </conditionalFormatting>
  <conditionalFormatting sqref="F2863">
    <cfRule type="cellIs" dxfId="34" priority="45" operator="lessThan">
      <formula>0</formula>
    </cfRule>
  </conditionalFormatting>
  <conditionalFormatting sqref="F2863">
    <cfRule type="cellIs" dxfId="33" priority="44" operator="lessThan">
      <formula>0</formula>
    </cfRule>
  </conditionalFormatting>
  <conditionalFormatting sqref="F2865">
    <cfRule type="cellIs" dxfId="32" priority="37" operator="lessThan">
      <formula>0</formula>
    </cfRule>
  </conditionalFormatting>
  <conditionalFormatting sqref="F2865">
    <cfRule type="cellIs" dxfId="31" priority="39" operator="lessThan">
      <formula>0</formula>
    </cfRule>
  </conditionalFormatting>
  <conditionalFormatting sqref="F2865">
    <cfRule type="cellIs" dxfId="30" priority="38" operator="lessThan">
      <formula>0</formula>
    </cfRule>
  </conditionalFormatting>
  <conditionalFormatting sqref="F2866">
    <cfRule type="cellIs" dxfId="29" priority="31" operator="lessThan">
      <formula>0</formula>
    </cfRule>
  </conditionalFormatting>
  <conditionalFormatting sqref="F2866">
    <cfRule type="cellIs" dxfId="28" priority="33" operator="lessThan">
      <formula>0</formula>
    </cfRule>
  </conditionalFormatting>
  <conditionalFormatting sqref="F2866">
    <cfRule type="cellIs" dxfId="27" priority="32" operator="lessThan">
      <formula>0</formula>
    </cfRule>
  </conditionalFormatting>
  <conditionalFormatting sqref="F2867">
    <cfRule type="cellIs" dxfId="26" priority="28" operator="lessThan">
      <formula>0</formula>
    </cfRule>
  </conditionalFormatting>
  <conditionalFormatting sqref="F2867">
    <cfRule type="cellIs" dxfId="25" priority="30" operator="lessThan">
      <formula>0</formula>
    </cfRule>
  </conditionalFormatting>
  <conditionalFormatting sqref="F2867">
    <cfRule type="cellIs" dxfId="24" priority="29" operator="lessThan">
      <formula>0</formula>
    </cfRule>
  </conditionalFormatting>
  <conditionalFormatting sqref="F2868">
    <cfRule type="cellIs" dxfId="23" priority="25" operator="lessThan">
      <formula>0</formula>
    </cfRule>
  </conditionalFormatting>
  <conditionalFormatting sqref="F2868">
    <cfRule type="cellIs" dxfId="22" priority="27" operator="lessThan">
      <formula>0</formula>
    </cfRule>
  </conditionalFormatting>
  <conditionalFormatting sqref="F2868">
    <cfRule type="cellIs" dxfId="21" priority="26" operator="lessThan">
      <formula>0</formula>
    </cfRule>
  </conditionalFormatting>
  <conditionalFormatting sqref="F2869">
    <cfRule type="cellIs" dxfId="20" priority="22" operator="lessThan">
      <formula>0</formula>
    </cfRule>
  </conditionalFormatting>
  <conditionalFormatting sqref="F2869">
    <cfRule type="cellIs" dxfId="19" priority="24" operator="lessThan">
      <formula>0</formula>
    </cfRule>
  </conditionalFormatting>
  <conditionalFormatting sqref="F2869">
    <cfRule type="cellIs" dxfId="18" priority="23" operator="lessThan">
      <formula>0</formula>
    </cfRule>
  </conditionalFormatting>
  <conditionalFormatting sqref="F2870">
    <cfRule type="cellIs" dxfId="17" priority="19" operator="lessThan">
      <formula>0</formula>
    </cfRule>
  </conditionalFormatting>
  <conditionalFormatting sqref="F2870">
    <cfRule type="cellIs" dxfId="16" priority="21" operator="lessThan">
      <formula>0</formula>
    </cfRule>
  </conditionalFormatting>
  <conditionalFormatting sqref="F2870">
    <cfRule type="cellIs" dxfId="15" priority="20" operator="lessThan">
      <formula>0</formula>
    </cfRule>
  </conditionalFormatting>
  <conditionalFormatting sqref="F2871">
    <cfRule type="cellIs" dxfId="14" priority="16" operator="lessThan">
      <formula>0</formula>
    </cfRule>
  </conditionalFormatting>
  <conditionalFormatting sqref="F2871">
    <cfRule type="cellIs" dxfId="13" priority="18" operator="lessThan">
      <formula>0</formula>
    </cfRule>
  </conditionalFormatting>
  <conditionalFormatting sqref="F2871">
    <cfRule type="cellIs" dxfId="12" priority="17" operator="lessThan">
      <formula>0</formula>
    </cfRule>
  </conditionalFormatting>
  <conditionalFormatting sqref="F2872">
    <cfRule type="cellIs" dxfId="11" priority="13" operator="lessThan">
      <formula>0</formula>
    </cfRule>
  </conditionalFormatting>
  <conditionalFormatting sqref="F2872">
    <cfRule type="cellIs" dxfId="10" priority="15" operator="lessThan">
      <formula>0</formula>
    </cfRule>
  </conditionalFormatting>
  <conditionalFormatting sqref="F2872">
    <cfRule type="cellIs" dxfId="9" priority="14" operator="lessThan">
      <formula>0</formula>
    </cfRule>
  </conditionalFormatting>
  <conditionalFormatting sqref="F3330:F3506">
    <cfRule type="cellIs" dxfId="8" priority="10" operator="lessThan">
      <formula>0</formula>
    </cfRule>
  </conditionalFormatting>
  <conditionalFormatting sqref="F3330:F3506">
    <cfRule type="cellIs" dxfId="7" priority="12" operator="lessThan">
      <formula>0</formula>
    </cfRule>
  </conditionalFormatting>
  <conditionalFormatting sqref="F3330:F3506">
    <cfRule type="cellIs" dxfId="6" priority="11" operator="lessThan">
      <formula>0</formula>
    </cfRule>
  </conditionalFormatting>
  <conditionalFormatting sqref="F2874:F3329">
    <cfRule type="cellIs" dxfId="5" priority="7" operator="lessThan">
      <formula>0</formula>
    </cfRule>
  </conditionalFormatting>
  <conditionalFormatting sqref="F2874:F3329">
    <cfRule type="cellIs" dxfId="4" priority="9" operator="lessThan">
      <formula>0</formula>
    </cfRule>
  </conditionalFormatting>
  <conditionalFormatting sqref="F2874:F3329">
    <cfRule type="cellIs" dxfId="3" priority="8" operator="lessThan">
      <formula>0</formula>
    </cfRule>
  </conditionalFormatting>
  <conditionalFormatting sqref="F2873">
    <cfRule type="cellIs" dxfId="2" priority="1" operator="lessThan">
      <formula>0</formula>
    </cfRule>
  </conditionalFormatting>
  <conditionalFormatting sqref="F2873">
    <cfRule type="cellIs" dxfId="1" priority="3" operator="lessThan">
      <formula>0</formula>
    </cfRule>
  </conditionalFormatting>
  <conditionalFormatting sqref="F287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6">
        <v>1874.45</v>
      </c>
      <c r="K36" s="638">
        <v>1988.1</v>
      </c>
      <c r="L36" s="566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6">
        <v>1405.18</v>
      </c>
      <c r="K58" s="638">
        <v>1440.59</v>
      </c>
      <c r="L58" s="566">
        <v>1377.42</v>
      </c>
      <c r="M58" s="479">
        <v>1308.8900000000001</v>
      </c>
      <c r="N58" s="389">
        <v>1304.56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6">
        <v>1391.59</v>
      </c>
      <c r="K80" s="638">
        <v>1426.66</v>
      </c>
      <c r="L80" s="566">
        <v>1364.1</v>
      </c>
      <c r="M80" s="479">
        <v>1296.22</v>
      </c>
      <c r="N80" s="389">
        <v>1291.95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6">
        <v>1377.09</v>
      </c>
      <c r="K89" s="638">
        <v>1404.83</v>
      </c>
      <c r="L89" s="566">
        <v>1388.29</v>
      </c>
      <c r="M89" s="479">
        <v>1371.13</v>
      </c>
      <c r="N89" s="389">
        <v>1357.38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6">
        <v>21257.95</v>
      </c>
      <c r="K106" s="638">
        <v>19406.189999999999</v>
      </c>
      <c r="L106" s="566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6">
        <v>12784.44</v>
      </c>
      <c r="K126" s="566">
        <v>12175</v>
      </c>
      <c r="L126" s="566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90" t="s">
        <v>200</v>
      </c>
      <c r="B3" s="890"/>
      <c r="C3" s="890"/>
      <c r="D3" s="890"/>
      <c r="E3" s="890"/>
      <c r="F3" s="890"/>
      <c r="G3" s="890"/>
      <c r="H3" s="890"/>
      <c r="I3" s="890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2023-01-03T23:20:50Z</cp:lastPrinted>
  <dcterms:created xsi:type="dcterms:W3CDTF">2002-04-26T04:09:18Z</dcterms:created>
  <dcterms:modified xsi:type="dcterms:W3CDTF">2023-01-15T23:28:30Z</dcterms:modified>
  <cp:category/>
  <cp:contentStatus/>
</cp:coreProperties>
</file>