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54" i="17"/>
  <c r="O4150" i="6"/>
  <c r="N4422"/>
  <c r="F1333" i="14"/>
  <c r="W4422" i="6"/>
  <c r="Q4422"/>
  <c r="G814" i="17"/>
  <c r="F814"/>
  <c r="E814"/>
  <c r="F2106" i="13"/>
  <c r="E2106"/>
  <c r="D2106"/>
  <c r="G1333" i="14"/>
  <c r="E1333"/>
  <c r="B4422" i="6"/>
  <c r="J4422"/>
  <c r="O4422"/>
  <c r="M4422"/>
  <c r="W4421"/>
  <c r="Q4421"/>
  <c r="E813" i="17"/>
  <c r="D2105" i="13"/>
  <c r="E1332" i="14"/>
  <c r="J4421" i="6"/>
  <c r="B4421"/>
  <c r="M4421"/>
  <c r="W4420"/>
  <c r="Q4420"/>
  <c r="E812" i="17"/>
  <c r="D2104" i="13"/>
  <c r="E1331" i="14"/>
  <c r="J4420" i="6"/>
  <c r="B4420"/>
  <c r="M4420"/>
  <c r="W4419"/>
  <c r="Q4419"/>
  <c r="E811" i="17"/>
  <c r="D2103" i="13"/>
  <c r="E1330" i="14"/>
  <c r="J4419" i="6"/>
  <c r="B4419"/>
  <c r="M4419"/>
  <c r="W4418"/>
  <c r="Q4418"/>
  <c r="E810" i="17"/>
  <c r="D2102" i="13"/>
  <c r="E1329" i="14"/>
  <c r="B4418" i="6"/>
  <c r="J4418"/>
  <c r="M4418"/>
  <c r="W4417"/>
  <c r="Q4417"/>
  <c r="E809" i="17"/>
  <c r="D2101" i="13"/>
  <c r="E1328" i="14"/>
  <c r="J4417" i="6"/>
  <c r="B4417"/>
  <c r="M4417"/>
  <c r="W4416"/>
  <c r="Q4416"/>
  <c r="E808" i="17"/>
  <c r="D2100" i="13"/>
  <c r="E1327" i="14"/>
  <c r="J4416" i="6"/>
  <c r="B4416"/>
  <c r="M4416"/>
  <c r="W4415"/>
  <c r="Q4415"/>
  <c r="E807" i="17"/>
  <c r="D2099" i="13"/>
  <c r="E1326" i="14"/>
  <c r="J4415" i="6"/>
  <c r="B4415"/>
  <c r="M4415"/>
  <c r="Q4414"/>
  <c r="W4414" s="1"/>
  <c r="E806" i="17"/>
  <c r="D2098" i="13"/>
  <c r="E1325" i="14"/>
  <c r="J4414" i="6"/>
  <c r="B4414"/>
  <c r="M4414"/>
  <c r="F805" i="17"/>
  <c r="V4413" i="6"/>
  <c r="W4412"/>
  <c r="Q4412"/>
  <c r="G805" i="17"/>
  <c r="E805"/>
  <c r="F2097" i="13"/>
  <c r="E2097"/>
  <c r="D2097"/>
  <c r="E1324" i="14"/>
  <c r="G1324"/>
  <c r="F1324"/>
  <c r="B4412" i="6"/>
  <c r="J4412"/>
  <c r="O4412"/>
  <c r="N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<sst xmlns="http://schemas.openxmlformats.org/spreadsheetml/2006/main" count="487" uniqueCount="195">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</sst>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3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56410880"/>
        <c:axId val="56412416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56688640"/>
        <c:axId val="56690176"/>
      </c:lineChart>
      <c:dateAx>
        <c:axId val="56410880"/>
        <c:scaling>
          <c:orientation val="minMax"/>
        </c:scaling>
        <c:axPos val="b"/>
        <c:numFmt formatCode="yyyy/mm/dd" sourceLinked="0"/>
        <c:majorTickMark val="none"/>
        <c:tickLblPos val="nextTo"/>
        <c:crossAx val="56412416"/>
        <c:crosses val="autoZero"/>
        <c:auto val="1"/>
        <c:lblOffset val="100"/>
        <c:baseTimeUnit val="days"/>
      </c:dateAx>
      <c:valAx>
        <c:axId val="56412416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56410880"/>
        <c:crosses val="autoZero"/>
        <c:crossBetween val="between"/>
      </c:valAx>
      <c:dateAx>
        <c:axId val="56688640"/>
        <c:scaling>
          <c:orientation val="minMax"/>
        </c:scaling>
        <c:delete val="1"/>
        <c:axPos val="b"/>
        <c:numFmt formatCode="yyyy/mm/dd" sourceLinked="1"/>
        <c:tickLblPos val="none"/>
        <c:crossAx val="56690176"/>
        <c:crosses val="autoZero"/>
        <c:auto val="1"/>
        <c:lblOffset val="100"/>
        <c:baseTimeUnit val="days"/>
      </c:dateAx>
      <c:valAx>
        <c:axId val="56690176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56688640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22"/>
  <sheetViews>
    <sheetView tabSelected="1" zoomScaleNormal="100" workbookViewId="0">
      <pane xSplit="13" ySplit="2" topLeftCell="N4401" activePane="bottomRight" state="frozen"/>
      <selection pane="topRight" activeCell="I1" sqref="I1"/>
      <selection pane="bottomLeft" activeCell="A3" sqref="A3"/>
      <selection pane="bottomRight" activeCell="E4428" sqref="E4428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53" t="s">
        <v>3</v>
      </c>
      <c r="B1" s="1057" t="s">
        <v>2</v>
      </c>
      <c r="C1" s="1057"/>
      <c r="D1" s="1057"/>
      <c r="E1" s="1057"/>
      <c r="F1" s="1057"/>
      <c r="G1" s="1060" t="s">
        <v>104</v>
      </c>
      <c r="H1" s="1060"/>
      <c r="I1" s="1058" t="s">
        <v>105</v>
      </c>
      <c r="J1" s="1058"/>
      <c r="K1" s="1061" t="s">
        <v>6</v>
      </c>
      <c r="L1" s="1047" t="s">
        <v>109</v>
      </c>
      <c r="M1" s="1049" t="s">
        <v>187</v>
      </c>
      <c r="N1" s="1055" t="s">
        <v>78</v>
      </c>
      <c r="O1" s="1044" t="s">
        <v>79</v>
      </c>
      <c r="P1" s="1070" t="s">
        <v>11</v>
      </c>
      <c r="Q1" s="1070"/>
      <c r="R1" s="1070"/>
      <c r="S1" s="1070"/>
      <c r="T1" s="1070"/>
      <c r="U1" s="1070"/>
      <c r="V1" s="1068" t="s">
        <v>78</v>
      </c>
      <c r="W1" s="1066" t="s">
        <v>110</v>
      </c>
    </row>
    <row r="2" spans="1:23" ht="13.5" customHeight="1" thickBot="1">
      <c r="A2" s="1054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62"/>
      <c r="L2" s="1048"/>
      <c r="M2" s="1050"/>
      <c r="N2" s="1056"/>
      <c r="O2" s="1045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69"/>
      <c r="W2" s="1067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46" t="s">
        <v>10</v>
      </c>
      <c r="R2310" s="1046"/>
      <c r="S2310" s="1046"/>
      <c r="T2310" s="1046"/>
      <c r="U2310" s="1046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46"/>
      <c r="R2311" s="1046"/>
      <c r="S2311" s="1046"/>
      <c r="T2311" s="1046"/>
      <c r="U2311" s="1046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46"/>
      <c r="R2312" s="1046"/>
      <c r="S2312" s="1046"/>
      <c r="T2312" s="1046"/>
      <c r="U2312" s="1046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46"/>
      <c r="R2313" s="1046"/>
      <c r="S2313" s="1046"/>
      <c r="T2313" s="1046"/>
      <c r="U2313" s="1046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46"/>
      <c r="R2314" s="1046"/>
      <c r="S2314" s="1046"/>
      <c r="T2314" s="1046"/>
      <c r="U2314" s="1046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46"/>
      <c r="R2315" s="1046"/>
      <c r="S2315" s="1046"/>
      <c r="T2315" s="1046"/>
      <c r="U2315" s="1046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46" t="s">
        <v>13</v>
      </c>
      <c r="H2345" s="1046"/>
      <c r="I2345" s="1046"/>
      <c r="J2345" s="1046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46"/>
      <c r="H2346" s="1046"/>
      <c r="I2346" s="1046"/>
      <c r="J2346" s="1046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41" t="s">
        <v>10</v>
      </c>
      <c r="R2362" s="1041"/>
      <c r="S2362" s="1041"/>
      <c r="T2362" s="1041"/>
      <c r="U2362" s="1041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27"/>
      <c r="R2363" s="1027"/>
      <c r="S2363" s="1027"/>
      <c r="T2363" s="1027"/>
      <c r="U2363" s="1027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27"/>
      <c r="R2364" s="1027"/>
      <c r="S2364" s="1027"/>
      <c r="T2364" s="1027"/>
      <c r="U2364" s="1027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27"/>
      <c r="R2365" s="1027"/>
      <c r="S2365" s="1027"/>
      <c r="T2365" s="1027"/>
      <c r="U2365" s="1027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53" t="s">
        <v>14</v>
      </c>
      <c r="H2380" s="1053"/>
      <c r="I2380" s="1053"/>
      <c r="J2380" s="1053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41" t="s">
        <v>10</v>
      </c>
      <c r="R2469" s="1041"/>
      <c r="S2469" s="1041"/>
      <c r="T2469" s="1041"/>
      <c r="U2469" s="1041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27"/>
      <c r="R2470" s="1027"/>
      <c r="S2470" s="1027"/>
      <c r="T2470" s="1027"/>
      <c r="U2470" s="1027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27"/>
      <c r="R2471" s="1027"/>
      <c r="S2471" s="1027"/>
      <c r="T2471" s="1027"/>
      <c r="U2471" s="1027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27"/>
      <c r="R2472" s="1027"/>
      <c r="S2472" s="1027"/>
      <c r="T2472" s="1027"/>
      <c r="U2472" s="1027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27"/>
      <c r="R2473" s="1027"/>
      <c r="S2473" s="1027"/>
      <c r="T2473" s="1027"/>
      <c r="U2473" s="1027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59" t="s">
        <v>18</v>
      </c>
      <c r="H2529" s="1059"/>
      <c r="I2529" s="1059"/>
      <c r="J2529" s="1059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59"/>
      <c r="H2530" s="1059"/>
      <c r="I2530" s="1059"/>
      <c r="J2530" s="1059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59"/>
      <c r="H2531" s="1059"/>
      <c r="I2531" s="1059"/>
      <c r="J2531" s="1059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71" t="s">
        <v>10</v>
      </c>
      <c r="R2534" s="1072"/>
      <c r="S2534" s="1072"/>
      <c r="T2534" s="1072"/>
      <c r="U2534" s="1072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27" t="s">
        <v>10</v>
      </c>
      <c r="R2559" s="1027"/>
      <c r="S2559" s="1027"/>
      <c r="T2559" s="1027"/>
      <c r="U2559" s="1027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27"/>
      <c r="R2560" s="1027"/>
      <c r="S2560" s="1027"/>
      <c r="T2560" s="1027"/>
      <c r="U2560" s="1027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27"/>
      <c r="R2561" s="1027"/>
      <c r="S2561" s="1027"/>
      <c r="T2561" s="1027"/>
      <c r="U2561" s="1027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27"/>
      <c r="R2562" s="1027"/>
      <c r="S2562" s="1027"/>
      <c r="T2562" s="1027"/>
      <c r="U2562" s="1027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27"/>
      <c r="R2563" s="1027"/>
      <c r="S2563" s="1027"/>
      <c r="T2563" s="1027"/>
      <c r="U2563" s="1027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27"/>
      <c r="R2564" s="1027"/>
      <c r="S2564" s="1027"/>
      <c r="T2564" s="1027"/>
      <c r="U2564" s="1027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38" t="s">
        <v>44</v>
      </c>
      <c r="H2592" s="1038"/>
      <c r="I2592" s="1038"/>
      <c r="J2592" s="1038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38"/>
      <c r="H2593" s="1038"/>
      <c r="I2593" s="1038"/>
      <c r="J2593" s="1038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27" t="s">
        <v>119</v>
      </c>
      <c r="R2602" s="1027"/>
      <c r="S2602" s="1027"/>
      <c r="T2602" s="1027"/>
      <c r="U2602" s="1027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41" t="s">
        <v>10</v>
      </c>
      <c r="R2621" s="1041"/>
      <c r="S2621" s="1041"/>
      <c r="T2621" s="1041"/>
      <c r="U2621" s="1041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27"/>
      <c r="R2622" s="1027"/>
      <c r="S2622" s="1027"/>
      <c r="T2622" s="1027"/>
      <c r="U2622" s="1027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38" t="s">
        <v>10</v>
      </c>
      <c r="H2623" s="1038"/>
      <c r="I2623" s="1038"/>
      <c r="J2623" s="1038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38" t="s">
        <v>45</v>
      </c>
      <c r="H2638" s="1038"/>
      <c r="I2638" s="1038"/>
      <c r="J2638" s="1038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27" t="s">
        <v>10</v>
      </c>
      <c r="R2648" s="1027"/>
      <c r="S2648" s="1027"/>
      <c r="T2648" s="1027"/>
      <c r="U2648" s="1027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38" t="s">
        <v>47</v>
      </c>
      <c r="H2703" s="1038"/>
      <c r="I2703" s="1038"/>
      <c r="J2703" s="1038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74" t="s">
        <v>49</v>
      </c>
      <c r="R2718" s="1074"/>
      <c r="S2718" s="1074"/>
      <c r="T2718" s="1074"/>
      <c r="U2718" s="1074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74" t="s">
        <v>50</v>
      </c>
      <c r="R2728" s="1074"/>
      <c r="S2728" s="1074"/>
      <c r="T2728" s="1074"/>
      <c r="U2728" s="1074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74"/>
      <c r="R2729" s="1074"/>
      <c r="S2729" s="1074"/>
      <c r="T2729" s="1074"/>
      <c r="U2729" s="1074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74"/>
      <c r="R2730" s="1074"/>
      <c r="S2730" s="1074"/>
      <c r="T2730" s="1074"/>
      <c r="U2730" s="1074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74"/>
      <c r="R2731" s="1074"/>
      <c r="S2731" s="1074"/>
      <c r="T2731" s="1074"/>
      <c r="U2731" s="1074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74"/>
      <c r="R2732" s="1074"/>
      <c r="S2732" s="1074"/>
      <c r="T2732" s="1074"/>
      <c r="U2732" s="1074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38" t="s">
        <v>55</v>
      </c>
      <c r="H2791" s="1038"/>
      <c r="I2791" s="1038"/>
      <c r="J2791" s="1038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38"/>
      <c r="H2792" s="1038"/>
      <c r="I2792" s="1038"/>
      <c r="J2792" s="1038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75" t="s">
        <v>10</v>
      </c>
      <c r="R2796" s="1075"/>
      <c r="S2796" s="1075"/>
      <c r="T2796" s="1075"/>
      <c r="U2796" s="1075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27" t="s">
        <v>10</v>
      </c>
      <c r="R2812" s="1027"/>
      <c r="S2812" s="1027"/>
      <c r="T2812" s="1027"/>
      <c r="U2812" s="1027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27"/>
      <c r="R2813" s="1027"/>
      <c r="S2813" s="1027"/>
      <c r="T2813" s="1027"/>
      <c r="U2813" s="1027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27"/>
      <c r="R2814" s="1027"/>
      <c r="S2814" s="1027"/>
      <c r="T2814" s="1027"/>
      <c r="U2814" s="1027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27"/>
      <c r="R2815" s="1027"/>
      <c r="S2815" s="1027"/>
      <c r="T2815" s="1027"/>
      <c r="U2815" s="1027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72"/>
      <c r="R2816" s="1072"/>
      <c r="S2816" s="1072"/>
      <c r="T2816" s="1072"/>
      <c r="U2816" s="1072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27" t="s">
        <v>10</v>
      </c>
      <c r="R2862" s="1027"/>
      <c r="S2862" s="1027"/>
      <c r="T2862" s="1027"/>
      <c r="U2862" s="1027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38" t="s">
        <v>44</v>
      </c>
      <c r="H2866" s="1038"/>
      <c r="I2866" s="1038"/>
      <c r="J2866" s="1038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38"/>
      <c r="H2867" s="1038"/>
      <c r="I2867" s="1038"/>
      <c r="J2867" s="1038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41" t="s">
        <v>10</v>
      </c>
      <c r="R2881" s="1041"/>
      <c r="S2881" s="1041"/>
      <c r="T2881" s="1041"/>
      <c r="U2881" s="1041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38" t="s">
        <v>10</v>
      </c>
      <c r="H2882" s="1038"/>
      <c r="I2882" s="1038"/>
      <c r="J2882" s="1038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38" t="s">
        <v>59</v>
      </c>
      <c r="H2897" s="1038"/>
      <c r="I2897" s="1038"/>
      <c r="J2897" s="1038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27" t="s">
        <v>10</v>
      </c>
      <c r="R2900" s="1027"/>
      <c r="S2900" s="1027"/>
      <c r="T2900" s="1027"/>
      <c r="U2900" s="1027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72"/>
      <c r="R2901" s="1072"/>
      <c r="S2901" s="1072"/>
      <c r="T2901" s="1072"/>
      <c r="U2901" s="1072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43" t="s">
        <v>10</v>
      </c>
      <c r="R2989" s="1043"/>
      <c r="S2989" s="1043"/>
      <c r="T2989" s="1043"/>
      <c r="U2989" s="1043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73"/>
      <c r="R2990" s="1073"/>
      <c r="S2990" s="1073"/>
      <c r="T2990" s="1073"/>
      <c r="U2990" s="1073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73"/>
      <c r="R2991" s="1073"/>
      <c r="S2991" s="1073"/>
      <c r="T2991" s="1073"/>
      <c r="U2991" s="1073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73"/>
      <c r="R2992" s="1073"/>
      <c r="S2992" s="1073"/>
      <c r="T2992" s="1073"/>
      <c r="U2992" s="1073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73"/>
      <c r="R2993" s="1073"/>
      <c r="S2993" s="1073"/>
      <c r="T2993" s="1073"/>
      <c r="U2993" s="1073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73"/>
      <c r="R2994" s="1073"/>
      <c r="S2994" s="1073"/>
      <c r="T2994" s="1073"/>
      <c r="U2994" s="1073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38" t="s">
        <v>61</v>
      </c>
      <c r="H3050" s="1038"/>
      <c r="I3050" s="1038"/>
      <c r="J3050" s="1038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38"/>
      <c r="H3051" s="1038"/>
      <c r="I3051" s="1038"/>
      <c r="J3051" s="1038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27" t="s">
        <v>120</v>
      </c>
      <c r="R3085" s="1027"/>
      <c r="S3085" s="1027"/>
      <c r="T3085" s="1027"/>
      <c r="U3085" s="1027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27"/>
      <c r="R3086" s="1027"/>
      <c r="S3086" s="1027"/>
      <c r="T3086" s="1027"/>
      <c r="U3086" s="1027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27"/>
      <c r="R3087" s="1027"/>
      <c r="S3087" s="1027"/>
      <c r="T3087" s="1027"/>
      <c r="U3087" s="1027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27"/>
      <c r="R3088" s="1027"/>
      <c r="S3088" s="1027"/>
      <c r="T3088" s="1027"/>
      <c r="U3088" s="1027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27"/>
      <c r="R3089" s="1027"/>
      <c r="S3089" s="1027"/>
      <c r="T3089" s="1027"/>
      <c r="U3089" s="1027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38" t="s">
        <v>61</v>
      </c>
      <c r="H3119" s="1038"/>
      <c r="I3119" s="1038"/>
      <c r="J3119" s="1038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38"/>
      <c r="H3120" s="1038"/>
      <c r="I3120" s="1038"/>
      <c r="J3120" s="1038"/>
      <c r="K3120" s="368"/>
      <c r="L3120" s="368"/>
      <c r="M3120" s="368"/>
      <c r="N3120" s="19"/>
      <c r="O3120" s="280"/>
      <c r="P3120" s="370"/>
      <c r="Q3120" s="1027" t="s">
        <v>10</v>
      </c>
      <c r="R3120" s="1027"/>
      <c r="S3120" s="1027"/>
      <c r="T3120" s="1027"/>
      <c r="U3120" s="1027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63" t="s">
        <v>61</v>
      </c>
      <c r="H3140" s="1063"/>
      <c r="I3140" s="1063"/>
      <c r="J3140" s="1063"/>
      <c r="K3140" s="374"/>
      <c r="L3140" s="374"/>
      <c r="M3140" s="374"/>
      <c r="N3140" s="21"/>
      <c r="O3140" s="283"/>
      <c r="P3140" s="362"/>
      <c r="Q3140" s="1041" t="s">
        <v>10</v>
      </c>
      <c r="R3140" s="1041"/>
      <c r="S3140" s="1041"/>
      <c r="T3140" s="1041"/>
      <c r="U3140" s="1041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65" t="s">
        <v>118</v>
      </c>
      <c r="H3160" s="1065"/>
      <c r="I3160" s="1065"/>
      <c r="J3160" s="1065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26" t="s">
        <v>67</v>
      </c>
      <c r="R3162" s="1026"/>
      <c r="S3162" s="1026"/>
      <c r="T3162" s="1026"/>
      <c r="U3162" s="1026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26" t="s">
        <v>67</v>
      </c>
      <c r="R3170" s="1026"/>
      <c r="S3170" s="1026"/>
      <c r="T3170" s="1026"/>
      <c r="U3170" s="1026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26"/>
      <c r="R3171" s="1026"/>
      <c r="S3171" s="1026"/>
      <c r="T3171" s="1026"/>
      <c r="U3171" s="1026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26"/>
      <c r="R3172" s="1026"/>
      <c r="S3172" s="1026"/>
      <c r="T3172" s="1026"/>
      <c r="U3172" s="1026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52" t="s">
        <v>70</v>
      </c>
      <c r="H3225" s="1052"/>
      <c r="I3225" s="1052"/>
      <c r="J3225" s="1052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26" t="s">
        <v>67</v>
      </c>
      <c r="R3241" s="1026"/>
      <c r="S3241" s="1026"/>
      <c r="T3241" s="1026"/>
      <c r="U3241" s="1026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26"/>
      <c r="R3242" s="1026"/>
      <c r="S3242" s="1026"/>
      <c r="T3242" s="1026"/>
      <c r="U3242" s="1026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26"/>
      <c r="R3243" s="1026"/>
      <c r="S3243" s="1026"/>
      <c r="T3243" s="1026"/>
      <c r="U3243" s="1026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26"/>
      <c r="R3244" s="1026"/>
      <c r="S3244" s="1026"/>
      <c r="T3244" s="1026"/>
      <c r="U3244" s="1026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42" t="s">
        <v>67</v>
      </c>
      <c r="R3249" s="1042"/>
      <c r="S3249" s="1042"/>
      <c r="T3249" s="1042"/>
      <c r="U3249" s="1042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26"/>
      <c r="R3250" s="1026"/>
      <c r="S3250" s="1026"/>
      <c r="T3250" s="1026"/>
      <c r="U3250" s="1026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26"/>
      <c r="R3251" s="1026"/>
      <c r="S3251" s="1026"/>
      <c r="T3251" s="1026"/>
      <c r="U3251" s="1026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26"/>
      <c r="R3252" s="1026"/>
      <c r="S3252" s="1026"/>
      <c r="T3252" s="1026"/>
      <c r="U3252" s="1026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26"/>
      <c r="R3253" s="1026"/>
      <c r="S3253" s="1026"/>
      <c r="T3253" s="1026"/>
      <c r="U3253" s="1026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33" t="s">
        <v>73</v>
      </c>
      <c r="H3310" s="1033"/>
      <c r="I3310" s="1033"/>
      <c r="J3310" s="1033"/>
      <c r="K3310" s="26"/>
      <c r="L3310" s="26"/>
      <c r="M3310" s="26"/>
      <c r="N3310" s="19"/>
      <c r="O3310" s="280"/>
      <c r="P3310" s="383"/>
      <c r="Q3310" s="1039" t="s">
        <v>121</v>
      </c>
      <c r="R3310" s="1039"/>
      <c r="S3310" s="1039"/>
      <c r="T3310" s="1039"/>
      <c r="U3310" s="1039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33"/>
      <c r="H3311" s="1033"/>
      <c r="I3311" s="1033"/>
      <c r="J3311" s="1033"/>
      <c r="K3311" s="26"/>
      <c r="L3311" s="26"/>
      <c r="M3311" s="26"/>
      <c r="N3311" s="19"/>
      <c r="O3311" s="280"/>
      <c r="P3311" s="383"/>
      <c r="Q3311" s="1039"/>
      <c r="R3311" s="1039"/>
      <c r="S3311" s="1039"/>
      <c r="T3311" s="1039"/>
      <c r="U3311" s="1039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27" t="s">
        <v>122</v>
      </c>
      <c r="R3336" s="1027"/>
      <c r="S3336" s="1027"/>
      <c r="T3336" s="1027"/>
      <c r="U3336" s="1027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27"/>
      <c r="R3337" s="1027"/>
      <c r="S3337" s="1027"/>
      <c r="T3337" s="1027"/>
      <c r="U3337" s="1027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27"/>
      <c r="R3338" s="1027"/>
      <c r="S3338" s="1027"/>
      <c r="T3338" s="1027"/>
      <c r="U3338" s="1027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27"/>
      <c r="R3339" s="1027"/>
      <c r="S3339" s="1027"/>
      <c r="T3339" s="1027"/>
      <c r="U3339" s="1027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27"/>
      <c r="R3340" s="1027"/>
      <c r="S3340" s="1027"/>
      <c r="T3340" s="1027"/>
      <c r="U3340" s="1027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27" t="s">
        <v>122</v>
      </c>
      <c r="R3379" s="1027"/>
      <c r="S3379" s="1027"/>
      <c r="T3379" s="1027"/>
      <c r="U3379" s="1027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27"/>
      <c r="R3380" s="1027"/>
      <c r="S3380" s="1027"/>
      <c r="T3380" s="1027"/>
      <c r="U3380" s="1027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33" t="s">
        <v>73</v>
      </c>
      <c r="H3393" s="1033"/>
      <c r="I3393" s="1033"/>
      <c r="J3393" s="1033"/>
      <c r="K3393" s="26"/>
      <c r="L3393" s="26"/>
      <c r="M3393" s="26"/>
      <c r="N3393" s="19"/>
      <c r="O3393" s="280"/>
      <c r="P3393" s="345"/>
      <c r="Q3393" s="1027" t="s">
        <v>77</v>
      </c>
      <c r="R3393" s="1027"/>
      <c r="S3393" s="1027"/>
      <c r="T3393" s="1027"/>
      <c r="U3393" s="1027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33"/>
      <c r="H3394" s="1033"/>
      <c r="I3394" s="1033"/>
      <c r="J3394" s="1033"/>
      <c r="K3394" s="26"/>
      <c r="L3394" s="26"/>
      <c r="M3394" s="26"/>
      <c r="N3394" s="19"/>
      <c r="O3394" s="280"/>
      <c r="P3394" s="383"/>
      <c r="Q3394" s="1027"/>
      <c r="R3394" s="1027"/>
      <c r="S3394" s="1027"/>
      <c r="T3394" s="1027"/>
      <c r="U3394" s="1027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64" t="s">
        <v>82</v>
      </c>
      <c r="H3398" s="1064"/>
      <c r="I3398" s="1064"/>
      <c r="J3398" s="1064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35" t="s">
        <v>70</v>
      </c>
      <c r="H3399" s="1035"/>
      <c r="I3399" s="1035"/>
      <c r="J3399" s="1035"/>
      <c r="K3399" s="386"/>
      <c r="L3399" s="386"/>
      <c r="M3399" s="386"/>
      <c r="N3399" s="215"/>
      <c r="O3399" s="285"/>
      <c r="P3399" s="387"/>
      <c r="Q3399" s="1043" t="s">
        <v>122</v>
      </c>
      <c r="R3399" s="1043"/>
      <c r="S3399" s="1043"/>
      <c r="T3399" s="1043"/>
      <c r="U3399" s="1043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33" t="s">
        <v>70</v>
      </c>
      <c r="H3419" s="1033"/>
      <c r="I3419" s="1033"/>
      <c r="J3419" s="1033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27" t="s">
        <v>122</v>
      </c>
      <c r="R3424" s="1027"/>
      <c r="S3424" s="1027"/>
      <c r="T3424" s="1027"/>
      <c r="U3424" s="1027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33" t="s">
        <v>70</v>
      </c>
      <c r="H3484" s="1033"/>
      <c r="I3484" s="1033"/>
      <c r="J3484" s="1033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41" t="s">
        <v>122</v>
      </c>
      <c r="R3509" s="1041"/>
      <c r="S3509" s="1041"/>
      <c r="T3509" s="1041"/>
      <c r="U3509" s="1041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27"/>
      <c r="R3510" s="1027"/>
      <c r="S3510" s="1027"/>
      <c r="T3510" s="1027"/>
      <c r="U3510" s="1027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27"/>
      <c r="R3511" s="1027"/>
      <c r="S3511" s="1027"/>
      <c r="T3511" s="1027"/>
      <c r="U3511" s="1027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27"/>
      <c r="R3512" s="1027"/>
      <c r="S3512" s="1027"/>
      <c r="T3512" s="1027"/>
      <c r="U3512" s="1027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27"/>
      <c r="R3513" s="1027"/>
      <c r="S3513" s="1027"/>
      <c r="T3513" s="1027"/>
      <c r="U3513" s="1027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33" t="s">
        <v>117</v>
      </c>
      <c r="H3569" s="1033"/>
      <c r="I3569" s="1033"/>
      <c r="J3569" s="1033"/>
      <c r="K3569" s="26"/>
      <c r="L3569" s="26"/>
      <c r="M3569" s="26"/>
      <c r="N3569" s="19"/>
      <c r="O3569" s="280"/>
      <c r="P3569" s="383"/>
      <c r="Q3569" s="1027" t="s">
        <v>122</v>
      </c>
      <c r="R3569" s="1027"/>
      <c r="S3569" s="1027"/>
      <c r="T3569" s="1027"/>
      <c r="U3569" s="1027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33"/>
      <c r="H3570" s="1033"/>
      <c r="I3570" s="1033"/>
      <c r="J3570" s="1033"/>
      <c r="K3570" s="26"/>
      <c r="L3570" s="26"/>
      <c r="M3570" s="26"/>
      <c r="N3570" s="19"/>
      <c r="O3570" s="280"/>
      <c r="P3570" s="383"/>
      <c r="Q3570" s="1027"/>
      <c r="R3570" s="1027"/>
      <c r="S3570" s="1027"/>
      <c r="T3570" s="1027"/>
      <c r="U3570" s="1027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35" t="s">
        <v>70</v>
      </c>
      <c r="H3574" s="1035"/>
      <c r="I3574" s="1035"/>
      <c r="J3574" s="1035"/>
      <c r="K3574" s="386"/>
      <c r="L3574" s="386"/>
      <c r="M3574" s="386"/>
      <c r="N3574" s="21"/>
      <c r="P3574" s="384"/>
      <c r="Q3574" s="1041" t="s">
        <v>122</v>
      </c>
      <c r="R3574" s="1041"/>
      <c r="S3574" s="1041"/>
      <c r="T3574" s="1041"/>
      <c r="U3574" s="1041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27"/>
      <c r="R3575" s="1027"/>
      <c r="S3575" s="1027"/>
      <c r="T3575" s="1027"/>
      <c r="U3575" s="1027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27" t="s">
        <v>122</v>
      </c>
      <c r="R3589" s="1027"/>
      <c r="S3589" s="1027"/>
      <c r="T3589" s="1027"/>
      <c r="U3589" s="1027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27"/>
      <c r="R3590" s="1027"/>
      <c r="S3590" s="1027"/>
      <c r="T3590" s="1027"/>
      <c r="U3590" s="1027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27"/>
      <c r="R3591" s="1027"/>
      <c r="S3591" s="1027"/>
      <c r="T3591" s="1027"/>
      <c r="U3591" s="1027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27"/>
      <c r="R3592" s="1027"/>
      <c r="S3592" s="1027"/>
      <c r="T3592" s="1027"/>
      <c r="U3592" s="1027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27"/>
      <c r="R3593" s="1027"/>
      <c r="S3593" s="1027"/>
      <c r="T3593" s="1027"/>
      <c r="U3593" s="1027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51" t="s">
        <v>102</v>
      </c>
      <c r="C3596" s="1051"/>
      <c r="D3596" s="1051"/>
      <c r="E3596" s="1051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24" t="s">
        <v>102</v>
      </c>
      <c r="C3618" s="1024"/>
      <c r="D3618" s="1024"/>
      <c r="E3618" s="1024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24" t="s">
        <v>102</v>
      </c>
      <c r="C3641" s="1024"/>
      <c r="D3641" s="1024"/>
      <c r="E3641" s="1024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41" t="s">
        <v>122</v>
      </c>
      <c r="R3642" s="1041"/>
      <c r="S3642" s="1041"/>
      <c r="T3642" s="1041"/>
      <c r="U3642" s="1041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27"/>
      <c r="R3643" s="1027"/>
      <c r="S3643" s="1027"/>
      <c r="T3643" s="1027"/>
      <c r="U3643" s="1027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27"/>
      <c r="R3644" s="1027"/>
      <c r="S3644" s="1027"/>
      <c r="T3644" s="1027"/>
      <c r="U3644" s="1027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33" t="s">
        <v>70</v>
      </c>
      <c r="H3646" s="1033"/>
      <c r="I3646" s="1033"/>
      <c r="J3646" s="1033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33"/>
      <c r="H3647" s="1033"/>
      <c r="I3647" s="1033"/>
      <c r="J3647" s="1033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27" t="s">
        <v>122</v>
      </c>
      <c r="R3662" s="1027"/>
      <c r="S3662" s="1027"/>
      <c r="T3662" s="1027"/>
      <c r="U3662" s="1027"/>
      <c r="W3662" s="744"/>
      <c r="Z3662" s="19"/>
    </row>
    <row r="3663" spans="1:26" s="258" customFormat="1" ht="15" customHeight="1" thickBot="1">
      <c r="A3663" s="391"/>
      <c r="B3663" s="1024" t="s">
        <v>103</v>
      </c>
      <c r="C3663" s="1024"/>
      <c r="D3663" s="1024"/>
      <c r="E3663" s="1024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41" t="s">
        <v>122</v>
      </c>
      <c r="R3664" s="1041"/>
      <c r="S3664" s="1041"/>
      <c r="T3664" s="1041"/>
      <c r="U3664" s="1041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33" t="s">
        <v>73</v>
      </c>
      <c r="H3668" s="1033"/>
      <c r="I3668" s="1033"/>
      <c r="J3668" s="1033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24" t="s">
        <v>103</v>
      </c>
      <c r="C3687" s="1024"/>
      <c r="D3687" s="1024"/>
      <c r="E3687" s="1024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33" t="s">
        <v>92</v>
      </c>
      <c r="H3689" s="1033"/>
      <c r="I3689" s="1033"/>
      <c r="J3689" s="1033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33"/>
      <c r="H3690" s="1033"/>
      <c r="I3690" s="1033"/>
      <c r="J3690" s="1033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27" t="s">
        <v>122</v>
      </c>
      <c r="R3703" s="1027"/>
      <c r="S3703" s="1027"/>
      <c r="T3703" s="1027"/>
      <c r="U3703" s="1027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24" t="s">
        <v>103</v>
      </c>
      <c r="C3709" s="1024"/>
      <c r="D3709" s="1024"/>
      <c r="E3709" s="1024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24" t="s">
        <v>102</v>
      </c>
      <c r="C3732" s="1024"/>
      <c r="D3732" s="1024"/>
      <c r="E3732" s="1024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33" t="s">
        <v>70</v>
      </c>
      <c r="H3751" s="1033"/>
      <c r="I3751" s="1033"/>
      <c r="J3751" s="1033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24" t="s">
        <v>103</v>
      </c>
      <c r="C3777" s="1024"/>
      <c r="D3777" s="1024"/>
      <c r="E3777" s="1024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63" t="s">
        <v>122</v>
      </c>
      <c r="R3778" s="1063"/>
      <c r="S3778" s="1063"/>
      <c r="T3778" s="1063"/>
      <c r="U3778" s="1063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38"/>
      <c r="R3779" s="1038"/>
      <c r="S3779" s="1038"/>
      <c r="T3779" s="1038"/>
      <c r="U3779" s="1038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38"/>
      <c r="R3780" s="1038"/>
      <c r="S3780" s="1038"/>
      <c r="T3780" s="1038"/>
      <c r="U3780" s="1038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38"/>
      <c r="R3781" s="1038"/>
      <c r="S3781" s="1038"/>
      <c r="T3781" s="1038"/>
      <c r="U3781" s="1038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38"/>
      <c r="R3782" s="1038"/>
      <c r="S3782" s="1038"/>
      <c r="T3782" s="1038"/>
      <c r="U3782" s="1038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24" t="s">
        <v>102</v>
      </c>
      <c r="C3801" s="1024"/>
      <c r="D3801" s="1024"/>
      <c r="E3801" s="1024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24" t="s">
        <v>102</v>
      </c>
      <c r="C3824" s="1024"/>
      <c r="D3824" s="1024"/>
      <c r="E3824" s="1024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33" t="s">
        <v>70</v>
      </c>
      <c r="H3841" s="1033"/>
      <c r="I3841" s="1033"/>
      <c r="J3841" s="1033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33"/>
      <c r="H3842" s="1033"/>
      <c r="I3842" s="1033"/>
      <c r="J3842" s="1033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25" t="s">
        <v>102</v>
      </c>
      <c r="C3846" s="1025"/>
      <c r="D3846" s="1025"/>
      <c r="E3846" s="1025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35" t="s">
        <v>70</v>
      </c>
      <c r="H3847" s="1035"/>
      <c r="I3847" s="1035"/>
      <c r="J3847" s="1035"/>
      <c r="K3847" s="386"/>
      <c r="L3847" s="386"/>
      <c r="M3847" s="386"/>
      <c r="N3847" s="419"/>
      <c r="O3847" s="310"/>
      <c r="P3847" s="384"/>
      <c r="Q3847" s="1041" t="s">
        <v>114</v>
      </c>
      <c r="R3847" s="1041"/>
      <c r="S3847" s="1041"/>
      <c r="T3847" s="1041"/>
      <c r="U3847" s="1041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27"/>
      <c r="R3848" s="1027"/>
      <c r="S3848" s="1027"/>
      <c r="T3848" s="1027"/>
      <c r="U3848" s="1027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27"/>
      <c r="R3849" s="1027"/>
      <c r="S3849" s="1027"/>
      <c r="T3849" s="1027"/>
      <c r="U3849" s="1027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25" t="s">
        <v>102</v>
      </c>
      <c r="C3870" s="1025"/>
      <c r="D3870" s="1025"/>
      <c r="E3870" s="1025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34" t="s">
        <v>114</v>
      </c>
      <c r="R3877" s="1034"/>
      <c r="S3877" s="1034"/>
      <c r="T3877" s="1034"/>
      <c r="U3877" s="1034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34"/>
      <c r="R3878" s="1034"/>
      <c r="S3878" s="1034"/>
      <c r="T3878" s="1034"/>
      <c r="U3878" s="1034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34"/>
      <c r="R3879" s="1034"/>
      <c r="S3879" s="1034"/>
      <c r="T3879" s="1034"/>
      <c r="U3879" s="1034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34"/>
      <c r="R3880" s="1034"/>
      <c r="S3880" s="1034"/>
      <c r="T3880" s="1034"/>
      <c r="U3880" s="1034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34"/>
      <c r="R3881" s="1034"/>
      <c r="S3881" s="1034"/>
      <c r="T3881" s="1034"/>
      <c r="U3881" s="1034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25" t="s">
        <v>102</v>
      </c>
      <c r="C3891" s="1025"/>
      <c r="D3891" s="1025"/>
      <c r="E3891" s="1025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25" t="s">
        <v>102</v>
      </c>
      <c r="C3913" s="1025"/>
      <c r="D3913" s="1025"/>
      <c r="E3913" s="1025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34" t="s">
        <v>114</v>
      </c>
      <c r="R3917" s="1034"/>
      <c r="S3917" s="1034"/>
      <c r="T3917" s="1034"/>
      <c r="U3917" s="1034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34"/>
      <c r="R3918" s="1034"/>
      <c r="S3918" s="1034"/>
      <c r="T3918" s="1034"/>
      <c r="U3918" s="1034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34" t="s">
        <v>61</v>
      </c>
      <c r="R3934" s="1034"/>
      <c r="S3934" s="1034"/>
      <c r="T3934" s="1034"/>
      <c r="U3934" s="1034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34"/>
      <c r="R3935" s="1034"/>
      <c r="S3935" s="1034"/>
      <c r="T3935" s="1034"/>
      <c r="U3935" s="1034"/>
    </row>
    <row r="3936" spans="1:25" ht="15" customHeight="1" thickBot="1">
      <c r="A3936" s="392"/>
      <c r="B3936" s="1025" t="s">
        <v>102</v>
      </c>
      <c r="C3936" s="1025"/>
      <c r="D3936" s="1025"/>
      <c r="E3936" s="1025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26" t="s">
        <v>112</v>
      </c>
      <c r="R3937" s="1026"/>
      <c r="S3937" s="1026"/>
      <c r="T3937" s="1026"/>
      <c r="U3937" s="1026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32" t="s">
        <v>146</v>
      </c>
      <c r="R3948" s="1032"/>
      <c r="S3948" s="1032"/>
      <c r="T3948" s="1032"/>
      <c r="U3948" s="1032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25" t="s">
        <v>102</v>
      </c>
      <c r="C3960" s="1025"/>
      <c r="D3960" s="1025"/>
      <c r="E3960" s="1025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32" t="s">
        <v>146</v>
      </c>
      <c r="R3963" s="1032"/>
      <c r="S3963" s="1032"/>
      <c r="T3963" s="1032"/>
      <c r="U3963" s="1032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32" t="s">
        <v>146</v>
      </c>
      <c r="R3966" s="1032"/>
      <c r="S3966" s="1032"/>
      <c r="T3966" s="1032"/>
      <c r="U3966" s="1032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32"/>
      <c r="R3967" s="1032"/>
      <c r="S3967" s="1032"/>
      <c r="T3967" s="1032"/>
      <c r="U3967" s="1032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32"/>
      <c r="R3968" s="1032"/>
      <c r="S3968" s="1032"/>
      <c r="T3968" s="1032"/>
      <c r="U3968" s="1032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25"/>
      <c r="C3981" s="1025"/>
      <c r="D3981" s="1025"/>
      <c r="E3981" s="1025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25"/>
      <c r="C4005" s="1025"/>
      <c r="D4005" s="1025"/>
      <c r="E4005" s="1025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25"/>
      <c r="C4028" s="1025"/>
      <c r="D4028" s="1025"/>
      <c r="E4028" s="1025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76" t="s">
        <v>147</v>
      </c>
      <c r="AA4042" s="1076"/>
      <c r="AB4042" s="1076"/>
      <c r="AC4042" s="1076"/>
      <c r="AD4042" s="1076"/>
      <c r="AE4042" s="1076"/>
      <c r="AF4042" s="1076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76"/>
      <c r="AA4043" s="1076"/>
      <c r="AB4043" s="1076"/>
      <c r="AC4043" s="1076"/>
      <c r="AD4043" s="1076"/>
      <c r="AE4043" s="1076"/>
      <c r="AF4043" s="1076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25"/>
      <c r="C4050" s="1025"/>
      <c r="D4050" s="1025"/>
      <c r="E4050" s="1025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63" t="s">
        <v>122</v>
      </c>
      <c r="AB4051" s="1063"/>
      <c r="AC4051" s="1063"/>
      <c r="AD4051" s="1063"/>
      <c r="AE4051" s="1063"/>
      <c r="AF4051" s="1063"/>
      <c r="AG4051" s="1063"/>
      <c r="AH4051" s="1063"/>
      <c r="AI4051" s="1063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38"/>
      <c r="AB4052" s="1038"/>
      <c r="AC4052" s="1038"/>
      <c r="AD4052" s="1038"/>
      <c r="AE4052" s="1038"/>
      <c r="AF4052" s="1038"/>
      <c r="AG4052" s="1038"/>
      <c r="AH4052" s="1038"/>
      <c r="AI4052" s="1038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38"/>
      <c r="AB4053" s="1038"/>
      <c r="AC4053" s="1038"/>
      <c r="AD4053" s="1038"/>
      <c r="AE4053" s="1038"/>
      <c r="AF4053" s="1038"/>
      <c r="AG4053" s="1038"/>
      <c r="AH4053" s="1038"/>
      <c r="AI4053" s="1038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38"/>
      <c r="AB4054" s="1038"/>
      <c r="AC4054" s="1038"/>
      <c r="AD4054" s="1038"/>
      <c r="AE4054" s="1038"/>
      <c r="AF4054" s="1038"/>
      <c r="AG4054" s="1038"/>
      <c r="AH4054" s="1038"/>
      <c r="AI4054" s="1038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38"/>
      <c r="AB4055" s="1038"/>
      <c r="AC4055" s="1038"/>
      <c r="AD4055" s="1038"/>
      <c r="AE4055" s="1038"/>
      <c r="AF4055" s="1038"/>
      <c r="AG4055" s="1038"/>
      <c r="AH4055" s="1038"/>
      <c r="AI4055" s="1038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25"/>
      <c r="C4074" s="1025"/>
      <c r="D4074" s="1025"/>
      <c r="E4074" s="1025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25"/>
      <c r="C4096" s="1025"/>
      <c r="D4096" s="1025"/>
      <c r="E4096" s="1025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33" t="s">
        <v>70</v>
      </c>
      <c r="H4114" s="1033"/>
      <c r="I4114" s="1033"/>
      <c r="J4114" s="1033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33"/>
      <c r="H4115" s="1033"/>
      <c r="I4115" s="1033"/>
      <c r="J4115" s="1033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25"/>
      <c r="C4119" s="1025"/>
      <c r="D4119" s="1025"/>
      <c r="E4119" s="1025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36" t="s">
        <v>164</v>
      </c>
      <c r="Q4141" s="1037"/>
      <c r="R4141" s="1037"/>
      <c r="S4141" s="1037"/>
      <c r="T4141" s="1037"/>
      <c r="U4141" s="1037"/>
      <c r="V4141" s="1037"/>
      <c r="W4141" s="1037"/>
    </row>
    <row r="4142" spans="1:23" ht="15" customHeight="1" thickBot="1">
      <c r="A4142" s="392"/>
      <c r="B4142" s="1025"/>
      <c r="C4142" s="1025"/>
      <c r="D4142" s="1025"/>
      <c r="E4142" s="1025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28" t="s">
        <v>164</v>
      </c>
      <c r="Q4143" s="1029"/>
      <c r="R4143" s="1029"/>
      <c r="S4143" s="1029"/>
      <c r="T4143" s="1029"/>
      <c r="U4143" s="1029"/>
      <c r="V4143" s="1029"/>
      <c r="W4143" s="1029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30"/>
      <c r="Q4144" s="1031"/>
      <c r="R4144" s="1031"/>
      <c r="S4144" s="1031"/>
      <c r="T4144" s="1031"/>
      <c r="U4144" s="1031"/>
      <c r="V4144" s="1031"/>
      <c r="W4144" s="1031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30"/>
      <c r="Q4145" s="1031"/>
      <c r="R4145" s="1031"/>
      <c r="S4145" s="1031"/>
      <c r="T4145" s="1031"/>
      <c r="U4145" s="1031"/>
      <c r="V4145" s="1031"/>
      <c r="W4145" s="1031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30"/>
      <c r="Q4146" s="1031"/>
      <c r="R4146" s="1031"/>
      <c r="S4146" s="1031"/>
      <c r="T4146" s="1031"/>
      <c r="U4146" s="1031"/>
      <c r="V4146" s="1031"/>
      <c r="W4146" s="1031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 thickBo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O4150" s="309">
        <f>AVERAGE(K4120:K4150)</f>
        <v>2134.75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25"/>
      <c r="C4163" s="1025"/>
      <c r="D4163" s="1025"/>
      <c r="E4163" s="1025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25"/>
      <c r="C4185" s="1025"/>
      <c r="D4185" s="1025"/>
      <c r="E4185" s="1025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40" t="s">
        <v>176</v>
      </c>
      <c r="H4199" s="1040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40"/>
      <c r="H4200" s="1040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25"/>
      <c r="C4208" s="1025"/>
      <c r="D4208" s="1025"/>
      <c r="E4208" s="1025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26" t="s">
        <v>112</v>
      </c>
      <c r="R4209" s="1026"/>
      <c r="S4209" s="1026"/>
      <c r="T4209" s="1026"/>
      <c r="U4209" s="1026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26" t="s">
        <v>112</v>
      </c>
      <c r="R4210" s="1026"/>
      <c r="S4210" s="1026"/>
      <c r="T4210" s="1026"/>
      <c r="U4210" s="1026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25"/>
      <c r="C4231" s="1025"/>
      <c r="D4231" s="1025"/>
      <c r="E4231" s="1025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26" t="s">
        <v>112</v>
      </c>
      <c r="R4232" s="1026"/>
      <c r="S4232" s="1026"/>
      <c r="T4232" s="1026"/>
      <c r="U4232" s="1026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25"/>
      <c r="C4253" s="1025"/>
      <c r="D4253" s="1025"/>
      <c r="E4253" s="1025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25"/>
      <c r="C4277" s="1025"/>
      <c r="D4277" s="1025"/>
      <c r="E4277" s="1025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33" t="s">
        <v>185</v>
      </c>
      <c r="H4294" s="1033"/>
      <c r="I4294" s="1033"/>
      <c r="J4294" s="1033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25"/>
      <c r="C4299" s="1025"/>
      <c r="D4299" s="1025"/>
      <c r="E4299" s="1025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77" t="s">
        <v>186</v>
      </c>
      <c r="Q4305" s="1077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25"/>
      <c r="C4322" s="1025"/>
      <c r="D4322" s="1025"/>
      <c r="E4322" s="1025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77" t="s">
        <v>186</v>
      </c>
      <c r="Q4324" s="1077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78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78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78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78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25"/>
      <c r="C4346" s="1025"/>
      <c r="D4346" s="1025"/>
      <c r="E4346" s="1025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25"/>
      <c r="C4367" s="1025"/>
      <c r="D4367" s="1025"/>
      <c r="E4367" s="1025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33" t="s">
        <v>192</v>
      </c>
      <c r="H4386" s="1033"/>
      <c r="I4386" s="1033"/>
      <c r="J4386" s="1033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33"/>
      <c r="H4387" s="1033"/>
      <c r="I4387" s="1033"/>
      <c r="J4387" s="1033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22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25"/>
      <c r="C4391" s="1025"/>
      <c r="D4391" s="1025"/>
      <c r="E4391" s="1025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4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22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25"/>
      <c r="C4413" s="1025"/>
      <c r="D4413" s="1025"/>
      <c r="E4413" s="1025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 t="shared" ref="W4414:W4422" si="277">(P4414*Q4414)*(1+U4414)</f>
        <v>2205.6400472212135</v>
      </c>
    </row>
    <row r="4415" spans="1:23" ht="15" customHeight="1">
      <c r="A4415" s="1013">
        <v>42038</v>
      </c>
      <c r="B4415" s="583">
        <f t="shared" ref="B4415:B4422" si="278"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P4415" s="607">
        <v>12590</v>
      </c>
      <c r="Q4415" s="28">
        <f>175.53/1098.3</f>
        <v>0.15981972138759903</v>
      </c>
      <c r="U4415" s="600">
        <v>0.1</v>
      </c>
      <c r="W4415" s="741">
        <f t="shared" si="277"/>
        <v>2213.3433214968591</v>
      </c>
    </row>
    <row r="4416" spans="1:23" ht="15" customHeight="1">
      <c r="A4416" s="1016">
        <v>42039</v>
      </c>
      <c r="B4416" s="583">
        <f t="shared" si="278"/>
        <v>2400</v>
      </c>
      <c r="C4416" s="4">
        <v>83275</v>
      </c>
      <c r="D4416" s="5">
        <v>725</v>
      </c>
      <c r="E4416" s="5">
        <v>127900</v>
      </c>
      <c r="F4416" s="5">
        <v>214300</v>
      </c>
      <c r="G4416" s="5">
        <v>0</v>
      </c>
      <c r="H4416" s="5">
        <v>50</v>
      </c>
      <c r="I4416" s="5">
        <v>9975</v>
      </c>
      <c r="J4416" s="263">
        <f t="shared" si="275"/>
        <v>4.6546896873541764E-2</v>
      </c>
      <c r="K4416" s="24">
        <v>1841</v>
      </c>
      <c r="L4416" s="6">
        <v>1853</v>
      </c>
      <c r="M4416" s="598">
        <f t="shared" si="271"/>
        <v>12</v>
      </c>
      <c r="P4416" s="607">
        <v>12590</v>
      </c>
      <c r="Q4416" s="28">
        <f>173.92/1089.2</f>
        <v>0.15967682702901209</v>
      </c>
      <c r="U4416" s="600">
        <v>0.1</v>
      </c>
      <c r="W4416" s="741">
        <f t="shared" si="277"/>
        <v>2211.3643775247888</v>
      </c>
    </row>
    <row r="4417" spans="1:23" ht="15" customHeight="1">
      <c r="A4417" s="1018">
        <v>42040</v>
      </c>
      <c r="B4417" s="583">
        <f t="shared" si="278"/>
        <v>2400</v>
      </c>
      <c r="C4417" s="4">
        <v>83275</v>
      </c>
      <c r="D4417" s="5">
        <v>725</v>
      </c>
      <c r="E4417" s="5">
        <v>128175</v>
      </c>
      <c r="F4417" s="5">
        <v>214575</v>
      </c>
      <c r="G4417" s="5">
        <v>475</v>
      </c>
      <c r="H4417" s="5">
        <v>200</v>
      </c>
      <c r="I4417" s="5">
        <v>10275</v>
      </c>
      <c r="J4417" s="263">
        <f t="shared" si="275"/>
        <v>4.7885354771059069E-2</v>
      </c>
      <c r="K4417" s="24">
        <v>1847</v>
      </c>
      <c r="L4417" s="6">
        <v>1860</v>
      </c>
      <c r="M4417" s="598">
        <f t="shared" si="271"/>
        <v>13</v>
      </c>
      <c r="P4417" s="607">
        <v>12590</v>
      </c>
      <c r="Q4417" s="28">
        <f>174.47/1089.2</f>
        <v>0.16018178479618067</v>
      </c>
      <c r="U4417" s="600">
        <v>0.1</v>
      </c>
      <c r="W4417" s="741">
        <f t="shared" si="277"/>
        <v>2218.3575376423064</v>
      </c>
    </row>
    <row r="4418" spans="1:23" ht="15" customHeight="1">
      <c r="A4418" s="1019">
        <v>42041</v>
      </c>
      <c r="B4418" s="583">
        <f t="shared" si="278"/>
        <v>2150</v>
      </c>
      <c r="C4418" s="4">
        <v>83275</v>
      </c>
      <c r="D4418" s="5">
        <v>725</v>
      </c>
      <c r="E4418" s="5">
        <v>128100</v>
      </c>
      <c r="F4418" s="5">
        <v>214250</v>
      </c>
      <c r="G4418" s="5">
        <v>0</v>
      </c>
      <c r="H4418" s="5">
        <v>325</v>
      </c>
      <c r="I4418" s="5">
        <v>10675</v>
      </c>
      <c r="J4418" s="263">
        <f t="shared" si="275"/>
        <v>4.9824970828471413E-2</v>
      </c>
      <c r="K4418" s="24">
        <v>1850</v>
      </c>
      <c r="L4418" s="6">
        <v>1860.5</v>
      </c>
      <c r="M4418" s="598">
        <f t="shared" si="271"/>
        <v>10.5</v>
      </c>
      <c r="P4418" s="607">
        <v>12590</v>
      </c>
      <c r="Q4418" s="28">
        <f>174.19/1088.3</f>
        <v>0.16005696958559221</v>
      </c>
      <c r="U4418" s="600">
        <v>0.1</v>
      </c>
      <c r="W4418" s="741">
        <f t="shared" si="277"/>
        <v>2216.6289717908667</v>
      </c>
    </row>
    <row r="4419" spans="1:23" ht="15" customHeight="1">
      <c r="A4419" s="1020">
        <v>42044</v>
      </c>
      <c r="B4419" s="583">
        <f t="shared" si="278"/>
        <v>1600</v>
      </c>
      <c r="C4419" s="4">
        <v>83025</v>
      </c>
      <c r="D4419" s="5">
        <v>725</v>
      </c>
      <c r="E4419" s="5">
        <v>128250</v>
      </c>
      <c r="F4419" s="5">
        <v>213600</v>
      </c>
      <c r="G4419" s="5">
        <v>225</v>
      </c>
      <c r="H4419" s="5">
        <v>875</v>
      </c>
      <c r="I4419" s="5">
        <v>9825</v>
      </c>
      <c r="J4419" s="263">
        <f t="shared" si="275"/>
        <v>4.5997191011235956E-2</v>
      </c>
      <c r="K4419" s="24">
        <v>1846</v>
      </c>
      <c r="L4419" s="6">
        <v>1857</v>
      </c>
      <c r="M4419" s="598">
        <f t="shared" si="271"/>
        <v>11</v>
      </c>
      <c r="P4419" s="607">
        <v>12560</v>
      </c>
      <c r="Q4419" s="28">
        <f>175.46/1097</f>
        <v>0.15994530537830448</v>
      </c>
      <c r="U4419" s="600">
        <v>0.1</v>
      </c>
      <c r="W4419" s="741">
        <f t="shared" si="277"/>
        <v>2209.8043391066549</v>
      </c>
    </row>
    <row r="4420" spans="1:23" ht="15" customHeight="1">
      <c r="A4420" s="1021">
        <v>42045</v>
      </c>
      <c r="B4420" s="583">
        <f t="shared" si="278"/>
        <v>1675</v>
      </c>
      <c r="C4420" s="4">
        <v>82225</v>
      </c>
      <c r="D4420" s="5">
        <v>725</v>
      </c>
      <c r="E4420" s="5">
        <v>128075</v>
      </c>
      <c r="F4420" s="5">
        <v>212700</v>
      </c>
      <c r="G4420" s="5">
        <v>0</v>
      </c>
      <c r="H4420" s="5">
        <v>900</v>
      </c>
      <c r="I4420" s="5">
        <v>9975</v>
      </c>
      <c r="J4420" s="263">
        <f t="shared" si="275"/>
        <v>4.6897038081805363E-2</v>
      </c>
      <c r="K4420" s="24">
        <v>1835</v>
      </c>
      <c r="L4420" s="6">
        <v>1845</v>
      </c>
      <c r="M4420" s="598">
        <f t="shared" si="271"/>
        <v>10</v>
      </c>
      <c r="P4420" s="607">
        <v>12560</v>
      </c>
      <c r="Q4420" s="28">
        <f>174.39/1090.8</f>
        <v>0.15987348734873486</v>
      </c>
      <c r="U4420" s="600">
        <v>0.1</v>
      </c>
      <c r="W4420" s="741">
        <f t="shared" si="277"/>
        <v>2208.812101210121</v>
      </c>
    </row>
    <row r="4421" spans="1:23" ht="15" customHeight="1">
      <c r="A4421" s="1022">
        <v>42046</v>
      </c>
      <c r="B4421" s="583">
        <f t="shared" si="278"/>
        <v>2625</v>
      </c>
      <c r="C4421" s="4">
        <v>81775</v>
      </c>
      <c r="D4421" s="5">
        <v>725</v>
      </c>
      <c r="E4421" s="5">
        <v>129125</v>
      </c>
      <c r="F4421" s="5">
        <v>214250</v>
      </c>
      <c r="G4421" s="5">
        <v>2250</v>
      </c>
      <c r="H4421" s="5">
        <v>700</v>
      </c>
      <c r="I4421" s="5">
        <v>9275</v>
      </c>
      <c r="J4421" s="263">
        <f t="shared" si="275"/>
        <v>4.3290548424737459E-2</v>
      </c>
      <c r="K4421" s="24">
        <v>1827</v>
      </c>
      <c r="L4421" s="6">
        <v>1840</v>
      </c>
      <c r="M4421" s="598">
        <f t="shared" si="271"/>
        <v>13</v>
      </c>
      <c r="P4421" s="607">
        <v>12530</v>
      </c>
      <c r="Q4421" s="28">
        <f>175.6/1096.9</f>
        <v>0.16008751937277782</v>
      </c>
      <c r="U4421" s="600">
        <v>0.1</v>
      </c>
      <c r="W4421" s="741">
        <f t="shared" si="277"/>
        <v>2206.486279514997</v>
      </c>
    </row>
    <row r="4422" spans="1:23" ht="15" customHeight="1">
      <c r="A4422" s="1023">
        <v>42047</v>
      </c>
      <c r="B4422" s="583">
        <f t="shared" si="278"/>
        <v>1750</v>
      </c>
      <c r="C4422" s="4">
        <v>82500</v>
      </c>
      <c r="D4422" s="5">
        <v>725</v>
      </c>
      <c r="E4422" s="5">
        <v>129050</v>
      </c>
      <c r="F4422" s="5">
        <v>214025</v>
      </c>
      <c r="G4422" s="5">
        <v>0</v>
      </c>
      <c r="H4422" s="5">
        <v>225</v>
      </c>
      <c r="I4422" s="5">
        <v>10150</v>
      </c>
      <c r="J4422" s="263">
        <f t="shared" si="275"/>
        <v>4.7424366312346686E-2</v>
      </c>
      <c r="K4422" s="24">
        <v>1810</v>
      </c>
      <c r="L4422" s="6">
        <v>1823</v>
      </c>
      <c r="M4422" s="598">
        <f t="shared" si="271"/>
        <v>13</v>
      </c>
      <c r="N4422" s="420">
        <f>AVERAGE(K4414:K4422)</f>
        <v>1838.1111111111111</v>
      </c>
      <c r="O4422" s="410">
        <f>AVERAGE(K4392:K4422)</f>
        <v>1831.85</v>
      </c>
      <c r="P4422" s="607">
        <v>12480</v>
      </c>
      <c r="Q4422" s="28">
        <f>177.46/1107.5</f>
        <v>0.16023476297968398</v>
      </c>
      <c r="U4422" s="600">
        <v>0.1</v>
      </c>
      <c r="W4422" s="741">
        <f>(P4422*Q4422)*(1+U4422)</f>
        <v>2199.7028261851019</v>
      </c>
    </row>
  </sheetData>
  <mergeCells count="138"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B3981:E3981"/>
    <mergeCell ref="B4096:E4096"/>
    <mergeCell ref="B4050:E4050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3751:J3751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B4142:E4142"/>
    <mergeCell ref="B3801:E3801"/>
    <mergeCell ref="G3841:J3842"/>
    <mergeCell ref="G3847:J3847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topLeftCell="A2" zoomScale="90" zoomScaleNormal="90" workbookViewId="0">
      <selection activeCell="Q46" sqref="Q46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1011">
        <v>1829.17</v>
      </c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1829.17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-1829.17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194</v>
      </c>
      <c r="B45" s="1011">
        <v>1099.49</v>
      </c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1099.49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-1099.49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1012">
        <v>1088.8599999999999</v>
      </c>
      <c r="C61" s="984"/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1088.8599999999999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-1088.8599999999999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33"/>
  <sheetViews>
    <sheetView zoomScaleNormal="100" workbookViewId="0">
      <pane xSplit="8" ySplit="2" topLeftCell="I1325" activePane="bottomRight" state="frozen"/>
      <selection pane="topRight" activeCell="I1" sqref="I1"/>
      <selection pane="bottomLeft" activeCell="A23" sqref="A23"/>
      <selection pane="bottomRight" activeCell="F1340" sqref="F1340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53" t="s">
        <v>3</v>
      </c>
      <c r="B1" s="5" t="s">
        <v>2</v>
      </c>
      <c r="C1" s="1092" t="s">
        <v>1</v>
      </c>
      <c r="D1" s="1052" t="s">
        <v>0</v>
      </c>
      <c r="E1" s="1094" t="s">
        <v>189</v>
      </c>
      <c r="F1" s="1052" t="s">
        <v>78</v>
      </c>
      <c r="G1" s="1088" t="s">
        <v>79</v>
      </c>
      <c r="H1" s="146" t="s">
        <v>11</v>
      </c>
    </row>
    <row r="2" spans="1:8" ht="15" customHeight="1" thickBot="1">
      <c r="A2" s="1054"/>
      <c r="B2" s="14" t="s">
        <v>5</v>
      </c>
      <c r="C2" s="1093"/>
      <c r="D2" s="1090"/>
      <c r="E2" s="1095"/>
      <c r="F2" s="1090"/>
      <c r="G2" s="1089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52" t="s">
        <v>80</v>
      </c>
      <c r="C67" s="1052"/>
      <c r="D67" s="1052"/>
      <c r="E67" s="1052"/>
      <c r="F67" s="19"/>
      <c r="G67" s="32"/>
      <c r="H67" s="125"/>
    </row>
    <row r="68" spans="1:8" ht="15" customHeight="1">
      <c r="A68" s="3">
        <v>40273</v>
      </c>
      <c r="B68" s="1052"/>
      <c r="C68" s="1052"/>
      <c r="D68" s="1052"/>
      <c r="E68" s="1052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63" t="s">
        <v>63</v>
      </c>
      <c r="C88" s="1063"/>
      <c r="D88" s="1063"/>
      <c r="E88" s="1063"/>
      <c r="F88" s="1063"/>
      <c r="G88" s="1063"/>
      <c r="H88" s="1063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84" t="s">
        <v>63</v>
      </c>
      <c r="C108" s="1085"/>
      <c r="D108" s="1085"/>
      <c r="E108" s="1085"/>
      <c r="F108" s="1085"/>
      <c r="G108" s="1086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91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91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91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52" t="s">
        <v>71</v>
      </c>
      <c r="C173" s="1052"/>
      <c r="D173" s="1052"/>
      <c r="E173" s="1052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82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82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82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81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82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82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82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82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80" t="s">
        <v>74</v>
      </c>
      <c r="C258" s="1080"/>
      <c r="D258" s="1080"/>
      <c r="E258" s="1080"/>
      <c r="F258" s="1080"/>
      <c r="G258" s="1080"/>
      <c r="H258" s="1087"/>
    </row>
    <row r="259" spans="1:8" ht="15" customHeight="1">
      <c r="A259" s="3">
        <v>40540</v>
      </c>
      <c r="B259" s="1080"/>
      <c r="C259" s="1080"/>
      <c r="D259" s="1080"/>
      <c r="E259" s="1080"/>
      <c r="F259" s="1080"/>
      <c r="G259" s="1080"/>
      <c r="H259" s="1087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82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82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82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82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82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82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82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80" t="s">
        <v>71</v>
      </c>
      <c r="C341" s="1080"/>
      <c r="D341" s="1080"/>
      <c r="E341" s="1080"/>
      <c r="F341" s="1080"/>
      <c r="G341" s="1080"/>
      <c r="H341" s="1087"/>
    </row>
    <row r="342" spans="1:8" ht="15" customHeight="1">
      <c r="A342" s="3">
        <v>40658</v>
      </c>
      <c r="B342" s="1080"/>
      <c r="C342" s="1080"/>
      <c r="D342" s="1080"/>
      <c r="E342" s="1080"/>
      <c r="F342" s="1080"/>
      <c r="G342" s="1080"/>
      <c r="H342" s="1087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79" t="s">
        <v>83</v>
      </c>
      <c r="C346" s="1079"/>
      <c r="D346" s="1079"/>
      <c r="E346" s="1079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96" t="s">
        <v>83</v>
      </c>
      <c r="C347" s="1096"/>
      <c r="D347" s="1096"/>
      <c r="E347" s="1096"/>
      <c r="F347" s="1096"/>
      <c r="G347" s="1096"/>
      <c r="H347" s="1097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83" t="s">
        <v>71</v>
      </c>
      <c r="C367" s="1083"/>
      <c r="D367" s="1083"/>
      <c r="E367" s="1083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83" t="s">
        <v>71</v>
      </c>
      <c r="C432" s="1083"/>
      <c r="D432" s="1083"/>
      <c r="E432" s="1083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81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82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82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82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82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80" t="s">
        <v>71</v>
      </c>
      <c r="C517" s="1080"/>
      <c r="D517" s="1080"/>
      <c r="E517" s="1080"/>
      <c r="F517" s="213"/>
      <c r="G517" s="213"/>
      <c r="H517" s="169">
        <v>129500</v>
      </c>
    </row>
    <row r="518" spans="1:8" ht="15" customHeight="1">
      <c r="A518" s="3">
        <v>40904</v>
      </c>
      <c r="B518" s="1080"/>
      <c r="C518" s="1080"/>
      <c r="D518" s="1080"/>
      <c r="E518" s="1080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96" t="s">
        <v>71</v>
      </c>
      <c r="C522" s="1096"/>
      <c r="D522" s="1096"/>
      <c r="E522" s="1096"/>
      <c r="F522" s="155"/>
      <c r="H522" s="1081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82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82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82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82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82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82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81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82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82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80" t="s">
        <v>71</v>
      </c>
      <c r="C591" s="1080"/>
      <c r="D591" s="1080"/>
      <c r="E591" s="1080"/>
      <c r="F591" s="213"/>
      <c r="G591" s="213"/>
      <c r="H591" s="169">
        <v>130500</v>
      </c>
    </row>
    <row r="592" spans="1:14" ht="15" customHeight="1">
      <c r="A592" s="3">
        <v>41008</v>
      </c>
      <c r="B592" s="1080"/>
      <c r="C592" s="1080"/>
      <c r="D592" s="1080"/>
      <c r="E592" s="1080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83" t="s">
        <v>86</v>
      </c>
      <c r="C612" s="1083"/>
      <c r="D612" s="1083"/>
      <c r="E612" s="1083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80" t="s">
        <v>93</v>
      </c>
      <c r="C632" s="1080"/>
      <c r="D632" s="1080"/>
      <c r="E632" s="1080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80"/>
      <c r="C633" s="1080"/>
      <c r="D633" s="1080"/>
      <c r="E633" s="1080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83" t="s">
        <v>71</v>
      </c>
      <c r="C692" s="1083"/>
      <c r="D692" s="1083"/>
      <c r="E692" s="1083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81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82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82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82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82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98" t="s">
        <v>70</v>
      </c>
      <c r="C778" s="1098"/>
      <c r="D778" s="1098"/>
      <c r="E778" s="1098"/>
      <c r="F778" s="304"/>
      <c r="G778" s="262"/>
      <c r="H778" s="169">
        <v>118500</v>
      </c>
    </row>
    <row r="779" spans="1:12" ht="15" customHeight="1">
      <c r="A779" s="3">
        <v>41269</v>
      </c>
      <c r="B779" s="1098" t="s">
        <v>70</v>
      </c>
      <c r="C779" s="1098"/>
      <c r="D779" s="1098"/>
      <c r="E779" s="1098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98" t="s">
        <v>70</v>
      </c>
      <c r="C783" s="1098"/>
      <c r="D783" s="1098"/>
      <c r="E783" s="1098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82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82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82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82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82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79" t="s">
        <v>70</v>
      </c>
      <c r="C846" s="1079"/>
      <c r="D846" s="1079"/>
      <c r="E846" s="1079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98" t="s">
        <v>70</v>
      </c>
      <c r="C847" s="1098"/>
      <c r="D847" s="1098"/>
      <c r="E847" s="1098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82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82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82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101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99" t="s">
        <v>70</v>
      </c>
      <c r="C872" s="1099"/>
      <c r="D872" s="1099"/>
      <c r="E872" s="1099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99" t="s">
        <v>70</v>
      </c>
      <c r="C887" s="1099"/>
      <c r="D887" s="1099"/>
      <c r="E887" s="1099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100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100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100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99" t="s">
        <v>70</v>
      </c>
      <c r="C952" s="1099"/>
      <c r="D952" s="1099"/>
      <c r="E952" s="1099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76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76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104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100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100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100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100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98" t="s">
        <v>149</v>
      </c>
      <c r="C1039" s="1098"/>
      <c r="D1039" s="1098"/>
      <c r="E1039" s="1098"/>
      <c r="H1039" s="135">
        <v>96100</v>
      </c>
    </row>
    <row r="1040" spans="1:8" ht="15" customHeight="1">
      <c r="A1040" s="3">
        <v>41634</v>
      </c>
      <c r="B1040" s="1098"/>
      <c r="C1040" s="1098"/>
      <c r="D1040" s="1098"/>
      <c r="E1040" s="1098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102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103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103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103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105" t="s">
        <v>175</v>
      </c>
      <c r="D1120" s="1105"/>
      <c r="H1120" s="135">
        <v>120000</v>
      </c>
    </row>
    <row r="1121" spans="1:8" ht="15" customHeight="1">
      <c r="A1121" s="715">
        <v>41750</v>
      </c>
      <c r="C1121" s="1105"/>
      <c r="D1121" s="1105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98" t="s">
        <v>181</v>
      </c>
      <c r="C1211" s="1098"/>
      <c r="D1211" s="1098"/>
      <c r="E1211" s="1098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106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78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78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78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78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78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99" t="s">
        <v>191</v>
      </c>
      <c r="C1299" s="1099"/>
      <c r="D1299" s="1099"/>
      <c r="E1299" s="1099"/>
      <c r="H1299" s="135">
        <v>107400</v>
      </c>
    </row>
    <row r="1300" spans="1:8" ht="15" customHeight="1">
      <c r="A1300" s="842">
        <v>41999</v>
      </c>
      <c r="B1300" s="1099"/>
      <c r="C1300" s="1099"/>
      <c r="D1300" s="1099"/>
      <c r="E1300" s="1099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7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H1326" s="135">
        <v>110050</v>
      </c>
    </row>
    <row r="1327" spans="1:8" ht="15" customHeight="1">
      <c r="A1327" s="842">
        <v>42039</v>
      </c>
      <c r="B1327" s="132">
        <v>424788</v>
      </c>
      <c r="C1327" s="137">
        <v>14930</v>
      </c>
      <c r="D1327" s="136">
        <v>15025</v>
      </c>
      <c r="E1327" s="161">
        <f t="shared" si="131"/>
        <v>-445</v>
      </c>
      <c r="H1327" s="135">
        <v>110000</v>
      </c>
    </row>
    <row r="1328" spans="1:8" ht="15" customHeight="1">
      <c r="A1328" s="842">
        <v>42040</v>
      </c>
      <c r="B1328" s="132">
        <v>423480</v>
      </c>
      <c r="C1328" s="137">
        <v>14835</v>
      </c>
      <c r="D1328" s="136">
        <v>14900</v>
      </c>
      <c r="E1328" s="161">
        <f>C1328-C1327</f>
        <v>-95</v>
      </c>
      <c r="H1328" s="135">
        <v>108000</v>
      </c>
    </row>
    <row r="1329" spans="1:8" ht="15" customHeight="1">
      <c r="A1329" s="842">
        <v>42041</v>
      </c>
      <c r="B1329" s="132">
        <v>424206</v>
      </c>
      <c r="C1329" s="137">
        <v>14965</v>
      </c>
      <c r="D1329" s="136">
        <v>15025</v>
      </c>
      <c r="E1329" s="161">
        <f>C1329-C1328</f>
        <v>130</v>
      </c>
      <c r="H1329" s="135">
        <v>108800</v>
      </c>
    </row>
    <row r="1330" spans="1:8" ht="15" customHeight="1">
      <c r="A1330" s="842">
        <v>42044</v>
      </c>
      <c r="B1330" s="132">
        <v>426324</v>
      </c>
      <c r="C1330" s="137">
        <v>15050</v>
      </c>
      <c r="D1330" s="136">
        <v>15170</v>
      </c>
      <c r="E1330" s="161">
        <f>C1330-C1329</f>
        <v>85</v>
      </c>
      <c r="H1330" s="135">
        <v>108700</v>
      </c>
    </row>
    <row r="1331" spans="1:8" ht="15" customHeight="1">
      <c r="A1331" s="842">
        <v>42045</v>
      </c>
      <c r="B1331" s="132">
        <v>426090</v>
      </c>
      <c r="C1331" s="137">
        <v>14860</v>
      </c>
      <c r="D1331" s="136">
        <v>14925</v>
      </c>
      <c r="E1331" s="161">
        <f>C1331-C1330</f>
        <v>-190</v>
      </c>
      <c r="H1331" s="135">
        <v>108600</v>
      </c>
    </row>
    <row r="1332" spans="1:8" ht="15" customHeight="1">
      <c r="A1332" s="842">
        <v>42046</v>
      </c>
      <c r="B1332" s="132">
        <v>426018</v>
      </c>
      <c r="C1332" s="137">
        <v>14710</v>
      </c>
      <c r="D1332" s="136">
        <v>14770</v>
      </c>
      <c r="E1332" s="161">
        <f>C1332-C1331</f>
        <v>-150</v>
      </c>
      <c r="H1332" s="135">
        <v>107200</v>
      </c>
    </row>
    <row r="1333" spans="1:8" ht="15" customHeight="1">
      <c r="A1333" s="842">
        <v>42047</v>
      </c>
      <c r="B1333" s="132">
        <v>425310</v>
      </c>
      <c r="C1333" s="137">
        <v>14605</v>
      </c>
      <c r="D1333" s="136">
        <v>14605</v>
      </c>
      <c r="E1333" s="161">
        <f>C1333-C1332</f>
        <v>-105</v>
      </c>
      <c r="F1333" s="255">
        <f>AVERAGE(C1325:C1333)</f>
        <v>14931.111111111111</v>
      </c>
      <c r="G1333" s="1014">
        <f>AVERAGE(C1304:C1333)</f>
        <v>14819</v>
      </c>
      <c r="H1333" s="135">
        <v>106150</v>
      </c>
    </row>
  </sheetData>
  <mergeCells count="52">
    <mergeCell ref="B1299:E1300"/>
    <mergeCell ref="B1211:E1211"/>
    <mergeCell ref="C1120:D1121"/>
    <mergeCell ref="B1039:E1040"/>
    <mergeCell ref="H970:H971"/>
    <mergeCell ref="H1238:H1243"/>
    <mergeCell ref="H897:H899"/>
    <mergeCell ref="H867:H868"/>
    <mergeCell ref="H1066:H1069"/>
    <mergeCell ref="H850:H851"/>
    <mergeCell ref="H978:H982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106"/>
  <sheetViews>
    <sheetView zoomScaleNormal="100" workbookViewId="0">
      <pane xSplit="1" ySplit="2" topLeftCell="B2095" activePane="bottomRight" state="frozen"/>
      <selection pane="topRight" activeCell="B1" sqref="B1"/>
      <selection pane="bottomLeft" activeCell="A3" sqref="A3"/>
      <selection pane="bottomRight" activeCell="H2110" sqref="H2110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13" t="s">
        <v>46</v>
      </c>
      <c r="B1" s="1113"/>
      <c r="C1" s="1113"/>
      <c r="D1" s="1113"/>
      <c r="E1" s="1113"/>
      <c r="F1" s="1113"/>
      <c r="G1" s="1113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15" t="s">
        <v>52</v>
      </c>
      <c r="C68" s="1115"/>
      <c r="D68" s="1115"/>
    </row>
    <row r="69" spans="1:4" ht="15" customHeight="1">
      <c r="A69" s="93">
        <v>39181</v>
      </c>
      <c r="B69" s="1115"/>
      <c r="C69" s="1115"/>
      <c r="D69" s="1115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16" t="s">
        <v>14</v>
      </c>
      <c r="B103" s="1116"/>
      <c r="C103" s="1116"/>
      <c r="D103" s="1116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14" t="s">
        <v>52</v>
      </c>
      <c r="C313" s="1114"/>
      <c r="D313" s="1114"/>
      <c r="E313" s="1114"/>
      <c r="F313" s="1114"/>
      <c r="G313" s="1114"/>
      <c r="H313" s="102"/>
      <c r="I313" s="102"/>
      <c r="J313" s="102"/>
      <c r="K313" s="102"/>
    </row>
    <row r="314" spans="1:11" ht="15" customHeight="1">
      <c r="A314" s="99">
        <v>39531</v>
      </c>
      <c r="B314" s="1114"/>
      <c r="C314" s="1114"/>
      <c r="D314" s="1114"/>
      <c r="E314" s="1114"/>
      <c r="F314" s="1114"/>
      <c r="G314" s="1114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14" t="s">
        <v>10</v>
      </c>
      <c r="C344" s="1114"/>
      <c r="D344" s="1114"/>
      <c r="E344" s="1114"/>
      <c r="F344" s="1114"/>
      <c r="G344" s="1114"/>
      <c r="H344" s="1114"/>
      <c r="I344" s="1114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14" t="s">
        <v>53</v>
      </c>
      <c r="C359" s="1114"/>
      <c r="D359" s="1114"/>
      <c r="E359" s="1114"/>
      <c r="F359" s="1114"/>
      <c r="G359" s="1114"/>
      <c r="H359" s="1114"/>
      <c r="I359" s="1114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14" t="s">
        <v>54</v>
      </c>
      <c r="C424" s="1114"/>
      <c r="D424" s="1114"/>
      <c r="E424" s="1114"/>
      <c r="F424" s="1114"/>
      <c r="G424" s="1114"/>
      <c r="H424" s="1114"/>
      <c r="I424" s="1114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38" t="s">
        <v>55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</row>
    <row r="512" spans="1:11" ht="15" customHeight="1">
      <c r="A512" s="3">
        <v>39807</v>
      </c>
      <c r="B512" s="1033"/>
      <c r="C512" s="1033"/>
      <c r="D512" s="1033"/>
      <c r="E512" s="1033"/>
      <c r="F512" s="1033"/>
      <c r="G512" s="1033"/>
      <c r="H512" s="1033"/>
      <c r="I512" s="1033"/>
      <c r="J512" s="1033"/>
      <c r="K512" s="1033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38" t="s">
        <v>44</v>
      </c>
      <c r="C587" s="1038"/>
      <c r="D587" s="1038"/>
      <c r="E587" s="1038"/>
      <c r="F587" s="1038"/>
      <c r="G587" s="1038"/>
      <c r="H587" s="1038"/>
      <c r="I587" s="1038"/>
    </row>
    <row r="588" spans="1:9" ht="15" customHeight="1">
      <c r="A588" s="3">
        <v>39916</v>
      </c>
      <c r="B588" s="1038"/>
      <c r="C588" s="1038"/>
      <c r="D588" s="1038"/>
      <c r="E588" s="1038"/>
      <c r="F588" s="1038"/>
      <c r="G588" s="1038"/>
      <c r="H588" s="1038"/>
      <c r="I588" s="1038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46" t="s">
        <v>10</v>
      </c>
      <c r="C603" s="1105"/>
      <c r="D603" s="1105"/>
      <c r="E603" s="1105"/>
      <c r="F603" s="1105"/>
      <c r="G603" s="1105"/>
      <c r="H603" s="1105"/>
      <c r="I603" s="1105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46" t="s">
        <v>60</v>
      </c>
      <c r="C618" s="1046"/>
      <c r="D618" s="1046"/>
      <c r="E618" s="1046"/>
      <c r="F618" s="1046"/>
      <c r="G618" s="1046"/>
      <c r="H618" s="1046"/>
      <c r="I618" s="1046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10" t="s">
        <v>64</v>
      </c>
      <c r="C771" s="1110"/>
      <c r="D771" s="1110"/>
      <c r="E771" s="1110"/>
      <c r="F771" s="1110"/>
      <c r="G771" s="1110"/>
      <c r="H771" s="1110"/>
      <c r="I771" s="1110"/>
    </row>
    <row r="772" spans="1:9" ht="15" customHeight="1">
      <c r="A772" s="83">
        <v>40175</v>
      </c>
      <c r="B772" s="1110"/>
      <c r="C772" s="1110"/>
      <c r="D772" s="1110"/>
      <c r="E772" s="1110"/>
      <c r="F772" s="1110"/>
      <c r="G772" s="1110"/>
      <c r="H772" s="1110"/>
      <c r="I772" s="1110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10" t="s">
        <v>65</v>
      </c>
      <c r="C840" s="1110"/>
      <c r="D840" s="1110"/>
      <c r="E840" s="1110"/>
      <c r="F840" s="1110"/>
      <c r="G840" s="1110"/>
      <c r="H840" s="1110"/>
      <c r="I840" s="1110"/>
    </row>
    <row r="841" spans="1:9" ht="15" customHeight="1">
      <c r="A841" s="83">
        <v>40273</v>
      </c>
      <c r="B841" s="1110"/>
      <c r="C841" s="1110"/>
      <c r="D841" s="1110"/>
      <c r="E841" s="1110"/>
      <c r="F841" s="1110"/>
      <c r="G841" s="1110"/>
      <c r="H841" s="1110"/>
      <c r="I841" s="1110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11" t="s">
        <v>68</v>
      </c>
      <c r="C880" s="1111"/>
      <c r="D880" s="1111"/>
      <c r="E880" s="1111"/>
      <c r="F880" s="1111"/>
      <c r="G880" s="1111"/>
      <c r="H880" s="1111"/>
      <c r="I880" s="1111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09" t="s">
        <v>75</v>
      </c>
      <c r="C945" s="1109"/>
      <c r="D945" s="1109"/>
      <c r="E945" s="1109"/>
      <c r="F945" s="1109"/>
      <c r="G945" s="1109"/>
      <c r="H945" s="1109"/>
      <c r="I945" s="1109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10" t="s">
        <v>65</v>
      </c>
      <c r="C1030" s="1110"/>
      <c r="D1030" s="1110"/>
      <c r="E1030" s="1110"/>
      <c r="F1030" s="1110"/>
      <c r="G1030" s="1110"/>
      <c r="H1030" s="1110"/>
      <c r="I1030" s="1110"/>
    </row>
    <row r="1031" spans="1:9" ht="15" customHeight="1">
      <c r="A1031" s="93">
        <v>40540</v>
      </c>
      <c r="B1031" s="1110"/>
      <c r="C1031" s="1110"/>
      <c r="D1031" s="1110"/>
      <c r="E1031" s="1110"/>
      <c r="F1031" s="1110"/>
      <c r="G1031" s="1110"/>
      <c r="H1031" s="1110"/>
      <c r="I1031" s="1110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12" t="s">
        <v>68</v>
      </c>
      <c r="C1035" s="1112"/>
      <c r="D1035" s="1112"/>
      <c r="E1035" s="1112"/>
      <c r="F1035" s="1112"/>
      <c r="G1035" s="1112"/>
      <c r="H1035" s="1112"/>
      <c r="I1035" s="1112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10" t="s">
        <v>65</v>
      </c>
      <c r="C1114" s="1110"/>
      <c r="D1114" s="1110"/>
      <c r="E1114" s="1110"/>
      <c r="F1114" s="1110"/>
      <c r="G1114" s="1110"/>
      <c r="H1114" s="1110"/>
      <c r="I1114" s="1110"/>
    </row>
    <row r="1115" spans="1:9" ht="15" customHeight="1">
      <c r="A1115" s="93">
        <v>40658</v>
      </c>
      <c r="B1115" s="1110"/>
      <c r="C1115" s="1110"/>
      <c r="D1115" s="1110"/>
      <c r="E1115" s="1110"/>
      <c r="F1115" s="1110"/>
      <c r="G1115" s="1110"/>
      <c r="H1115" s="1110"/>
      <c r="I1115" s="1110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11" t="s">
        <v>84</v>
      </c>
      <c r="C1119" s="1111"/>
      <c r="D1119" s="1111"/>
      <c r="E1119" s="1111"/>
      <c r="F1119" s="1111"/>
      <c r="G1119" s="1111"/>
      <c r="H1119" s="1111"/>
      <c r="I1119" s="1111"/>
    </row>
    <row r="1120" spans="1:9" ht="15" customHeight="1">
      <c r="A1120" s="93">
        <v>40665</v>
      </c>
      <c r="B1120" s="1112" t="s">
        <v>85</v>
      </c>
      <c r="C1120" s="1112"/>
      <c r="D1120" s="1112"/>
      <c r="E1120" s="1112"/>
      <c r="F1120" s="1112"/>
      <c r="G1120" s="1112"/>
      <c r="H1120" s="1112"/>
      <c r="I1120" s="1112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09" t="s">
        <v>68</v>
      </c>
      <c r="C1140" s="1109"/>
      <c r="D1140" s="1109"/>
      <c r="E1140" s="1109"/>
      <c r="F1140" s="1109"/>
      <c r="G1140" s="1109"/>
      <c r="H1140" s="1109"/>
      <c r="I1140" s="1109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09" t="s">
        <v>68</v>
      </c>
      <c r="C1205" s="1109"/>
      <c r="D1205" s="1109"/>
      <c r="E1205" s="1109"/>
      <c r="F1205" s="1109"/>
      <c r="G1205" s="1109"/>
      <c r="H1205" s="1109"/>
      <c r="I1205" s="1109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09" t="s">
        <v>68</v>
      </c>
      <c r="C1290" s="1109"/>
      <c r="D1290" s="1109"/>
      <c r="E1290" s="1109"/>
      <c r="F1290" s="1109"/>
      <c r="G1290" s="1109"/>
      <c r="H1290" s="1109"/>
      <c r="I1290" s="1109"/>
    </row>
    <row r="1291" spans="1:9" ht="15" customHeight="1">
      <c r="A1291" s="93">
        <v>40904</v>
      </c>
      <c r="B1291" s="1109"/>
      <c r="C1291" s="1109"/>
      <c r="D1291" s="1109"/>
      <c r="E1291" s="1109"/>
      <c r="F1291" s="1109"/>
      <c r="G1291" s="1109"/>
      <c r="H1291" s="1109"/>
      <c r="I1291" s="1109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09" t="s">
        <v>68</v>
      </c>
      <c r="C1295" s="1109"/>
      <c r="D1295" s="1109"/>
      <c r="E1295" s="1109"/>
      <c r="F1295" s="1109"/>
      <c r="G1295" s="1109"/>
      <c r="H1295" s="1109"/>
      <c r="I1295" s="1109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09" t="s">
        <v>68</v>
      </c>
      <c r="C1364" s="1109"/>
      <c r="D1364" s="1109"/>
      <c r="E1364" s="1109"/>
      <c r="F1364" s="1109"/>
      <c r="G1364" s="1109"/>
      <c r="H1364" s="1109"/>
      <c r="I1364" s="1109"/>
    </row>
    <row r="1365" spans="1:9" ht="15" customHeight="1">
      <c r="A1365" s="93">
        <v>41008</v>
      </c>
      <c r="B1365" s="1109"/>
      <c r="C1365" s="1109"/>
      <c r="D1365" s="1109"/>
      <c r="E1365" s="1109"/>
      <c r="F1365" s="1109"/>
      <c r="G1365" s="1109"/>
      <c r="H1365" s="1109"/>
      <c r="I1365" s="1109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09" t="s">
        <v>91</v>
      </c>
      <c r="C1385" s="1109"/>
      <c r="D1385" s="1109"/>
      <c r="E1385" s="1109"/>
      <c r="F1385" s="1109"/>
      <c r="G1385" s="1109"/>
      <c r="H1385" s="1109"/>
      <c r="I1385" s="1109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09" t="s">
        <v>91</v>
      </c>
      <c r="C1405" s="1109"/>
      <c r="D1405" s="1109"/>
      <c r="E1405" s="1109"/>
      <c r="F1405" s="1109"/>
      <c r="G1405" s="1109"/>
      <c r="H1405" s="1109"/>
      <c r="I1405" s="1109"/>
    </row>
    <row r="1406" spans="1:9" ht="15" customHeight="1">
      <c r="A1406" s="93">
        <v>41065</v>
      </c>
      <c r="B1406" s="1109"/>
      <c r="C1406" s="1109"/>
      <c r="D1406" s="1109"/>
      <c r="E1406" s="1109"/>
      <c r="F1406" s="1109"/>
      <c r="G1406" s="1109"/>
      <c r="H1406" s="1109"/>
      <c r="I1406" s="1109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09" t="s">
        <v>91</v>
      </c>
      <c r="C1465" s="1109"/>
      <c r="D1465" s="1109"/>
      <c r="E1465" s="1109"/>
      <c r="F1465" s="1109"/>
      <c r="G1465" s="1109"/>
      <c r="H1465" s="1109"/>
      <c r="I1465" s="1109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107" t="s">
        <v>112</v>
      </c>
      <c r="C1551" s="1107"/>
      <c r="D1551" s="1107"/>
    </row>
    <row r="1552" spans="1:4" ht="15" customHeight="1">
      <c r="A1552" s="93">
        <v>41269</v>
      </c>
      <c r="B1552" s="1107" t="s">
        <v>112</v>
      </c>
      <c r="C1552" s="1107"/>
      <c r="D1552" s="1107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107" t="s">
        <v>112</v>
      </c>
      <c r="C1556" s="1107"/>
      <c r="D1556" s="1107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08" t="s">
        <v>112</v>
      </c>
      <c r="C1619" s="1108"/>
      <c r="D1619" s="1108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107" t="s">
        <v>112</v>
      </c>
      <c r="C1620" s="1107"/>
      <c r="D1620" s="1107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107" t="s">
        <v>112</v>
      </c>
      <c r="C1645" s="1107"/>
      <c r="D1645" s="1107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107" t="s">
        <v>112</v>
      </c>
      <c r="C1660" s="1107"/>
      <c r="D1660" s="1107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107" t="s">
        <v>112</v>
      </c>
      <c r="C1725" s="1107"/>
      <c r="D1725" s="1107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107" t="s">
        <v>112</v>
      </c>
      <c r="C1812" s="1107"/>
      <c r="D1812" s="1107"/>
    </row>
    <row r="1813" spans="1:9" ht="15" customHeight="1">
      <c r="A1813" s="83">
        <v>41634</v>
      </c>
      <c r="B1813" s="1107" t="s">
        <v>112</v>
      </c>
      <c r="C1813" s="1107"/>
      <c r="D1813" s="1107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105" t="s">
        <v>175</v>
      </c>
      <c r="D1893" s="1105"/>
    </row>
    <row r="1894" spans="1:9" ht="15" customHeight="1">
      <c r="A1894" s="588">
        <v>41750</v>
      </c>
      <c r="C1894" s="1105"/>
      <c r="D1894" s="1105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107" t="s">
        <v>112</v>
      </c>
      <c r="C1904" s="1107"/>
      <c r="D1904" s="1107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107" t="s">
        <v>112</v>
      </c>
      <c r="C1919" s="1107"/>
      <c r="D1919" s="1107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107" t="s">
        <v>182</v>
      </c>
      <c r="C1984" s="1107"/>
      <c r="D1984" s="1107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107" t="s">
        <v>190</v>
      </c>
      <c r="C2072" s="1107"/>
      <c r="D2072" s="1107"/>
    </row>
    <row r="2073" spans="1:9" ht="15" customHeight="1">
      <c r="A2073" s="588">
        <v>41999</v>
      </c>
      <c r="B2073" s="1107"/>
      <c r="C2073" s="1107"/>
      <c r="D2073" s="1107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106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</row>
    <row r="2100" spans="1:9" ht="15" customHeight="1">
      <c r="A2100" s="588">
        <v>42039</v>
      </c>
      <c r="B2100" s="84">
        <v>7700</v>
      </c>
      <c r="C2100" s="84">
        <v>8200</v>
      </c>
      <c r="D2100" s="84">
        <f t="shared" si="130"/>
        <v>7950</v>
      </c>
    </row>
    <row r="2101" spans="1:9" ht="15" customHeight="1">
      <c r="A2101" s="588">
        <v>42040</v>
      </c>
      <c r="B2101" s="84">
        <v>7700</v>
      </c>
      <c r="C2101" s="84">
        <v>8000</v>
      </c>
      <c r="D2101" s="84">
        <f t="shared" si="130"/>
        <v>7850</v>
      </c>
    </row>
    <row r="2102" spans="1:9" ht="15" customHeight="1">
      <c r="A2102" s="588">
        <v>42041</v>
      </c>
      <c r="B2102" s="84">
        <v>7700</v>
      </c>
      <c r="C2102" s="84">
        <v>8000</v>
      </c>
      <c r="D2102" s="84">
        <f t="shared" si="130"/>
        <v>7850</v>
      </c>
    </row>
    <row r="2103" spans="1:9" ht="15" customHeight="1">
      <c r="A2103" s="588">
        <v>42044</v>
      </c>
      <c r="B2103" s="84">
        <v>7700</v>
      </c>
      <c r="C2103" s="84">
        <v>8000</v>
      </c>
      <c r="D2103" s="84">
        <f t="shared" si="130"/>
        <v>7850</v>
      </c>
    </row>
    <row r="2104" spans="1:9" ht="15" customHeight="1">
      <c r="A2104" s="588">
        <v>42045</v>
      </c>
      <c r="B2104" s="84">
        <v>7700</v>
      </c>
      <c r="C2104" s="84">
        <v>8000</v>
      </c>
      <c r="D2104" s="84">
        <f t="shared" si="130"/>
        <v>7850</v>
      </c>
    </row>
    <row r="2105" spans="1:9" ht="15" customHeight="1">
      <c r="A2105" s="588">
        <v>42046</v>
      </c>
      <c r="B2105" s="84">
        <v>7700</v>
      </c>
      <c r="C2105" s="84">
        <v>8000</v>
      </c>
      <c r="D2105" s="84">
        <f t="shared" si="130"/>
        <v>7850</v>
      </c>
    </row>
    <row r="2106" spans="1:9" ht="15" customHeight="1">
      <c r="A2106" s="588">
        <v>42047</v>
      </c>
      <c r="B2106" s="84">
        <v>7700</v>
      </c>
      <c r="C2106" s="84">
        <v>8000</v>
      </c>
      <c r="D2106" s="84">
        <f t="shared" si="130"/>
        <v>7850</v>
      </c>
      <c r="E2106" s="505">
        <f>AVERAGE(D2098:D2106)</f>
        <v>7883.333333333333</v>
      </c>
      <c r="F2106" s="505">
        <f>AVERAGE(D2077:D2106)</f>
        <v>8516.6666666666661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13" t="s">
        <v>150</v>
      </c>
      <c r="B1" s="1113"/>
      <c r="C1" s="1113"/>
      <c r="D1" s="1113"/>
      <c r="E1" s="1113"/>
      <c r="F1" s="1113"/>
      <c r="G1" s="1113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17" t="s">
        <v>151</v>
      </c>
      <c r="K38" s="1118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19"/>
      <c r="K39" s="1120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E34" sqref="E34:E35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1011">
        <v>14770.95</v>
      </c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14770.95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-14770.95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96" activePane="bottomLeft" state="frozen"/>
      <selection pane="bottomLeft" activeCell="G558" sqref="G558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53" t="s">
        <v>3</v>
      </c>
      <c r="B1" s="5" t="s">
        <v>2</v>
      </c>
      <c r="C1" s="1125" t="s">
        <v>1</v>
      </c>
      <c r="D1" s="1127" t="s">
        <v>0</v>
      </c>
      <c r="E1" s="1094" t="s">
        <v>66</v>
      </c>
      <c r="F1" s="1052" t="s">
        <v>78</v>
      </c>
      <c r="G1" s="1052" t="s">
        <v>79</v>
      </c>
      <c r="H1" s="553" t="s">
        <v>11</v>
      </c>
    </row>
    <row r="2" spans="1:10" s="123" customFormat="1" ht="15" customHeight="1" thickBot="1">
      <c r="A2" s="1054"/>
      <c r="B2" s="14" t="s">
        <v>5</v>
      </c>
      <c r="C2" s="1126"/>
      <c r="D2" s="1128"/>
      <c r="E2" s="1095"/>
      <c r="F2" s="1090"/>
      <c r="G2" s="1090"/>
      <c r="H2" s="596" t="s">
        <v>6</v>
      </c>
    </row>
    <row r="3" spans="1:10" s="123" customFormat="1" ht="15" customHeight="1">
      <c r="A3" s="3">
        <v>40910</v>
      </c>
      <c r="B3" s="1083" t="s">
        <v>71</v>
      </c>
      <c r="C3" s="1083"/>
      <c r="D3" s="1083"/>
      <c r="E3" s="1083"/>
      <c r="F3" s="161"/>
      <c r="H3" s="1121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22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22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22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22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22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22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21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22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22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80" t="s">
        <v>71</v>
      </c>
      <c r="C72" s="1080"/>
      <c r="D72" s="1080"/>
      <c r="E72" s="1080"/>
      <c r="F72" s="213"/>
      <c r="G72" s="213"/>
      <c r="H72" s="557">
        <v>170000</v>
      </c>
    </row>
    <row r="73" spans="1:8" ht="15" customHeight="1">
      <c r="A73" s="3">
        <v>41008</v>
      </c>
      <c r="B73" s="1080"/>
      <c r="C73" s="1080"/>
      <c r="D73" s="1080"/>
      <c r="E73" s="1080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83" t="s">
        <v>71</v>
      </c>
      <c r="C93" s="1083"/>
      <c r="D93" s="1083"/>
      <c r="E93" s="1083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80" t="s">
        <v>71</v>
      </c>
      <c r="C113" s="1080"/>
      <c r="D113" s="1080"/>
      <c r="E113" s="1080"/>
      <c r="F113" s="213"/>
      <c r="G113" s="213"/>
      <c r="H113" s="557">
        <v>154250</v>
      </c>
    </row>
    <row r="114" spans="1:8" ht="15" customHeight="1">
      <c r="A114" s="3">
        <v>41065</v>
      </c>
      <c r="B114" s="1080"/>
      <c r="C114" s="1080"/>
      <c r="D114" s="1080"/>
      <c r="E114" s="1080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83" t="s">
        <v>71</v>
      </c>
      <c r="C173" s="1083"/>
      <c r="D173" s="1083"/>
      <c r="E173" s="1083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21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22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22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22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22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83" t="s">
        <v>70</v>
      </c>
      <c r="C259" s="1083"/>
      <c r="D259" s="1083"/>
      <c r="E259" s="1083"/>
      <c r="F259" s="262"/>
      <c r="G259" s="262"/>
      <c r="H259" s="554">
        <v>151250</v>
      </c>
    </row>
    <row r="260" spans="1:8" ht="15" customHeight="1">
      <c r="A260" s="3">
        <v>41269</v>
      </c>
      <c r="B260" s="1083" t="s">
        <v>70</v>
      </c>
      <c r="C260" s="1083"/>
      <c r="D260" s="1083"/>
      <c r="E260" s="1083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98" t="s">
        <v>70</v>
      </c>
      <c r="C264" s="1098"/>
      <c r="D264" s="1098"/>
      <c r="E264" s="1098"/>
      <c r="H264" s="1132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33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33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29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29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29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29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29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79" t="s">
        <v>142</v>
      </c>
      <c r="C327" s="1079"/>
      <c r="D327" s="1079"/>
      <c r="E327" s="1079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83" t="s">
        <v>142</v>
      </c>
      <c r="C328" s="1083"/>
      <c r="D328" s="1083"/>
      <c r="E328" s="1083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29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29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34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35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83" t="s">
        <v>145</v>
      </c>
      <c r="C353" s="1083"/>
      <c r="D353" s="1083"/>
      <c r="E353" s="1083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83" t="s">
        <v>70</v>
      </c>
      <c r="C368" s="1083"/>
      <c r="D368" s="1083"/>
      <c r="E368" s="1083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22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22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22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83" t="s">
        <v>70</v>
      </c>
      <c r="C433" s="1083"/>
      <c r="D433" s="1083"/>
      <c r="E433" s="1083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36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36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21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22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22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22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22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83" t="s">
        <v>70</v>
      </c>
      <c r="C520" s="1083"/>
      <c r="D520" s="1083"/>
      <c r="E520" s="1083"/>
      <c r="H520" s="575">
        <v>142250</v>
      </c>
    </row>
    <row r="521" spans="1:8" ht="15" customHeight="1">
      <c r="A521" s="3">
        <v>41634</v>
      </c>
      <c r="B521" s="1083" t="s">
        <v>70</v>
      </c>
      <c r="C521" s="1083"/>
      <c r="D521" s="1083"/>
      <c r="E521" s="1083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23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24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24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24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G554" s="904">
        <f>AVERAGE(C525:C554)</f>
        <v>22117.833333333332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105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105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37" t="s">
        <v>183</v>
      </c>
      <c r="D692" s="1137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30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31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31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31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31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31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099" t="s">
        <v>193</v>
      </c>
      <c r="C780" s="1099"/>
      <c r="D780" s="1099"/>
      <c r="E780" s="1099"/>
      <c r="H780" s="575">
        <v>124750</v>
      </c>
    </row>
    <row r="781" spans="1:8" ht="15" customHeight="1">
      <c r="A781" s="969">
        <v>41999</v>
      </c>
      <c r="B781" s="1099"/>
      <c r="C781" s="1099"/>
      <c r="D781" s="1099"/>
      <c r="E781" s="1099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 t="shared" ref="E802:E808" si="68"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 t="shared" si="68"/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 t="shared" si="68"/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 t="shared" si="68"/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 t="shared" si="68"/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 t="shared" si="68"/>
        <v>-25</v>
      </c>
      <c r="H807" s="575">
        <v>126750</v>
      </c>
    </row>
    <row r="808" spans="1:8" ht="15" customHeight="1">
      <c r="A808" s="1016">
        <v>42039</v>
      </c>
      <c r="B808" s="591">
        <v>11840</v>
      </c>
      <c r="C808" s="599">
        <v>18950</v>
      </c>
      <c r="D808" s="601">
        <v>18950</v>
      </c>
      <c r="E808" s="465">
        <f t="shared" si="68"/>
        <v>0</v>
      </c>
      <c r="H808" s="575">
        <v>126750</v>
      </c>
    </row>
    <row r="809" spans="1:8" ht="15" customHeight="1">
      <c r="A809" s="1018">
        <v>42040</v>
      </c>
      <c r="B809" s="591">
        <v>11830</v>
      </c>
      <c r="C809" s="599">
        <v>18900</v>
      </c>
      <c r="D809" s="601">
        <v>18920</v>
      </c>
      <c r="E809" s="465">
        <f>C809-C808</f>
        <v>-50</v>
      </c>
      <c r="H809" s="575">
        <v>126750</v>
      </c>
    </row>
    <row r="810" spans="1:8" ht="15" customHeight="1">
      <c r="A810" s="1019">
        <v>42041</v>
      </c>
      <c r="B810" s="591">
        <v>11850</v>
      </c>
      <c r="C810" s="599">
        <v>18875</v>
      </c>
      <c r="D810" s="601">
        <v>18835</v>
      </c>
      <c r="E810" s="465">
        <f>C810-C809</f>
        <v>-25</v>
      </c>
      <c r="H810" s="575">
        <v>126750</v>
      </c>
    </row>
    <row r="811" spans="1:8" ht="15" customHeight="1">
      <c r="A811" s="1020">
        <v>42044</v>
      </c>
      <c r="B811" s="591">
        <v>11850</v>
      </c>
      <c r="C811" s="599">
        <v>18515</v>
      </c>
      <c r="D811" s="601">
        <v>18475</v>
      </c>
      <c r="E811" s="465">
        <f>C811-C810</f>
        <v>-360</v>
      </c>
      <c r="H811" s="575">
        <v>126750</v>
      </c>
    </row>
    <row r="812" spans="1:8" ht="15" customHeight="1">
      <c r="A812" s="1021">
        <v>42045</v>
      </c>
      <c r="B812" s="591">
        <v>11840</v>
      </c>
      <c r="C812" s="599">
        <v>18225</v>
      </c>
      <c r="D812" s="601">
        <v>18250</v>
      </c>
      <c r="E812" s="465">
        <f>C812-C811</f>
        <v>-290</v>
      </c>
      <c r="H812" s="575">
        <v>126500</v>
      </c>
    </row>
    <row r="813" spans="1:8" ht="15" customHeight="1">
      <c r="A813" s="1022">
        <v>42046</v>
      </c>
      <c r="B813" s="591">
        <v>11865</v>
      </c>
      <c r="C813" s="599">
        <v>17830</v>
      </c>
      <c r="D813" s="601">
        <v>17925</v>
      </c>
      <c r="E813" s="465">
        <f>C813-C812</f>
        <v>-395</v>
      </c>
      <c r="H813" s="575">
        <v>126500</v>
      </c>
    </row>
    <row r="814" spans="1:8" ht="15" customHeight="1">
      <c r="A814" s="1023">
        <v>42047</v>
      </c>
      <c r="B814" s="591">
        <v>11910</v>
      </c>
      <c r="C814" s="599">
        <v>17900</v>
      </c>
      <c r="D814" s="601">
        <v>17925</v>
      </c>
      <c r="E814" s="465">
        <f>C814-C813</f>
        <v>70</v>
      </c>
      <c r="F814" s="1015">
        <f>AVERAGE(C806:C814)</f>
        <v>18568.888888888891</v>
      </c>
      <c r="G814" s="1017">
        <f>AVERAGE(C785:C814)</f>
        <v>19194.833333333332</v>
      </c>
      <c r="H814" s="575">
        <v>126000</v>
      </c>
    </row>
    <row r="815" spans="1:8" ht="15" customHeight="1">
      <c r="B815" s="591"/>
      <c r="C815" s="599"/>
      <c r="D815" s="601"/>
      <c r="E815" s="601"/>
      <c r="H815" s="575"/>
    </row>
    <row r="816" spans="1:8" ht="15" customHeight="1">
      <c r="B816" s="591"/>
      <c r="C816" s="599"/>
      <c r="D816" s="601"/>
      <c r="E816" s="601"/>
      <c r="H816" s="575"/>
    </row>
    <row r="817" spans="2:8" ht="15" customHeight="1">
      <c r="B817" s="591"/>
      <c r="C817" s="599"/>
      <c r="D817" s="601"/>
      <c r="E817" s="601"/>
      <c r="H817" s="575"/>
    </row>
    <row r="818" spans="2:8" ht="15" customHeight="1">
      <c r="B818" s="591"/>
      <c r="C818" s="599"/>
      <c r="D818" s="601"/>
      <c r="E818" s="601"/>
      <c r="H818" s="575"/>
    </row>
    <row r="819" spans="2:8" ht="15" customHeight="1">
      <c r="B819" s="591"/>
      <c r="C819" s="599"/>
      <c r="D819" s="601"/>
      <c r="E819" s="601"/>
      <c r="H819" s="575"/>
    </row>
    <row r="820" spans="2:8" ht="24" customHeight="1">
      <c r="B820" s="591"/>
      <c r="C820" s="599"/>
      <c r="D820" s="601"/>
      <c r="E820" s="601"/>
      <c r="H820" s="575"/>
    </row>
    <row r="821" spans="2:8" ht="15" customHeight="1">
      <c r="B821" s="591"/>
      <c r="C821" s="599"/>
      <c r="D821" s="601"/>
      <c r="E821" s="601"/>
      <c r="H821" s="575"/>
    </row>
    <row r="822" spans="2:8" ht="15" customHeight="1">
      <c r="B822" s="591"/>
      <c r="C822" s="599"/>
      <c r="D822" s="601"/>
      <c r="E822" s="601"/>
      <c r="H822" s="575"/>
    </row>
    <row r="823" spans="2:8" ht="15" customHeight="1">
      <c r="B823" s="591"/>
      <c r="C823" s="599"/>
      <c r="D823" s="601"/>
      <c r="E823" s="601"/>
      <c r="H823" s="575"/>
    </row>
    <row r="824" spans="2:8" ht="15" customHeight="1">
      <c r="B824" s="591"/>
      <c r="C824" s="599"/>
      <c r="D824" s="601"/>
      <c r="E824" s="601"/>
      <c r="H824" s="575"/>
    </row>
    <row r="825" spans="2:8" ht="15" customHeight="1">
      <c r="B825" s="591"/>
      <c r="C825" s="599"/>
      <c r="D825" s="601"/>
      <c r="E825" s="601"/>
      <c r="H825" s="575"/>
    </row>
    <row r="826" spans="2:8" ht="15" customHeight="1">
      <c r="B826" s="591"/>
      <c r="C826" s="599"/>
      <c r="D826" s="601"/>
      <c r="E826" s="601"/>
      <c r="H826" s="575"/>
    </row>
    <row r="827" spans="2:8" ht="15" customHeight="1">
      <c r="B827" s="591"/>
      <c r="C827" s="599"/>
      <c r="D827" s="601"/>
      <c r="E827" s="601"/>
      <c r="H827" s="575"/>
    </row>
    <row r="828" spans="2:8" ht="15" customHeight="1">
      <c r="B828" s="591"/>
      <c r="C828" s="599"/>
      <c r="D828" s="601"/>
      <c r="E828" s="601"/>
      <c r="H828" s="575"/>
    </row>
    <row r="829" spans="2:8" ht="15" customHeight="1">
      <c r="B829" s="591"/>
      <c r="C829" s="599"/>
      <c r="D829" s="601"/>
      <c r="E829" s="601"/>
      <c r="H829" s="575"/>
    </row>
    <row r="830" spans="2:8" ht="15" customHeight="1">
      <c r="B830" s="591"/>
      <c r="C830" s="599"/>
      <c r="D830" s="601"/>
      <c r="E830" s="601"/>
      <c r="H830" s="575"/>
    </row>
    <row r="831" spans="2:8" ht="15" customHeight="1">
      <c r="B831" s="591"/>
      <c r="C831" s="599"/>
      <c r="D831" s="601"/>
      <c r="E831" s="601"/>
      <c r="H831" s="575"/>
    </row>
    <row r="832" spans="2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E31" sqref="E31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012">
        <v>19463.099999999999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19463.099999999999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-19463.099999999999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38" t="s">
        <v>99</v>
      </c>
      <c r="B3" s="1138"/>
      <c r="C3" s="1138"/>
      <c r="D3" s="1138"/>
      <c r="E3" s="1138"/>
      <c r="F3" s="1138"/>
      <c r="G3" s="1138"/>
      <c r="H3" s="1138"/>
      <c r="I3" s="1138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2015-02-12T23:40:50Z</dcterms:modified>
</cp:coreProperties>
</file>