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Ni 가격및재고" sheetId="14" r:id="rId4"/>
    <sheet name="Sb 안티모니" sheetId="13" r:id="rId5"/>
    <sheet name="Se 가격" sheetId="22" state="hidden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O4138" i="6"/>
  <c r="G543" i="17"/>
  <c r="W4410" i="6"/>
  <c r="Q4410"/>
  <c r="J4410"/>
  <c r="G803" i="17"/>
  <c r="F803"/>
  <c r="E803"/>
  <c r="F2095" i="13"/>
  <c r="E2095"/>
  <c r="D2095"/>
  <c r="F1322" i="14"/>
  <c r="G1322"/>
  <c r="E1322"/>
  <c r="B4410" i="6"/>
  <c r="O4410"/>
  <c r="N4410"/>
  <c r="M4410"/>
  <c r="W4409"/>
  <c r="Q4409"/>
  <c r="E802" i="17"/>
  <c r="D2094" i="13"/>
  <c r="E1321" i="14"/>
  <c r="B4409" i="6"/>
  <c r="J4409"/>
  <c r="M4409"/>
  <c r="W4408"/>
  <c r="Q4408"/>
  <c r="E801" i="17"/>
  <c r="D2093" i="13"/>
  <c r="E1320" i="14"/>
  <c r="J4408" i="6"/>
  <c r="B4408"/>
  <c r="M4408"/>
  <c r="W4407"/>
  <c r="Q4407"/>
  <c r="E800" i="17"/>
  <c r="D2092" i="13"/>
  <c r="E1319" i="14"/>
  <c r="E1318"/>
  <c r="J4407" i="6"/>
  <c r="B4407"/>
  <c r="M4407"/>
  <c r="W4406"/>
  <c r="Q4406"/>
  <c r="E799" i="17"/>
  <c r="D2091" i="13"/>
  <c r="B4406" i="6"/>
  <c r="J4406"/>
  <c r="M4406"/>
  <c r="W4405"/>
  <c r="Q4405"/>
  <c r="E798" i="17"/>
  <c r="D2090" i="13"/>
  <c r="E1317" i="14"/>
  <c r="J4405" i="6"/>
  <c r="B4405"/>
  <c r="M4405"/>
  <c r="W4404"/>
  <c r="Q4404"/>
  <c r="E797" i="17"/>
  <c r="D2089" i="13"/>
  <c r="D2088"/>
  <c r="E1316" i="14"/>
  <c r="J4404" i="6"/>
  <c r="B4404"/>
  <c r="M4404"/>
  <c r="Q4403"/>
  <c r="W4403" s="1"/>
  <c r="E796" i="17"/>
  <c r="E1315" i="14"/>
  <c r="J4403" i="6"/>
  <c r="B4403"/>
  <c r="M4403"/>
  <c r="W4402"/>
  <c r="Q4402"/>
  <c r="E795" i="17"/>
  <c r="E1314" i="14"/>
  <c r="D2087" i="13"/>
  <c r="B4402" i="6"/>
  <c r="J4402"/>
  <c r="M4402"/>
  <c r="Q4401"/>
  <c r="W4401" s="1"/>
  <c r="D2086" i="13"/>
  <c r="M4401" i="6"/>
  <c r="E794" i="17"/>
  <c r="E1313" i="14"/>
  <c r="J4401" i="6"/>
  <c r="B4401"/>
  <c r="Q4400"/>
  <c r="W4400" s="1"/>
  <c r="E793" i="17"/>
  <c r="E1312" i="14"/>
  <c r="D2085" i="13"/>
  <c r="B4400" i="6"/>
  <c r="J4400"/>
  <c r="M4400"/>
  <c r="Q4399"/>
  <c r="W4399" s="1"/>
  <c r="E792" i="17"/>
  <c r="E1311" i="14"/>
  <c r="D2084" i="13"/>
  <c r="J4399" i="6"/>
  <c r="B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Q4396"/>
  <c r="W4396" s="1"/>
  <c r="E789" i="17"/>
  <c r="E1308" i="14"/>
  <c r="D2081" i="13"/>
  <c r="J4396" i="6"/>
  <c r="M4396"/>
  <c r="Q4395"/>
  <c r="W4395" s="1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Q4392" i="6"/>
  <c r="W4392" s="1"/>
  <c r="Q4390"/>
  <c r="W4390" s="1"/>
  <c r="F2053" i="13"/>
  <c r="E2076"/>
  <c r="E2053"/>
  <c r="D2077"/>
  <c r="D2076"/>
  <c r="J4392" i="6"/>
  <c r="B4392"/>
  <c r="M4392"/>
  <c r="J4390"/>
  <c r="B4390"/>
  <c r="N4390"/>
  <c r="M4390"/>
  <c r="Q4389"/>
  <c r="W4389" s="1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Q4369" i="6"/>
  <c r="W4369" s="1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Q4359" i="6"/>
  <c r="W4359" s="1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Q4355"/>
  <c r="W4355" s="1"/>
  <c r="E750" i="17"/>
  <c r="E1269" i="14"/>
  <c r="D2042" i="13"/>
  <c r="J4355" i="6"/>
  <c r="B4355"/>
  <c r="M4355"/>
  <c r="Q4354"/>
  <c r="W4354" s="1"/>
  <c r="E749" i="17"/>
  <c r="E1268" i="14"/>
  <c r="D2041" i="13"/>
  <c r="J4354" i="6"/>
  <c r="B4354"/>
  <c r="M4354"/>
  <c r="Q4353"/>
  <c r="W4353" s="1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Q4320" i="6"/>
  <c r="W4320" s="1"/>
  <c r="B4320"/>
  <c r="J4320"/>
  <c r="M4320"/>
  <c r="E716" i="17"/>
  <c r="E1235" i="14"/>
  <c r="D2008" i="13"/>
  <c r="Q4319" i="6"/>
  <c r="W4319" s="1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<sst xmlns="http://schemas.openxmlformats.org/spreadsheetml/2006/main" count="487" uniqueCount="195">
  <si>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</si>
  <si>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</si>
  <si>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</si>
  <si>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</si>
  <si>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</si>
  <si>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</si>
  <si>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</si>
  <si>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</si>
  <si>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</si>
  <si>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</si>
  <si>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</si>
  <si>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</si>
  <si>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</si>
  <si>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</si>
  <si>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</si>
  <si>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</si>
  <si>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</si>
  <si>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</si>
  <si>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</si>
  <si>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</si>
  <si>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</si>
  <si>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</si>
  <si>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</si>
  <si>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</si>
  <si>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</si>
  <si>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</si>
  <si>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</si>
  <si>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</si>
  <si>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</si>
  <si>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</si>
  <si>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</si>
  <si>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</si>
  <si>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</si>
  <si>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</si>
  <si>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</si>
  <si>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</si>
  <si>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</si>
  <si>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</si>
  <si>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</si>
  <si>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</si>
  <si>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</si>
  <si>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</si>
  <si>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</si>
  <si>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</si>
  <si>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</si>
  <si>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</si>
  <si>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</si>
  <si>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</si>
  <si>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</si>
  <si>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</si>
  <si>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</si>
  <si>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</si>
  <si>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</si>
  <si>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</si>
  <si>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</si>
  <si>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</si>
  <si>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</si>
  <si>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</si>
  <si>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</si>
  <si>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</si>
  <si>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</si>
  <si>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</si>
  <si>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</si>
  <si>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</si>
  <si>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</si>
  <si>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</si>
  <si>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</si>
  <si>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</si>
  <si>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</si>
  <si>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</si>
  <si>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</si>
  <si>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</si>
  <si>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</si>
  <si>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</si>
  <si>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</si>
  <si>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</si>
  <si>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</si>
  <si>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</si>
  <si>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</si>
  <si>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</si>
  <si>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</si>
  <si>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</si>
  <si>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</si>
  <si>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</si>
  <si>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</si>
  <si>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</si>
  <si>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</si>
  <si>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</si>
  <si>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</si>
  <si>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</si>
  <si>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</si>
  <si>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</si>
  <si>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</si>
  <si>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</si>
  <si>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</si>
  <si>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</si>
  <si>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</si>
  <si>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</si>
  <si>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</si>
  <si>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</si>
  <si>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</si>
  <si>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</si>
  <si>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</si>
  <si>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</si>
  <si>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</si>
  <si>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</si>
  <si>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</si>
  <si>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</si>
  <si>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</si>
  <si>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</si>
  <si>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</si>
  <si>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</si>
  <si>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</si>
  <si>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</si>
  <si>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</si>
  <si>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</si>
  <si>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</si>
  <si>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</si>
  <si>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</si>
  <si>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</si>
  <si>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</si>
  <si>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</si>
  <si>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</si>
  <si>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</si>
  <si>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</si>
  <si>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</si>
  <si>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</si>
  <si>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</si>
  <si>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</si>
  <si>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</si>
  <si>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</si>
  <si>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</si>
  <si>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</si>
  <si>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</si>
  <si>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</si>
  <si>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</si>
  <si>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</si>
  <si>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</si>
  <si>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</si>
  <si>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</si>
  <si>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</si>
  <si>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</si>
  <si>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</si>
  <si>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</si>
  <si>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</si>
  <si>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</si>
  <si>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</si>
  <si>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</si>
  <si>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</si>
  <si>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</si>
  <si>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</si>
  <si>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</si>
  <si>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</si>
  <si>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</si>
  <si>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</si>
  <si>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</si>
  <si>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</si>
  <si>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</si>
  <si>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</si>
  <si>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</si>
  <si>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</si>
  <si>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</si>
  <si>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</si>
  <si>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</si>
  <si>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</si>
  <si>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</si>
  <si>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</si>
  <si>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</si>
  <si>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</si>
  <si>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</si>
  <si>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</si>
  <si>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</si>
  <si>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</si>
  <si>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</si>
  <si>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</si>
  <si>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</si>
  <si>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</si>
  <si>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</si>
  <si>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</si>
  <si>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</si>
  <si>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</si>
  <si>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</si>
  <si>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</si>
  <si>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</si>
  <si>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</si>
  <si>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</si>
  <si>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</si>
  <si>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</si>
  <si>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t>휴장(Holiday)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</si>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</sst>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2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26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center" vertical="center"/>
    </xf>
    <xf numFmtId="177" fontId="21" fillId="0" borderId="0" xfId="5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82465536"/>
        <c:axId val="82467072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82477056"/>
        <c:axId val="82478592"/>
      </c:lineChart>
      <c:dateAx>
        <c:axId val="82465536"/>
        <c:scaling>
          <c:orientation val="minMax"/>
        </c:scaling>
        <c:axPos val="b"/>
        <c:numFmt formatCode="yyyy/mm/dd" sourceLinked="0"/>
        <c:majorTickMark val="none"/>
        <c:tickLblPos val="nextTo"/>
        <c:crossAx val="82467072"/>
        <c:crosses val="autoZero"/>
        <c:auto val="1"/>
        <c:lblOffset val="100"/>
        <c:baseTimeUnit val="days"/>
      </c:dateAx>
      <c:valAx>
        <c:axId val="82467072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82465536"/>
        <c:crosses val="autoZero"/>
        <c:crossBetween val="between"/>
      </c:valAx>
      <c:dateAx>
        <c:axId val="82477056"/>
        <c:scaling>
          <c:orientation val="minMax"/>
        </c:scaling>
        <c:delete val="1"/>
        <c:axPos val="b"/>
        <c:numFmt formatCode="yyyy/mm/dd" sourceLinked="1"/>
        <c:tickLblPos val="none"/>
        <c:crossAx val="82478592"/>
        <c:crosses val="autoZero"/>
        <c:auto val="1"/>
        <c:lblOffset val="100"/>
        <c:baseTimeUnit val="days"/>
      </c:dateAx>
      <c:valAx>
        <c:axId val="82478592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82477056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410"/>
  <sheetViews>
    <sheetView tabSelected="1" zoomScaleNormal="100" workbookViewId="0">
      <pane xSplit="13" ySplit="2" topLeftCell="N4388" activePane="bottomRight" state="frozen"/>
      <selection pane="topRight" activeCell="I1" sqref="I1"/>
      <selection pane="bottomLeft" activeCell="A3" sqref="A3"/>
      <selection pane="bottomRight" activeCell="G4411" sqref="G4411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37" t="s">
        <v>3</v>
      </c>
      <c r="B1" s="1041" t="s">
        <v>2</v>
      </c>
      <c r="C1" s="1041"/>
      <c r="D1" s="1041"/>
      <c r="E1" s="1041"/>
      <c r="F1" s="1041"/>
      <c r="G1" s="1044" t="s">
        <v>104</v>
      </c>
      <c r="H1" s="1044"/>
      <c r="I1" s="1042" t="s">
        <v>105</v>
      </c>
      <c r="J1" s="1042"/>
      <c r="K1" s="1045" t="s">
        <v>6</v>
      </c>
      <c r="L1" s="1049" t="s">
        <v>109</v>
      </c>
      <c r="M1" s="1051" t="s">
        <v>187</v>
      </c>
      <c r="N1" s="1039" t="s">
        <v>78</v>
      </c>
      <c r="O1" s="1047" t="s">
        <v>79</v>
      </c>
      <c r="P1" s="1027" t="s">
        <v>11</v>
      </c>
      <c r="Q1" s="1027"/>
      <c r="R1" s="1027"/>
      <c r="S1" s="1027"/>
      <c r="T1" s="1027"/>
      <c r="U1" s="1027"/>
      <c r="V1" s="1025" t="s">
        <v>78</v>
      </c>
      <c r="W1" s="1023" t="s">
        <v>110</v>
      </c>
    </row>
    <row r="2" spans="1:23" ht="13.5" customHeight="1" thickBot="1">
      <c r="A2" s="1038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46"/>
      <c r="L2" s="1050"/>
      <c r="M2" s="1052"/>
      <c r="N2" s="1040"/>
      <c r="O2" s="1048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26"/>
      <c r="W2" s="1024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32" t="s">
        <v>10</v>
      </c>
      <c r="R2310" s="1032"/>
      <c r="S2310" s="1032"/>
      <c r="T2310" s="1032"/>
      <c r="U2310" s="1032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32"/>
      <c r="R2311" s="1032"/>
      <c r="S2311" s="1032"/>
      <c r="T2311" s="1032"/>
      <c r="U2311" s="1032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32"/>
      <c r="R2312" s="1032"/>
      <c r="S2312" s="1032"/>
      <c r="T2312" s="1032"/>
      <c r="U2312" s="1032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32"/>
      <c r="R2313" s="1032"/>
      <c r="S2313" s="1032"/>
      <c r="T2313" s="1032"/>
      <c r="U2313" s="1032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32"/>
      <c r="R2314" s="1032"/>
      <c r="S2314" s="1032"/>
      <c r="T2314" s="1032"/>
      <c r="U2314" s="1032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32"/>
      <c r="R2315" s="1032"/>
      <c r="S2315" s="1032"/>
      <c r="T2315" s="1032"/>
      <c r="U2315" s="1032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32" t="s">
        <v>13</v>
      </c>
      <c r="H2345" s="1032"/>
      <c r="I2345" s="1032"/>
      <c r="J2345" s="1032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32"/>
      <c r="H2346" s="1032"/>
      <c r="I2346" s="1032"/>
      <c r="J2346" s="1032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21" t="s">
        <v>10</v>
      </c>
      <c r="R2362" s="1021"/>
      <c r="S2362" s="1021"/>
      <c r="T2362" s="1021"/>
      <c r="U2362" s="1021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22"/>
      <c r="R2363" s="1022"/>
      <c r="S2363" s="1022"/>
      <c r="T2363" s="1022"/>
      <c r="U2363" s="1022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22"/>
      <c r="R2364" s="1022"/>
      <c r="S2364" s="1022"/>
      <c r="T2364" s="1022"/>
      <c r="U2364" s="1022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22"/>
      <c r="R2365" s="1022"/>
      <c r="S2365" s="1022"/>
      <c r="T2365" s="1022"/>
      <c r="U2365" s="1022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37" t="s">
        <v>14</v>
      </c>
      <c r="H2380" s="1037"/>
      <c r="I2380" s="1037"/>
      <c r="J2380" s="1037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21" t="s">
        <v>10</v>
      </c>
      <c r="R2469" s="1021"/>
      <c r="S2469" s="1021"/>
      <c r="T2469" s="1021"/>
      <c r="U2469" s="1021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22"/>
      <c r="R2470" s="1022"/>
      <c r="S2470" s="1022"/>
      <c r="T2470" s="1022"/>
      <c r="U2470" s="1022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22"/>
      <c r="R2471" s="1022"/>
      <c r="S2471" s="1022"/>
      <c r="T2471" s="1022"/>
      <c r="U2471" s="1022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22"/>
      <c r="R2472" s="1022"/>
      <c r="S2472" s="1022"/>
      <c r="T2472" s="1022"/>
      <c r="U2472" s="1022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22"/>
      <c r="R2473" s="1022"/>
      <c r="S2473" s="1022"/>
      <c r="T2473" s="1022"/>
      <c r="U2473" s="1022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43" t="s">
        <v>18</v>
      </c>
      <c r="H2529" s="1043"/>
      <c r="I2529" s="1043"/>
      <c r="J2529" s="1043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43"/>
      <c r="H2530" s="1043"/>
      <c r="I2530" s="1043"/>
      <c r="J2530" s="1043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43"/>
      <c r="H2531" s="1043"/>
      <c r="I2531" s="1043"/>
      <c r="J2531" s="1043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28" t="s">
        <v>10</v>
      </c>
      <c r="R2534" s="1029"/>
      <c r="S2534" s="1029"/>
      <c r="T2534" s="1029"/>
      <c r="U2534" s="1029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22" t="s">
        <v>10</v>
      </c>
      <c r="R2559" s="1022"/>
      <c r="S2559" s="1022"/>
      <c r="T2559" s="1022"/>
      <c r="U2559" s="1022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22"/>
      <c r="R2560" s="1022"/>
      <c r="S2560" s="1022"/>
      <c r="T2560" s="1022"/>
      <c r="U2560" s="1022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22"/>
      <c r="R2561" s="1022"/>
      <c r="S2561" s="1022"/>
      <c r="T2561" s="1022"/>
      <c r="U2561" s="1022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22"/>
      <c r="R2562" s="1022"/>
      <c r="S2562" s="1022"/>
      <c r="T2562" s="1022"/>
      <c r="U2562" s="1022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22"/>
      <c r="R2563" s="1022"/>
      <c r="S2563" s="1022"/>
      <c r="T2563" s="1022"/>
      <c r="U2563" s="1022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22"/>
      <c r="R2564" s="1022"/>
      <c r="S2564" s="1022"/>
      <c r="T2564" s="1022"/>
      <c r="U2564" s="1022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15" t="s">
        <v>44</v>
      </c>
      <c r="H2592" s="1015"/>
      <c r="I2592" s="1015"/>
      <c r="J2592" s="1015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15"/>
      <c r="H2593" s="1015"/>
      <c r="I2593" s="1015"/>
      <c r="J2593" s="1015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22" t="s">
        <v>119</v>
      </c>
      <c r="R2602" s="1022"/>
      <c r="S2602" s="1022"/>
      <c r="T2602" s="1022"/>
      <c r="U2602" s="1022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21" t="s">
        <v>10</v>
      </c>
      <c r="R2621" s="1021"/>
      <c r="S2621" s="1021"/>
      <c r="T2621" s="1021"/>
      <c r="U2621" s="1021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22"/>
      <c r="R2622" s="1022"/>
      <c r="S2622" s="1022"/>
      <c r="T2622" s="1022"/>
      <c r="U2622" s="1022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15" t="s">
        <v>10</v>
      </c>
      <c r="H2623" s="1015"/>
      <c r="I2623" s="1015"/>
      <c r="J2623" s="1015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15" t="s">
        <v>45</v>
      </c>
      <c r="H2638" s="1015"/>
      <c r="I2638" s="1015"/>
      <c r="J2638" s="1015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22" t="s">
        <v>10</v>
      </c>
      <c r="R2648" s="1022"/>
      <c r="S2648" s="1022"/>
      <c r="T2648" s="1022"/>
      <c r="U2648" s="1022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15" t="s">
        <v>47</v>
      </c>
      <c r="H2703" s="1015"/>
      <c r="I2703" s="1015"/>
      <c r="J2703" s="1015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33" t="s">
        <v>49</v>
      </c>
      <c r="R2718" s="1033"/>
      <c r="S2718" s="1033"/>
      <c r="T2718" s="1033"/>
      <c r="U2718" s="1033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33" t="s">
        <v>50</v>
      </c>
      <c r="R2728" s="1033"/>
      <c r="S2728" s="1033"/>
      <c r="T2728" s="1033"/>
      <c r="U2728" s="1033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33"/>
      <c r="R2729" s="1033"/>
      <c r="S2729" s="1033"/>
      <c r="T2729" s="1033"/>
      <c r="U2729" s="1033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33"/>
      <c r="R2730" s="1033"/>
      <c r="S2730" s="1033"/>
      <c r="T2730" s="1033"/>
      <c r="U2730" s="1033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33"/>
      <c r="R2731" s="1033"/>
      <c r="S2731" s="1033"/>
      <c r="T2731" s="1033"/>
      <c r="U2731" s="1033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33"/>
      <c r="R2732" s="1033"/>
      <c r="S2732" s="1033"/>
      <c r="T2732" s="1033"/>
      <c r="U2732" s="1033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15" t="s">
        <v>55</v>
      </c>
      <c r="H2791" s="1015"/>
      <c r="I2791" s="1015"/>
      <c r="J2791" s="1015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15"/>
      <c r="H2792" s="1015"/>
      <c r="I2792" s="1015"/>
      <c r="J2792" s="1015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34" t="s">
        <v>10</v>
      </c>
      <c r="R2796" s="1034"/>
      <c r="S2796" s="1034"/>
      <c r="T2796" s="1034"/>
      <c r="U2796" s="1034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22" t="s">
        <v>10</v>
      </c>
      <c r="R2812" s="1022"/>
      <c r="S2812" s="1022"/>
      <c r="T2812" s="1022"/>
      <c r="U2812" s="1022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22"/>
      <c r="R2813" s="1022"/>
      <c r="S2813" s="1022"/>
      <c r="T2813" s="1022"/>
      <c r="U2813" s="1022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22"/>
      <c r="R2814" s="1022"/>
      <c r="S2814" s="1022"/>
      <c r="T2814" s="1022"/>
      <c r="U2814" s="1022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22"/>
      <c r="R2815" s="1022"/>
      <c r="S2815" s="1022"/>
      <c r="T2815" s="1022"/>
      <c r="U2815" s="1022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29"/>
      <c r="R2816" s="1029"/>
      <c r="S2816" s="1029"/>
      <c r="T2816" s="1029"/>
      <c r="U2816" s="1029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22" t="s">
        <v>10</v>
      </c>
      <c r="R2862" s="1022"/>
      <c r="S2862" s="1022"/>
      <c r="T2862" s="1022"/>
      <c r="U2862" s="1022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15" t="s">
        <v>44</v>
      </c>
      <c r="H2866" s="1015"/>
      <c r="I2866" s="1015"/>
      <c r="J2866" s="1015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15"/>
      <c r="H2867" s="1015"/>
      <c r="I2867" s="1015"/>
      <c r="J2867" s="1015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21" t="s">
        <v>10</v>
      </c>
      <c r="R2881" s="1021"/>
      <c r="S2881" s="1021"/>
      <c r="T2881" s="1021"/>
      <c r="U2881" s="1021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15" t="s">
        <v>10</v>
      </c>
      <c r="H2882" s="1015"/>
      <c r="I2882" s="1015"/>
      <c r="J2882" s="1015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15" t="s">
        <v>59</v>
      </c>
      <c r="H2897" s="1015"/>
      <c r="I2897" s="1015"/>
      <c r="J2897" s="1015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22" t="s">
        <v>10</v>
      </c>
      <c r="R2900" s="1022"/>
      <c r="S2900" s="1022"/>
      <c r="T2900" s="1022"/>
      <c r="U2900" s="1022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29"/>
      <c r="R2901" s="1029"/>
      <c r="S2901" s="1029"/>
      <c r="T2901" s="1029"/>
      <c r="U2901" s="1029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30" t="s">
        <v>10</v>
      </c>
      <c r="R2989" s="1030"/>
      <c r="S2989" s="1030"/>
      <c r="T2989" s="1030"/>
      <c r="U2989" s="1030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31"/>
      <c r="R2990" s="1031"/>
      <c r="S2990" s="1031"/>
      <c r="T2990" s="1031"/>
      <c r="U2990" s="1031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31"/>
      <c r="R2991" s="1031"/>
      <c r="S2991" s="1031"/>
      <c r="T2991" s="1031"/>
      <c r="U2991" s="1031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31"/>
      <c r="R2992" s="1031"/>
      <c r="S2992" s="1031"/>
      <c r="T2992" s="1031"/>
      <c r="U2992" s="1031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31"/>
      <c r="R2993" s="1031"/>
      <c r="S2993" s="1031"/>
      <c r="T2993" s="1031"/>
      <c r="U2993" s="1031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31"/>
      <c r="R2994" s="1031"/>
      <c r="S2994" s="1031"/>
      <c r="T2994" s="1031"/>
      <c r="U2994" s="1031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15" t="s">
        <v>61</v>
      </c>
      <c r="H3050" s="1015"/>
      <c r="I3050" s="1015"/>
      <c r="J3050" s="1015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15"/>
      <c r="H3051" s="1015"/>
      <c r="I3051" s="1015"/>
      <c r="J3051" s="1015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22" t="s">
        <v>120</v>
      </c>
      <c r="R3085" s="1022"/>
      <c r="S3085" s="1022"/>
      <c r="T3085" s="1022"/>
      <c r="U3085" s="1022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22"/>
      <c r="R3086" s="1022"/>
      <c r="S3086" s="1022"/>
      <c r="T3086" s="1022"/>
      <c r="U3086" s="1022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22"/>
      <c r="R3087" s="1022"/>
      <c r="S3087" s="1022"/>
      <c r="T3087" s="1022"/>
      <c r="U3087" s="1022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22"/>
      <c r="R3088" s="1022"/>
      <c r="S3088" s="1022"/>
      <c r="T3088" s="1022"/>
      <c r="U3088" s="1022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22"/>
      <c r="R3089" s="1022"/>
      <c r="S3089" s="1022"/>
      <c r="T3089" s="1022"/>
      <c r="U3089" s="1022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15" t="s">
        <v>61</v>
      </c>
      <c r="H3119" s="1015"/>
      <c r="I3119" s="1015"/>
      <c r="J3119" s="1015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15"/>
      <c r="H3120" s="1015"/>
      <c r="I3120" s="1015"/>
      <c r="J3120" s="1015"/>
      <c r="K3120" s="368"/>
      <c r="L3120" s="368"/>
      <c r="M3120" s="368"/>
      <c r="N3120" s="19"/>
      <c r="O3120" s="280"/>
      <c r="P3120" s="370"/>
      <c r="Q3120" s="1022" t="s">
        <v>10</v>
      </c>
      <c r="R3120" s="1022"/>
      <c r="S3120" s="1022"/>
      <c r="T3120" s="1022"/>
      <c r="U3120" s="1022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14" t="s">
        <v>61</v>
      </c>
      <c r="H3140" s="1014"/>
      <c r="I3140" s="1014"/>
      <c r="J3140" s="1014"/>
      <c r="K3140" s="374"/>
      <c r="L3140" s="374"/>
      <c r="M3140" s="374"/>
      <c r="N3140" s="21"/>
      <c r="O3140" s="283"/>
      <c r="P3140" s="362"/>
      <c r="Q3140" s="1021" t="s">
        <v>10</v>
      </c>
      <c r="R3140" s="1021"/>
      <c r="S3140" s="1021"/>
      <c r="T3140" s="1021"/>
      <c r="U3140" s="1021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36" t="s">
        <v>118</v>
      </c>
      <c r="H3160" s="1036"/>
      <c r="I3160" s="1036"/>
      <c r="J3160" s="1036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16" t="s">
        <v>67</v>
      </c>
      <c r="R3162" s="1016"/>
      <c r="S3162" s="1016"/>
      <c r="T3162" s="1016"/>
      <c r="U3162" s="1016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16" t="s">
        <v>67</v>
      </c>
      <c r="R3170" s="1016"/>
      <c r="S3170" s="1016"/>
      <c r="T3170" s="1016"/>
      <c r="U3170" s="1016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16"/>
      <c r="R3171" s="1016"/>
      <c r="S3171" s="1016"/>
      <c r="T3171" s="1016"/>
      <c r="U3171" s="1016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16"/>
      <c r="R3172" s="1016"/>
      <c r="S3172" s="1016"/>
      <c r="T3172" s="1016"/>
      <c r="U3172" s="1016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55" t="s">
        <v>70</v>
      </c>
      <c r="H3225" s="1055"/>
      <c r="I3225" s="1055"/>
      <c r="J3225" s="1055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16" t="s">
        <v>67</v>
      </c>
      <c r="R3241" s="1016"/>
      <c r="S3241" s="1016"/>
      <c r="T3241" s="1016"/>
      <c r="U3241" s="1016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16"/>
      <c r="R3242" s="1016"/>
      <c r="S3242" s="1016"/>
      <c r="T3242" s="1016"/>
      <c r="U3242" s="1016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16"/>
      <c r="R3243" s="1016"/>
      <c r="S3243" s="1016"/>
      <c r="T3243" s="1016"/>
      <c r="U3243" s="1016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16"/>
      <c r="R3244" s="1016"/>
      <c r="S3244" s="1016"/>
      <c r="T3244" s="1016"/>
      <c r="U3244" s="1016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60" t="s">
        <v>67</v>
      </c>
      <c r="R3249" s="1060"/>
      <c r="S3249" s="1060"/>
      <c r="T3249" s="1060"/>
      <c r="U3249" s="1060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16"/>
      <c r="R3250" s="1016"/>
      <c r="S3250" s="1016"/>
      <c r="T3250" s="1016"/>
      <c r="U3250" s="1016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16"/>
      <c r="R3251" s="1016"/>
      <c r="S3251" s="1016"/>
      <c r="T3251" s="1016"/>
      <c r="U3251" s="1016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16"/>
      <c r="R3252" s="1016"/>
      <c r="S3252" s="1016"/>
      <c r="T3252" s="1016"/>
      <c r="U3252" s="1016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16"/>
      <c r="R3253" s="1016"/>
      <c r="S3253" s="1016"/>
      <c r="T3253" s="1016"/>
      <c r="U3253" s="1016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10" t="s">
        <v>73</v>
      </c>
      <c r="H3310" s="1010"/>
      <c r="I3310" s="1010"/>
      <c r="J3310" s="1010"/>
      <c r="K3310" s="26"/>
      <c r="L3310" s="26"/>
      <c r="M3310" s="26"/>
      <c r="N3310" s="19"/>
      <c r="O3310" s="280"/>
      <c r="P3310" s="383"/>
      <c r="Q3310" s="1058" t="s">
        <v>121</v>
      </c>
      <c r="R3310" s="1058"/>
      <c r="S3310" s="1058"/>
      <c r="T3310" s="1058"/>
      <c r="U3310" s="1058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10"/>
      <c r="H3311" s="1010"/>
      <c r="I3311" s="1010"/>
      <c r="J3311" s="1010"/>
      <c r="K3311" s="26"/>
      <c r="L3311" s="26"/>
      <c r="M3311" s="26"/>
      <c r="N3311" s="19"/>
      <c r="O3311" s="280"/>
      <c r="P3311" s="383"/>
      <c r="Q3311" s="1058"/>
      <c r="R3311" s="1058"/>
      <c r="S3311" s="1058"/>
      <c r="T3311" s="1058"/>
      <c r="U3311" s="1058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22" t="s">
        <v>122</v>
      </c>
      <c r="R3336" s="1022"/>
      <c r="S3336" s="1022"/>
      <c r="T3336" s="1022"/>
      <c r="U3336" s="1022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22"/>
      <c r="R3337" s="1022"/>
      <c r="S3337" s="1022"/>
      <c r="T3337" s="1022"/>
      <c r="U3337" s="1022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22"/>
      <c r="R3338" s="1022"/>
      <c r="S3338" s="1022"/>
      <c r="T3338" s="1022"/>
      <c r="U3338" s="1022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22"/>
      <c r="R3339" s="1022"/>
      <c r="S3339" s="1022"/>
      <c r="T3339" s="1022"/>
      <c r="U3339" s="1022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22"/>
      <c r="R3340" s="1022"/>
      <c r="S3340" s="1022"/>
      <c r="T3340" s="1022"/>
      <c r="U3340" s="1022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22" t="s">
        <v>122</v>
      </c>
      <c r="R3379" s="1022"/>
      <c r="S3379" s="1022"/>
      <c r="T3379" s="1022"/>
      <c r="U3379" s="1022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22"/>
      <c r="R3380" s="1022"/>
      <c r="S3380" s="1022"/>
      <c r="T3380" s="1022"/>
      <c r="U3380" s="1022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10" t="s">
        <v>73</v>
      </c>
      <c r="H3393" s="1010"/>
      <c r="I3393" s="1010"/>
      <c r="J3393" s="1010"/>
      <c r="K3393" s="26"/>
      <c r="L3393" s="26"/>
      <c r="M3393" s="26"/>
      <c r="N3393" s="19"/>
      <c r="O3393" s="280"/>
      <c r="P3393" s="345"/>
      <c r="Q3393" s="1022" t="s">
        <v>77</v>
      </c>
      <c r="R3393" s="1022"/>
      <c r="S3393" s="1022"/>
      <c r="T3393" s="1022"/>
      <c r="U3393" s="1022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10"/>
      <c r="H3394" s="1010"/>
      <c r="I3394" s="1010"/>
      <c r="J3394" s="1010"/>
      <c r="K3394" s="26"/>
      <c r="L3394" s="26"/>
      <c r="M3394" s="26"/>
      <c r="N3394" s="19"/>
      <c r="O3394" s="280"/>
      <c r="P3394" s="383"/>
      <c r="Q3394" s="1022"/>
      <c r="R3394" s="1022"/>
      <c r="S3394" s="1022"/>
      <c r="T3394" s="1022"/>
      <c r="U3394" s="1022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35" t="s">
        <v>82</v>
      </c>
      <c r="H3398" s="1035"/>
      <c r="I3398" s="1035"/>
      <c r="J3398" s="1035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11" t="s">
        <v>70</v>
      </c>
      <c r="H3399" s="1011"/>
      <c r="I3399" s="1011"/>
      <c r="J3399" s="1011"/>
      <c r="K3399" s="386"/>
      <c r="L3399" s="386"/>
      <c r="M3399" s="386"/>
      <c r="N3399" s="215"/>
      <c r="O3399" s="285"/>
      <c r="P3399" s="387"/>
      <c r="Q3399" s="1030" t="s">
        <v>122</v>
      </c>
      <c r="R3399" s="1030"/>
      <c r="S3399" s="1030"/>
      <c r="T3399" s="1030"/>
      <c r="U3399" s="1030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10" t="s">
        <v>70</v>
      </c>
      <c r="H3419" s="1010"/>
      <c r="I3419" s="1010"/>
      <c r="J3419" s="1010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22" t="s">
        <v>122</v>
      </c>
      <c r="R3424" s="1022"/>
      <c r="S3424" s="1022"/>
      <c r="T3424" s="1022"/>
      <c r="U3424" s="1022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10" t="s">
        <v>70</v>
      </c>
      <c r="H3484" s="1010"/>
      <c r="I3484" s="1010"/>
      <c r="J3484" s="1010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21" t="s">
        <v>122</v>
      </c>
      <c r="R3509" s="1021"/>
      <c r="S3509" s="1021"/>
      <c r="T3509" s="1021"/>
      <c r="U3509" s="1021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22"/>
      <c r="R3510" s="1022"/>
      <c r="S3510" s="1022"/>
      <c r="T3510" s="1022"/>
      <c r="U3510" s="1022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22"/>
      <c r="R3511" s="1022"/>
      <c r="S3511" s="1022"/>
      <c r="T3511" s="1022"/>
      <c r="U3511" s="1022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22"/>
      <c r="R3512" s="1022"/>
      <c r="S3512" s="1022"/>
      <c r="T3512" s="1022"/>
      <c r="U3512" s="1022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22"/>
      <c r="R3513" s="1022"/>
      <c r="S3513" s="1022"/>
      <c r="T3513" s="1022"/>
      <c r="U3513" s="1022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10" t="s">
        <v>117</v>
      </c>
      <c r="H3569" s="1010"/>
      <c r="I3569" s="1010"/>
      <c r="J3569" s="1010"/>
      <c r="K3569" s="26"/>
      <c r="L3569" s="26"/>
      <c r="M3569" s="26"/>
      <c r="N3569" s="19"/>
      <c r="O3569" s="280"/>
      <c r="P3569" s="383"/>
      <c r="Q3569" s="1022" t="s">
        <v>122</v>
      </c>
      <c r="R3569" s="1022"/>
      <c r="S3569" s="1022"/>
      <c r="T3569" s="1022"/>
      <c r="U3569" s="1022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10"/>
      <c r="H3570" s="1010"/>
      <c r="I3570" s="1010"/>
      <c r="J3570" s="1010"/>
      <c r="K3570" s="26"/>
      <c r="L3570" s="26"/>
      <c r="M3570" s="26"/>
      <c r="N3570" s="19"/>
      <c r="O3570" s="280"/>
      <c r="P3570" s="383"/>
      <c r="Q3570" s="1022"/>
      <c r="R3570" s="1022"/>
      <c r="S3570" s="1022"/>
      <c r="T3570" s="1022"/>
      <c r="U3570" s="1022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11" t="s">
        <v>70</v>
      </c>
      <c r="H3574" s="1011"/>
      <c r="I3574" s="1011"/>
      <c r="J3574" s="1011"/>
      <c r="K3574" s="386"/>
      <c r="L3574" s="386"/>
      <c r="M3574" s="386"/>
      <c r="N3574" s="21"/>
      <c r="P3574" s="384"/>
      <c r="Q3574" s="1021" t="s">
        <v>122</v>
      </c>
      <c r="R3574" s="1021"/>
      <c r="S3574" s="1021"/>
      <c r="T3574" s="1021"/>
      <c r="U3574" s="1021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22"/>
      <c r="R3575" s="1022"/>
      <c r="S3575" s="1022"/>
      <c r="T3575" s="1022"/>
      <c r="U3575" s="1022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22" t="s">
        <v>122</v>
      </c>
      <c r="R3589" s="1022"/>
      <c r="S3589" s="1022"/>
      <c r="T3589" s="1022"/>
      <c r="U3589" s="1022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22"/>
      <c r="R3590" s="1022"/>
      <c r="S3590" s="1022"/>
      <c r="T3590" s="1022"/>
      <c r="U3590" s="1022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22"/>
      <c r="R3591" s="1022"/>
      <c r="S3591" s="1022"/>
      <c r="T3591" s="1022"/>
      <c r="U3591" s="1022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22"/>
      <c r="R3592" s="1022"/>
      <c r="S3592" s="1022"/>
      <c r="T3592" s="1022"/>
      <c r="U3592" s="1022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22"/>
      <c r="R3593" s="1022"/>
      <c r="S3593" s="1022"/>
      <c r="T3593" s="1022"/>
      <c r="U3593" s="1022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53" t="s">
        <v>102</v>
      </c>
      <c r="C3596" s="1053"/>
      <c r="D3596" s="1053"/>
      <c r="E3596" s="1053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54" t="s">
        <v>102</v>
      </c>
      <c r="C3618" s="1054"/>
      <c r="D3618" s="1054"/>
      <c r="E3618" s="1054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54" t="s">
        <v>102</v>
      </c>
      <c r="C3641" s="1054"/>
      <c r="D3641" s="1054"/>
      <c r="E3641" s="1054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21" t="s">
        <v>122</v>
      </c>
      <c r="R3642" s="1021"/>
      <c r="S3642" s="1021"/>
      <c r="T3642" s="1021"/>
      <c r="U3642" s="1021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22"/>
      <c r="R3643" s="1022"/>
      <c r="S3643" s="1022"/>
      <c r="T3643" s="1022"/>
      <c r="U3643" s="1022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22"/>
      <c r="R3644" s="1022"/>
      <c r="S3644" s="1022"/>
      <c r="T3644" s="1022"/>
      <c r="U3644" s="1022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10" t="s">
        <v>70</v>
      </c>
      <c r="H3646" s="1010"/>
      <c r="I3646" s="1010"/>
      <c r="J3646" s="1010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10"/>
      <c r="H3647" s="1010"/>
      <c r="I3647" s="1010"/>
      <c r="J3647" s="1010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22" t="s">
        <v>122</v>
      </c>
      <c r="R3662" s="1022"/>
      <c r="S3662" s="1022"/>
      <c r="T3662" s="1022"/>
      <c r="U3662" s="1022"/>
      <c r="W3662" s="744"/>
      <c r="Z3662" s="19"/>
    </row>
    <row r="3663" spans="1:26" s="258" customFormat="1" ht="15" customHeight="1" thickBot="1">
      <c r="A3663" s="391"/>
      <c r="B3663" s="1054" t="s">
        <v>103</v>
      </c>
      <c r="C3663" s="1054"/>
      <c r="D3663" s="1054"/>
      <c r="E3663" s="1054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21" t="s">
        <v>122</v>
      </c>
      <c r="R3664" s="1021"/>
      <c r="S3664" s="1021"/>
      <c r="T3664" s="1021"/>
      <c r="U3664" s="1021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10" t="s">
        <v>73</v>
      </c>
      <c r="H3668" s="1010"/>
      <c r="I3668" s="1010"/>
      <c r="J3668" s="1010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54" t="s">
        <v>103</v>
      </c>
      <c r="C3687" s="1054"/>
      <c r="D3687" s="1054"/>
      <c r="E3687" s="1054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10" t="s">
        <v>92</v>
      </c>
      <c r="H3689" s="1010"/>
      <c r="I3689" s="1010"/>
      <c r="J3689" s="1010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10"/>
      <c r="H3690" s="1010"/>
      <c r="I3690" s="1010"/>
      <c r="J3690" s="1010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22" t="s">
        <v>122</v>
      </c>
      <c r="R3703" s="1022"/>
      <c r="S3703" s="1022"/>
      <c r="T3703" s="1022"/>
      <c r="U3703" s="1022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54" t="s">
        <v>103</v>
      </c>
      <c r="C3709" s="1054"/>
      <c r="D3709" s="1054"/>
      <c r="E3709" s="1054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54" t="s">
        <v>102</v>
      </c>
      <c r="C3732" s="1054"/>
      <c r="D3732" s="1054"/>
      <c r="E3732" s="1054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10" t="s">
        <v>70</v>
      </c>
      <c r="H3751" s="1010"/>
      <c r="I3751" s="1010"/>
      <c r="J3751" s="1010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54" t="s">
        <v>103</v>
      </c>
      <c r="C3777" s="1054"/>
      <c r="D3777" s="1054"/>
      <c r="E3777" s="1054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14" t="s">
        <v>122</v>
      </c>
      <c r="R3778" s="1014"/>
      <c r="S3778" s="1014"/>
      <c r="T3778" s="1014"/>
      <c r="U3778" s="1014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15"/>
      <c r="R3779" s="1015"/>
      <c r="S3779" s="1015"/>
      <c r="T3779" s="1015"/>
      <c r="U3779" s="1015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15"/>
      <c r="R3780" s="1015"/>
      <c r="S3780" s="1015"/>
      <c r="T3780" s="1015"/>
      <c r="U3780" s="1015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15"/>
      <c r="R3781" s="1015"/>
      <c r="S3781" s="1015"/>
      <c r="T3781" s="1015"/>
      <c r="U3781" s="1015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15"/>
      <c r="R3782" s="1015"/>
      <c r="S3782" s="1015"/>
      <c r="T3782" s="1015"/>
      <c r="U3782" s="1015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54" t="s">
        <v>102</v>
      </c>
      <c r="C3801" s="1054"/>
      <c r="D3801" s="1054"/>
      <c r="E3801" s="1054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54" t="s">
        <v>102</v>
      </c>
      <c r="C3824" s="1054"/>
      <c r="D3824" s="1054"/>
      <c r="E3824" s="1054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10" t="s">
        <v>70</v>
      </c>
      <c r="H3841" s="1010"/>
      <c r="I3841" s="1010"/>
      <c r="J3841" s="1010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10"/>
      <c r="H3842" s="1010"/>
      <c r="I3842" s="1010"/>
      <c r="J3842" s="1010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1012" t="s">
        <v>102</v>
      </c>
      <c r="C3846" s="1012"/>
      <c r="D3846" s="1012"/>
      <c r="E3846" s="1012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11" t="s">
        <v>70</v>
      </c>
      <c r="H3847" s="1011"/>
      <c r="I3847" s="1011"/>
      <c r="J3847" s="1011"/>
      <c r="K3847" s="386"/>
      <c r="L3847" s="386"/>
      <c r="M3847" s="386"/>
      <c r="N3847" s="419"/>
      <c r="O3847" s="310"/>
      <c r="P3847" s="384"/>
      <c r="Q3847" s="1021" t="s">
        <v>114</v>
      </c>
      <c r="R3847" s="1021"/>
      <c r="S3847" s="1021"/>
      <c r="T3847" s="1021"/>
      <c r="U3847" s="1021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22"/>
      <c r="R3848" s="1022"/>
      <c r="S3848" s="1022"/>
      <c r="T3848" s="1022"/>
      <c r="U3848" s="1022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22"/>
      <c r="R3849" s="1022"/>
      <c r="S3849" s="1022"/>
      <c r="T3849" s="1022"/>
      <c r="U3849" s="1022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1012" t="s">
        <v>102</v>
      </c>
      <c r="C3870" s="1012"/>
      <c r="D3870" s="1012"/>
      <c r="E3870" s="1012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20" t="s">
        <v>114</v>
      </c>
      <c r="R3877" s="1020"/>
      <c r="S3877" s="1020"/>
      <c r="T3877" s="1020"/>
      <c r="U3877" s="1020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20"/>
      <c r="R3878" s="1020"/>
      <c r="S3878" s="1020"/>
      <c r="T3878" s="1020"/>
      <c r="U3878" s="1020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20"/>
      <c r="R3879" s="1020"/>
      <c r="S3879" s="1020"/>
      <c r="T3879" s="1020"/>
      <c r="U3879" s="1020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20"/>
      <c r="R3880" s="1020"/>
      <c r="S3880" s="1020"/>
      <c r="T3880" s="1020"/>
      <c r="U3880" s="1020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20"/>
      <c r="R3881" s="1020"/>
      <c r="S3881" s="1020"/>
      <c r="T3881" s="1020"/>
      <c r="U3881" s="1020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1012" t="s">
        <v>102</v>
      </c>
      <c r="C3891" s="1012"/>
      <c r="D3891" s="1012"/>
      <c r="E3891" s="1012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1012" t="s">
        <v>102</v>
      </c>
      <c r="C3913" s="1012"/>
      <c r="D3913" s="1012"/>
      <c r="E3913" s="1012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20" t="s">
        <v>114</v>
      </c>
      <c r="R3917" s="1020"/>
      <c r="S3917" s="1020"/>
      <c r="T3917" s="1020"/>
      <c r="U3917" s="1020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20"/>
      <c r="R3918" s="1020"/>
      <c r="S3918" s="1020"/>
      <c r="T3918" s="1020"/>
      <c r="U3918" s="1020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20" t="s">
        <v>61</v>
      </c>
      <c r="R3934" s="1020"/>
      <c r="S3934" s="1020"/>
      <c r="T3934" s="1020"/>
      <c r="U3934" s="1020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20"/>
      <c r="R3935" s="1020"/>
      <c r="S3935" s="1020"/>
      <c r="T3935" s="1020"/>
      <c r="U3935" s="1020"/>
    </row>
    <row r="3936" spans="1:25" ht="15" customHeight="1" thickBot="1">
      <c r="A3936" s="392"/>
      <c r="B3936" s="1012" t="s">
        <v>102</v>
      </c>
      <c r="C3936" s="1012"/>
      <c r="D3936" s="1012"/>
      <c r="E3936" s="1012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16" t="s">
        <v>112</v>
      </c>
      <c r="R3937" s="1016"/>
      <c r="S3937" s="1016"/>
      <c r="T3937" s="1016"/>
      <c r="U3937" s="1016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19" t="s">
        <v>146</v>
      </c>
      <c r="R3948" s="1019"/>
      <c r="S3948" s="1019"/>
      <c r="T3948" s="1019"/>
      <c r="U3948" s="1019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1012" t="s">
        <v>102</v>
      </c>
      <c r="C3960" s="1012"/>
      <c r="D3960" s="1012"/>
      <c r="E3960" s="1012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19" t="s">
        <v>146</v>
      </c>
      <c r="R3963" s="1019"/>
      <c r="S3963" s="1019"/>
      <c r="T3963" s="1019"/>
      <c r="U3963" s="1019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19" t="s">
        <v>146</v>
      </c>
      <c r="R3966" s="1019"/>
      <c r="S3966" s="1019"/>
      <c r="T3966" s="1019"/>
      <c r="U3966" s="1019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19"/>
      <c r="R3967" s="1019"/>
      <c r="S3967" s="1019"/>
      <c r="T3967" s="1019"/>
      <c r="U3967" s="1019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19"/>
      <c r="R3968" s="1019"/>
      <c r="S3968" s="1019"/>
      <c r="T3968" s="1019"/>
      <c r="U3968" s="1019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1012"/>
      <c r="C3981" s="1012"/>
      <c r="D3981" s="1012"/>
      <c r="E3981" s="1012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1012"/>
      <c r="C4005" s="1012"/>
      <c r="D4005" s="1012"/>
      <c r="E4005" s="1012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1012"/>
      <c r="C4028" s="1012"/>
      <c r="D4028" s="1012"/>
      <c r="E4028" s="1012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13" t="s">
        <v>147</v>
      </c>
      <c r="AA4042" s="1013"/>
      <c r="AB4042" s="1013"/>
      <c r="AC4042" s="1013"/>
      <c r="AD4042" s="1013"/>
      <c r="AE4042" s="1013"/>
      <c r="AF4042" s="1013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13"/>
      <c r="AA4043" s="1013"/>
      <c r="AB4043" s="1013"/>
      <c r="AC4043" s="1013"/>
      <c r="AD4043" s="1013"/>
      <c r="AE4043" s="1013"/>
      <c r="AF4043" s="1013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1012"/>
      <c r="C4050" s="1012"/>
      <c r="D4050" s="1012"/>
      <c r="E4050" s="1012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14" t="s">
        <v>122</v>
      </c>
      <c r="AB4051" s="1014"/>
      <c r="AC4051" s="1014"/>
      <c r="AD4051" s="1014"/>
      <c r="AE4051" s="1014"/>
      <c r="AF4051" s="1014"/>
      <c r="AG4051" s="1014"/>
      <c r="AH4051" s="1014"/>
      <c r="AI4051" s="1014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15"/>
      <c r="AB4052" s="1015"/>
      <c r="AC4052" s="1015"/>
      <c r="AD4052" s="1015"/>
      <c r="AE4052" s="1015"/>
      <c r="AF4052" s="1015"/>
      <c r="AG4052" s="1015"/>
      <c r="AH4052" s="1015"/>
      <c r="AI4052" s="1015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15"/>
      <c r="AB4053" s="1015"/>
      <c r="AC4053" s="1015"/>
      <c r="AD4053" s="1015"/>
      <c r="AE4053" s="1015"/>
      <c r="AF4053" s="1015"/>
      <c r="AG4053" s="1015"/>
      <c r="AH4053" s="1015"/>
      <c r="AI4053" s="1015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15"/>
      <c r="AB4054" s="1015"/>
      <c r="AC4054" s="1015"/>
      <c r="AD4054" s="1015"/>
      <c r="AE4054" s="1015"/>
      <c r="AF4054" s="1015"/>
      <c r="AG4054" s="1015"/>
      <c r="AH4054" s="1015"/>
      <c r="AI4054" s="1015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15"/>
      <c r="AB4055" s="1015"/>
      <c r="AC4055" s="1015"/>
      <c r="AD4055" s="1015"/>
      <c r="AE4055" s="1015"/>
      <c r="AF4055" s="1015"/>
      <c r="AG4055" s="1015"/>
      <c r="AH4055" s="1015"/>
      <c r="AI4055" s="1015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1012"/>
      <c r="C4074" s="1012"/>
      <c r="D4074" s="1012"/>
      <c r="E4074" s="1012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1012"/>
      <c r="C4096" s="1012"/>
      <c r="D4096" s="1012"/>
      <c r="E4096" s="1012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10" t="s">
        <v>70</v>
      </c>
      <c r="H4114" s="1010"/>
      <c r="I4114" s="1010"/>
      <c r="J4114" s="1010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10"/>
      <c r="H4115" s="1010"/>
      <c r="I4115" s="1010"/>
      <c r="J4115" s="1010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1012"/>
      <c r="C4119" s="1012"/>
      <c r="D4119" s="1012"/>
      <c r="E4119" s="1012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 thickBo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O4138" s="309">
        <f>AVERAGE(K4120:K4138)</f>
        <v>2153.9473684210525</v>
      </c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O4139" s="430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O4140" s="430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56" t="s">
        <v>164</v>
      </c>
      <c r="Q4141" s="1057"/>
      <c r="R4141" s="1057"/>
      <c r="S4141" s="1057"/>
      <c r="T4141" s="1057"/>
      <c r="U4141" s="1057"/>
      <c r="V4141" s="1057"/>
      <c r="W4141" s="1057"/>
    </row>
    <row r="4142" spans="1:23" ht="15" customHeight="1" thickBot="1">
      <c r="A4142" s="392"/>
      <c r="B4142" s="1012"/>
      <c r="C4142" s="1012"/>
      <c r="D4142" s="1012"/>
      <c r="E4142" s="1012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61" t="s">
        <v>164</v>
      </c>
      <c r="Q4143" s="1062"/>
      <c r="R4143" s="1062"/>
      <c r="S4143" s="1062"/>
      <c r="T4143" s="1062"/>
      <c r="U4143" s="1062"/>
      <c r="V4143" s="1062"/>
      <c r="W4143" s="1062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63"/>
      <c r="Q4144" s="1064"/>
      <c r="R4144" s="1064"/>
      <c r="S4144" s="1064"/>
      <c r="T4144" s="1064"/>
      <c r="U4144" s="1064"/>
      <c r="V4144" s="1064"/>
      <c r="W4144" s="1064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63"/>
      <c r="Q4145" s="1064"/>
      <c r="R4145" s="1064"/>
      <c r="S4145" s="1064"/>
      <c r="T4145" s="1064"/>
      <c r="U4145" s="1064"/>
      <c r="V4145" s="1064"/>
      <c r="W4145" s="1064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63"/>
      <c r="Q4146" s="1064"/>
      <c r="R4146" s="1064"/>
      <c r="S4146" s="1064"/>
      <c r="T4146" s="1064"/>
      <c r="U4146" s="1064"/>
      <c r="V4146" s="1064"/>
      <c r="W4146" s="1064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O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1012"/>
      <c r="C4163" s="1012"/>
      <c r="D4163" s="1012"/>
      <c r="E4163" s="1012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1012"/>
      <c r="C4185" s="1012"/>
      <c r="D4185" s="1012"/>
      <c r="E4185" s="1012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59" t="s">
        <v>176</v>
      </c>
      <c r="H4199" s="1059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59"/>
      <c r="H4200" s="1059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1012"/>
      <c r="C4208" s="1012"/>
      <c r="D4208" s="1012"/>
      <c r="E4208" s="1012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16" t="s">
        <v>112</v>
      </c>
      <c r="R4209" s="1016"/>
      <c r="S4209" s="1016"/>
      <c r="T4209" s="1016"/>
      <c r="U4209" s="1016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16" t="s">
        <v>112</v>
      </c>
      <c r="R4210" s="1016"/>
      <c r="S4210" s="1016"/>
      <c r="T4210" s="1016"/>
      <c r="U4210" s="1016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1012"/>
      <c r="C4231" s="1012"/>
      <c r="D4231" s="1012"/>
      <c r="E4231" s="1012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16" t="s">
        <v>112</v>
      </c>
      <c r="R4232" s="1016"/>
      <c r="S4232" s="1016"/>
      <c r="T4232" s="1016"/>
      <c r="U4232" s="1016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1012"/>
      <c r="C4253" s="1012"/>
      <c r="D4253" s="1012"/>
      <c r="E4253" s="1012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1012"/>
      <c r="C4277" s="1012"/>
      <c r="D4277" s="1012"/>
      <c r="E4277" s="1012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10" t="s">
        <v>185</v>
      </c>
      <c r="H4294" s="1010"/>
      <c r="I4294" s="1010"/>
      <c r="J4294" s="1010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1012"/>
      <c r="C4299" s="1012"/>
      <c r="D4299" s="1012"/>
      <c r="E4299" s="1012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17" t="s">
        <v>186</v>
      </c>
      <c r="Q4305" s="1017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1012"/>
      <c r="C4322" s="1012"/>
      <c r="D4322" s="1012"/>
      <c r="E4322" s="1012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886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17" t="s">
        <v>186</v>
      </c>
      <c r="Q4324" s="1017"/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18" t="s">
        <v>188</v>
      </c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18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18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18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1012"/>
      <c r="C4346" s="1012"/>
      <c r="D4346" s="1012"/>
      <c r="E4346" s="1012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1012"/>
      <c r="C4367" s="1012"/>
      <c r="D4367" s="1012"/>
      <c r="E4367" s="1012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6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7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8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9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60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61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62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3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4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5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6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7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8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9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70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71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72">
        <v>41998</v>
      </c>
      <c r="G4386" s="1010" t="s">
        <v>192</v>
      </c>
      <c r="H4386" s="1010"/>
      <c r="I4386" s="1010"/>
      <c r="J4386" s="1010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72">
        <v>41999</v>
      </c>
      <c r="G4387" s="1010"/>
      <c r="H4387" s="1010"/>
      <c r="I4387" s="1010"/>
      <c r="J4387" s="1010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3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400" si="270">I4388/F4388</f>
        <v>3.9860376083774351E-2</v>
      </c>
      <c r="K4388" s="24">
        <v>1822</v>
      </c>
      <c r="L4388" s="6">
        <v>1840</v>
      </c>
      <c r="M4388" s="598">
        <f t="shared" ref="M4388:M4410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4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5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1012"/>
      <c r="C4391" s="1012"/>
      <c r="D4391" s="1012"/>
      <c r="E4391" s="1012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5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405" si="272">(P4392*Q4392)*(1+U4392)</f>
        <v>2223.426428441865</v>
      </c>
    </row>
    <row r="4393" spans="1:23" ht="15" customHeight="1">
      <c r="A4393" s="977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8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9">
        <v>42011</v>
      </c>
      <c r="B4395" s="583">
        <f t="shared" ref="B4395:B4400" si="273"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5">
        <v>42012</v>
      </c>
      <c r="B4396" s="583">
        <f t="shared" si="273"/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6">
        <v>42013</v>
      </c>
      <c r="B4397" s="583">
        <f t="shared" si="273"/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7">
        <v>42016</v>
      </c>
      <c r="B4398" s="583">
        <f t="shared" si="273"/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8">
        <v>42017</v>
      </c>
      <c r="B4399" s="583">
        <f t="shared" si="273"/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  <row r="4400" spans="1:23" ht="15" customHeight="1">
      <c r="A4400" s="999">
        <v>42018</v>
      </c>
      <c r="B4400" s="583">
        <f t="shared" si="273"/>
        <v>2400</v>
      </c>
      <c r="C4400" s="4">
        <v>84625</v>
      </c>
      <c r="D4400" s="5">
        <v>725</v>
      </c>
      <c r="E4400" s="5">
        <v>128075</v>
      </c>
      <c r="F4400" s="5">
        <v>215825</v>
      </c>
      <c r="G4400" s="5">
        <v>0</v>
      </c>
      <c r="H4400" s="5">
        <v>0</v>
      </c>
      <c r="I4400" s="5">
        <v>5475</v>
      </c>
      <c r="J4400" s="263">
        <f t="shared" si="270"/>
        <v>2.5367774817560522E-2</v>
      </c>
      <c r="K4400" s="24">
        <v>1745</v>
      </c>
      <c r="L4400" s="6">
        <v>1760</v>
      </c>
      <c r="M4400" s="598">
        <f t="shared" si="271"/>
        <v>15</v>
      </c>
      <c r="P4400" s="607">
        <v>12340</v>
      </c>
      <c r="Q4400" s="28">
        <f>174.33/1079.9</f>
        <v>0.16143161403833689</v>
      </c>
      <c r="U4400" s="600">
        <v>0.1</v>
      </c>
      <c r="W4400" s="741">
        <f t="shared" si="272"/>
        <v>2191.272728956385</v>
      </c>
    </row>
    <row r="4401" spans="1:23" ht="15" customHeight="1">
      <c r="A4401" s="1000">
        <v>42019</v>
      </c>
      <c r="B4401" s="583">
        <f t="shared" ref="B4401:B4410" si="274">F4401-E4401-D4401-C690-C4401</f>
        <v>2400</v>
      </c>
      <c r="C4401" s="4">
        <v>84625</v>
      </c>
      <c r="D4401" s="5">
        <v>725</v>
      </c>
      <c r="E4401" s="5">
        <v>128075</v>
      </c>
      <c r="F4401" s="5">
        <v>215825</v>
      </c>
      <c r="G4401" s="5">
        <v>0</v>
      </c>
      <c r="H4401" s="5">
        <v>0</v>
      </c>
      <c r="I4401" s="5">
        <v>5500</v>
      </c>
      <c r="J4401" s="597">
        <f t="shared" ref="J4401:J4410" si="275">I4401/F4401</f>
        <v>2.5483609405768562E-2</v>
      </c>
      <c r="K4401" s="24">
        <v>1771</v>
      </c>
      <c r="L4401" s="6">
        <v>1787</v>
      </c>
      <c r="M4401" s="598">
        <f t="shared" si="271"/>
        <v>16</v>
      </c>
      <c r="P4401" s="607">
        <v>12390</v>
      </c>
      <c r="Q4401" s="28">
        <f>174.42/1084.1</f>
        <v>0.1608892168619131</v>
      </c>
      <c r="U4401" s="600">
        <v>0.1</v>
      </c>
      <c r="W4401" s="741">
        <f t="shared" si="272"/>
        <v>2192.7591366110137</v>
      </c>
    </row>
    <row r="4402" spans="1:23" ht="15" customHeight="1">
      <c r="A4402" s="1001">
        <v>42020</v>
      </c>
      <c r="B4402" s="583">
        <f t="shared" si="274"/>
        <v>2400</v>
      </c>
      <c r="C4402" s="4">
        <v>84625</v>
      </c>
      <c r="D4402" s="5">
        <v>725</v>
      </c>
      <c r="E4402" s="5">
        <v>128075</v>
      </c>
      <c r="F4402" s="5">
        <v>215825</v>
      </c>
      <c r="G4402" s="5">
        <v>0</v>
      </c>
      <c r="H4402" s="5">
        <v>0</v>
      </c>
      <c r="I4402" s="5">
        <v>5525</v>
      </c>
      <c r="J4402" s="263">
        <f t="shared" si="275"/>
        <v>2.5599443993976602E-2</v>
      </c>
      <c r="K4402" s="24">
        <v>1766.5</v>
      </c>
      <c r="L4402" s="6">
        <v>1781.5</v>
      </c>
      <c r="M4402" s="598">
        <f t="shared" si="271"/>
        <v>15</v>
      </c>
      <c r="P4402" s="607">
        <v>12440</v>
      </c>
      <c r="Q4402" s="28">
        <f>172.53/1077.3</f>
        <v>0.16015037593984963</v>
      </c>
      <c r="U4402" s="600">
        <v>0.1</v>
      </c>
      <c r="W4402" s="741">
        <f t="shared" si="272"/>
        <v>2191.4977443609023</v>
      </c>
    </row>
    <row r="4403" spans="1:23" ht="15" customHeight="1">
      <c r="A4403" s="1002">
        <v>42023</v>
      </c>
      <c r="B4403" s="583">
        <f t="shared" si="274"/>
        <v>2300</v>
      </c>
      <c r="C4403" s="4">
        <v>84625</v>
      </c>
      <c r="D4403" s="5">
        <v>725</v>
      </c>
      <c r="E4403" s="5">
        <v>128075</v>
      </c>
      <c r="F4403" s="5">
        <v>215725</v>
      </c>
      <c r="G4403" s="5">
        <v>0</v>
      </c>
      <c r="H4403" s="5">
        <v>100</v>
      </c>
      <c r="I4403" s="5">
        <v>5475</v>
      </c>
      <c r="J4403" s="263">
        <f t="shared" si="275"/>
        <v>2.5379534129099549E-2</v>
      </c>
      <c r="K4403" s="24">
        <v>1827.5</v>
      </c>
      <c r="L4403" s="6">
        <v>1838</v>
      </c>
      <c r="M4403" s="598">
        <f t="shared" si="271"/>
        <v>10.5</v>
      </c>
      <c r="P4403" s="607">
        <v>12490</v>
      </c>
      <c r="Q4403" s="28">
        <f>173.49/1079.8</f>
        <v>0.16066864234117431</v>
      </c>
      <c r="U4403" s="600">
        <v>0.1</v>
      </c>
      <c r="W4403" s="741">
        <f t="shared" si="272"/>
        <v>2207.4264771253938</v>
      </c>
    </row>
    <row r="4404" spans="1:23" ht="15" customHeight="1">
      <c r="A4404" s="1003">
        <v>42024</v>
      </c>
      <c r="B4404" s="583">
        <f t="shared" si="274"/>
        <v>2350</v>
      </c>
      <c r="C4404" s="4">
        <v>84525</v>
      </c>
      <c r="D4404" s="5">
        <v>725</v>
      </c>
      <c r="E4404" s="5">
        <v>128075</v>
      </c>
      <c r="F4404" s="5">
        <v>215675</v>
      </c>
      <c r="G4404" s="5">
        <v>0</v>
      </c>
      <c r="H4404" s="5">
        <v>50</v>
      </c>
      <c r="I4404" s="5">
        <v>5425</v>
      </c>
      <c r="J4404" s="263">
        <f t="shared" si="275"/>
        <v>2.5153587573895908E-2</v>
      </c>
      <c r="K4404" s="24">
        <v>1875.5</v>
      </c>
      <c r="L4404" s="6">
        <v>1889</v>
      </c>
      <c r="M4404" s="598">
        <f t="shared" si="271"/>
        <v>13.5</v>
      </c>
      <c r="P4404" s="607">
        <v>12490</v>
      </c>
      <c r="Q4404" s="28">
        <f>174.3/1084.4</f>
        <v>0.16073404647731465</v>
      </c>
      <c r="U4404" s="600">
        <v>0.1</v>
      </c>
      <c r="W4404" s="741">
        <f t="shared" si="272"/>
        <v>2208.325064551826</v>
      </c>
    </row>
    <row r="4405" spans="1:23" ht="15" customHeight="1">
      <c r="A4405" s="1004">
        <v>42025</v>
      </c>
      <c r="B4405" s="583">
        <f t="shared" si="274"/>
        <v>2400</v>
      </c>
      <c r="C4405" s="4">
        <v>84475</v>
      </c>
      <c r="D4405" s="5">
        <v>725</v>
      </c>
      <c r="E4405" s="5">
        <v>128000</v>
      </c>
      <c r="F4405" s="5">
        <v>215600</v>
      </c>
      <c r="G4405" s="5">
        <v>0</v>
      </c>
      <c r="H4405" s="5">
        <v>75</v>
      </c>
      <c r="I4405" s="5">
        <v>5400</v>
      </c>
      <c r="J4405" s="263">
        <f t="shared" si="275"/>
        <v>2.5046382189239332E-2</v>
      </c>
      <c r="K4405" s="24">
        <v>1862</v>
      </c>
      <c r="L4405" s="6">
        <v>1875</v>
      </c>
      <c r="M4405" s="598">
        <f t="shared" si="271"/>
        <v>13</v>
      </c>
      <c r="P4405" s="607">
        <v>12540</v>
      </c>
      <c r="Q4405" s="28">
        <f>178.78/1086.8</f>
        <v>0.16450128818549872</v>
      </c>
      <c r="U4405" s="600">
        <v>0.1</v>
      </c>
      <c r="W4405" s="741">
        <f t="shared" si="272"/>
        <v>2269.1307692307696</v>
      </c>
    </row>
    <row r="4406" spans="1:23" ht="15" customHeight="1">
      <c r="A4406" s="1005">
        <v>42026</v>
      </c>
      <c r="B4406" s="583">
        <f t="shared" si="274"/>
        <v>2400</v>
      </c>
      <c r="C4406" s="4">
        <v>84475</v>
      </c>
      <c r="D4406" s="5">
        <v>725</v>
      </c>
      <c r="E4406" s="5">
        <v>127925</v>
      </c>
      <c r="F4406" s="5">
        <v>215525</v>
      </c>
      <c r="G4406" s="5">
        <v>0</v>
      </c>
      <c r="H4406" s="5">
        <v>75</v>
      </c>
      <c r="I4406" s="5">
        <v>5325</v>
      </c>
      <c r="J4406" s="263">
        <f t="shared" si="275"/>
        <v>2.4707110544020416E-2</v>
      </c>
      <c r="K4406" s="24">
        <v>1881.5</v>
      </c>
      <c r="L4406" s="6">
        <v>1894</v>
      </c>
      <c r="M4406" s="598">
        <f t="shared" si="271"/>
        <v>12.5</v>
      </c>
      <c r="P4406" s="607">
        <v>12640</v>
      </c>
      <c r="Q4406" s="28">
        <f>174.44/1085.3</f>
        <v>0.16072975214226481</v>
      </c>
      <c r="U4406" s="600">
        <v>0.1</v>
      </c>
      <c r="W4406" s="741">
        <f>(P4406*Q4406)*(1+U4406)</f>
        <v>2234.78647378605</v>
      </c>
    </row>
    <row r="4407" spans="1:23" ht="15" customHeight="1">
      <c r="A4407" s="1006">
        <v>42027</v>
      </c>
      <c r="B4407" s="583">
        <f t="shared" si="274"/>
        <v>2050</v>
      </c>
      <c r="C4407" s="4">
        <v>84475</v>
      </c>
      <c r="D4407" s="5">
        <v>725</v>
      </c>
      <c r="E4407" s="5">
        <v>127850</v>
      </c>
      <c r="F4407" s="5">
        <v>215100</v>
      </c>
      <c r="G4407" s="5">
        <v>0</v>
      </c>
      <c r="H4407" s="5">
        <v>425</v>
      </c>
      <c r="I4407" s="5">
        <v>5100</v>
      </c>
      <c r="J4407" s="263">
        <f t="shared" si="275"/>
        <v>2.3709902370990237E-2</v>
      </c>
      <c r="K4407" s="24">
        <v>1831</v>
      </c>
      <c r="L4407" s="6">
        <v>1846.5</v>
      </c>
      <c r="M4407" s="598">
        <f t="shared" si="271"/>
        <v>15.5</v>
      </c>
      <c r="P4407" s="607">
        <v>12590</v>
      </c>
      <c r="Q4407" s="28">
        <f>174.44/1085.3</f>
        <v>0.16072975214226481</v>
      </c>
      <c r="U4407" s="600">
        <v>0.1</v>
      </c>
      <c r="W4407" s="741">
        <f>(P4407*Q4407)*(1+U4407)</f>
        <v>2225.9463374182255</v>
      </c>
    </row>
    <row r="4408" spans="1:23" ht="15" customHeight="1">
      <c r="A4408" s="1007">
        <v>42030</v>
      </c>
      <c r="B4408" s="583">
        <f t="shared" si="274"/>
        <v>2400</v>
      </c>
      <c r="C4408" s="4">
        <v>84125</v>
      </c>
      <c r="D4408" s="5">
        <v>725</v>
      </c>
      <c r="E4408" s="5">
        <v>127800</v>
      </c>
      <c r="F4408" s="5">
        <v>215050</v>
      </c>
      <c r="G4408" s="5">
        <v>0</v>
      </c>
      <c r="H4408" s="5">
        <v>50</v>
      </c>
      <c r="I4408" s="5">
        <v>5325</v>
      </c>
      <c r="J4408" s="263">
        <f t="shared" si="275"/>
        <v>2.4761683329458266E-2</v>
      </c>
      <c r="K4408" s="24">
        <v>1845</v>
      </c>
      <c r="L4408" s="6">
        <v>1855</v>
      </c>
      <c r="M4408" s="598">
        <f t="shared" si="271"/>
        <v>10</v>
      </c>
      <c r="P4408" s="607">
        <v>12540</v>
      </c>
      <c r="Q4408" s="28">
        <f>172.59/1079.3</f>
        <v>0.15990920040767165</v>
      </c>
      <c r="U4408" s="600">
        <v>0.1</v>
      </c>
      <c r="W4408" s="741">
        <f>(P4408*Q4408)*(1+U4408)</f>
        <v>2205.7875104234226</v>
      </c>
    </row>
    <row r="4409" spans="1:23" ht="15" customHeight="1">
      <c r="A4409" s="1008">
        <v>42031</v>
      </c>
      <c r="B4409" s="583">
        <f t="shared" si="274"/>
        <v>2125</v>
      </c>
      <c r="C4409" s="4">
        <v>84125</v>
      </c>
      <c r="D4409" s="5">
        <v>725</v>
      </c>
      <c r="E4409" s="5">
        <v>128100</v>
      </c>
      <c r="F4409" s="5">
        <v>215075</v>
      </c>
      <c r="G4409" s="5">
        <v>300</v>
      </c>
      <c r="H4409" s="5">
        <v>275</v>
      </c>
      <c r="I4409" s="5">
        <v>5050</v>
      </c>
      <c r="J4409" s="263">
        <f t="shared" si="275"/>
        <v>2.3480181332093456E-2</v>
      </c>
      <c r="K4409" s="24">
        <v>1844</v>
      </c>
      <c r="L4409" s="6">
        <v>1860</v>
      </c>
      <c r="M4409" s="598">
        <f t="shared" si="271"/>
        <v>16</v>
      </c>
      <c r="P4409" s="607">
        <v>12590</v>
      </c>
      <c r="Q4409" s="28">
        <f>173.32/1082.1</f>
        <v>0.16017003973754737</v>
      </c>
      <c r="U4409" s="600">
        <v>0.1</v>
      </c>
      <c r="W4409" s="741">
        <f>(P4409*Q4409)*(1+U4409)</f>
        <v>2218.1948803252935</v>
      </c>
    </row>
    <row r="4410" spans="1:23" ht="15" customHeight="1">
      <c r="A4410" s="1009">
        <v>42032</v>
      </c>
      <c r="B4410" s="583">
        <f t="shared" si="274"/>
        <v>2900</v>
      </c>
      <c r="C4410" s="4">
        <v>83350</v>
      </c>
      <c r="D4410" s="5">
        <v>725</v>
      </c>
      <c r="E4410" s="5">
        <v>128100</v>
      </c>
      <c r="F4410" s="5">
        <v>215075</v>
      </c>
      <c r="G4410" s="5">
        <v>0</v>
      </c>
      <c r="H4410" s="5">
        <v>0</v>
      </c>
      <c r="I4410" s="5">
        <v>7825</v>
      </c>
      <c r="J4410" s="263">
        <f t="shared" si="275"/>
        <v>3.6382657212600256E-2</v>
      </c>
      <c r="K4410" s="24">
        <v>1853.5</v>
      </c>
      <c r="L4410" s="6">
        <v>1872</v>
      </c>
      <c r="M4410" s="598">
        <f t="shared" si="271"/>
        <v>18.5</v>
      </c>
      <c r="N4410" s="420">
        <f>AVERAGE(K4392:K4410)</f>
        <v>1828.5263157894738</v>
      </c>
      <c r="O4410" s="410">
        <f>AVERAGE(K4392:K4410)</f>
        <v>1828.5263157894738</v>
      </c>
      <c r="P4410" s="607">
        <v>12580</v>
      </c>
      <c r="Q4410" s="28">
        <f>173.32/1082.1</f>
        <v>0.16017003973754737</v>
      </c>
      <c r="U4410" s="600">
        <v>0.1</v>
      </c>
      <c r="W4410" s="741">
        <f>(P4410*Q4410)*(1+U4410)</f>
        <v>2216.4330098881805</v>
      </c>
    </row>
  </sheetData>
  <mergeCells count="137"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  <mergeCell ref="B4142:E4142"/>
    <mergeCell ref="B3801:E3801"/>
    <mergeCell ref="B3824:E3824"/>
    <mergeCell ref="B3732:E3732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4096:E4096"/>
    <mergeCell ref="B4050:E4050"/>
    <mergeCell ref="B3960:E3960"/>
    <mergeCell ref="Q3937:U3937"/>
    <mergeCell ref="B3981:E3981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G3841:J3842"/>
    <mergeCell ref="G3751:J3751"/>
    <mergeCell ref="G3847:J3847"/>
    <mergeCell ref="G4386:J4387"/>
    <mergeCell ref="B4367:E4367"/>
    <mergeCell ref="B4346:E4346"/>
    <mergeCell ref="Z4042:AF4043"/>
    <mergeCell ref="AA4051:AI4055"/>
    <mergeCell ref="B4119:E4119"/>
    <mergeCell ref="Q4232:U4232"/>
    <mergeCell ref="P4324:Q4324"/>
    <mergeCell ref="B4322:E4322"/>
    <mergeCell ref="B4231:E4231"/>
    <mergeCell ref="Q4209:U4209"/>
    <mergeCell ref="Q4210:U4210"/>
    <mergeCell ref="B4208:E4208"/>
    <mergeCell ref="P4305:Q4305"/>
    <mergeCell ref="P4325:P4328"/>
    <mergeCell ref="B4299:E4299"/>
    <mergeCell ref="G4294:J4294"/>
    <mergeCell ref="B4277:E4277"/>
    <mergeCell ref="B4253:E4253"/>
    <mergeCell ref="B4074:E4074"/>
    <mergeCell ref="Q3963:U396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zoomScale="90" zoomScaleNormal="90" workbookViewId="0">
      <selection activeCell="E56" sqref="E56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194</v>
      </c>
      <c r="B29" s="412"/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/>
    </row>
    <row r="30" spans="1:15" s="60" customFormat="1" ht="18.75" customHeight="1">
      <c r="A30" s="73" t="s">
        <v>140</v>
      </c>
      <c r="B30" s="352">
        <f>B29-M28</f>
        <v>-1936.1</v>
      </c>
      <c r="C30" s="352">
        <f t="shared" ref="C30:M30" si="1">+C29-B29</f>
        <v>0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3" t="s">
        <v>194</v>
      </c>
      <c r="B45" s="412"/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4"/>
      <c r="O45" s="53"/>
    </row>
    <row r="46" spans="1:256" ht="18.75" customHeight="1">
      <c r="A46" s="111" t="s">
        <v>171</v>
      </c>
      <c r="B46" s="352">
        <f>B45-M44</f>
        <v>-1115.0999999999999</v>
      </c>
      <c r="C46" s="352">
        <f t="shared" ref="C46:M46" si="2">+C45-B45</f>
        <v>0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194</v>
      </c>
      <c r="B61" s="987"/>
      <c r="C61" s="987"/>
      <c r="D61" s="987"/>
      <c r="E61" s="987"/>
      <c r="F61" s="987"/>
      <c r="G61" s="120"/>
      <c r="H61" s="988"/>
      <c r="I61" s="988"/>
      <c r="J61" s="988"/>
      <c r="K61" s="545"/>
      <c r="L61" s="545"/>
      <c r="M61" s="988"/>
      <c r="N61" s="989"/>
      <c r="O61" s="108"/>
    </row>
    <row r="62" spans="1:15" ht="18.75" customHeight="1">
      <c r="A62" s="985" t="s">
        <v>140</v>
      </c>
      <c r="B62" s="352">
        <f>B61-M60</f>
        <v>-1104.33</v>
      </c>
      <c r="C62" s="352">
        <f t="shared" ref="C62:M62" si="3">+C61-B61</f>
        <v>0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6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22"/>
  <sheetViews>
    <sheetView zoomScaleNormal="100" workbookViewId="0">
      <pane xSplit="8" ySplit="2" topLeftCell="I1300" activePane="bottomRight" state="frozen"/>
      <selection pane="topRight" activeCell="I1" sqref="I1"/>
      <selection pane="bottomLeft" activeCell="A23" sqref="A23"/>
      <selection pane="bottomRight" activeCell="F1327" sqref="F1327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37" t="s">
        <v>3</v>
      </c>
      <c r="B1" s="5" t="s">
        <v>2</v>
      </c>
      <c r="C1" s="1081" t="s">
        <v>1</v>
      </c>
      <c r="D1" s="1055" t="s">
        <v>0</v>
      </c>
      <c r="E1" s="1084" t="s">
        <v>189</v>
      </c>
      <c r="F1" s="1055" t="s">
        <v>78</v>
      </c>
      <c r="G1" s="1086" t="s">
        <v>79</v>
      </c>
      <c r="H1" s="146" t="s">
        <v>11</v>
      </c>
    </row>
    <row r="2" spans="1:8" ht="15" customHeight="1" thickBot="1">
      <c r="A2" s="1038"/>
      <c r="B2" s="14" t="s">
        <v>5</v>
      </c>
      <c r="C2" s="1082"/>
      <c r="D2" s="1083"/>
      <c r="E2" s="1085"/>
      <c r="F2" s="1083"/>
      <c r="G2" s="1087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55" t="s">
        <v>80</v>
      </c>
      <c r="C67" s="1055"/>
      <c r="D67" s="1055"/>
      <c r="E67" s="1055"/>
      <c r="F67" s="19"/>
      <c r="G67" s="32"/>
      <c r="H67" s="125"/>
    </row>
    <row r="68" spans="1:8" ht="15" customHeight="1">
      <c r="A68" s="3">
        <v>40273</v>
      </c>
      <c r="B68" s="1055"/>
      <c r="C68" s="1055"/>
      <c r="D68" s="1055"/>
      <c r="E68" s="1055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14" t="s">
        <v>63</v>
      </c>
      <c r="C88" s="1014"/>
      <c r="D88" s="1014"/>
      <c r="E88" s="1014"/>
      <c r="F88" s="1014"/>
      <c r="G88" s="1014"/>
      <c r="H88" s="1014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89" t="s">
        <v>63</v>
      </c>
      <c r="C108" s="1090"/>
      <c r="D108" s="1090"/>
      <c r="E108" s="1090"/>
      <c r="F108" s="1090"/>
      <c r="G108" s="1091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88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88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88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55" t="s">
        <v>71</v>
      </c>
      <c r="C173" s="1055"/>
      <c r="D173" s="1055"/>
      <c r="E173" s="1055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70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70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70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77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70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70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70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70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76" t="s">
        <v>74</v>
      </c>
      <c r="C258" s="1076"/>
      <c r="D258" s="1076"/>
      <c r="E258" s="1076"/>
      <c r="F258" s="1076"/>
      <c r="G258" s="1076"/>
      <c r="H258" s="1092"/>
    </row>
    <row r="259" spans="1:8" ht="15" customHeight="1">
      <c r="A259" s="3">
        <v>40540</v>
      </c>
      <c r="B259" s="1076"/>
      <c r="C259" s="1076"/>
      <c r="D259" s="1076"/>
      <c r="E259" s="1076"/>
      <c r="F259" s="1076"/>
      <c r="G259" s="1076"/>
      <c r="H259" s="1092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70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70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70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70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70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70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70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76" t="s">
        <v>71</v>
      </c>
      <c r="C341" s="1076"/>
      <c r="D341" s="1076"/>
      <c r="E341" s="1076"/>
      <c r="F341" s="1076"/>
      <c r="G341" s="1076"/>
      <c r="H341" s="1092"/>
    </row>
    <row r="342" spans="1:8" ht="15" customHeight="1">
      <c r="A342" s="3">
        <v>40658</v>
      </c>
      <c r="B342" s="1076"/>
      <c r="C342" s="1076"/>
      <c r="D342" s="1076"/>
      <c r="E342" s="1076"/>
      <c r="F342" s="1076"/>
      <c r="G342" s="1076"/>
      <c r="H342" s="1092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75" t="s">
        <v>83</v>
      </c>
      <c r="C346" s="1075"/>
      <c r="D346" s="1075"/>
      <c r="E346" s="1075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079" t="s">
        <v>83</v>
      </c>
      <c r="C347" s="1079"/>
      <c r="D347" s="1079"/>
      <c r="E347" s="1079"/>
      <c r="F347" s="1079"/>
      <c r="G347" s="1079"/>
      <c r="H347" s="1080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78" t="s">
        <v>71</v>
      </c>
      <c r="C367" s="1078"/>
      <c r="D367" s="1078"/>
      <c r="E367" s="1078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78" t="s">
        <v>71</v>
      </c>
      <c r="C432" s="1078"/>
      <c r="D432" s="1078"/>
      <c r="E432" s="1078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77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70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70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70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70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76" t="s">
        <v>71</v>
      </c>
      <c r="C517" s="1076"/>
      <c r="D517" s="1076"/>
      <c r="E517" s="1076"/>
      <c r="F517" s="213"/>
      <c r="G517" s="213"/>
      <c r="H517" s="169">
        <v>129500</v>
      </c>
    </row>
    <row r="518" spans="1:8" ht="15" customHeight="1">
      <c r="A518" s="3">
        <v>40904</v>
      </c>
      <c r="B518" s="1076"/>
      <c r="C518" s="1076"/>
      <c r="D518" s="1076"/>
      <c r="E518" s="1076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079" t="s">
        <v>71</v>
      </c>
      <c r="C522" s="1079"/>
      <c r="D522" s="1079"/>
      <c r="E522" s="1079"/>
      <c r="F522" s="155"/>
      <c r="H522" s="1077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70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70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70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70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70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70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77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70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70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76" t="s">
        <v>71</v>
      </c>
      <c r="C591" s="1076"/>
      <c r="D591" s="1076"/>
      <c r="E591" s="1076"/>
      <c r="F591" s="213"/>
      <c r="G591" s="213"/>
      <c r="H591" s="169">
        <v>130500</v>
      </c>
    </row>
    <row r="592" spans="1:14" ht="15" customHeight="1">
      <c r="A592" s="3">
        <v>41008</v>
      </c>
      <c r="B592" s="1076"/>
      <c r="C592" s="1076"/>
      <c r="D592" s="1076"/>
      <c r="E592" s="1076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78" t="s">
        <v>86</v>
      </c>
      <c r="C612" s="1078"/>
      <c r="D612" s="1078"/>
      <c r="E612" s="1078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76" t="s">
        <v>93</v>
      </c>
      <c r="C632" s="1076"/>
      <c r="D632" s="1076"/>
      <c r="E632" s="1076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76"/>
      <c r="C633" s="1076"/>
      <c r="D633" s="1076"/>
      <c r="E633" s="1076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78" t="s">
        <v>71</v>
      </c>
      <c r="C692" s="1078"/>
      <c r="D692" s="1078"/>
      <c r="E692" s="1078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77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70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70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70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70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066" t="s">
        <v>70</v>
      </c>
      <c r="C778" s="1066"/>
      <c r="D778" s="1066"/>
      <c r="E778" s="1066"/>
      <c r="F778" s="304"/>
      <c r="G778" s="262"/>
      <c r="H778" s="169">
        <v>118500</v>
      </c>
    </row>
    <row r="779" spans="1:12" ht="15" customHeight="1">
      <c r="A779" s="3">
        <v>41269</v>
      </c>
      <c r="B779" s="1066" t="s">
        <v>70</v>
      </c>
      <c r="C779" s="1066"/>
      <c r="D779" s="1066"/>
      <c r="E779" s="1066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066" t="s">
        <v>70</v>
      </c>
      <c r="C783" s="1066"/>
      <c r="D783" s="1066"/>
      <c r="E783" s="1066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70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70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70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70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70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75" t="s">
        <v>70</v>
      </c>
      <c r="C846" s="1075"/>
      <c r="D846" s="1075"/>
      <c r="E846" s="1075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066" t="s">
        <v>70</v>
      </c>
      <c r="C847" s="1066"/>
      <c r="D847" s="1066"/>
      <c r="E847" s="1066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70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70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70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071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065" t="s">
        <v>70</v>
      </c>
      <c r="C872" s="1065"/>
      <c r="D872" s="1065"/>
      <c r="E872" s="1065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065" t="s">
        <v>70</v>
      </c>
      <c r="C887" s="1065"/>
      <c r="D887" s="1065"/>
      <c r="E887" s="1065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069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069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069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065" t="s">
        <v>70</v>
      </c>
      <c r="C952" s="1065"/>
      <c r="D952" s="1065"/>
      <c r="E952" s="1065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13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13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074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069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069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069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069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066" t="s">
        <v>149</v>
      </c>
      <c r="C1039" s="1066"/>
      <c r="D1039" s="1066"/>
      <c r="E1039" s="1066"/>
      <c r="H1039" s="135">
        <v>96100</v>
      </c>
    </row>
    <row r="1040" spans="1:8" ht="15" customHeight="1">
      <c r="A1040" s="3">
        <v>41634</v>
      </c>
      <c r="B1040" s="1066"/>
      <c r="C1040" s="1066"/>
      <c r="D1040" s="1066"/>
      <c r="E1040" s="1066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072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073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073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073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067" t="s">
        <v>175</v>
      </c>
      <c r="D1120" s="1067"/>
      <c r="H1120" s="135">
        <v>120000</v>
      </c>
    </row>
    <row r="1121" spans="1:8" ht="15" customHeight="1">
      <c r="A1121" s="715">
        <v>41750</v>
      </c>
      <c r="C1121" s="1067"/>
      <c r="D1121" s="1067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066" t="s">
        <v>181</v>
      </c>
      <c r="C1211" s="1066"/>
      <c r="D1211" s="1066"/>
      <c r="E1211" s="1066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68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18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18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18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18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18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065" t="s">
        <v>191</v>
      </c>
      <c r="C1299" s="1065"/>
      <c r="D1299" s="1065"/>
      <c r="E1299" s="1065"/>
      <c r="H1299" s="135">
        <v>107400</v>
      </c>
    </row>
    <row r="1300" spans="1:8" ht="15" customHeight="1">
      <c r="A1300" s="842">
        <v>41999</v>
      </c>
      <c r="B1300" s="1065"/>
      <c r="C1300" s="1065"/>
      <c r="D1300" s="1065"/>
      <c r="E1300" s="1065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 t="shared" ref="E1308:E1313" si="129"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 t="shared" si="129"/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 t="shared" si="129"/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 t="shared" si="129"/>
        <v>-175</v>
      </c>
      <c r="H1311" s="135">
        <v>108900</v>
      </c>
    </row>
    <row r="1312" spans="1:8" ht="15" customHeight="1">
      <c r="A1312" s="842">
        <v>42018</v>
      </c>
      <c r="B1312" s="132">
        <v>418320</v>
      </c>
      <c r="C1312" s="137">
        <v>14250</v>
      </c>
      <c r="D1312" s="136">
        <v>14290</v>
      </c>
      <c r="E1312" s="161">
        <f t="shared" si="129"/>
        <v>-530</v>
      </c>
      <c r="H1312" s="135">
        <v>104350</v>
      </c>
    </row>
    <row r="1313" spans="1:8" ht="15" customHeight="1">
      <c r="A1313" s="842">
        <v>42019</v>
      </c>
      <c r="B1313" s="132">
        <v>418332</v>
      </c>
      <c r="C1313" s="137">
        <v>14570</v>
      </c>
      <c r="D1313" s="136">
        <v>14630</v>
      </c>
      <c r="E1313" s="161">
        <f t="shared" si="129"/>
        <v>320</v>
      </c>
      <c r="H1313" s="135">
        <v>107050</v>
      </c>
    </row>
    <row r="1314" spans="1:8" ht="15" customHeight="1">
      <c r="A1314" s="842">
        <v>42020</v>
      </c>
      <c r="B1314" s="132">
        <v>418518</v>
      </c>
      <c r="C1314" s="137">
        <v>14360</v>
      </c>
      <c r="D1314" s="136">
        <v>14430</v>
      </c>
      <c r="E1314" s="161">
        <f t="shared" ref="E1314:E1319" si="130">C1314-C1313</f>
        <v>-210</v>
      </c>
      <c r="H1314" s="135">
        <v>107050</v>
      </c>
    </row>
    <row r="1315" spans="1:8" ht="15" customHeight="1">
      <c r="A1315" s="842">
        <v>42023</v>
      </c>
      <c r="B1315" s="132">
        <v>417900</v>
      </c>
      <c r="C1315" s="137">
        <v>14400</v>
      </c>
      <c r="D1315" s="136">
        <v>14475</v>
      </c>
      <c r="E1315" s="161">
        <f t="shared" si="130"/>
        <v>40</v>
      </c>
      <c r="H1315" s="135">
        <v>108350</v>
      </c>
    </row>
    <row r="1316" spans="1:8" ht="15" customHeight="1">
      <c r="A1316" s="842">
        <v>42024</v>
      </c>
      <c r="B1316" s="132">
        <v>418062</v>
      </c>
      <c r="C1316" s="137">
        <v>14540</v>
      </c>
      <c r="D1316" s="136">
        <v>14600</v>
      </c>
      <c r="E1316" s="161">
        <f t="shared" si="130"/>
        <v>140</v>
      </c>
      <c r="H1316" s="135">
        <v>107350</v>
      </c>
    </row>
    <row r="1317" spans="1:8" ht="15" customHeight="1">
      <c r="A1317" s="842">
        <v>42025</v>
      </c>
      <c r="B1317" s="132">
        <v>419964</v>
      </c>
      <c r="C1317" s="137">
        <v>14770</v>
      </c>
      <c r="D1317" s="136">
        <v>14900</v>
      </c>
      <c r="E1317" s="161">
        <f t="shared" si="130"/>
        <v>230</v>
      </c>
      <c r="H1317" s="135">
        <v>108850</v>
      </c>
    </row>
    <row r="1318" spans="1:8" ht="15" customHeight="1">
      <c r="A1318" s="842">
        <v>42026</v>
      </c>
      <c r="B1318" s="132">
        <v>421842</v>
      </c>
      <c r="C1318" s="137">
        <v>14720</v>
      </c>
      <c r="D1318" s="136">
        <v>14760</v>
      </c>
      <c r="E1318" s="161">
        <f t="shared" si="130"/>
        <v>-50</v>
      </c>
      <c r="H1318" s="135">
        <v>109850</v>
      </c>
    </row>
    <row r="1319" spans="1:8" ht="15" customHeight="1">
      <c r="A1319" s="842">
        <v>42027</v>
      </c>
      <c r="B1319" s="132">
        <v>423036</v>
      </c>
      <c r="C1319" s="137">
        <v>14405</v>
      </c>
      <c r="D1319" s="136">
        <v>14455</v>
      </c>
      <c r="E1319" s="161">
        <f t="shared" si="130"/>
        <v>-315</v>
      </c>
      <c r="H1319" s="135">
        <v>107850</v>
      </c>
    </row>
    <row r="1320" spans="1:8" ht="15" customHeight="1">
      <c r="A1320" s="842">
        <v>42030</v>
      </c>
      <c r="B1320" s="132">
        <v>423444</v>
      </c>
      <c r="C1320" s="137">
        <v>14375</v>
      </c>
      <c r="D1320" s="136">
        <v>14430</v>
      </c>
      <c r="E1320" s="161">
        <f>C1320-C1319</f>
        <v>-30</v>
      </c>
      <c r="H1320" s="135">
        <v>104550</v>
      </c>
    </row>
    <row r="1321" spans="1:8" ht="15" customHeight="1">
      <c r="A1321" s="842">
        <v>42031</v>
      </c>
      <c r="B1321" s="132">
        <v>424110</v>
      </c>
      <c r="C1321" s="137">
        <v>14675</v>
      </c>
      <c r="D1321" s="136">
        <v>14725</v>
      </c>
      <c r="E1321" s="161">
        <f>C1321-C1320</f>
        <v>300</v>
      </c>
      <c r="H1321" s="135">
        <v>107400</v>
      </c>
    </row>
    <row r="1322" spans="1:8" ht="15" customHeight="1">
      <c r="A1322" s="842">
        <v>42032</v>
      </c>
      <c r="B1322" s="132">
        <v>423726</v>
      </c>
      <c r="C1322" s="137">
        <v>14930</v>
      </c>
      <c r="D1322" s="136">
        <v>14970</v>
      </c>
      <c r="E1322" s="161">
        <f>C1322-C1321</f>
        <v>255</v>
      </c>
      <c r="F1322" s="255">
        <f>AVERAGE(C1304:C1322)</f>
        <v>14773.684210526315</v>
      </c>
      <c r="G1322" s="953">
        <f>AVERAGE(C1304:C1322)</f>
        <v>14773.684210526315</v>
      </c>
      <c r="H1322" s="135">
        <v>107000</v>
      </c>
    </row>
  </sheetData>
  <mergeCells count="52"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  <mergeCell ref="B88:H88"/>
    <mergeCell ref="B173:E173"/>
    <mergeCell ref="G1:G2"/>
    <mergeCell ref="F1:F2"/>
    <mergeCell ref="H118:H120"/>
    <mergeCell ref="A1:A2"/>
    <mergeCell ref="C1:C2"/>
    <mergeCell ref="D1:D2"/>
    <mergeCell ref="E1:E2"/>
    <mergeCell ref="B67:E68"/>
    <mergeCell ref="H537:H541"/>
    <mergeCell ref="B522:E522"/>
    <mergeCell ref="H457:H461"/>
    <mergeCell ref="B432:E432"/>
    <mergeCell ref="B347:H347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B846:E846"/>
    <mergeCell ref="B847:E847"/>
    <mergeCell ref="B952:E952"/>
    <mergeCell ref="B887:E887"/>
    <mergeCell ref="B872:E872"/>
    <mergeCell ref="H897:H899"/>
    <mergeCell ref="H867:H868"/>
    <mergeCell ref="H1066:H1069"/>
    <mergeCell ref="H850:H851"/>
    <mergeCell ref="H978:H982"/>
    <mergeCell ref="B1299:E1300"/>
    <mergeCell ref="B1211:E1211"/>
    <mergeCell ref="C1120:D1121"/>
    <mergeCell ref="B1039:E1040"/>
    <mergeCell ref="H970:H971"/>
    <mergeCell ref="H1238:H124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3"/>
  </sheetPr>
  <dimension ref="A1:K2095"/>
  <sheetViews>
    <sheetView zoomScaleNormal="100" workbookViewId="0">
      <pane xSplit="1" ySplit="2" topLeftCell="B2074" activePane="bottomRight" state="frozen"/>
      <selection pane="topRight" activeCell="B1" sqref="B1"/>
      <selection pane="bottomLeft" activeCell="A3" sqref="A3"/>
      <selection pane="bottomRight" activeCell="F2104" sqref="F2104:F2105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095" t="s">
        <v>46</v>
      </c>
      <c r="B1" s="1095"/>
      <c r="C1" s="1095"/>
      <c r="D1" s="1095"/>
      <c r="E1" s="1095"/>
      <c r="F1" s="1095"/>
      <c r="G1" s="1095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097" t="s">
        <v>52</v>
      </c>
      <c r="C68" s="1097"/>
      <c r="D68" s="1097"/>
    </row>
    <row r="69" spans="1:4" ht="15" customHeight="1">
      <c r="A69" s="93">
        <v>39181</v>
      </c>
      <c r="B69" s="1097"/>
      <c r="C69" s="1097"/>
      <c r="D69" s="1097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099" t="s">
        <v>14</v>
      </c>
      <c r="B103" s="1099"/>
      <c r="C103" s="1099"/>
      <c r="D103" s="1099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096" t="s">
        <v>52</v>
      </c>
      <c r="C313" s="1096"/>
      <c r="D313" s="1096"/>
      <c r="E313" s="1096"/>
      <c r="F313" s="1096"/>
      <c r="G313" s="1096"/>
      <c r="H313" s="102"/>
      <c r="I313" s="102"/>
      <c r="J313" s="102"/>
      <c r="K313" s="102"/>
    </row>
    <row r="314" spans="1:11" ht="15" customHeight="1">
      <c r="A314" s="99">
        <v>39531</v>
      </c>
      <c r="B314" s="1096"/>
      <c r="C314" s="1096"/>
      <c r="D314" s="1096"/>
      <c r="E314" s="1096"/>
      <c r="F314" s="1096"/>
      <c r="G314" s="1096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096" t="s">
        <v>10</v>
      </c>
      <c r="C344" s="1096"/>
      <c r="D344" s="1096"/>
      <c r="E344" s="1096"/>
      <c r="F344" s="1096"/>
      <c r="G344" s="1096"/>
      <c r="H344" s="1096"/>
      <c r="I344" s="1096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096" t="s">
        <v>53</v>
      </c>
      <c r="C359" s="1096"/>
      <c r="D359" s="1096"/>
      <c r="E359" s="1096"/>
      <c r="F359" s="1096"/>
      <c r="G359" s="1096"/>
      <c r="H359" s="1096"/>
      <c r="I359" s="1096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096" t="s">
        <v>54</v>
      </c>
      <c r="C424" s="1096"/>
      <c r="D424" s="1096"/>
      <c r="E424" s="1096"/>
      <c r="F424" s="1096"/>
      <c r="G424" s="1096"/>
      <c r="H424" s="1096"/>
      <c r="I424" s="1096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15" t="s">
        <v>55</v>
      </c>
      <c r="C511" s="1010"/>
      <c r="D511" s="1010"/>
      <c r="E511" s="1010"/>
      <c r="F511" s="1010"/>
      <c r="G511" s="1010"/>
      <c r="H511" s="1010"/>
      <c r="I511" s="1010"/>
      <c r="J511" s="1010"/>
      <c r="K511" s="1010"/>
    </row>
    <row r="512" spans="1:11" ht="15" customHeight="1">
      <c r="A512" s="3">
        <v>39807</v>
      </c>
      <c r="B512" s="1010"/>
      <c r="C512" s="1010"/>
      <c r="D512" s="1010"/>
      <c r="E512" s="1010"/>
      <c r="F512" s="1010"/>
      <c r="G512" s="1010"/>
      <c r="H512" s="1010"/>
      <c r="I512" s="1010"/>
      <c r="J512" s="1010"/>
      <c r="K512" s="1010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15" t="s">
        <v>44</v>
      </c>
      <c r="C587" s="1015"/>
      <c r="D587" s="1015"/>
      <c r="E587" s="1015"/>
      <c r="F587" s="1015"/>
      <c r="G587" s="1015"/>
      <c r="H587" s="1015"/>
      <c r="I587" s="1015"/>
    </row>
    <row r="588" spans="1:9" ht="15" customHeight="1">
      <c r="A588" s="3">
        <v>39916</v>
      </c>
      <c r="B588" s="1015"/>
      <c r="C588" s="1015"/>
      <c r="D588" s="1015"/>
      <c r="E588" s="1015"/>
      <c r="F588" s="1015"/>
      <c r="G588" s="1015"/>
      <c r="H588" s="1015"/>
      <c r="I588" s="1015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32" t="s">
        <v>10</v>
      </c>
      <c r="C603" s="1067"/>
      <c r="D603" s="1067"/>
      <c r="E603" s="1067"/>
      <c r="F603" s="1067"/>
      <c r="G603" s="1067"/>
      <c r="H603" s="1067"/>
      <c r="I603" s="1067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32" t="s">
        <v>60</v>
      </c>
      <c r="C618" s="1032"/>
      <c r="D618" s="1032"/>
      <c r="E618" s="1032"/>
      <c r="F618" s="1032"/>
      <c r="G618" s="1032"/>
      <c r="H618" s="1032"/>
      <c r="I618" s="1032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094" t="s">
        <v>64</v>
      </c>
      <c r="C771" s="1094"/>
      <c r="D771" s="1094"/>
      <c r="E771" s="1094"/>
      <c r="F771" s="1094"/>
      <c r="G771" s="1094"/>
      <c r="H771" s="1094"/>
      <c r="I771" s="1094"/>
    </row>
    <row r="772" spans="1:9" ht="15" customHeight="1">
      <c r="A772" s="83">
        <v>40175</v>
      </c>
      <c r="B772" s="1094"/>
      <c r="C772" s="1094"/>
      <c r="D772" s="1094"/>
      <c r="E772" s="1094"/>
      <c r="F772" s="1094"/>
      <c r="G772" s="1094"/>
      <c r="H772" s="1094"/>
      <c r="I772" s="1094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094" t="s">
        <v>65</v>
      </c>
      <c r="C840" s="1094"/>
      <c r="D840" s="1094"/>
      <c r="E840" s="1094"/>
      <c r="F840" s="1094"/>
      <c r="G840" s="1094"/>
      <c r="H840" s="1094"/>
      <c r="I840" s="1094"/>
    </row>
    <row r="841" spans="1:9" ht="15" customHeight="1">
      <c r="A841" s="83">
        <v>40273</v>
      </c>
      <c r="B841" s="1094"/>
      <c r="C841" s="1094"/>
      <c r="D841" s="1094"/>
      <c r="E841" s="1094"/>
      <c r="F841" s="1094"/>
      <c r="G841" s="1094"/>
      <c r="H841" s="1094"/>
      <c r="I841" s="1094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100" t="s">
        <v>68</v>
      </c>
      <c r="C880" s="1100"/>
      <c r="D880" s="1100"/>
      <c r="E880" s="1100"/>
      <c r="F880" s="1100"/>
      <c r="G880" s="1100"/>
      <c r="H880" s="1100"/>
      <c r="I880" s="1100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098" t="s">
        <v>75</v>
      </c>
      <c r="C945" s="1098"/>
      <c r="D945" s="1098"/>
      <c r="E945" s="1098"/>
      <c r="F945" s="1098"/>
      <c r="G945" s="1098"/>
      <c r="H945" s="1098"/>
      <c r="I945" s="1098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094" t="s">
        <v>65</v>
      </c>
      <c r="C1030" s="1094"/>
      <c r="D1030" s="1094"/>
      <c r="E1030" s="1094"/>
      <c r="F1030" s="1094"/>
      <c r="G1030" s="1094"/>
      <c r="H1030" s="1094"/>
      <c r="I1030" s="1094"/>
    </row>
    <row r="1031" spans="1:9" ht="15" customHeight="1">
      <c r="A1031" s="93">
        <v>40540</v>
      </c>
      <c r="B1031" s="1094"/>
      <c r="C1031" s="1094"/>
      <c r="D1031" s="1094"/>
      <c r="E1031" s="1094"/>
      <c r="F1031" s="1094"/>
      <c r="G1031" s="1094"/>
      <c r="H1031" s="1094"/>
      <c r="I1031" s="1094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101" t="s">
        <v>68</v>
      </c>
      <c r="C1035" s="1101"/>
      <c r="D1035" s="1101"/>
      <c r="E1035" s="1101"/>
      <c r="F1035" s="1101"/>
      <c r="G1035" s="1101"/>
      <c r="H1035" s="1101"/>
      <c r="I1035" s="1101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094" t="s">
        <v>65</v>
      </c>
      <c r="C1114" s="1094"/>
      <c r="D1114" s="1094"/>
      <c r="E1114" s="1094"/>
      <c r="F1114" s="1094"/>
      <c r="G1114" s="1094"/>
      <c r="H1114" s="1094"/>
      <c r="I1114" s="1094"/>
    </row>
    <row r="1115" spans="1:9" ht="15" customHeight="1">
      <c r="A1115" s="93">
        <v>40658</v>
      </c>
      <c r="B1115" s="1094"/>
      <c r="C1115" s="1094"/>
      <c r="D1115" s="1094"/>
      <c r="E1115" s="1094"/>
      <c r="F1115" s="1094"/>
      <c r="G1115" s="1094"/>
      <c r="H1115" s="1094"/>
      <c r="I1115" s="1094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100" t="s">
        <v>84</v>
      </c>
      <c r="C1119" s="1100"/>
      <c r="D1119" s="1100"/>
      <c r="E1119" s="1100"/>
      <c r="F1119" s="1100"/>
      <c r="G1119" s="1100"/>
      <c r="H1119" s="1100"/>
      <c r="I1119" s="1100"/>
    </row>
    <row r="1120" spans="1:9" ht="15" customHeight="1">
      <c r="A1120" s="93">
        <v>40665</v>
      </c>
      <c r="B1120" s="1101" t="s">
        <v>85</v>
      </c>
      <c r="C1120" s="1101"/>
      <c r="D1120" s="1101"/>
      <c r="E1120" s="1101"/>
      <c r="F1120" s="1101"/>
      <c r="G1120" s="1101"/>
      <c r="H1120" s="1101"/>
      <c r="I1120" s="1101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098" t="s">
        <v>68</v>
      </c>
      <c r="C1140" s="1098"/>
      <c r="D1140" s="1098"/>
      <c r="E1140" s="1098"/>
      <c r="F1140" s="1098"/>
      <c r="G1140" s="1098"/>
      <c r="H1140" s="1098"/>
      <c r="I1140" s="1098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098" t="s">
        <v>68</v>
      </c>
      <c r="C1205" s="1098"/>
      <c r="D1205" s="1098"/>
      <c r="E1205" s="1098"/>
      <c r="F1205" s="1098"/>
      <c r="G1205" s="1098"/>
      <c r="H1205" s="1098"/>
      <c r="I1205" s="1098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098" t="s">
        <v>68</v>
      </c>
      <c r="C1290" s="1098"/>
      <c r="D1290" s="1098"/>
      <c r="E1290" s="1098"/>
      <c r="F1290" s="1098"/>
      <c r="G1290" s="1098"/>
      <c r="H1290" s="1098"/>
      <c r="I1290" s="1098"/>
    </row>
    <row r="1291" spans="1:9" ht="15" customHeight="1">
      <c r="A1291" s="93">
        <v>40904</v>
      </c>
      <c r="B1291" s="1098"/>
      <c r="C1291" s="1098"/>
      <c r="D1291" s="1098"/>
      <c r="E1291" s="1098"/>
      <c r="F1291" s="1098"/>
      <c r="G1291" s="1098"/>
      <c r="H1291" s="1098"/>
      <c r="I1291" s="1098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098" t="s">
        <v>68</v>
      </c>
      <c r="C1295" s="1098"/>
      <c r="D1295" s="1098"/>
      <c r="E1295" s="1098"/>
      <c r="F1295" s="1098"/>
      <c r="G1295" s="1098"/>
      <c r="H1295" s="1098"/>
      <c r="I1295" s="1098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098" t="s">
        <v>68</v>
      </c>
      <c r="C1364" s="1098"/>
      <c r="D1364" s="1098"/>
      <c r="E1364" s="1098"/>
      <c r="F1364" s="1098"/>
      <c r="G1364" s="1098"/>
      <c r="H1364" s="1098"/>
      <c r="I1364" s="1098"/>
    </row>
    <row r="1365" spans="1:9" ht="15" customHeight="1">
      <c r="A1365" s="93">
        <v>41008</v>
      </c>
      <c r="B1365" s="1098"/>
      <c r="C1365" s="1098"/>
      <c r="D1365" s="1098"/>
      <c r="E1365" s="1098"/>
      <c r="F1365" s="1098"/>
      <c r="G1365" s="1098"/>
      <c r="H1365" s="1098"/>
      <c r="I1365" s="1098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098" t="s">
        <v>91</v>
      </c>
      <c r="C1385" s="1098"/>
      <c r="D1385" s="1098"/>
      <c r="E1385" s="1098"/>
      <c r="F1385" s="1098"/>
      <c r="G1385" s="1098"/>
      <c r="H1385" s="1098"/>
      <c r="I1385" s="1098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098" t="s">
        <v>91</v>
      </c>
      <c r="C1405" s="1098"/>
      <c r="D1405" s="1098"/>
      <c r="E1405" s="1098"/>
      <c r="F1405" s="1098"/>
      <c r="G1405" s="1098"/>
      <c r="H1405" s="1098"/>
      <c r="I1405" s="1098"/>
    </row>
    <row r="1406" spans="1:9" ht="15" customHeight="1">
      <c r="A1406" s="93">
        <v>41065</v>
      </c>
      <c r="B1406" s="1098"/>
      <c r="C1406" s="1098"/>
      <c r="D1406" s="1098"/>
      <c r="E1406" s="1098"/>
      <c r="F1406" s="1098"/>
      <c r="G1406" s="1098"/>
      <c r="H1406" s="1098"/>
      <c r="I1406" s="1098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098" t="s">
        <v>91</v>
      </c>
      <c r="C1465" s="1098"/>
      <c r="D1465" s="1098"/>
      <c r="E1465" s="1098"/>
      <c r="F1465" s="1098"/>
      <c r="G1465" s="1098"/>
      <c r="H1465" s="1098"/>
      <c r="I1465" s="1098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093" t="s">
        <v>112</v>
      </c>
      <c r="C1551" s="1093"/>
      <c r="D1551" s="1093"/>
    </row>
    <row r="1552" spans="1:4" ht="15" customHeight="1">
      <c r="A1552" s="93">
        <v>41269</v>
      </c>
      <c r="B1552" s="1093" t="s">
        <v>112</v>
      </c>
      <c r="C1552" s="1093"/>
      <c r="D1552" s="1093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093" t="s">
        <v>112</v>
      </c>
      <c r="C1556" s="1093"/>
      <c r="D1556" s="1093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102" t="s">
        <v>112</v>
      </c>
      <c r="C1619" s="1102"/>
      <c r="D1619" s="1102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093" t="s">
        <v>112</v>
      </c>
      <c r="C1620" s="1093"/>
      <c r="D1620" s="1093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093" t="s">
        <v>112</v>
      </c>
      <c r="C1645" s="1093"/>
      <c r="D1645" s="1093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093" t="s">
        <v>112</v>
      </c>
      <c r="C1660" s="1093"/>
      <c r="D1660" s="1093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093" t="s">
        <v>112</v>
      </c>
      <c r="C1725" s="1093"/>
      <c r="D1725" s="1093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093" t="s">
        <v>112</v>
      </c>
      <c r="C1812" s="1093"/>
      <c r="D1812" s="1093"/>
    </row>
    <row r="1813" spans="1:9" ht="15" customHeight="1">
      <c r="A1813" s="83">
        <v>41634</v>
      </c>
      <c r="B1813" s="1093" t="s">
        <v>112</v>
      </c>
      <c r="C1813" s="1093"/>
      <c r="D1813" s="1093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067" t="s">
        <v>175</v>
      </c>
      <c r="D1893" s="1067"/>
    </row>
    <row r="1894" spans="1:9" ht="15" customHeight="1">
      <c r="A1894" s="588">
        <v>41750</v>
      </c>
      <c r="C1894" s="1067"/>
      <c r="D1894" s="1067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093" t="s">
        <v>112</v>
      </c>
      <c r="C1904" s="1093"/>
      <c r="D1904" s="1093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093" t="s">
        <v>112</v>
      </c>
      <c r="C1919" s="1093"/>
      <c r="D1919" s="1093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093" t="s">
        <v>182</v>
      </c>
      <c r="C1984" s="1093"/>
      <c r="D1984" s="1093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093" t="s">
        <v>190</v>
      </c>
      <c r="C2072" s="1093"/>
      <c r="D2072" s="1093"/>
    </row>
    <row r="2073" spans="1:9" ht="15" customHeight="1">
      <c r="A2073" s="588">
        <v>41999</v>
      </c>
      <c r="B2073" s="1093"/>
      <c r="C2073" s="1093"/>
      <c r="D2073" s="1093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095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6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6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6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6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</row>
    <row r="2085" spans="1:6" ht="15" customHeight="1">
      <c r="A2085" s="588">
        <v>42018</v>
      </c>
      <c r="B2085" s="84">
        <v>8900</v>
      </c>
      <c r="C2085" s="84">
        <v>9200</v>
      </c>
      <c r="D2085" s="84">
        <f t="shared" si="130"/>
        <v>9050</v>
      </c>
    </row>
    <row r="2086" spans="1:6" ht="15" customHeight="1">
      <c r="A2086" s="588">
        <v>42019</v>
      </c>
      <c r="B2086" s="84">
        <v>8900</v>
      </c>
      <c r="C2086" s="84">
        <v>9200</v>
      </c>
      <c r="D2086" s="84">
        <f t="shared" si="130"/>
        <v>9050</v>
      </c>
    </row>
    <row r="2087" spans="1:6" ht="15" customHeight="1">
      <c r="A2087" s="588">
        <v>42020</v>
      </c>
      <c r="B2087" s="84">
        <v>8900</v>
      </c>
      <c r="C2087" s="84">
        <v>9200</v>
      </c>
      <c r="D2087" s="84">
        <f t="shared" si="130"/>
        <v>9050</v>
      </c>
    </row>
    <row r="2088" spans="1:6" ht="15" customHeight="1">
      <c r="A2088" s="588">
        <v>42023</v>
      </c>
      <c r="B2088" s="84">
        <v>8900</v>
      </c>
      <c r="C2088" s="84">
        <v>9200</v>
      </c>
      <c r="D2088" s="84">
        <f t="shared" si="130"/>
        <v>9050</v>
      </c>
    </row>
    <row r="2089" spans="1:6" ht="15" customHeight="1">
      <c r="A2089" s="588">
        <v>42024</v>
      </c>
      <c r="B2089" s="84">
        <v>8900</v>
      </c>
      <c r="C2089" s="84">
        <v>9200</v>
      </c>
      <c r="D2089" s="84">
        <f t="shared" si="130"/>
        <v>9050</v>
      </c>
    </row>
    <row r="2090" spans="1:6" ht="15" customHeight="1">
      <c r="A2090" s="588">
        <v>42025</v>
      </c>
      <c r="B2090" s="84">
        <v>8900</v>
      </c>
      <c r="C2090" s="84">
        <v>9200</v>
      </c>
      <c r="D2090" s="84">
        <f t="shared" si="130"/>
        <v>9050</v>
      </c>
    </row>
    <row r="2091" spans="1:6" ht="15" customHeight="1">
      <c r="A2091" s="588">
        <v>42026</v>
      </c>
      <c r="B2091" s="84">
        <v>8900</v>
      </c>
      <c r="C2091" s="84">
        <v>9200</v>
      </c>
      <c r="D2091" s="84">
        <f t="shared" si="130"/>
        <v>9050</v>
      </c>
    </row>
    <row r="2092" spans="1:6" ht="15" customHeight="1">
      <c r="A2092" s="588">
        <v>42027</v>
      </c>
      <c r="B2092" s="84">
        <v>8900</v>
      </c>
      <c r="C2092" s="84">
        <v>9200</v>
      </c>
      <c r="D2092" s="84">
        <f t="shared" si="130"/>
        <v>9050</v>
      </c>
    </row>
    <row r="2093" spans="1:6" ht="15" customHeight="1">
      <c r="A2093" s="588">
        <v>42030</v>
      </c>
      <c r="B2093" s="84">
        <v>7700</v>
      </c>
      <c r="C2093" s="84">
        <v>8200</v>
      </c>
      <c r="D2093" s="84">
        <f t="shared" si="130"/>
        <v>7950</v>
      </c>
    </row>
    <row r="2094" spans="1:6" ht="15" customHeight="1">
      <c r="A2094" s="588">
        <v>42031</v>
      </c>
      <c r="B2094" s="84">
        <v>7700</v>
      </c>
      <c r="C2094" s="84">
        <v>8200</v>
      </c>
      <c r="D2094" s="84">
        <f t="shared" si="130"/>
        <v>7950</v>
      </c>
    </row>
    <row r="2095" spans="1:6" ht="15" customHeight="1">
      <c r="A2095" s="588">
        <v>42032</v>
      </c>
      <c r="B2095" s="84">
        <v>7700</v>
      </c>
      <c r="C2095" s="84">
        <v>8200</v>
      </c>
      <c r="D2095" s="84">
        <f t="shared" si="130"/>
        <v>7950</v>
      </c>
      <c r="E2095" s="505">
        <f>AVERAGE(D2077:D2095)</f>
        <v>8876.3157894736851</v>
      </c>
      <c r="F2095" s="505">
        <f>AVERAGE(D2077:D2095)</f>
        <v>8876.3157894736851</v>
      </c>
    </row>
  </sheetData>
  <mergeCells count="43"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095" t="s">
        <v>150</v>
      </c>
      <c r="B1" s="1095"/>
      <c r="C1" s="1095"/>
      <c r="D1" s="1095"/>
      <c r="E1" s="1095"/>
      <c r="F1" s="1095"/>
      <c r="G1" s="1095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103" t="s">
        <v>151</v>
      </c>
      <c r="K38" s="1104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105"/>
      <c r="K39" s="1106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G39" sqref="G39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194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90"/>
      <c r="N9" s="984"/>
    </row>
    <row r="10" spans="1:14">
      <c r="A10" s="73" t="s">
        <v>12</v>
      </c>
      <c r="B10" s="122">
        <f>B9-M8</f>
        <v>-15918.57</v>
      </c>
      <c r="C10" s="122">
        <f t="shared" ref="C10:M10" si="0">C9-B9</f>
        <v>0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91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779" activePane="bottomLeft" state="frozen"/>
      <selection pane="bottomLeft" activeCell="H804" sqref="H804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37" t="s">
        <v>3</v>
      </c>
      <c r="B1" s="5" t="s">
        <v>2</v>
      </c>
      <c r="C1" s="1120" t="s">
        <v>1</v>
      </c>
      <c r="D1" s="1122" t="s">
        <v>0</v>
      </c>
      <c r="E1" s="1084" t="s">
        <v>66</v>
      </c>
      <c r="F1" s="1055" t="s">
        <v>78</v>
      </c>
      <c r="G1" s="1055" t="s">
        <v>79</v>
      </c>
      <c r="H1" s="553" t="s">
        <v>11</v>
      </c>
    </row>
    <row r="2" spans="1:10" s="123" customFormat="1" ht="15" customHeight="1" thickBot="1">
      <c r="A2" s="1038"/>
      <c r="B2" s="14" t="s">
        <v>5</v>
      </c>
      <c r="C2" s="1121"/>
      <c r="D2" s="1123"/>
      <c r="E2" s="1085"/>
      <c r="F2" s="1083"/>
      <c r="G2" s="1083"/>
      <c r="H2" s="596" t="s">
        <v>6</v>
      </c>
    </row>
    <row r="3" spans="1:10" s="123" customFormat="1" ht="15" customHeight="1">
      <c r="A3" s="3">
        <v>40910</v>
      </c>
      <c r="B3" s="1078" t="s">
        <v>71</v>
      </c>
      <c r="C3" s="1078"/>
      <c r="D3" s="1078"/>
      <c r="E3" s="1078"/>
      <c r="F3" s="161"/>
      <c r="H3" s="1115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111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111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111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111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111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111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15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111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111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76" t="s">
        <v>71</v>
      </c>
      <c r="C72" s="1076"/>
      <c r="D72" s="1076"/>
      <c r="E72" s="1076"/>
      <c r="F72" s="213"/>
      <c r="G72" s="213"/>
      <c r="H72" s="557">
        <v>170000</v>
      </c>
    </row>
    <row r="73" spans="1:8" ht="15" customHeight="1">
      <c r="A73" s="3">
        <v>41008</v>
      </c>
      <c r="B73" s="1076"/>
      <c r="C73" s="1076"/>
      <c r="D73" s="1076"/>
      <c r="E73" s="1076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78" t="s">
        <v>71</v>
      </c>
      <c r="C93" s="1078"/>
      <c r="D93" s="1078"/>
      <c r="E93" s="1078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76" t="s">
        <v>71</v>
      </c>
      <c r="C113" s="1076"/>
      <c r="D113" s="1076"/>
      <c r="E113" s="1076"/>
      <c r="F113" s="213"/>
      <c r="G113" s="213"/>
      <c r="H113" s="557">
        <v>154250</v>
      </c>
    </row>
    <row r="114" spans="1:8" ht="15" customHeight="1">
      <c r="A114" s="3">
        <v>41065</v>
      </c>
      <c r="B114" s="1076"/>
      <c r="C114" s="1076"/>
      <c r="D114" s="1076"/>
      <c r="E114" s="1076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78" t="s">
        <v>71</v>
      </c>
      <c r="C173" s="1078"/>
      <c r="D173" s="1078"/>
      <c r="E173" s="1078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15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111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111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111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111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78" t="s">
        <v>70</v>
      </c>
      <c r="C259" s="1078"/>
      <c r="D259" s="1078"/>
      <c r="E259" s="1078"/>
      <c r="F259" s="262"/>
      <c r="G259" s="262"/>
      <c r="H259" s="554">
        <v>151250</v>
      </c>
    </row>
    <row r="260" spans="1:8" ht="15" customHeight="1">
      <c r="A260" s="3">
        <v>41269</v>
      </c>
      <c r="B260" s="1078" t="s">
        <v>70</v>
      </c>
      <c r="C260" s="1078"/>
      <c r="D260" s="1078"/>
      <c r="E260" s="1078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066" t="s">
        <v>70</v>
      </c>
      <c r="C264" s="1066"/>
      <c r="D264" s="1066"/>
      <c r="E264" s="1066"/>
      <c r="H264" s="1109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10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10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14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14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14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14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14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75" t="s">
        <v>142</v>
      </c>
      <c r="C327" s="1075"/>
      <c r="D327" s="1075"/>
      <c r="E327" s="1075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78" t="s">
        <v>142</v>
      </c>
      <c r="C328" s="1078"/>
      <c r="D328" s="1078"/>
      <c r="E328" s="1078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14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14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12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13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78" t="s">
        <v>145</v>
      </c>
      <c r="C353" s="1078"/>
      <c r="D353" s="1078"/>
      <c r="E353" s="1078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78" t="s">
        <v>70</v>
      </c>
      <c r="C368" s="1078"/>
      <c r="D368" s="1078"/>
      <c r="E368" s="1078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111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111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111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78" t="s">
        <v>70</v>
      </c>
      <c r="C433" s="1078"/>
      <c r="D433" s="1078"/>
      <c r="E433" s="1078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16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16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15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111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111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111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111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78" t="s">
        <v>70</v>
      </c>
      <c r="C520" s="1078"/>
      <c r="D520" s="1078"/>
      <c r="E520" s="1078"/>
      <c r="H520" s="575">
        <v>142250</v>
      </c>
    </row>
    <row r="521" spans="1:8" ht="15" customHeight="1">
      <c r="A521" s="3">
        <v>41634</v>
      </c>
      <c r="B521" s="1078" t="s">
        <v>70</v>
      </c>
      <c r="C521" s="1078"/>
      <c r="D521" s="1078"/>
      <c r="E521" s="1078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G543" s="904">
        <f>AVERAGE(C525:C543)</f>
        <v>22063.157894736843</v>
      </c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G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G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118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19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119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19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067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067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17" t="s">
        <v>183</v>
      </c>
      <c r="D692" s="1117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07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08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08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08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08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08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6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7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8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9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60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61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62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3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4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5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6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7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8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9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70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71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72">
        <v>41998</v>
      </c>
      <c r="B780" s="1065" t="s">
        <v>193</v>
      </c>
      <c r="C780" s="1065"/>
      <c r="D780" s="1065"/>
      <c r="E780" s="1065"/>
      <c r="H780" s="575">
        <v>124750</v>
      </c>
    </row>
    <row r="781" spans="1:8" ht="15" customHeight="1">
      <c r="A781" s="972">
        <v>41999</v>
      </c>
      <c r="B781" s="1065"/>
      <c r="C781" s="1065"/>
      <c r="D781" s="1065"/>
      <c r="E781" s="1065"/>
      <c r="H781" s="575">
        <v>128000</v>
      </c>
    </row>
    <row r="782" spans="1:8" ht="15" customHeight="1">
      <c r="A782" s="973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4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6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5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7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8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9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5">
        <v>42012</v>
      </c>
      <c r="B789" s="591">
        <v>12165</v>
      </c>
      <c r="C789" s="599">
        <v>19750</v>
      </c>
      <c r="D789" s="601">
        <v>19750</v>
      </c>
      <c r="E789" s="465">
        <f t="shared" ref="E789:E794" si="66">C789-C788</f>
        <v>70</v>
      </c>
      <c r="H789" s="575">
        <v>128750</v>
      </c>
    </row>
    <row r="790" spans="1:8" ht="15" customHeight="1">
      <c r="A790" s="996">
        <v>42013</v>
      </c>
      <c r="B790" s="591">
        <v>12135</v>
      </c>
      <c r="C790" s="599">
        <v>19650</v>
      </c>
      <c r="D790" s="601">
        <v>19700</v>
      </c>
      <c r="E790" s="465">
        <f t="shared" si="66"/>
        <v>-100</v>
      </c>
      <c r="H790" s="575">
        <v>128250</v>
      </c>
    </row>
    <row r="791" spans="1:8" ht="15" customHeight="1">
      <c r="A791" s="997">
        <v>42016</v>
      </c>
      <c r="B791" s="591">
        <v>12110</v>
      </c>
      <c r="C791" s="599">
        <v>19525</v>
      </c>
      <c r="D791" s="601">
        <v>19510</v>
      </c>
      <c r="E791" s="465">
        <f t="shared" si="66"/>
        <v>-125</v>
      </c>
      <c r="H791" s="575">
        <v>128000</v>
      </c>
    </row>
    <row r="792" spans="1:8" ht="15" customHeight="1">
      <c r="A792" s="998">
        <v>42017</v>
      </c>
      <c r="B792" s="591">
        <v>12085</v>
      </c>
      <c r="C792" s="599">
        <v>19555</v>
      </c>
      <c r="D792" s="601">
        <v>19600</v>
      </c>
      <c r="E792" s="465">
        <f t="shared" si="66"/>
        <v>30</v>
      </c>
      <c r="H792" s="575">
        <v>128000</v>
      </c>
    </row>
    <row r="793" spans="1:8" ht="15" customHeight="1">
      <c r="A793" s="999">
        <v>42018</v>
      </c>
      <c r="B793" s="591">
        <v>12110</v>
      </c>
      <c r="C793" s="599">
        <v>19400</v>
      </c>
      <c r="D793" s="601">
        <v>19425</v>
      </c>
      <c r="E793" s="465">
        <f t="shared" si="66"/>
        <v>-155</v>
      </c>
      <c r="H793" s="575">
        <v>127500</v>
      </c>
    </row>
    <row r="794" spans="1:8" ht="15" customHeight="1">
      <c r="A794" s="1000">
        <v>42019</v>
      </c>
      <c r="B794" s="591">
        <v>12110</v>
      </c>
      <c r="C794" s="599">
        <v>19460</v>
      </c>
      <c r="D794" s="601">
        <v>19525</v>
      </c>
      <c r="E794" s="465">
        <f t="shared" si="66"/>
        <v>60</v>
      </c>
      <c r="H794" s="575">
        <v>127250</v>
      </c>
    </row>
    <row r="795" spans="1:8" ht="15" customHeight="1">
      <c r="A795" s="1001">
        <v>42020</v>
      </c>
      <c r="B795" s="591">
        <v>12110</v>
      </c>
      <c r="C795" s="599">
        <v>19325</v>
      </c>
      <c r="D795" s="601">
        <v>19335</v>
      </c>
      <c r="E795" s="465">
        <f t="shared" ref="E795:E801" si="67">C795-C794</f>
        <v>-135</v>
      </c>
      <c r="H795" s="575">
        <v>126500</v>
      </c>
    </row>
    <row r="796" spans="1:8" ht="15" customHeight="1">
      <c r="A796" s="1002">
        <v>42023</v>
      </c>
      <c r="B796" s="591">
        <v>12110</v>
      </c>
      <c r="C796" s="599">
        <v>19280</v>
      </c>
      <c r="D796" s="601">
        <v>19310</v>
      </c>
      <c r="E796" s="465">
        <f t="shared" si="67"/>
        <v>-45</v>
      </c>
      <c r="H796" s="575">
        <v>126500</v>
      </c>
    </row>
    <row r="797" spans="1:8" ht="15" customHeight="1">
      <c r="A797" s="1003">
        <v>42024</v>
      </c>
      <c r="B797" s="591">
        <v>12070</v>
      </c>
      <c r="C797" s="599">
        <v>19425</v>
      </c>
      <c r="D797" s="601">
        <v>19395</v>
      </c>
      <c r="E797" s="465">
        <f t="shared" si="67"/>
        <v>145</v>
      </c>
      <c r="H797" s="575">
        <v>127250</v>
      </c>
    </row>
    <row r="798" spans="1:8" ht="15" customHeight="1">
      <c r="A798" s="1004">
        <v>42025</v>
      </c>
      <c r="B798" s="591">
        <v>11985</v>
      </c>
      <c r="C798" s="599">
        <v>19125</v>
      </c>
      <c r="D798" s="601">
        <v>19275</v>
      </c>
      <c r="E798" s="465">
        <f t="shared" si="67"/>
        <v>-300</v>
      </c>
      <c r="H798" s="575">
        <v>127250</v>
      </c>
    </row>
    <row r="799" spans="1:8" ht="15" customHeight="1">
      <c r="A799" s="1005">
        <v>42026</v>
      </c>
      <c r="B799" s="591">
        <v>11975</v>
      </c>
      <c r="C799" s="599">
        <v>19580</v>
      </c>
      <c r="D799" s="601">
        <v>19480</v>
      </c>
      <c r="E799" s="465">
        <f t="shared" si="67"/>
        <v>455</v>
      </c>
      <c r="H799" s="575">
        <v>127250</v>
      </c>
    </row>
    <row r="800" spans="1:8" ht="15" customHeight="1">
      <c r="A800" s="1006">
        <v>42027</v>
      </c>
      <c r="B800" s="591">
        <v>11990</v>
      </c>
      <c r="C800" s="599">
        <v>19510</v>
      </c>
      <c r="D800" s="601">
        <v>19525</v>
      </c>
      <c r="E800" s="465">
        <f t="shared" si="67"/>
        <v>-70</v>
      </c>
      <c r="H800" s="575">
        <v>127750</v>
      </c>
    </row>
    <row r="801" spans="1:8" ht="15" customHeight="1">
      <c r="A801" s="1007">
        <v>42030</v>
      </c>
      <c r="B801" s="591">
        <v>11950</v>
      </c>
      <c r="C801" s="599">
        <v>19500</v>
      </c>
      <c r="D801" s="601">
        <v>19475</v>
      </c>
      <c r="E801" s="465">
        <f t="shared" si="67"/>
        <v>-10</v>
      </c>
      <c r="H801" s="575">
        <v>128000</v>
      </c>
    </row>
    <row r="802" spans="1:8" ht="15" customHeight="1">
      <c r="A802" s="1008">
        <v>42031</v>
      </c>
      <c r="B802" s="591">
        <v>11955</v>
      </c>
      <c r="C802" s="599">
        <v>19575</v>
      </c>
      <c r="D802" s="601">
        <v>19600</v>
      </c>
      <c r="E802" s="465">
        <f>C802-C801</f>
        <v>75</v>
      </c>
      <c r="H802" s="575">
        <v>128000</v>
      </c>
    </row>
    <row r="803" spans="1:8" ht="15" customHeight="1">
      <c r="A803" s="1009">
        <v>42032</v>
      </c>
      <c r="B803" s="591">
        <v>11865</v>
      </c>
      <c r="C803" s="599">
        <v>19450</v>
      </c>
      <c r="D803" s="601">
        <v>19450</v>
      </c>
      <c r="E803" s="465">
        <f>C803-C802</f>
        <v>-125</v>
      </c>
      <c r="F803" s="954">
        <f>AVERAGE(C785:C803)</f>
        <v>19494.736842105263</v>
      </c>
      <c r="G803" s="955">
        <f>AVERAGE(C785:C803)</f>
        <v>19494.736842105263</v>
      </c>
      <c r="H803" s="575">
        <v>128000</v>
      </c>
    </row>
    <row r="804" spans="1:8" ht="15" customHeight="1">
      <c r="B804" s="591"/>
      <c r="C804" s="599"/>
      <c r="D804" s="601"/>
      <c r="E804" s="601"/>
    </row>
    <row r="805" spans="1:8" ht="15" customHeight="1">
      <c r="B805" s="591"/>
      <c r="C805" s="599"/>
      <c r="D805" s="601"/>
      <c r="E805" s="601"/>
    </row>
    <row r="806" spans="1:8" ht="15" customHeight="1">
      <c r="B806" s="591"/>
      <c r="C806" s="599"/>
      <c r="D806" s="601"/>
      <c r="E806" s="601"/>
    </row>
    <row r="807" spans="1:8" ht="15" customHeight="1">
      <c r="B807" s="591"/>
      <c r="C807" s="599"/>
      <c r="D807" s="601"/>
      <c r="E807" s="601"/>
    </row>
    <row r="808" spans="1:8" ht="15" customHeight="1">
      <c r="B808" s="591"/>
      <c r="C808" s="599"/>
      <c r="D808" s="601"/>
      <c r="E808" s="601"/>
    </row>
    <row r="809" spans="1:8" ht="15" customHeight="1">
      <c r="B809" s="591"/>
      <c r="C809" s="599"/>
      <c r="D809" s="601"/>
      <c r="E809" s="601"/>
    </row>
    <row r="810" spans="1:8" ht="15" customHeight="1">
      <c r="B810" s="591"/>
      <c r="C810" s="599"/>
      <c r="D810" s="601"/>
      <c r="E810" s="601"/>
    </row>
    <row r="811" spans="1:8" ht="15" customHeight="1">
      <c r="B811" s="591"/>
      <c r="C811" s="599"/>
      <c r="D811" s="601"/>
      <c r="E811" s="601"/>
    </row>
    <row r="812" spans="1:8" ht="15" customHeight="1">
      <c r="B812" s="591"/>
      <c r="C812" s="599"/>
      <c r="D812" s="601"/>
      <c r="E812" s="601"/>
    </row>
    <row r="813" spans="1:8" ht="15" customHeight="1">
      <c r="B813" s="591"/>
      <c r="C813" s="599"/>
      <c r="D813" s="601"/>
      <c r="E813" s="601"/>
    </row>
    <row r="814" spans="1:8" ht="15" customHeight="1">
      <c r="B814" s="591"/>
      <c r="C814" s="599"/>
      <c r="D814" s="601"/>
      <c r="E814" s="601"/>
    </row>
    <row r="815" spans="1:8" ht="15" customHeight="1">
      <c r="B815" s="591"/>
      <c r="C815" s="599"/>
      <c r="D815" s="601"/>
      <c r="E815" s="601"/>
    </row>
    <row r="816" spans="1:8" ht="15" customHeight="1">
      <c r="B816" s="591"/>
      <c r="C816" s="599"/>
      <c r="D816" s="601"/>
      <c r="E816" s="601"/>
    </row>
    <row r="817" spans="2:5" ht="15" customHeight="1">
      <c r="B817" s="591"/>
      <c r="C817" s="599"/>
      <c r="D817" s="601"/>
      <c r="E817" s="601"/>
    </row>
    <row r="818" spans="2:5" ht="15" customHeight="1">
      <c r="B818" s="591"/>
      <c r="C818" s="599"/>
      <c r="D818" s="601"/>
      <c r="E818" s="601"/>
    </row>
    <row r="819" spans="2:5" ht="15" customHeight="1">
      <c r="B819" s="591"/>
      <c r="C819" s="599"/>
      <c r="D819" s="601"/>
      <c r="E819" s="601"/>
    </row>
    <row r="820" spans="2:5" ht="15" customHeight="1">
      <c r="B820" s="591"/>
      <c r="C820" s="599"/>
      <c r="D820" s="601"/>
      <c r="E820" s="601"/>
    </row>
    <row r="821" spans="2:5" ht="15" customHeight="1">
      <c r="B821" s="591"/>
      <c r="C821" s="599"/>
      <c r="D821" s="601"/>
      <c r="E821" s="601"/>
    </row>
    <row r="822" spans="2:5" ht="15" customHeight="1">
      <c r="B822" s="591"/>
      <c r="C822" s="599"/>
      <c r="D822" s="601"/>
      <c r="E822" s="601"/>
    </row>
    <row r="823" spans="2:5" ht="15" customHeight="1">
      <c r="B823" s="591"/>
      <c r="C823" s="599"/>
      <c r="D823" s="601"/>
      <c r="E823" s="601"/>
    </row>
    <row r="824" spans="2:5" ht="15" customHeight="1">
      <c r="B824" s="591"/>
      <c r="C824" s="599"/>
      <c r="D824" s="601"/>
      <c r="E824" s="601"/>
    </row>
    <row r="825" spans="2:5" ht="15" customHeight="1">
      <c r="B825" s="591"/>
      <c r="C825" s="599"/>
      <c r="D825" s="601"/>
      <c r="E825" s="601"/>
    </row>
    <row r="826" spans="2:5" ht="15" customHeight="1">
      <c r="B826" s="591"/>
      <c r="C826" s="599"/>
      <c r="D826" s="601"/>
      <c r="E826" s="601"/>
    </row>
    <row r="827" spans="2:5" ht="15" customHeight="1">
      <c r="B827" s="591"/>
      <c r="C827" s="599"/>
      <c r="D827" s="601"/>
      <c r="E827" s="601"/>
    </row>
    <row r="828" spans="2:5" ht="15" customHeight="1">
      <c r="B828" s="591"/>
      <c r="C828" s="599"/>
      <c r="D828" s="601"/>
      <c r="E828" s="601"/>
    </row>
    <row r="829" spans="2:5" ht="15" customHeight="1">
      <c r="B829" s="591"/>
      <c r="C829" s="599"/>
      <c r="D829" s="601"/>
      <c r="E829" s="601"/>
    </row>
    <row r="830" spans="2:5" ht="15" customHeight="1">
      <c r="B830" s="591"/>
      <c r="C830" s="599"/>
      <c r="D830" s="601"/>
      <c r="E830" s="601"/>
    </row>
    <row r="831" spans="2:5" ht="15" customHeight="1">
      <c r="B831" s="591"/>
      <c r="C831" s="599"/>
      <c r="D831" s="601"/>
      <c r="E831" s="601"/>
    </row>
    <row r="832" spans="2:5" ht="15" customHeight="1">
      <c r="B832" s="591"/>
      <c r="C832" s="599"/>
      <c r="D832" s="601"/>
      <c r="E832" s="601"/>
    </row>
    <row r="833" spans="2:5" ht="15" customHeight="1">
      <c r="B833" s="591"/>
      <c r="C833" s="599"/>
      <c r="D833" s="601"/>
      <c r="E833" s="601"/>
    </row>
    <row r="834" spans="2:5" ht="15" customHeight="1">
      <c r="B834" s="591"/>
      <c r="C834" s="599"/>
      <c r="D834" s="601"/>
      <c r="E834" s="601"/>
    </row>
    <row r="835" spans="2:5" ht="15" customHeight="1">
      <c r="B835" s="591"/>
      <c r="C835" s="599"/>
      <c r="D835" s="601"/>
      <c r="E835" s="601"/>
    </row>
    <row r="836" spans="2:5" ht="15" customHeight="1">
      <c r="B836" s="591"/>
      <c r="C836" s="599"/>
      <c r="D836" s="601"/>
      <c r="E836" s="601"/>
    </row>
    <row r="837" spans="2:5" ht="15" customHeight="1">
      <c r="B837" s="591"/>
      <c r="C837" s="599"/>
      <c r="D837" s="601"/>
      <c r="E837" s="601"/>
    </row>
    <row r="838" spans="2:5" ht="15" customHeight="1">
      <c r="B838" s="591"/>
      <c r="C838" s="599"/>
      <c r="D838" s="601"/>
      <c r="E838" s="601"/>
    </row>
    <row r="839" spans="2:5" ht="15" customHeight="1">
      <c r="B839" s="591"/>
      <c r="C839" s="599"/>
      <c r="D839" s="601"/>
      <c r="E839" s="601"/>
    </row>
    <row r="840" spans="2:5" ht="15" customHeight="1">
      <c r="B840" s="591"/>
      <c r="C840" s="599"/>
      <c r="D840" s="601"/>
      <c r="E840" s="601"/>
    </row>
    <row r="841" spans="2:5" ht="15" customHeight="1">
      <c r="B841" s="591"/>
      <c r="C841" s="599"/>
      <c r="D841" s="601"/>
      <c r="E841" s="601"/>
    </row>
    <row r="842" spans="2:5" ht="15" customHeight="1">
      <c r="B842" s="591"/>
      <c r="C842" s="599"/>
      <c r="D842" s="601"/>
      <c r="E842" s="601"/>
    </row>
    <row r="843" spans="2:5" ht="15" customHeight="1">
      <c r="B843" s="591"/>
      <c r="C843" s="599"/>
      <c r="D843" s="601"/>
      <c r="E843" s="601"/>
    </row>
    <row r="844" spans="2:5" ht="15" customHeight="1">
      <c r="B844" s="591"/>
      <c r="C844" s="599"/>
      <c r="D844" s="601"/>
      <c r="E844" s="601"/>
    </row>
    <row r="845" spans="2:5" ht="15" customHeight="1">
      <c r="B845" s="591"/>
      <c r="C845" s="599"/>
      <c r="D845" s="601"/>
      <c r="E845" s="601"/>
    </row>
    <row r="846" spans="2:5" ht="15" customHeight="1">
      <c r="B846" s="591"/>
      <c r="C846" s="599"/>
      <c r="D846" s="601"/>
      <c r="E846" s="601"/>
    </row>
    <row r="847" spans="2:5" ht="15" customHeight="1">
      <c r="B847" s="591"/>
      <c r="C847" s="599"/>
      <c r="D847" s="601"/>
      <c r="E847" s="601"/>
    </row>
    <row r="848" spans="2:5" ht="15" customHeight="1">
      <c r="B848" s="591"/>
      <c r="C848" s="599"/>
      <c r="D848" s="601"/>
      <c r="E848" s="601"/>
    </row>
    <row r="849" spans="2:5" ht="15" customHeight="1">
      <c r="B849" s="591"/>
      <c r="C849" s="599"/>
      <c r="D849" s="601"/>
      <c r="E849" s="601"/>
    </row>
    <row r="850" spans="2:5" ht="15" customHeight="1">
      <c r="B850" s="591"/>
      <c r="C850" s="599"/>
      <c r="D850" s="601"/>
      <c r="E850" s="601"/>
    </row>
    <row r="851" spans="2:5" ht="15" customHeight="1">
      <c r="B851" s="591"/>
      <c r="C851" s="599"/>
      <c r="D851" s="601"/>
      <c r="E851" s="601"/>
    </row>
    <row r="852" spans="2:5" ht="15" customHeight="1">
      <c r="B852" s="591"/>
      <c r="C852" s="599"/>
      <c r="D852" s="601"/>
      <c r="E852" s="601"/>
    </row>
    <row r="853" spans="2:5" ht="15" customHeight="1">
      <c r="B853" s="591"/>
      <c r="C853" s="599"/>
      <c r="D853" s="601"/>
      <c r="E853" s="601"/>
    </row>
    <row r="854" spans="2:5" ht="15" customHeight="1">
      <c r="B854" s="591"/>
      <c r="C854" s="599"/>
      <c r="D854" s="601"/>
      <c r="E854" s="601"/>
    </row>
    <row r="855" spans="2:5" ht="15" customHeight="1">
      <c r="B855" s="591"/>
      <c r="C855" s="599"/>
      <c r="D855" s="601"/>
      <c r="E855" s="601"/>
    </row>
    <row r="856" spans="2:5" ht="15" customHeight="1">
      <c r="B856" s="591"/>
      <c r="C856" s="599"/>
      <c r="D856" s="601"/>
      <c r="E856" s="601"/>
    </row>
    <row r="857" spans="2:5" ht="15" customHeight="1">
      <c r="B857" s="591"/>
      <c r="C857" s="599"/>
      <c r="D857" s="601"/>
      <c r="E857" s="601"/>
    </row>
    <row r="858" spans="2:5" ht="15" customHeight="1">
      <c r="B858" s="591"/>
      <c r="C858" s="599"/>
      <c r="D858" s="601"/>
      <c r="E858" s="601"/>
    </row>
    <row r="859" spans="2:5" ht="15" customHeight="1">
      <c r="B859" s="591"/>
      <c r="C859" s="599"/>
      <c r="D859" s="601"/>
      <c r="E859" s="601"/>
    </row>
    <row r="860" spans="2:5" ht="15" customHeight="1">
      <c r="B860" s="591"/>
      <c r="C860" s="599"/>
      <c r="D860" s="601"/>
      <c r="E860" s="601"/>
    </row>
    <row r="861" spans="2:5" ht="15" customHeight="1">
      <c r="B861" s="591"/>
      <c r="C861" s="599"/>
      <c r="D861" s="601"/>
      <c r="E861" s="601"/>
    </row>
    <row r="862" spans="2:5" ht="15" customHeight="1">
      <c r="B862" s="591"/>
      <c r="C862" s="599"/>
      <c r="D862" s="601"/>
      <c r="E862" s="601"/>
    </row>
    <row r="863" spans="2:5" ht="15" customHeight="1">
      <c r="B863" s="591"/>
      <c r="C863" s="599"/>
      <c r="D863" s="601"/>
      <c r="E863" s="601"/>
    </row>
    <row r="864" spans="2:5" ht="15" customHeight="1">
      <c r="B864" s="591"/>
      <c r="C864" s="599"/>
      <c r="D864" s="601"/>
      <c r="E864" s="601"/>
    </row>
    <row r="865" spans="2:5" ht="15" customHeight="1">
      <c r="B865" s="591"/>
      <c r="C865" s="599"/>
      <c r="D865" s="601"/>
      <c r="E865" s="601"/>
    </row>
    <row r="866" spans="2:5" ht="15" customHeight="1">
      <c r="B866" s="591"/>
      <c r="C866" s="599"/>
      <c r="D866" s="601"/>
      <c r="E866" s="601"/>
    </row>
    <row r="867" spans="2:5" ht="15" customHeight="1">
      <c r="B867" s="591"/>
      <c r="C867" s="599"/>
      <c r="D867" s="601"/>
      <c r="E867" s="601"/>
    </row>
    <row r="868" spans="2:5" ht="15" customHeight="1">
      <c r="B868" s="591"/>
      <c r="C868" s="599"/>
      <c r="D868" s="601"/>
      <c r="E868" s="601"/>
    </row>
    <row r="869" spans="2:5" ht="15" customHeight="1">
      <c r="B869" s="591"/>
      <c r="C869" s="599"/>
      <c r="D869" s="601"/>
      <c r="E869" s="601"/>
    </row>
    <row r="870" spans="2:5" ht="15" customHeight="1">
      <c r="B870" s="591"/>
      <c r="C870" s="599"/>
      <c r="D870" s="601"/>
      <c r="E870" s="601"/>
    </row>
    <row r="871" spans="2:5" ht="15" customHeight="1">
      <c r="B871" s="591"/>
      <c r="C871" s="599"/>
      <c r="D871" s="601"/>
      <c r="E871" s="601"/>
    </row>
    <row r="872" spans="2:5" ht="15" customHeight="1">
      <c r="B872" s="591"/>
      <c r="C872" s="599"/>
      <c r="D872" s="601"/>
      <c r="E872" s="601"/>
    </row>
    <row r="873" spans="2:5" ht="15" customHeight="1">
      <c r="B873" s="591"/>
      <c r="C873" s="599"/>
      <c r="D873" s="601"/>
      <c r="E873" s="601"/>
    </row>
    <row r="874" spans="2:5" ht="15" customHeight="1">
      <c r="B874" s="591"/>
      <c r="C874" s="599"/>
      <c r="D874" s="601"/>
      <c r="E874" s="601"/>
    </row>
    <row r="875" spans="2:5" ht="15" customHeight="1">
      <c r="B875" s="591"/>
      <c r="C875" s="599"/>
      <c r="D875" s="601"/>
      <c r="E875" s="601"/>
    </row>
    <row r="876" spans="2:5" ht="15" customHeight="1">
      <c r="B876" s="591"/>
      <c r="C876" s="599"/>
      <c r="D876" s="601"/>
      <c r="E876" s="601"/>
    </row>
    <row r="877" spans="2:5" ht="15" customHeight="1">
      <c r="B877" s="591"/>
      <c r="C877" s="599"/>
      <c r="D877" s="601"/>
      <c r="E877" s="601"/>
    </row>
    <row r="878" spans="2:5" ht="15" customHeight="1">
      <c r="B878" s="591"/>
      <c r="C878" s="599"/>
      <c r="D878" s="601"/>
      <c r="E878" s="601"/>
    </row>
    <row r="879" spans="2:5" ht="15" customHeight="1">
      <c r="B879" s="591"/>
      <c r="C879" s="599"/>
      <c r="D879" s="601"/>
      <c r="E879" s="601"/>
    </row>
    <row r="880" spans="2:5" ht="15" customHeight="1">
      <c r="B880" s="591"/>
      <c r="C880" s="599"/>
      <c r="D880" s="601"/>
      <c r="E880" s="601"/>
    </row>
    <row r="881" spans="2:5" ht="15" customHeight="1">
      <c r="B881" s="591"/>
      <c r="C881" s="599"/>
      <c r="D881" s="601"/>
      <c r="E881" s="601"/>
    </row>
    <row r="882" spans="2:5" ht="15" customHeight="1">
      <c r="B882" s="591"/>
      <c r="C882" s="599"/>
      <c r="D882" s="601"/>
      <c r="E882" s="601"/>
    </row>
    <row r="883" spans="2:5" ht="15" customHeight="1">
      <c r="B883" s="591"/>
      <c r="C883" s="599"/>
      <c r="D883" s="601"/>
      <c r="E883" s="601"/>
    </row>
    <row r="884" spans="2:5" ht="15" customHeight="1">
      <c r="B884" s="591"/>
      <c r="C884" s="599"/>
      <c r="D884" s="601"/>
      <c r="E884" s="601"/>
    </row>
    <row r="885" spans="2:5" ht="15" customHeight="1">
      <c r="B885" s="591"/>
      <c r="C885" s="599"/>
      <c r="D885" s="601"/>
      <c r="E885" s="601"/>
    </row>
    <row r="886" spans="2:5" ht="15" customHeight="1">
      <c r="B886" s="591"/>
      <c r="C886" s="599"/>
      <c r="D886" s="601"/>
      <c r="E886" s="601"/>
    </row>
    <row r="887" spans="2:5" ht="15" customHeight="1">
      <c r="B887" s="591"/>
      <c r="C887" s="599"/>
      <c r="D887" s="601"/>
      <c r="E887" s="601"/>
    </row>
    <row r="888" spans="2:5" ht="15" customHeight="1">
      <c r="B888" s="591"/>
      <c r="C888" s="599"/>
      <c r="D888" s="601"/>
      <c r="E888" s="601"/>
    </row>
    <row r="889" spans="2:5" ht="15" customHeight="1">
      <c r="B889" s="591"/>
      <c r="C889" s="599"/>
      <c r="D889" s="601"/>
      <c r="E889" s="601"/>
    </row>
    <row r="890" spans="2:5" ht="15" customHeight="1">
      <c r="B890" s="591"/>
      <c r="C890" s="599"/>
      <c r="D890" s="601"/>
      <c r="E890" s="601"/>
    </row>
    <row r="891" spans="2:5" ht="15" customHeight="1">
      <c r="B891" s="591"/>
      <c r="C891" s="599"/>
      <c r="D891" s="601"/>
      <c r="E891" s="601"/>
    </row>
    <row r="892" spans="2:5" ht="15" customHeight="1">
      <c r="B892" s="591"/>
      <c r="C892" s="599"/>
      <c r="D892" s="601"/>
      <c r="E892" s="601"/>
    </row>
    <row r="893" spans="2:5" ht="15" customHeight="1">
      <c r="B893" s="591"/>
      <c r="C893" s="599"/>
      <c r="D893" s="601"/>
      <c r="E893" s="601"/>
    </row>
    <row r="894" spans="2:5" ht="15" customHeight="1">
      <c r="B894" s="591"/>
      <c r="C894" s="599"/>
      <c r="D894" s="601"/>
      <c r="E894" s="601"/>
    </row>
    <row r="895" spans="2:5" ht="15" customHeight="1">
      <c r="B895" s="591"/>
      <c r="C895" s="599"/>
      <c r="D895" s="601"/>
      <c r="E895" s="601"/>
    </row>
    <row r="896" spans="2:5" ht="15" customHeight="1">
      <c r="B896" s="591"/>
      <c r="C896" s="599"/>
      <c r="D896" s="601"/>
      <c r="E896" s="601"/>
    </row>
    <row r="897" spans="2:5" ht="15" customHeight="1">
      <c r="B897" s="591"/>
      <c r="C897" s="599"/>
      <c r="D897" s="601"/>
      <c r="E897" s="601"/>
    </row>
    <row r="898" spans="2:5" ht="15" customHeight="1">
      <c r="B898" s="591"/>
      <c r="C898" s="599"/>
      <c r="D898" s="601"/>
      <c r="E898" s="601"/>
    </row>
    <row r="899" spans="2:5" ht="15" customHeight="1">
      <c r="B899" s="591"/>
      <c r="C899" s="599"/>
      <c r="D899" s="601"/>
      <c r="E899" s="601"/>
    </row>
    <row r="900" spans="2:5" ht="15" customHeight="1">
      <c r="B900" s="591"/>
      <c r="C900" s="599"/>
      <c r="D900" s="601"/>
      <c r="E900" s="601"/>
    </row>
    <row r="901" spans="2:5" ht="15" customHeight="1">
      <c r="B901" s="591"/>
      <c r="C901" s="599"/>
      <c r="D901" s="601"/>
      <c r="E901" s="601"/>
    </row>
    <row r="902" spans="2:5" ht="15" customHeight="1">
      <c r="B902" s="591"/>
      <c r="C902" s="599"/>
      <c r="D902" s="601"/>
      <c r="E902" s="601"/>
    </row>
    <row r="903" spans="2:5" ht="15" customHeight="1">
      <c r="B903" s="591"/>
      <c r="C903" s="599"/>
      <c r="D903" s="601"/>
      <c r="E903" s="601"/>
    </row>
    <row r="904" spans="2:5" ht="15" customHeight="1">
      <c r="B904" s="591"/>
      <c r="C904" s="599"/>
      <c r="D904" s="601"/>
      <c r="E904" s="601"/>
    </row>
    <row r="905" spans="2:5" ht="15" customHeight="1">
      <c r="B905" s="591"/>
      <c r="C905" s="599"/>
      <c r="D905" s="601"/>
      <c r="E905" s="601"/>
    </row>
    <row r="906" spans="2:5" ht="15" customHeight="1">
      <c r="B906" s="591"/>
      <c r="C906" s="599"/>
      <c r="D906" s="601"/>
      <c r="E906" s="601"/>
    </row>
    <row r="907" spans="2:5" ht="15" customHeight="1">
      <c r="B907" s="591"/>
      <c r="C907" s="599"/>
      <c r="D907" s="601"/>
      <c r="E907" s="601"/>
    </row>
    <row r="908" spans="2:5" ht="15" customHeight="1">
      <c r="B908" s="591"/>
      <c r="C908" s="599"/>
      <c r="D908" s="601"/>
      <c r="E908" s="601"/>
    </row>
    <row r="909" spans="2:5" ht="15" customHeight="1">
      <c r="B909" s="591"/>
      <c r="C909" s="599"/>
      <c r="D909" s="601"/>
      <c r="E909" s="601"/>
    </row>
    <row r="910" spans="2:5" ht="15" customHeight="1">
      <c r="B910" s="591"/>
      <c r="C910" s="599"/>
      <c r="D910" s="601"/>
      <c r="E910" s="601"/>
    </row>
    <row r="911" spans="2:5" ht="15" customHeight="1">
      <c r="B911" s="591"/>
      <c r="C911" s="599"/>
      <c r="D911" s="601"/>
      <c r="E911" s="601"/>
    </row>
    <row r="912" spans="2:5" ht="15" customHeight="1">
      <c r="B912" s="591"/>
      <c r="C912" s="599"/>
      <c r="D912" s="601"/>
      <c r="E912" s="601"/>
    </row>
    <row r="913" spans="2:5" ht="15" customHeight="1">
      <c r="B913" s="591"/>
      <c r="C913" s="599"/>
      <c r="D913" s="601"/>
      <c r="E913" s="601"/>
    </row>
    <row r="914" spans="2:5" ht="15" customHeight="1">
      <c r="B914" s="591"/>
      <c r="C914" s="599"/>
      <c r="D914" s="601"/>
      <c r="E914" s="601"/>
    </row>
    <row r="915" spans="2:5" ht="15" customHeight="1">
      <c r="B915" s="591"/>
      <c r="C915" s="599"/>
      <c r="D915" s="601"/>
      <c r="E915" s="601"/>
    </row>
    <row r="916" spans="2:5" ht="15" customHeight="1">
      <c r="B916" s="591"/>
      <c r="C916" s="599"/>
      <c r="D916" s="601"/>
      <c r="E916" s="601"/>
    </row>
    <row r="917" spans="2:5" ht="15" customHeight="1">
      <c r="B917" s="591"/>
      <c r="C917" s="599"/>
      <c r="D917" s="601"/>
      <c r="E917" s="601"/>
    </row>
    <row r="918" spans="2:5" ht="15" customHeight="1">
      <c r="B918" s="591"/>
      <c r="C918" s="599"/>
      <c r="D918" s="601"/>
      <c r="E918" s="601"/>
    </row>
    <row r="919" spans="2:5" ht="15" customHeight="1">
      <c r="B919" s="591"/>
      <c r="C919" s="599"/>
      <c r="D919" s="601"/>
      <c r="E919" s="601"/>
    </row>
    <row r="920" spans="2:5" ht="15" customHeight="1">
      <c r="B920" s="591"/>
      <c r="C920" s="599"/>
      <c r="D920" s="601"/>
      <c r="E920" s="601"/>
    </row>
    <row r="921" spans="2:5" ht="15" customHeight="1">
      <c r="B921" s="591"/>
      <c r="C921" s="599"/>
      <c r="D921" s="601"/>
      <c r="E921" s="601"/>
    </row>
    <row r="922" spans="2:5" ht="15" customHeight="1">
      <c r="B922" s="591"/>
      <c r="C922" s="599"/>
      <c r="D922" s="601"/>
      <c r="E922" s="601"/>
    </row>
    <row r="923" spans="2:5" ht="15" customHeight="1">
      <c r="B923" s="591"/>
      <c r="C923" s="599"/>
      <c r="D923" s="601"/>
      <c r="E923" s="601"/>
    </row>
    <row r="924" spans="2:5" ht="15" customHeight="1">
      <c r="B924" s="591"/>
      <c r="C924" s="599"/>
      <c r="D924" s="601"/>
      <c r="E924" s="601"/>
    </row>
    <row r="925" spans="2:5" ht="15" customHeight="1">
      <c r="B925" s="591"/>
      <c r="C925" s="599"/>
      <c r="D925" s="601"/>
      <c r="E925" s="601"/>
    </row>
    <row r="926" spans="2:5" ht="15" customHeight="1">
      <c r="B926" s="591"/>
      <c r="C926" s="599"/>
      <c r="D926" s="601"/>
      <c r="E926" s="601"/>
    </row>
    <row r="927" spans="2:5" ht="15" customHeight="1">
      <c r="B927" s="591"/>
      <c r="C927" s="599"/>
      <c r="D927" s="601"/>
      <c r="E927" s="601"/>
    </row>
    <row r="928" spans="2:5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7">
    <mergeCell ref="G1:G2"/>
    <mergeCell ref="H68:H70"/>
    <mergeCell ref="H18:H22"/>
    <mergeCell ref="H3:H4"/>
    <mergeCell ref="B72:E73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M10" sqref="M10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80" t="s">
        <v>87</v>
      </c>
      <c r="B5" s="982">
        <v>21461.190476190477</v>
      </c>
      <c r="C5" s="982">
        <v>24342.619047619046</v>
      </c>
      <c r="D5" s="982">
        <v>23016.136363636364</v>
      </c>
      <c r="E5" s="982">
        <v>22091.57894736842</v>
      </c>
      <c r="F5" s="982">
        <v>20370.68181818182</v>
      </c>
      <c r="G5" s="982">
        <v>19262.63157894737</v>
      </c>
      <c r="H5" s="982">
        <v>18612.5</v>
      </c>
      <c r="I5" s="982">
        <v>18645.227272727301</v>
      </c>
      <c r="J5" s="982">
        <v>20696.75</v>
      </c>
      <c r="K5" s="982">
        <v>21320.652173913044</v>
      </c>
      <c r="L5" s="982">
        <v>20700.227272727272</v>
      </c>
      <c r="M5" s="992">
        <v>22844.21</v>
      </c>
      <c r="N5" s="981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3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194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4"/>
    </row>
    <row r="9" spans="1:14">
      <c r="A9" s="73" t="s">
        <v>12</v>
      </c>
      <c r="B9" s="122">
        <f>B8-M7</f>
        <v>-19825.71</v>
      </c>
      <c r="C9" s="122">
        <f t="shared" ref="C9:M9" si="0">C8-B8</f>
        <v>0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24" t="s">
        <v>99</v>
      </c>
      <c r="B3" s="1124"/>
      <c r="C3" s="1124"/>
      <c r="D3" s="1124"/>
      <c r="E3" s="1124"/>
      <c r="F3" s="1124"/>
      <c r="G3" s="1124"/>
      <c r="H3" s="1124"/>
      <c r="I3" s="1124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Ni 가격및재고</vt:lpstr>
      <vt:lpstr>Sb 안티모니</vt:lpstr>
      <vt:lpstr>Se 가격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2015-01-28T23:29:40Z</dcterms:modified>
</cp:coreProperties>
</file>