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showInkAnnotation="0" codeName="현재_통합_문서"/>
  <mc:AlternateContent xmlns:mc="http://schemas.openxmlformats.org/markup-compatibility/2006">
    <mc:Choice Requires="x15">
      <x15ac:absPath xmlns:x15ac="http://schemas.microsoft.com/office/spreadsheetml/2010/11/ac" url="Z:\★납 관련 자료\★ 납 ('23.08~)\LME 시황보고\LME 일일시황보고_2409\"/>
    </mc:Choice>
  </mc:AlternateContent>
  <xr:revisionPtr revIDLastSave="0" documentId="13_ncr:1_{CE38511C-9E59-4EB7-B494-5893FF6069C8}" xr6:coauthVersionLast="36" xr6:coauthVersionMax="36" xr10:uidLastSave="{00000000-0000-0000-0000-000000000000}"/>
  <bookViews>
    <workbookView xWindow="0" yWindow="0" windowWidth="23040" windowHeight="897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fileRecoveryPr repairLoad="1"/>
</workbook>
</file>

<file path=xl/calcChain.xml><?xml version="1.0" encoding="utf-8"?>
<calcChain xmlns="http://schemas.openxmlformats.org/spreadsheetml/2006/main">
  <c r="W7024" i="6" l="1"/>
  <c r="Q7024" i="6"/>
  <c r="N116" i="10" l="1"/>
  <c r="J116" i="10"/>
  <c r="N38" i="10"/>
  <c r="J38" i="10"/>
  <c r="H3299" i="17"/>
  <c r="G3299" i="17"/>
  <c r="F3299" i="17"/>
  <c r="E3299" i="17"/>
  <c r="X7024" i="6"/>
  <c r="O7024" i="6"/>
  <c r="N7024" i="6"/>
  <c r="M7024" i="6"/>
  <c r="I7024" i="6"/>
  <c r="N138" i="10" l="1"/>
  <c r="J138" i="10"/>
  <c r="W7023" i="6"/>
  <c r="Q7023" i="6"/>
  <c r="F4254" i="13"/>
  <c r="E4254" i="13"/>
  <c r="F3298" i="17"/>
  <c r="E3298" i="17"/>
  <c r="X7023" i="6"/>
  <c r="M7023" i="6"/>
  <c r="I7023" i="6"/>
  <c r="Q7022" i="6" l="1"/>
  <c r="W7022" i="6" s="1"/>
  <c r="F3297" i="17"/>
  <c r="E3297" i="17"/>
  <c r="X7022" i="6"/>
  <c r="I7022" i="6"/>
  <c r="M7022" i="6"/>
  <c r="F2970" i="17" l="1"/>
  <c r="W7021" i="6"/>
  <c r="Q7021" i="6"/>
  <c r="F3296" i="17"/>
  <c r="E3296" i="17"/>
  <c r="X7021" i="6"/>
  <c r="M7021" i="6"/>
  <c r="I7021" i="6"/>
  <c r="Q7020" i="6" l="1"/>
  <c r="W7020" i="6" s="1"/>
  <c r="F3295" i="17"/>
  <c r="E3295" i="17"/>
  <c r="X7020" i="6"/>
  <c r="I7020" i="6"/>
  <c r="M7020" i="6"/>
  <c r="J63" i="10" l="1"/>
  <c r="Q7019" i="6"/>
  <c r="W7019" i="6" s="1"/>
  <c r="I7019" i="6"/>
  <c r="V7018" i="6"/>
  <c r="X7018" i="6" s="1"/>
  <c r="X7019" i="6"/>
  <c r="F3294" i="17"/>
  <c r="E3294" i="17"/>
  <c r="M7019" i="6"/>
  <c r="J98" i="10" l="1"/>
  <c r="J87" i="10"/>
  <c r="W7017" i="6" l="1"/>
  <c r="Q7017" i="6"/>
  <c r="E4252" i="13"/>
  <c r="I138" i="10" s="1"/>
  <c r="F4252" i="13"/>
  <c r="G3293" i="17"/>
  <c r="H3293" i="17"/>
  <c r="F3293" i="17"/>
  <c r="E3293" i="17"/>
  <c r="X7017" i="6"/>
  <c r="I7017" i="6"/>
  <c r="O7017" i="6"/>
  <c r="N7017" i="6"/>
  <c r="M7017" i="6"/>
  <c r="Q7016" i="6" l="1"/>
  <c r="I116" i="10" l="1"/>
  <c r="J117" i="10" s="1"/>
  <c r="I38" i="10"/>
  <c r="J39" i="10" s="1"/>
  <c r="F3292" i="17"/>
  <c r="E3292" i="17"/>
  <c r="W7016" i="6"/>
  <c r="X7016" i="6"/>
  <c r="M7016" i="6"/>
  <c r="I7016" i="6"/>
  <c r="W7015" i="6" l="1"/>
  <c r="Q7015" i="6"/>
  <c r="F3291" i="17" l="1"/>
  <c r="E3291" i="17"/>
  <c r="X7015" i="6"/>
  <c r="M7015" i="6"/>
  <c r="I7015" i="6" l="1"/>
  <c r="Q7014" i="6" l="1"/>
  <c r="F3290" i="17" l="1"/>
  <c r="E3290" i="17"/>
  <c r="W7014" i="6"/>
  <c r="X7014" i="6"/>
  <c r="M7014" i="6"/>
  <c r="I7014" i="6"/>
  <c r="X7013" i="6" l="1"/>
  <c r="Q7013" i="6"/>
  <c r="W7013" i="6" l="1"/>
  <c r="W7012" i="6" l="1"/>
  <c r="Q7012" i="6"/>
  <c r="F3288" i="17"/>
  <c r="E3288" i="17"/>
  <c r="X7012" i="6"/>
  <c r="M7012" i="6"/>
  <c r="I7012" i="6"/>
  <c r="F3287" i="17" l="1"/>
  <c r="E3287" i="17"/>
  <c r="W7011" i="6"/>
  <c r="Q7011" i="6"/>
  <c r="X7011" i="6"/>
  <c r="I7011" i="6"/>
  <c r="M7011" i="6"/>
  <c r="W7010" i="6" l="1"/>
  <c r="Q7010" i="6"/>
  <c r="I7010" i="6"/>
  <c r="E3286" i="17"/>
  <c r="F3286" i="17"/>
  <c r="X7010" i="6"/>
  <c r="M7010" i="6"/>
  <c r="W7009" i="6" l="1"/>
  <c r="Q7009" i="6"/>
  <c r="I7009" i="6"/>
  <c r="X7009" i="6"/>
  <c r="F3285" i="17"/>
  <c r="E3285" i="17"/>
  <c r="M7009" i="6"/>
  <c r="W7008" i="6" l="1"/>
  <c r="Q7008" i="6"/>
  <c r="F3284" i="17"/>
  <c r="E3284" i="17"/>
  <c r="X7008" i="6"/>
  <c r="I7008" i="6"/>
  <c r="M7008" i="6"/>
  <c r="F3283" i="17" l="1"/>
  <c r="E3283" i="17"/>
  <c r="I7007" i="6"/>
  <c r="M7007" i="6"/>
  <c r="F3282" i="17"/>
  <c r="E3282" i="17"/>
  <c r="F3281" i="17"/>
  <c r="E3281" i="17"/>
  <c r="I7006" i="6"/>
  <c r="M7006" i="6"/>
  <c r="X7007" i="6"/>
  <c r="X7006" i="6"/>
  <c r="X7005" i="6"/>
  <c r="W7007" i="6"/>
  <c r="W7006" i="6"/>
  <c r="W7005" i="6"/>
  <c r="Q7007" i="6"/>
  <c r="Q7006" i="6"/>
  <c r="I7005" i="6"/>
  <c r="M7005" i="6"/>
  <c r="W7004" i="6" l="1"/>
  <c r="Q7004" i="6"/>
  <c r="F3280" i="17"/>
  <c r="E3280" i="17"/>
  <c r="X7004" i="6"/>
  <c r="M7004" i="6"/>
  <c r="I7004" i="6"/>
  <c r="W7003" i="6" l="1"/>
  <c r="Q7003" i="6"/>
  <c r="F3279" i="17"/>
  <c r="E3279" i="17"/>
  <c r="X7003" i="6"/>
  <c r="M7003" i="6"/>
  <c r="I7003" i="6"/>
  <c r="W7002" i="6" l="1"/>
  <c r="Q7002" i="6"/>
  <c r="F3278" i="17"/>
  <c r="E3278" i="17"/>
  <c r="X7002" i="6"/>
  <c r="M7002" i="6"/>
  <c r="I7002" i="6"/>
  <c r="W7001" i="6"/>
  <c r="Q7001" i="6"/>
  <c r="F3277" i="17"/>
  <c r="E3277" i="17"/>
  <c r="X7001" i="6"/>
  <c r="I7001" i="6"/>
  <c r="M7001" i="6"/>
  <c r="Q7000" i="6"/>
  <c r="F3276" i="17"/>
  <c r="E3276" i="17"/>
  <c r="I98" i="10"/>
  <c r="X7000" i="6"/>
  <c r="W7000" i="6"/>
  <c r="W6999" i="6"/>
  <c r="I7000" i="6"/>
  <c r="M7000" i="6"/>
  <c r="Q6999" i="6"/>
  <c r="X6999" i="6"/>
  <c r="M6999" i="6"/>
  <c r="F3275" i="17"/>
  <c r="E3275" i="17"/>
  <c r="I6999" i="6"/>
  <c r="Q6998" i="6"/>
  <c r="F3274" i="17"/>
  <c r="E3274" i="17"/>
  <c r="W6998" i="6"/>
  <c r="X6998" i="6"/>
  <c r="I6998" i="6"/>
  <c r="O6994" i="6"/>
  <c r="M6998" i="6"/>
  <c r="F4243" i="13"/>
  <c r="D38" i="10"/>
  <c r="H3271" i="17"/>
  <c r="G3271" i="17"/>
  <c r="F3273" i="17"/>
  <c r="E3273" i="17"/>
  <c r="W6997" i="6"/>
  <c r="Q6997" i="6"/>
  <c r="X6997" i="6"/>
  <c r="I6997" i="6"/>
  <c r="M6997" i="6"/>
  <c r="Q6996" i="6"/>
  <c r="F3272" i="17"/>
  <c r="E3272" i="17"/>
  <c r="X6996" i="6"/>
  <c r="W6996" i="6"/>
  <c r="N6994" i="6"/>
  <c r="X6971" i="6"/>
  <c r="V6995" i="6"/>
  <c r="V6950" i="6"/>
  <c r="V6971" i="6"/>
  <c r="M6996" i="6"/>
  <c r="I6996" i="6"/>
  <c r="X6995" i="6"/>
  <c r="H138" i="10"/>
  <c r="H139" i="10" s="1"/>
  <c r="G138" i="10"/>
  <c r="E4243" i="13"/>
  <c r="I87" i="10"/>
  <c r="I63" i="10"/>
  <c r="W6994" i="6"/>
  <c r="Q6994" i="6"/>
  <c r="H116" i="10"/>
  <c r="I117" i="10" s="1"/>
  <c r="H38" i="10"/>
  <c r="I39" i="10" s="1"/>
  <c r="F3271" i="17"/>
  <c r="E3271" i="17"/>
  <c r="X6994" i="6"/>
  <c r="M6994" i="6"/>
  <c r="I6994" i="6"/>
  <c r="W6993" i="6"/>
  <c r="Q6993" i="6"/>
  <c r="F3270" i="17"/>
  <c r="E3270" i="17"/>
  <c r="X6993" i="6"/>
  <c r="M6993" i="6"/>
  <c r="I6993" i="6"/>
  <c r="W6992" i="6"/>
  <c r="Q6992" i="6"/>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X6989" i="6"/>
  <c r="M6989" i="6"/>
  <c r="I6989" i="6"/>
  <c r="H87" i="10"/>
  <c r="F3258" i="17"/>
  <c r="F3265" i="17"/>
  <c r="E3265" i="17"/>
  <c r="W6988" i="6"/>
  <c r="I6988" i="6"/>
  <c r="X6988" i="6"/>
  <c r="M6988" i="6"/>
  <c r="F3264" i="17"/>
  <c r="E3264" i="17"/>
  <c r="Q6987" i="6"/>
  <c r="W6987" i="6"/>
  <c r="X6987" i="6"/>
  <c r="I6987" i="6"/>
  <c r="M6987" i="6"/>
  <c r="N129" i="10"/>
  <c r="F2335" i="13"/>
  <c r="N130" i="10"/>
  <c r="F2595" i="13"/>
  <c r="F2854" i="13"/>
  <c r="N131" i="10"/>
  <c r="F4182" i="13"/>
  <c r="F4078" i="13"/>
  <c r="F3896" i="13"/>
  <c r="N135" i="10"/>
  <c r="F3636" i="13"/>
  <c r="N134" i="10"/>
  <c r="F3374" i="13"/>
  <c r="N133" i="10"/>
  <c r="F3114" i="13"/>
  <c r="N132" i="10"/>
  <c r="F4234" i="13"/>
  <c r="N137" i="10"/>
  <c r="N136" i="10"/>
  <c r="H3121" i="17"/>
  <c r="N115" i="10"/>
  <c r="H2863" i="17"/>
  <c r="N114" i="10"/>
  <c r="N33" i="10"/>
  <c r="N37" i="10"/>
  <c r="N36" i="10"/>
  <c r="N35" i="10"/>
  <c r="N34" i="10"/>
  <c r="N32" i="10"/>
  <c r="O6970" i="6"/>
  <c r="O6949" i="6"/>
  <c r="E3263" i="17"/>
  <c r="F3263" i="17"/>
  <c r="F3262" i="17"/>
  <c r="E3262" i="17"/>
  <c r="I6986" i="6"/>
  <c r="Q6986" i="6"/>
  <c r="W6986" i="6"/>
  <c r="M6986" i="6"/>
  <c r="Q6985" i="6"/>
  <c r="W6985" i="6"/>
  <c r="X6986" i="6"/>
  <c r="X6985" i="6"/>
  <c r="P6985" i="6"/>
  <c r="I6985" i="6"/>
  <c r="M6985" i="6"/>
  <c r="W6984" i="6"/>
  <c r="Q6984" i="6"/>
  <c r="F3261" i="17"/>
  <c r="E3261" i="17"/>
  <c r="X6984" i="6"/>
  <c r="M6984" i="6"/>
  <c r="I6984" i="6"/>
  <c r="W6983" i="6"/>
  <c r="Q6983" i="6"/>
  <c r="F3260" i="17"/>
  <c r="E3260" i="17"/>
  <c r="X6983" i="6"/>
  <c r="M6983" i="6"/>
  <c r="I6983" i="6"/>
  <c r="F3259" i="17"/>
  <c r="E3259" i="17"/>
  <c r="W6982" i="6"/>
  <c r="Q6982" i="6"/>
  <c r="X6982" i="6"/>
  <c r="M6982" i="6"/>
  <c r="I6982" i="6"/>
  <c r="W6981" i="6"/>
  <c r="Q6981" i="6"/>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W6975" i="6"/>
  <c r="Q6975" i="6"/>
  <c r="F3252" i="17"/>
  <c r="E3252" i="17"/>
  <c r="X6975" i="6"/>
  <c r="M6975" i="6"/>
  <c r="I6975" i="6"/>
  <c r="W6974" i="6"/>
  <c r="Q6974" i="6"/>
  <c r="F3251" i="17"/>
  <c r="E3251" i="17"/>
  <c r="X6974" i="6"/>
  <c r="M6974" i="6"/>
  <c r="I6974" i="6"/>
  <c r="W6973" i="6"/>
  <c r="Q6973" i="6"/>
  <c r="F3250" i="17"/>
  <c r="E3250" i="17"/>
  <c r="X6973" i="6"/>
  <c r="M6973" i="6"/>
  <c r="I6973" i="6"/>
  <c r="Q6972" i="6"/>
  <c r="F3249" i="17"/>
  <c r="E3249" i="17"/>
  <c r="X6972" i="6"/>
  <c r="W6972" i="6"/>
  <c r="M6972" i="6"/>
  <c r="I6972" i="6"/>
  <c r="F138" i="10"/>
  <c r="G139" i="10" s="1"/>
  <c r="W6970" i="6"/>
  <c r="Q6970" i="6"/>
  <c r="E4234" i="13"/>
  <c r="G38" i="10"/>
  <c r="H3248" i="17"/>
  <c r="G3248" i="17"/>
  <c r="G116" i="10"/>
  <c r="H117" i="10" s="1"/>
  <c r="F3248" i="17"/>
  <c r="E3248" i="17"/>
  <c r="X6970" i="6"/>
  <c r="N6970" i="6"/>
  <c r="M6970" i="6"/>
  <c r="I6970" i="6"/>
  <c r="W6969" i="6"/>
  <c r="Q6969" i="6"/>
  <c r="F3247" i="17"/>
  <c r="E3247" i="17"/>
  <c r="X6969" i="6"/>
  <c r="M6969" i="6"/>
  <c r="I6969" i="6"/>
  <c r="W6968" i="6"/>
  <c r="Q6968" i="6"/>
  <c r="F3246" i="17"/>
  <c r="E3246" i="17"/>
  <c r="X6968" i="6"/>
  <c r="M6968" i="6"/>
  <c r="I6968" i="6"/>
  <c r="F3245" i="17"/>
  <c r="E3245" i="17"/>
  <c r="I6967" i="6"/>
  <c r="M6967" i="6"/>
  <c r="X6967" i="6"/>
  <c r="W6967" i="6"/>
  <c r="Q6967" i="6"/>
  <c r="W6966" i="6"/>
  <c r="Q6966" i="6"/>
  <c r="F3244" i="17"/>
  <c r="E3244" i="17"/>
  <c r="X6966" i="6"/>
  <c r="M6966" i="6"/>
  <c r="I6966" i="6"/>
  <c r="Q6965" i="6"/>
  <c r="W6965" i="6"/>
  <c r="M6965" i="6"/>
  <c r="X6965" i="6"/>
  <c r="I6965" i="6"/>
  <c r="F3243" i="17"/>
  <c r="E3243" i="17"/>
  <c r="F3242" i="17"/>
  <c r="E3242" i="17"/>
  <c r="W6964" i="6"/>
  <c r="Q6964" i="6"/>
  <c r="X6964" i="6"/>
  <c r="I6964" i="6"/>
  <c r="M6964" i="6"/>
  <c r="W6963" i="6"/>
  <c r="Q6963" i="6"/>
  <c r="F3241" i="17"/>
  <c r="E3241" i="17"/>
  <c r="X6963" i="6"/>
  <c r="M6963" i="6"/>
  <c r="I6963" i="6"/>
  <c r="W6962" i="6"/>
  <c r="Q6962" i="6"/>
  <c r="F3240" i="17"/>
  <c r="E3240" i="17"/>
  <c r="X6962" i="6"/>
  <c r="M6962" i="6"/>
  <c r="I6962" i="6"/>
  <c r="W6961" i="6"/>
  <c r="Q6961" i="6"/>
  <c r="F3239" i="17"/>
  <c r="E3239" i="17"/>
  <c r="X6961" i="6"/>
  <c r="M6961" i="6"/>
  <c r="I6961" i="6"/>
  <c r="W6960" i="6"/>
  <c r="Q6960" i="6"/>
  <c r="F3238" i="17"/>
  <c r="E3238" i="17"/>
  <c r="X6960" i="6"/>
  <c r="M6960" i="6"/>
  <c r="I6960" i="6"/>
  <c r="F3237" i="17"/>
  <c r="E3237" i="17"/>
  <c r="I6959" i="6"/>
  <c r="W6959" i="6"/>
  <c r="Q6959" i="6"/>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c r="X6954" i="6"/>
  <c r="X6953" i="6"/>
  <c r="W6953" i="6"/>
  <c r="I6954" i="6"/>
  <c r="I6953" i="6"/>
  <c r="F3232" i="17"/>
  <c r="E3232" i="17"/>
  <c r="F3231" i="17"/>
  <c r="E3231" i="17"/>
  <c r="M6954" i="6"/>
  <c r="M6953" i="6"/>
  <c r="Q6952" i="6"/>
  <c r="W6952" i="6"/>
  <c r="F3230" i="17"/>
  <c r="E3230" i="17"/>
  <c r="X6952" i="6"/>
  <c r="M6952" i="6"/>
  <c r="I6952" i="6"/>
  <c r="Q6951" i="6"/>
  <c r="W6951" i="6"/>
  <c r="F3229" i="17"/>
  <c r="E3229" i="17"/>
  <c r="X6951" i="6"/>
  <c r="M6951" i="6"/>
  <c r="N6949" i="6"/>
  <c r="F38" i="10"/>
  <c r="X6945" i="6"/>
  <c r="I6951" i="6"/>
  <c r="G63" i="10"/>
  <c r="G98" i="10"/>
  <c r="Q6949" i="6"/>
  <c r="W6949" i="6"/>
  <c r="E138" i="10"/>
  <c r="F4226" i="13"/>
  <c r="E4226" i="13"/>
  <c r="H3228" i="17"/>
  <c r="G3228" i="17"/>
  <c r="F116" i="10"/>
  <c r="G117" i="10" s="1"/>
  <c r="F3228" i="17"/>
  <c r="E3228" i="17"/>
  <c r="X6949" i="6"/>
  <c r="M6949" i="6"/>
  <c r="I6949" i="6"/>
  <c r="F3227" i="17"/>
  <c r="E3227" i="17"/>
  <c r="Q6948" i="6"/>
  <c r="W6948" i="6"/>
  <c r="X6948" i="6"/>
  <c r="I6948" i="6"/>
  <c r="M6948" i="6"/>
  <c r="F3225" i="17"/>
  <c r="F3226" i="17"/>
  <c r="E3226" i="17"/>
  <c r="X6947" i="6"/>
  <c r="Q6947" i="6"/>
  <c r="W6947" i="6"/>
  <c r="I6947" i="6"/>
  <c r="M6947" i="6"/>
  <c r="E3225" i="17"/>
  <c r="Q6946" i="6"/>
  <c r="W6946" i="6"/>
  <c r="X6946" i="6"/>
  <c r="M6946" i="6"/>
  <c r="I6946" i="6"/>
  <c r="X6944" i="6"/>
  <c r="Q6945" i="6"/>
  <c r="W6945" i="6"/>
  <c r="Q6944" i="6"/>
  <c r="W6944" i="6"/>
  <c r="F3223" i="17"/>
  <c r="E3223" i="17"/>
  <c r="I6944" i="6"/>
  <c r="M6944" i="6"/>
  <c r="Q6943" i="6"/>
  <c r="W6943" i="6"/>
  <c r="F3222" i="17"/>
  <c r="E3222" i="17"/>
  <c r="X6943" i="6"/>
  <c r="M6943" i="6"/>
  <c r="I6943" i="6"/>
  <c r="Q6942" i="6"/>
  <c r="W6942" i="6"/>
  <c r="F3221" i="17"/>
  <c r="E3221" i="17"/>
  <c r="X6942" i="6"/>
  <c r="M6942" i="6"/>
  <c r="I6942" i="6"/>
  <c r="Q6941" i="6"/>
  <c r="W6941" i="6"/>
  <c r="F3220" i="17"/>
  <c r="E3220" i="17"/>
  <c r="X6941" i="6"/>
  <c r="M6941" i="6"/>
  <c r="I6941" i="6"/>
  <c r="W6940" i="6"/>
  <c r="Q6940" i="6"/>
  <c r="F3219" i="17"/>
  <c r="E3219" i="17"/>
  <c r="X6940" i="6"/>
  <c r="M6940" i="6"/>
  <c r="I6940" i="6"/>
  <c r="Q6939" i="6"/>
  <c r="W6939" i="6"/>
  <c r="F3218" i="17"/>
  <c r="E3218" i="17"/>
  <c r="X6939" i="6"/>
  <c r="M6939" i="6"/>
  <c r="I6939" i="6"/>
  <c r="Q6938" i="6"/>
  <c r="W6938" i="6"/>
  <c r="I6938" i="6"/>
  <c r="X6938" i="6"/>
  <c r="F3217" i="17"/>
  <c r="E3217" i="17"/>
  <c r="M6938" i="6"/>
  <c r="Q6937" i="6"/>
  <c r="I6937" i="6"/>
  <c r="X6937" i="6"/>
  <c r="W6937" i="6"/>
  <c r="M6937" i="6"/>
  <c r="P6936" i="6"/>
  <c r="F3216" i="17"/>
  <c r="E3216" i="17"/>
  <c r="I3215" i="17"/>
  <c r="F3215" i="17"/>
  <c r="E3215" i="17"/>
  <c r="I6936" i="6"/>
  <c r="M6936" i="6"/>
  <c r="X6936" i="6"/>
  <c r="X6950"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F3211" i="17"/>
  <c r="E3211" i="17"/>
  <c r="X6932" i="6"/>
  <c r="W6932" i="6"/>
  <c r="M6932" i="6"/>
  <c r="I6932" i="6"/>
  <c r="Q6931" i="6"/>
  <c r="W6931" i="6"/>
  <c r="F3210" i="17"/>
  <c r="E3210" i="17"/>
  <c r="X6931" i="6"/>
  <c r="M6931" i="6"/>
  <c r="I6931" i="6"/>
  <c r="Q6929" i="6"/>
  <c r="F3208" i="17"/>
  <c r="E3208" i="17"/>
  <c r="M6929" i="6"/>
  <c r="I6929" i="6"/>
  <c r="Q6928" i="6"/>
  <c r="F3207" i="17"/>
  <c r="E3207" i="17"/>
  <c r="M6928" i="6"/>
  <c r="I6928" i="6"/>
  <c r="E139" i="10"/>
  <c r="F4216" i="13"/>
  <c r="Q6927" i="6"/>
  <c r="F98" i="10"/>
  <c r="F87" i="10"/>
  <c r="F63" i="10"/>
  <c r="G3205" i="17"/>
  <c r="E116" i="10"/>
  <c r="H3205" i="17"/>
  <c r="O6925" i="6"/>
  <c r="N6925" i="6"/>
  <c r="V6926" i="6"/>
  <c r="X6925" i="6"/>
  <c r="F3205" i="17"/>
  <c r="F3206" i="17"/>
  <c r="E3206" i="17"/>
  <c r="E3205" i="17"/>
  <c r="M6927" i="6"/>
  <c r="M6925" i="6"/>
  <c r="I6925" i="6"/>
  <c r="I6927" i="6"/>
  <c r="E38" i="10"/>
  <c r="X6926" i="6"/>
  <c r="F3204" i="17"/>
  <c r="E3204" i="17"/>
  <c r="Q6924" i="6"/>
  <c r="W6924" i="6"/>
  <c r="X6924" i="6"/>
  <c r="I6924" i="6"/>
  <c r="M6924" i="6"/>
  <c r="Q6923" i="6"/>
  <c r="W6923" i="6"/>
  <c r="F3203" i="17"/>
  <c r="E3203" i="17"/>
  <c r="X6923" i="6"/>
  <c r="M6923" i="6"/>
  <c r="I6923" i="6"/>
  <c r="F3202" i="17"/>
  <c r="E3202" i="17"/>
  <c r="X6922" i="6"/>
  <c r="Q6922" i="6"/>
  <c r="W6922" i="6"/>
  <c r="M6922" i="6"/>
  <c r="I6922" i="6"/>
  <c r="Q6921" i="6"/>
  <c r="W6921" i="6"/>
  <c r="F3201" i="17"/>
  <c r="F3200" i="17"/>
  <c r="E3201" i="17"/>
  <c r="X6921" i="6"/>
  <c r="I6921" i="6"/>
  <c r="M6921" i="6"/>
  <c r="Q6920" i="6"/>
  <c r="W6920" i="6"/>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F3196" i="17"/>
  <c r="E3196" i="17"/>
  <c r="I6916" i="6"/>
  <c r="W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F4208" i="13"/>
  <c r="Q6901" i="6"/>
  <c r="W6901" i="6"/>
  <c r="H3184" i="17"/>
  <c r="G3184" i="17"/>
  <c r="D116" i="10"/>
  <c r="D117" i="10" s="1"/>
  <c r="F3184" i="17"/>
  <c r="E3184" i="17"/>
  <c r="X6901" i="6"/>
  <c r="O6901" i="6"/>
  <c r="N6901" i="6"/>
  <c r="M6901" i="6"/>
  <c r="I6901" i="6"/>
  <c r="E117" i="10"/>
  <c r="X6903" i="6"/>
  <c r="Q6900" i="6"/>
  <c r="W6900" i="6"/>
  <c r="F3183" i="17"/>
  <c r="E3183" i="17"/>
  <c r="X6900" i="6"/>
  <c r="I6900" i="6"/>
  <c r="M6900" i="6"/>
  <c r="Q6899" i="6"/>
  <c r="W6899" i="6"/>
  <c r="F3182" i="17"/>
  <c r="E3182" i="17"/>
  <c r="X6899" i="6"/>
  <c r="M6899" i="6"/>
  <c r="I6899" i="6"/>
  <c r="Q6898" i="6"/>
  <c r="W6898" i="6"/>
  <c r="F3181" i="17"/>
  <c r="E3181" i="17"/>
  <c r="X6898" i="6"/>
  <c r="M6898" i="6"/>
  <c r="I6898" i="6"/>
  <c r="Q6897" i="6"/>
  <c r="W6897" i="6"/>
  <c r="F3180" i="17"/>
  <c r="E3180" i="17"/>
  <c r="X6897" i="6"/>
  <c r="M6897" i="6"/>
  <c r="I6897" i="6"/>
  <c r="Q6896" i="6"/>
  <c r="W6896" i="6"/>
  <c r="F3179" i="17"/>
  <c r="E3179" i="17"/>
  <c r="X6896" i="6"/>
  <c r="I6896" i="6"/>
  <c r="M6896" i="6"/>
  <c r="Q6895" i="6"/>
  <c r="F3178" i="17"/>
  <c r="E3178" i="17"/>
  <c r="W6895" i="6"/>
  <c r="X6895" i="6"/>
  <c r="I6895" i="6"/>
  <c r="M6895" i="6"/>
  <c r="Q6894" i="6"/>
  <c r="W6894" i="6"/>
  <c r="X6894" i="6"/>
  <c r="F3177" i="17"/>
  <c r="E3177" i="17"/>
  <c r="I6894" i="6"/>
  <c r="M6894" i="6"/>
  <c r="Q6893" i="6"/>
  <c r="W6893" i="6"/>
  <c r="F3176" i="17"/>
  <c r="E3176" i="17"/>
  <c r="X6893" i="6"/>
  <c r="M6893" i="6"/>
  <c r="I6893" i="6"/>
  <c r="Q6892" i="6"/>
  <c r="W6892" i="6"/>
  <c r="F3175" i="17"/>
  <c r="E3175" i="17"/>
  <c r="X6892" i="6"/>
  <c r="M6892" i="6"/>
  <c r="I6892" i="6"/>
  <c r="Q6891" i="6"/>
  <c r="W6891" i="6"/>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F3169" i="17"/>
  <c r="E3169" i="17"/>
  <c r="X6886" i="6"/>
  <c r="W6886" i="6"/>
  <c r="M6886" i="6"/>
  <c r="I6886" i="6"/>
  <c r="Q6885" i="6"/>
  <c r="F3168" i="17"/>
  <c r="E3168" i="17"/>
  <c r="W6885" i="6"/>
  <c r="X6885" i="6"/>
  <c r="I6885" i="6"/>
  <c r="M6885" i="6"/>
  <c r="Q6884" i="6"/>
  <c r="W6884" i="6"/>
  <c r="F3167" i="17"/>
  <c r="E3167" i="17"/>
  <c r="X6884" i="6"/>
  <c r="I6884" i="6"/>
  <c r="M6884" i="6"/>
  <c r="Q6883" i="6"/>
  <c r="W6883" i="6"/>
  <c r="F3166" i="17"/>
  <c r="E3166" i="17"/>
  <c r="X6883" i="6"/>
  <c r="I6883" i="6"/>
  <c r="M6883" i="6"/>
  <c r="Q6882" i="6"/>
  <c r="W6882" i="6"/>
  <c r="D98" i="10"/>
  <c r="D87" i="10"/>
  <c r="D63" i="10"/>
  <c r="C139" i="10"/>
  <c r="F4199" i="13"/>
  <c r="C62" i="10"/>
  <c r="C97" i="10"/>
  <c r="C86" i="10"/>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M6878" i="6"/>
  <c r="I6878" i="6"/>
  <c r="Q6877" i="6"/>
  <c r="W6877" i="6"/>
  <c r="F3161" i="17"/>
  <c r="E3161" i="17"/>
  <c r="X6877" i="6"/>
  <c r="M6877" i="6"/>
  <c r="I6877" i="6"/>
  <c r="Q6876" i="6"/>
  <c r="W6876" i="6"/>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c r="X6873" i="6"/>
  <c r="M6873" i="6"/>
  <c r="I6873" i="6"/>
  <c r="Q6872" i="6"/>
  <c r="W6872" i="6"/>
  <c r="F3156" i="17"/>
  <c r="E3156" i="17"/>
  <c r="M6872" i="6"/>
  <c r="X6872" i="6"/>
  <c r="I6872" i="6"/>
  <c r="F3155" i="17"/>
  <c r="E3155" i="17"/>
  <c r="X6866" i="6"/>
  <c r="X6865" i="6"/>
  <c r="W6866" i="6"/>
  <c r="W6865" i="6"/>
  <c r="Q6871" i="6"/>
  <c r="W6871" i="6"/>
  <c r="I6871" i="6"/>
  <c r="M6871" i="6"/>
  <c r="X6871" i="6"/>
  <c r="X6870" i="6"/>
  <c r="Q6870" i="6"/>
  <c r="W6870" i="6"/>
  <c r="F3154" i="17"/>
  <c r="E3154" i="17"/>
  <c r="M6870" i="6"/>
  <c r="I6870" i="6"/>
  <c r="X6869" i="6"/>
  <c r="Q6869" i="6"/>
  <c r="W6869" i="6"/>
  <c r="F3153" i="17"/>
  <c r="E3153" i="17"/>
  <c r="M6869" i="6"/>
  <c r="I6869" i="6"/>
  <c r="X6868" i="6"/>
  <c r="Q6868" i="6"/>
  <c r="W6868" i="6"/>
  <c r="F3152" i="17"/>
  <c r="E3152" i="17"/>
  <c r="M6868" i="6"/>
  <c r="I6868" i="6"/>
  <c r="D36" i="10"/>
  <c r="C36" i="10"/>
  <c r="C98" i="10"/>
  <c r="F3149" i="17"/>
  <c r="F3150" i="17"/>
  <c r="F3151" i="17"/>
  <c r="E3151" i="17"/>
  <c r="E3150" i="17"/>
  <c r="E3149" i="17"/>
  <c r="X6867" i="6"/>
  <c r="Q6867" i="6"/>
  <c r="W6867" i="6"/>
  <c r="I6867" i="6"/>
  <c r="M6867" i="6"/>
  <c r="M6866" i="6"/>
  <c r="M6865" i="6"/>
  <c r="I6866" i="6"/>
  <c r="I6865" i="6"/>
  <c r="Q6864" i="6"/>
  <c r="F3148" i="17"/>
  <c r="E3148" i="17"/>
  <c r="I6864" i="6"/>
  <c r="X6864" i="6"/>
  <c r="W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C87" i="10"/>
  <c r="X6859" i="6"/>
  <c r="Q6858" i="6"/>
  <c r="E3143" i="17"/>
  <c r="H3143" i="17"/>
  <c r="G3143" i="17"/>
  <c r="W6858" i="6"/>
  <c r="X6858" i="6"/>
  <c r="O6858" i="6"/>
  <c r="M6858" i="6"/>
  <c r="I6858" i="6"/>
  <c r="F3142" i="17"/>
  <c r="E3142" i="17"/>
  <c r="Q6857" i="6"/>
  <c r="W6857" i="6"/>
  <c r="X6857" i="6"/>
  <c r="I6857" i="6"/>
  <c r="M6857" i="6"/>
  <c r="Q6856" i="6"/>
  <c r="W6856" i="6"/>
  <c r="F3141" i="17"/>
  <c r="E3141" i="17"/>
  <c r="X6856" i="6"/>
  <c r="I6856" i="6"/>
  <c r="M6856" i="6"/>
  <c r="Q6855" i="6"/>
  <c r="W6855" i="6"/>
  <c r="F3140" i="17"/>
  <c r="E3140" i="17"/>
  <c r="X6855" i="6"/>
  <c r="I6855" i="6"/>
  <c r="M6855" i="6"/>
  <c r="F3139" i="17"/>
  <c r="E3139" i="17"/>
  <c r="Q6854" i="6"/>
  <c r="W6854" i="6"/>
  <c r="X6854" i="6"/>
  <c r="M6854" i="6"/>
  <c r="I6854" i="6"/>
  <c r="X6853" i="6"/>
  <c r="Q6853" i="6"/>
  <c r="W6853" i="6"/>
  <c r="E3138" i="17"/>
  <c r="F3138" i="17"/>
  <c r="M6853" i="6"/>
  <c r="I6853" i="6"/>
  <c r="Q6852" i="6"/>
  <c r="W6852" i="6"/>
  <c r="F3137" i="17"/>
  <c r="E3137" i="17"/>
  <c r="X6852" i="6"/>
  <c r="M6852" i="6"/>
  <c r="I6852" i="6"/>
  <c r="X6851" i="6"/>
  <c r="Q6851" i="6"/>
  <c r="W6851" i="6"/>
  <c r="F3136" i="17"/>
  <c r="E3136" i="17"/>
  <c r="M6851" i="6"/>
  <c r="I6851" i="6"/>
  <c r="B63" i="10"/>
  <c r="B87" i="10"/>
  <c r="B98" i="10"/>
  <c r="E3135" i="17"/>
  <c r="F3135" i="17"/>
  <c r="X6850" i="6"/>
  <c r="Q6850" i="6"/>
  <c r="W6850" i="6"/>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c r="X6843" i="6"/>
  <c r="M6843" i="6"/>
  <c r="Q6842" i="6"/>
  <c r="W6842" i="6"/>
  <c r="F3127" i="17"/>
  <c r="E3127" i="17"/>
  <c r="X6842" i="6"/>
  <c r="I6842" i="6"/>
  <c r="M6842" i="6"/>
  <c r="Q6841" i="6"/>
  <c r="E4182" i="13"/>
  <c r="F3126" i="17"/>
  <c r="E3126" i="17"/>
  <c r="W6841" i="6"/>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M6838" i="6"/>
  <c r="I6838" i="6"/>
  <c r="E3122" i="17"/>
  <c r="X6837" i="6"/>
  <c r="W6837" i="6"/>
  <c r="N6835" i="6"/>
  <c r="M6835" i="6"/>
  <c r="M6837" i="6"/>
  <c r="G3121" i="17"/>
  <c r="B117" i="10"/>
  <c r="V6816" i="6"/>
  <c r="V6836" i="6"/>
  <c r="I6837" i="6"/>
  <c r="X6836" i="6"/>
  <c r="Q6835" i="6"/>
  <c r="W6835" i="6"/>
  <c r="F3121" i="17"/>
  <c r="E3121" i="17"/>
  <c r="X6835" i="6"/>
  <c r="I6835" i="6"/>
  <c r="Q6834" i="6"/>
  <c r="W6834" i="6"/>
  <c r="F3120" i="17"/>
  <c r="E3120" i="17"/>
  <c r="X6834" i="6"/>
  <c r="M6834" i="6"/>
  <c r="I6834" i="6"/>
  <c r="Q6833" i="6"/>
  <c r="W6833" i="6"/>
  <c r="X6833" i="6"/>
  <c r="E3119" i="17"/>
  <c r="M6833" i="6"/>
  <c r="I6833" i="6"/>
  <c r="Q6832" i="6"/>
  <c r="W6832" i="6"/>
  <c r="F3118" i="17"/>
  <c r="E3118" i="17"/>
  <c r="X6832" i="6"/>
  <c r="M6832" i="6"/>
  <c r="I6832" i="6"/>
  <c r="L1" i="10"/>
  <c r="Q6831" i="6"/>
  <c r="W6831" i="6"/>
  <c r="E3117" i="17"/>
  <c r="F3117" i="17"/>
  <c r="X6831" i="6"/>
  <c r="M6831" i="6"/>
  <c r="I6831" i="6"/>
  <c r="Q6830" i="6"/>
  <c r="F3116" i="17"/>
  <c r="E3116" i="17"/>
  <c r="W6830" i="6"/>
  <c r="X6830" i="6"/>
  <c r="M6830" i="6"/>
  <c r="I6830" i="6"/>
  <c r="Q6829" i="6"/>
  <c r="W6829" i="6"/>
  <c r="F3115" i="17"/>
  <c r="E3115" i="17"/>
  <c r="X6829" i="6"/>
  <c r="M6829" i="6"/>
  <c r="I6829" i="6"/>
  <c r="Q6828" i="6"/>
  <c r="W6828" i="6"/>
  <c r="F3114" i="17"/>
  <c r="E3114" i="17"/>
  <c r="X6828" i="6"/>
  <c r="M6828" i="6"/>
  <c r="I6828" i="6"/>
  <c r="Q6827" i="6"/>
  <c r="W6827" i="6"/>
  <c r="F3113" i="17"/>
  <c r="E3113" i="17"/>
  <c r="X6827" i="6"/>
  <c r="M6827" i="6"/>
  <c r="I6827" i="6"/>
  <c r="F3112" i="17"/>
  <c r="E3112" i="17"/>
  <c r="Q6826" i="6"/>
  <c r="W6826" i="6"/>
  <c r="X6826" i="6"/>
  <c r="M6826" i="6"/>
  <c r="I6826" i="6"/>
  <c r="F3111" i="17"/>
  <c r="E3111" i="17"/>
  <c r="Q6825" i="6"/>
  <c r="W6825" i="6"/>
  <c r="X6825" i="6"/>
  <c r="I6825" i="6"/>
  <c r="M6825" i="6"/>
  <c r="F3110" i="17"/>
  <c r="E3110" i="17"/>
  <c r="X6824" i="6"/>
  <c r="Q6824" i="6"/>
  <c r="W6824" i="6"/>
  <c r="I6824" i="6"/>
  <c r="M6824" i="6"/>
  <c r="F3109" i="17"/>
  <c r="E3109" i="17"/>
  <c r="Q6823" i="6"/>
  <c r="W6823" i="6"/>
  <c r="X6823" i="6"/>
  <c r="I6823" i="6"/>
  <c r="M6823" i="6"/>
  <c r="I6822" i="6"/>
  <c r="Q6822" i="6"/>
  <c r="W6822" i="6"/>
  <c r="M6822" i="6"/>
  <c r="X6822" i="6"/>
  <c r="F3108" i="17"/>
  <c r="E3108" i="17"/>
  <c r="F3107" i="17"/>
  <c r="E3107" i="17"/>
  <c r="Q6821" i="6"/>
  <c r="W6821" i="6"/>
  <c r="X6821" i="6"/>
  <c r="M6821" i="6"/>
  <c r="I6821" i="6"/>
  <c r="Q6820" i="6"/>
  <c r="F3106" i="17"/>
  <c r="E3106" i="17"/>
  <c r="X6820" i="6"/>
  <c r="W6820" i="6"/>
  <c r="M6820" i="6"/>
  <c r="I6820" i="6"/>
  <c r="F3105" i="17"/>
  <c r="E3105" i="17"/>
  <c r="Q6819" i="6"/>
  <c r="X6819" i="6"/>
  <c r="W6819" i="6"/>
  <c r="M6819" i="6"/>
  <c r="I6819" i="6"/>
  <c r="Q6818" i="6"/>
  <c r="W6818" i="6"/>
  <c r="F3104" i="17"/>
  <c r="E3104" i="17"/>
  <c r="X6818" i="6"/>
  <c r="M6818" i="6"/>
  <c r="I6818" i="6"/>
  <c r="Q6817" i="6"/>
  <c r="F3103" i="17"/>
  <c r="E3103" i="17"/>
  <c r="X6817" i="6"/>
  <c r="W6817" i="6"/>
  <c r="M6817" i="6"/>
  <c r="I6817" i="6"/>
  <c r="E4173" i="13"/>
  <c r="Q6815" i="6"/>
  <c r="W6815" i="6"/>
  <c r="H3102" i="17"/>
  <c r="G3102" i="17"/>
  <c r="F3102" i="17"/>
  <c r="E3102" i="17"/>
  <c r="X6815" i="6"/>
  <c r="O6815" i="6"/>
  <c r="N6815" i="6"/>
  <c r="X6816" i="6"/>
  <c r="M6815" i="6"/>
  <c r="I6815" i="6"/>
  <c r="Q6814" i="6"/>
  <c r="W6814" i="6"/>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c r="F3095" i="17"/>
  <c r="E3095" i="17"/>
  <c r="Q6808" i="6"/>
  <c r="W6808" i="6"/>
  <c r="X6808" i="6"/>
  <c r="I6808" i="6"/>
  <c r="M6808" i="6"/>
  <c r="Q6807" i="6"/>
  <c r="F3094" i="17"/>
  <c r="E3094" i="17"/>
  <c r="X6807" i="6"/>
  <c r="W6807" i="6"/>
  <c r="M6807" i="6"/>
  <c r="I6807" i="6"/>
  <c r="Q6806" i="6"/>
  <c r="F3093" i="17"/>
  <c r="E3093" i="17"/>
  <c r="W6806" i="6"/>
  <c r="X6806" i="6"/>
  <c r="M6806" i="6"/>
  <c r="I6806" i="6"/>
  <c r="F3092" i="17"/>
  <c r="E3092" i="17"/>
  <c r="Q6805" i="6"/>
  <c r="X6805" i="6"/>
  <c r="W6805" i="6"/>
  <c r="M6805" i="6"/>
  <c r="I6805" i="6"/>
  <c r="Q6804" i="6"/>
  <c r="W6804" i="6"/>
  <c r="F3091" i="17"/>
  <c r="E3091" i="17"/>
  <c r="X6804" i="6"/>
  <c r="I6804" i="6"/>
  <c r="M6804" i="6"/>
  <c r="Q6803" i="6"/>
  <c r="W6803" i="6"/>
  <c r="F3090" i="17"/>
  <c r="E3090" i="17"/>
  <c r="X6803" i="6"/>
  <c r="M6803" i="6"/>
  <c r="I6803" i="6"/>
  <c r="F3089" i="17"/>
  <c r="E3089" i="17"/>
  <c r="Q6802" i="6"/>
  <c r="W6802" i="6"/>
  <c r="X6802" i="6"/>
  <c r="M6802" i="6"/>
  <c r="I6802" i="6"/>
  <c r="Q6801" i="6"/>
  <c r="F3088" i="17"/>
  <c r="E3088" i="17"/>
  <c r="X6801" i="6"/>
  <c r="W6801" i="6"/>
  <c r="M6801" i="6"/>
  <c r="I6801" i="6"/>
  <c r="Q6800" i="6"/>
  <c r="F3087" i="17"/>
  <c r="E3087" i="17"/>
  <c r="X6800" i="6"/>
  <c r="W6800" i="6"/>
  <c r="M6800" i="6"/>
  <c r="I6800" i="6"/>
  <c r="F3086" i="17"/>
  <c r="E3086" i="17"/>
  <c r="Q6799" i="6"/>
  <c r="W6799" i="6"/>
  <c r="X6799" i="6"/>
  <c r="M6799" i="6"/>
  <c r="I6799" i="6"/>
  <c r="Q6798" i="6"/>
  <c r="W6798" i="6"/>
  <c r="F3085" i="17"/>
  <c r="E3085" i="17"/>
  <c r="X6798" i="6"/>
  <c r="M6798" i="6"/>
  <c r="I6798" i="6"/>
  <c r="Q6797" i="6"/>
  <c r="W6797" i="6"/>
  <c r="F3084" i="17"/>
  <c r="E3084" i="17"/>
  <c r="X6797" i="6"/>
  <c r="M6797" i="6"/>
  <c r="I6797" i="6"/>
  <c r="Q6796" i="6"/>
  <c r="F3083" i="17"/>
  <c r="E3083" i="17"/>
  <c r="X6796" i="6"/>
  <c r="W6796" i="6"/>
  <c r="M6796" i="6"/>
  <c r="I6796" i="6"/>
  <c r="F3082" i="17"/>
  <c r="E3082" i="17"/>
  <c r="Q6795" i="6"/>
  <c r="W6795" i="6"/>
  <c r="X6795" i="6"/>
  <c r="I6795" i="6"/>
  <c r="M6795" i="6"/>
  <c r="F3081" i="17"/>
  <c r="E3081" i="17"/>
  <c r="Q6794" i="6"/>
  <c r="X6794" i="6"/>
  <c r="W6794" i="6"/>
  <c r="M6794" i="6"/>
  <c r="I6794" i="6"/>
  <c r="E4164" i="13"/>
  <c r="K137" i="10"/>
  <c r="N6792" i="6"/>
  <c r="O6792" i="6"/>
  <c r="Q6792" i="6"/>
  <c r="W6792" i="6"/>
  <c r="F3080" i="17"/>
  <c r="E3080" i="17"/>
  <c r="H3080" i="17"/>
  <c r="G3080" i="17"/>
  <c r="X6792" i="6"/>
  <c r="I6792" i="6"/>
  <c r="M6792" i="6"/>
  <c r="F3079" i="17"/>
  <c r="E3079" i="17"/>
  <c r="Q6791" i="6"/>
  <c r="W6791" i="6"/>
  <c r="X6791" i="6"/>
  <c r="I6791" i="6"/>
  <c r="M6791" i="6"/>
  <c r="Q6790" i="6"/>
  <c r="W6790" i="6"/>
  <c r="F3078" i="17"/>
  <c r="E3078" i="17"/>
  <c r="X6790" i="6"/>
  <c r="I6790" i="6"/>
  <c r="M6790" i="6"/>
  <c r="Q6789" i="6"/>
  <c r="F3077" i="17"/>
  <c r="E3077" i="17"/>
  <c r="X6789" i="6"/>
  <c r="W6789" i="6"/>
  <c r="M6789" i="6"/>
  <c r="I6789" i="6"/>
  <c r="V6748" i="6"/>
  <c r="V6770" i="6"/>
  <c r="Q6788" i="6"/>
  <c r="W6788" i="6"/>
  <c r="F3076" i="17"/>
  <c r="E3076" i="17"/>
  <c r="I6788" i="6"/>
  <c r="X6788" i="6"/>
  <c r="M6788" i="6"/>
  <c r="Q6787" i="6"/>
  <c r="F3075" i="17"/>
  <c r="E3075" i="17"/>
  <c r="X6787" i="6"/>
  <c r="W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F3071" i="17"/>
  <c r="E3071" i="17"/>
  <c r="X6783" i="6"/>
  <c r="W6783" i="6"/>
  <c r="M6783" i="6"/>
  <c r="I6783" i="6"/>
  <c r="Q6782" i="6"/>
  <c r="F3070" i="17"/>
  <c r="E3070" i="17"/>
  <c r="X6782" i="6"/>
  <c r="W6782" i="6"/>
  <c r="M6782" i="6"/>
  <c r="I6782" i="6"/>
  <c r="Q6781" i="6"/>
  <c r="E3069" i="17"/>
  <c r="F3069" i="17"/>
  <c r="X6781" i="6"/>
  <c r="W6781" i="6"/>
  <c r="M6781" i="6"/>
  <c r="I6781" i="6"/>
  <c r="Q6780" i="6"/>
  <c r="F3068" i="17"/>
  <c r="E3068" i="17"/>
  <c r="X6780" i="6"/>
  <c r="M6780" i="6"/>
  <c r="I6780" i="6"/>
  <c r="W6780" i="6"/>
  <c r="F3067" i="17"/>
  <c r="E3067" i="17"/>
  <c r="Q6779" i="6"/>
  <c r="P6779" i="6"/>
  <c r="X6779" i="6"/>
  <c r="I6779" i="6"/>
  <c r="M6779" i="6"/>
  <c r="W6779" i="6"/>
  <c r="Q6778" i="6"/>
  <c r="F3066" i="17"/>
  <c r="E3066" i="17"/>
  <c r="X6778" i="6"/>
  <c r="W6778" i="6"/>
  <c r="I6778" i="6"/>
  <c r="M6778" i="6"/>
  <c r="Q6777" i="6"/>
  <c r="F3065" i="17"/>
  <c r="E3065" i="17"/>
  <c r="X6777" i="6"/>
  <c r="W6777" i="6"/>
  <c r="I6777" i="6"/>
  <c r="M6777" i="6"/>
  <c r="E3064" i="17"/>
  <c r="F3064" i="17"/>
  <c r="F3063" i="17"/>
  <c r="E3063" i="17"/>
  <c r="I3063" i="17"/>
  <c r="P6775" i="6"/>
  <c r="V6793" i="6"/>
  <c r="X6793" i="6"/>
  <c r="Q6776" i="6"/>
  <c r="W6776" i="6"/>
  <c r="W6775" i="6"/>
  <c r="I6776" i="6"/>
  <c r="M6776" i="6"/>
  <c r="X6776" i="6"/>
  <c r="I6775" i="6"/>
  <c r="M6775" i="6"/>
  <c r="X6775" i="6"/>
  <c r="F3062" i="17"/>
  <c r="E3062" i="17"/>
  <c r="Q6774" i="6"/>
  <c r="X6774" i="6"/>
  <c r="W6774" i="6"/>
  <c r="M6774" i="6"/>
  <c r="I6774" i="6"/>
  <c r="J137" i="10"/>
  <c r="E4156" i="13"/>
  <c r="E4147" i="13"/>
  <c r="Q6773" i="6"/>
  <c r="F3061" i="17"/>
  <c r="E3061" i="17"/>
  <c r="Q6772" i="6"/>
  <c r="X6773" i="6"/>
  <c r="W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c r="X6766" i="6"/>
  <c r="M6766" i="6"/>
  <c r="I6766" i="6"/>
  <c r="Q6765" i="6"/>
  <c r="W6765" i="6"/>
  <c r="F3054" i="17"/>
  <c r="E3054" i="17"/>
  <c r="X6765" i="6"/>
  <c r="M6765" i="6"/>
  <c r="I6765" i="6"/>
  <c r="Q6764" i="6"/>
  <c r="W6764" i="6"/>
  <c r="F3053" i="17"/>
  <c r="E3053" i="17"/>
  <c r="X6764" i="6"/>
  <c r="M6764" i="6"/>
  <c r="I6764" i="6"/>
  <c r="Q6763" i="6"/>
  <c r="W6763" i="6"/>
  <c r="F3052" i="17"/>
  <c r="E3052" i="17"/>
  <c r="X6763" i="6"/>
  <c r="I6763" i="6"/>
  <c r="M6763" i="6"/>
  <c r="F3051" i="17"/>
  <c r="E3051" i="17"/>
  <c r="I6762" i="6"/>
  <c r="Q6762" i="6"/>
  <c r="W6762" i="6"/>
  <c r="X6762" i="6"/>
  <c r="M6762" i="6"/>
  <c r="F3050" i="17"/>
  <c r="E3050" i="17"/>
  <c r="Q6761" i="6"/>
  <c r="W6761" i="6"/>
  <c r="X6761" i="6"/>
  <c r="M6761" i="6"/>
  <c r="I6761" i="6"/>
  <c r="F3049" i="17"/>
  <c r="E3049" i="17"/>
  <c r="Q6760" i="6"/>
  <c r="W6760" i="6"/>
  <c r="X6760" i="6"/>
  <c r="M6760" i="6"/>
  <c r="I6760" i="6"/>
  <c r="Q6759" i="6"/>
  <c r="W6759" i="6"/>
  <c r="F3048" i="17"/>
  <c r="E3048" i="17"/>
  <c r="X6759" i="6"/>
  <c r="I6759" i="6"/>
  <c r="M6759" i="6"/>
  <c r="Q6758" i="6"/>
  <c r="W6758" i="6"/>
  <c r="F3047" i="17"/>
  <c r="E3047" i="17"/>
  <c r="X6758" i="6"/>
  <c r="M6758" i="6"/>
  <c r="I6758" i="6"/>
  <c r="Q6757" i="6"/>
  <c r="W6757" i="6"/>
  <c r="Q6756" i="6"/>
  <c r="W6756" i="6"/>
  <c r="F3046" i="17"/>
  <c r="E3046" i="17"/>
  <c r="I3045" i="17"/>
  <c r="F3045" i="17"/>
  <c r="E3045" i="17"/>
  <c r="X6757" i="6"/>
  <c r="X6756" i="6"/>
  <c r="I6757" i="6"/>
  <c r="I6756" i="6"/>
  <c r="M6757" i="6"/>
  <c r="M6756" i="6"/>
  <c r="Q6755" i="6"/>
  <c r="F3044" i="17"/>
  <c r="E3044" i="17"/>
  <c r="X6755" i="6"/>
  <c r="W6755" i="6"/>
  <c r="M6755" i="6"/>
  <c r="I6755" i="6"/>
  <c r="F3043" i="17"/>
  <c r="E3043" i="17"/>
  <c r="Q6754" i="6"/>
  <c r="X6754" i="6"/>
  <c r="W6754" i="6"/>
  <c r="M6754" i="6"/>
  <c r="I6754" i="6"/>
  <c r="F3042" i="17"/>
  <c r="E3042" i="17"/>
  <c r="Q6753" i="6"/>
  <c r="W6753" i="6"/>
  <c r="X6753" i="6"/>
  <c r="M6753" i="6"/>
  <c r="I6753" i="6"/>
  <c r="Q6752" i="6"/>
  <c r="W6752" i="6"/>
  <c r="F3041" i="17"/>
  <c r="E3041" i="17"/>
  <c r="M6752" i="6"/>
  <c r="X6752" i="6"/>
  <c r="I6752" i="6"/>
  <c r="Q6751" i="6"/>
  <c r="F3040" i="17"/>
  <c r="E3040" i="17"/>
  <c r="X6751" i="6"/>
  <c r="W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X6748" i="6"/>
  <c r="O6747" i="6"/>
  <c r="V6724" i="6"/>
  <c r="W6747" i="6"/>
  <c r="X6747" i="6"/>
  <c r="I6747" i="6"/>
  <c r="M6747" i="6"/>
  <c r="Q6746" i="6"/>
  <c r="W6746" i="6"/>
  <c r="E3036" i="17"/>
  <c r="X6746" i="6"/>
  <c r="I6746" i="6"/>
  <c r="M6746" i="6"/>
  <c r="Q6745" i="6"/>
  <c r="F3035" i="17"/>
  <c r="E3035" i="17"/>
  <c r="W6745" i="6"/>
  <c r="X6745" i="6"/>
  <c r="I6745" i="6"/>
  <c r="M6745" i="6"/>
  <c r="Q6744" i="6"/>
  <c r="W6744" i="6"/>
  <c r="X6744" i="6"/>
  <c r="Q6743" i="6"/>
  <c r="W6743" i="6"/>
  <c r="F3033" i="17"/>
  <c r="E3033" i="17"/>
  <c r="X6743" i="6"/>
  <c r="I6743" i="6"/>
  <c r="M6743" i="6"/>
  <c r="F3032" i="17"/>
  <c r="E3032" i="17"/>
  <c r="Q6742" i="6"/>
  <c r="W6742" i="6"/>
  <c r="X6742" i="6"/>
  <c r="M6742" i="6"/>
  <c r="I6742" i="6"/>
  <c r="F3031" i="17"/>
  <c r="E3031" i="17"/>
  <c r="Q6741" i="6"/>
  <c r="Q6740" i="6"/>
  <c r="I6741" i="6"/>
  <c r="X6741" i="6"/>
  <c r="W6741" i="6"/>
  <c r="M6741" i="6"/>
  <c r="F3030" i="17"/>
  <c r="E3030" i="17"/>
  <c r="W6740" i="6"/>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c r="X6734" i="6"/>
  <c r="M6734" i="6"/>
  <c r="I6734" i="6"/>
  <c r="F3023" i="17"/>
  <c r="E3023" i="17"/>
  <c r="Q6733" i="6"/>
  <c r="W6733" i="6"/>
  <c r="X6733" i="6"/>
  <c r="I6733" i="6"/>
  <c r="M6733" i="6"/>
  <c r="F3022" i="17"/>
  <c r="E3022" i="17"/>
  <c r="Q6732" i="6"/>
  <c r="W6732" i="6"/>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c r="F3018" i="17"/>
  <c r="E3018" i="17"/>
  <c r="X6728" i="6"/>
  <c r="M6728" i="6"/>
  <c r="I6728" i="6"/>
  <c r="Q6727" i="6"/>
  <c r="F3017" i="17"/>
  <c r="E3017" i="17"/>
  <c r="X6727" i="6"/>
  <c r="W6727" i="6"/>
  <c r="M6727" i="6"/>
  <c r="I6727" i="6"/>
  <c r="Q6726" i="6"/>
  <c r="F3016" i="17"/>
  <c r="E3016" i="17"/>
  <c r="X6726" i="6"/>
  <c r="W6726" i="6"/>
  <c r="M6726" i="6"/>
  <c r="I6726" i="6"/>
  <c r="Q6725" i="6"/>
  <c r="W6725" i="6"/>
  <c r="N6723" i="6"/>
  <c r="F3015" i="17"/>
  <c r="E3015" i="17"/>
  <c r="X6725" i="6"/>
  <c r="M6725" i="6"/>
  <c r="I6725" i="6"/>
  <c r="X6724" i="6"/>
  <c r="E4138" i="13"/>
  <c r="Q6723" i="6"/>
  <c r="H3014" i="17"/>
  <c r="G3014" i="17"/>
  <c r="F3014" i="17"/>
  <c r="E3014" i="17"/>
  <c r="X6723" i="6"/>
  <c r="W6723" i="6"/>
  <c r="O6723" i="6"/>
  <c r="M6723" i="6"/>
  <c r="I6723" i="6"/>
  <c r="Q6722" i="6"/>
  <c r="F3013" i="17"/>
  <c r="E3013" i="17"/>
  <c r="X6722" i="6"/>
  <c r="W6722" i="6"/>
  <c r="M6722" i="6"/>
  <c r="I6722" i="6"/>
  <c r="Q6721" i="6"/>
  <c r="W6721" i="6"/>
  <c r="F3012" i="17"/>
  <c r="E3012" i="17"/>
  <c r="X6721" i="6"/>
  <c r="M6721" i="6"/>
  <c r="I6721" i="6"/>
  <c r="Q6720" i="6"/>
  <c r="W6720" i="6"/>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c r="F3006" i="17"/>
  <c r="E3006" i="17"/>
  <c r="X6715" i="6"/>
  <c r="M6715" i="6"/>
  <c r="I6715" i="6"/>
  <c r="Q6714" i="6"/>
  <c r="W6714" i="6"/>
  <c r="E3005" i="17"/>
  <c r="F3005" i="17"/>
  <c r="X6714" i="6"/>
  <c r="I6714" i="6"/>
  <c r="M6714" i="6"/>
  <c r="F3004" i="17"/>
  <c r="E3004" i="17"/>
  <c r="Q6713" i="6"/>
  <c r="W6713" i="6"/>
  <c r="X6713" i="6"/>
  <c r="M6713" i="6"/>
  <c r="I6713" i="6"/>
  <c r="Q6712" i="6"/>
  <c r="W6712" i="6"/>
  <c r="F3003" i="17"/>
  <c r="E3003" i="17"/>
  <c r="X6712" i="6"/>
  <c r="I6712" i="6"/>
  <c r="M6712" i="6"/>
  <c r="Q6711" i="6"/>
  <c r="F3002" i="17"/>
  <c r="E3002" i="17"/>
  <c r="X6711" i="6"/>
  <c r="W6711" i="6"/>
  <c r="M6711" i="6"/>
  <c r="I6711" i="6"/>
  <c r="Q6710" i="6"/>
  <c r="F3001" i="17"/>
  <c r="E3001" i="17"/>
  <c r="X6710" i="6"/>
  <c r="W6710" i="6"/>
  <c r="M6710" i="6"/>
  <c r="I6710" i="6"/>
  <c r="Q6709" i="6"/>
  <c r="F3000" i="17"/>
  <c r="E3000" i="17"/>
  <c r="X6709" i="6"/>
  <c r="W6709" i="6"/>
  <c r="M6709" i="6"/>
  <c r="I6709" i="6"/>
  <c r="Q6708" i="6"/>
  <c r="F2999" i="17"/>
  <c r="E2999" i="17"/>
  <c r="I6708" i="6"/>
  <c r="X6708" i="6"/>
  <c r="W6708" i="6"/>
  <c r="M6708" i="6"/>
  <c r="Q6707" i="6"/>
  <c r="F2998" i="17"/>
  <c r="E2998" i="17"/>
  <c r="X6707" i="6"/>
  <c r="W6707" i="6"/>
  <c r="M6707" i="6"/>
  <c r="I6707" i="6"/>
  <c r="Q6706" i="6"/>
  <c r="F2997" i="17"/>
  <c r="E2997" i="17"/>
  <c r="X6706" i="6"/>
  <c r="W6706" i="6"/>
  <c r="M6706" i="6"/>
  <c r="I6706" i="6"/>
  <c r="Q6705" i="6"/>
  <c r="F2996" i="17"/>
  <c r="E2996" i="17"/>
  <c r="X6705" i="6"/>
  <c r="W6705" i="6"/>
  <c r="M6705" i="6"/>
  <c r="I6705" i="6"/>
  <c r="Q6704" i="6"/>
  <c r="F2995" i="17"/>
  <c r="E2995" i="17"/>
  <c r="X6704" i="6"/>
  <c r="W6704" i="6"/>
  <c r="M6704" i="6"/>
  <c r="I6704" i="6"/>
  <c r="Q6703" i="6"/>
  <c r="W6703" i="6"/>
  <c r="F2994" i="17"/>
  <c r="E2994" i="17"/>
  <c r="I6703" i="6"/>
  <c r="X6703" i="6"/>
  <c r="M6703" i="6"/>
  <c r="E4121" i="13"/>
  <c r="H2993" i="17"/>
  <c r="G2993" i="17"/>
  <c r="F2993" i="17"/>
  <c r="E2993" i="17"/>
  <c r="V6702" i="6"/>
  <c r="Q6701" i="6"/>
  <c r="N6701" i="6"/>
  <c r="X6702" i="6"/>
  <c r="X6701" i="6"/>
  <c r="W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c r="I6697" i="6"/>
  <c r="M6697" i="6"/>
  <c r="X6697" i="6"/>
  <c r="Q6696" i="6"/>
  <c r="W6696" i="6"/>
  <c r="F2988" i="17"/>
  <c r="E2988" i="17"/>
  <c r="I6696" i="6"/>
  <c r="M6696" i="6"/>
  <c r="X6696" i="6"/>
  <c r="Q6695" i="6"/>
  <c r="W6695" i="6"/>
  <c r="F2987" i="17"/>
  <c r="E2987" i="17"/>
  <c r="X6695" i="6"/>
  <c r="M6695" i="6"/>
  <c r="I6695" i="6"/>
  <c r="Q6694" i="6"/>
  <c r="W6694" i="6"/>
  <c r="E2986" i="17"/>
  <c r="F2986" i="17"/>
  <c r="M6694" i="6"/>
  <c r="X6694" i="6"/>
  <c r="I6694" i="6"/>
  <c r="I6693" i="6"/>
  <c r="Q6693" i="6"/>
  <c r="W6693" i="6"/>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c r="F2981" i="17"/>
  <c r="E2981" i="17"/>
  <c r="X6689" i="6"/>
  <c r="M6689" i="6"/>
  <c r="I6689" i="6"/>
  <c r="F2980" i="17"/>
  <c r="E2980" i="17"/>
  <c r="X6688" i="6"/>
  <c r="M6688" i="6"/>
  <c r="I6688" i="6"/>
  <c r="Q6688" i="6"/>
  <c r="W6688" i="6"/>
  <c r="Q6687" i="6"/>
  <c r="X6687" i="6"/>
  <c r="W6687" i="6"/>
  <c r="M6687" i="6"/>
  <c r="I6687" i="6"/>
  <c r="F2979" i="17"/>
  <c r="E2979" i="17"/>
  <c r="F2978" i="17"/>
  <c r="E2978" i="17"/>
  <c r="Q6686" i="6"/>
  <c r="W6686" i="6"/>
  <c r="X6686" i="6"/>
  <c r="M6686" i="6"/>
  <c r="I6686" i="6"/>
  <c r="Q6685" i="6"/>
  <c r="W6685" i="6"/>
  <c r="F2977" i="17"/>
  <c r="E2977" i="17"/>
  <c r="X6685" i="6"/>
  <c r="I6685" i="6"/>
  <c r="M6685" i="6"/>
  <c r="Q6684" i="6"/>
  <c r="W6684" i="6"/>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F2972" i="17"/>
  <c r="E2972" i="17"/>
  <c r="X6680" i="6"/>
  <c r="W6680" i="6"/>
  <c r="M6680" i="6"/>
  <c r="I6680" i="6"/>
  <c r="V6655" i="6"/>
  <c r="Q6678" i="6"/>
  <c r="H2971" i="17"/>
  <c r="G2971" i="17"/>
  <c r="F2971" i="17"/>
  <c r="E2971" i="17"/>
  <c r="X6678" i="6"/>
  <c r="W6678" i="6"/>
  <c r="O6678" i="6"/>
  <c r="M6678" i="6"/>
  <c r="I6678" i="6"/>
  <c r="E2970" i="17"/>
  <c r="X6676" i="6"/>
  <c r="Q6677" i="6"/>
  <c r="Q6676" i="6"/>
  <c r="W6677" i="6"/>
  <c r="X6677" i="6"/>
  <c r="M6677" i="6"/>
  <c r="I6677" i="6"/>
  <c r="F2968" i="17"/>
  <c r="E2968" i="17"/>
  <c r="W6676" i="6"/>
  <c r="Q6675" i="6"/>
  <c r="W6675" i="6"/>
  <c r="X6675" i="6"/>
  <c r="I6675" i="6"/>
  <c r="M6675" i="6"/>
  <c r="Q6674" i="6"/>
  <c r="W6674" i="6"/>
  <c r="F2967" i="17"/>
  <c r="E2967" i="17"/>
  <c r="X6674" i="6"/>
  <c r="M6674" i="6"/>
  <c r="I6674" i="6"/>
  <c r="Q6673" i="6"/>
  <c r="W6673" i="6"/>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c r="F2960" i="17"/>
  <c r="E2960" i="17"/>
  <c r="X6667" i="6"/>
  <c r="I6667" i="6"/>
  <c r="M6667" i="6"/>
  <c r="Q6666" i="6"/>
  <c r="W6666" i="6"/>
  <c r="F2959" i="17"/>
  <c r="E2959" i="17"/>
  <c r="X6666" i="6"/>
  <c r="I6666" i="6"/>
  <c r="M6666" i="6"/>
  <c r="Q6665" i="6"/>
  <c r="W6665" i="6"/>
  <c r="F2955" i="17"/>
  <c r="F2958" i="17"/>
  <c r="E2958" i="17"/>
  <c r="X6665" i="6"/>
  <c r="I6665" i="6"/>
  <c r="O6654" i="6"/>
  <c r="N6654" i="6"/>
  <c r="X6655" i="6"/>
  <c r="M6665" i="6"/>
  <c r="Q6664" i="6"/>
  <c r="F2957" i="17"/>
  <c r="E2957" i="17"/>
  <c r="X6664" i="6"/>
  <c r="W6664" i="6"/>
  <c r="M6664" i="6"/>
  <c r="I6664" i="6"/>
  <c r="F2956" i="17"/>
  <c r="E2956" i="17"/>
  <c r="I6663" i="6"/>
  <c r="Q6663" i="6"/>
  <c r="W6663" i="6"/>
  <c r="X6663" i="6"/>
  <c r="M6663" i="6"/>
  <c r="Q6662" i="6"/>
  <c r="W6662" i="6"/>
  <c r="X6661" i="6"/>
  <c r="E2955" i="17"/>
  <c r="X6662" i="6"/>
  <c r="M6662" i="6"/>
  <c r="I6662" i="6"/>
  <c r="Q6661" i="6"/>
  <c r="W6661" i="6"/>
  <c r="Q6660" i="6"/>
  <c r="Q6659" i="6"/>
  <c r="I2952" i="17"/>
  <c r="F2953" i="17"/>
  <c r="E2953" i="17"/>
  <c r="F2952" i="17"/>
  <c r="E2952" i="17"/>
  <c r="P6659" i="6"/>
  <c r="X6660" i="6"/>
  <c r="W6660" i="6"/>
  <c r="M6660" i="6"/>
  <c r="I6660" i="6"/>
  <c r="M6659" i="6"/>
  <c r="I6659" i="6"/>
  <c r="X6659" i="6"/>
  <c r="V6679" i="6"/>
  <c r="X6679" i="6"/>
  <c r="W6659" i="6"/>
  <c r="Q6658" i="6"/>
  <c r="W6658" i="6"/>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D4106" i="13"/>
  <c r="D4105" i="13"/>
  <c r="E4112" i="13"/>
  <c r="Q6656" i="6"/>
  <c r="W6656" i="6"/>
  <c r="X6654" i="6"/>
  <c r="F2948" i="17"/>
  <c r="E2948" i="17"/>
  <c r="M6654" i="6"/>
  <c r="Q6653" i="6"/>
  <c r="W6653" i="6"/>
  <c r="F2947" i="17"/>
  <c r="E2947" i="17"/>
  <c r="X6653" i="6"/>
  <c r="M6653" i="6"/>
  <c r="I6653" i="6"/>
  <c r="Q6652" i="6"/>
  <c r="F2946" i="17"/>
  <c r="E2946" i="17"/>
  <c r="X6652" i="6"/>
  <c r="W6652" i="6"/>
  <c r="M6652" i="6"/>
  <c r="I6652" i="6"/>
  <c r="Q6651" i="6"/>
  <c r="F2945" i="17"/>
  <c r="E2945" i="17"/>
  <c r="X6651" i="6"/>
  <c r="W6651" i="6"/>
  <c r="M6651" i="6"/>
  <c r="I6651" i="6"/>
  <c r="Q6650" i="6"/>
  <c r="W6650" i="6"/>
  <c r="F2944" i="17"/>
  <c r="E2944" i="17"/>
  <c r="X6650" i="6"/>
  <c r="M6650" i="6"/>
  <c r="I6650" i="6"/>
  <c r="Q6649" i="6"/>
  <c r="W6649" i="6"/>
  <c r="Q6648" i="6"/>
  <c r="F2943" i="17"/>
  <c r="E2943" i="17"/>
  <c r="X6649" i="6"/>
  <c r="M6649" i="6"/>
  <c r="I6649" i="6"/>
  <c r="W6648" i="6"/>
  <c r="F2942" i="17"/>
  <c r="E2942" i="17"/>
  <c r="X6648" i="6"/>
  <c r="M6648" i="6"/>
  <c r="I6648" i="6"/>
  <c r="Q6647" i="6"/>
  <c r="W6647" i="6"/>
  <c r="F2941" i="17"/>
  <c r="E2941" i="17"/>
  <c r="X6647" i="6"/>
  <c r="M6647" i="6"/>
  <c r="I6647" i="6"/>
  <c r="Q6646" i="6"/>
  <c r="F2940" i="17"/>
  <c r="E2940" i="17"/>
  <c r="M6646" i="6"/>
  <c r="X6646" i="6"/>
  <c r="W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c r="F2935" i="17"/>
  <c r="F2936" i="17"/>
  <c r="E2936" i="17"/>
  <c r="X6642" i="6"/>
  <c r="M6642" i="6"/>
  <c r="I6642" i="6"/>
  <c r="Q6641" i="6"/>
  <c r="X6641" i="6"/>
  <c r="W6641" i="6"/>
  <c r="I6641" i="6"/>
  <c r="E2935" i="17"/>
  <c r="M6641" i="6"/>
  <c r="Q6640" i="6"/>
  <c r="W6640" i="6"/>
  <c r="X6640" i="6"/>
  <c r="X6639" i="6"/>
  <c r="Q6639" i="6"/>
  <c r="W6639" i="6"/>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c r="Q6633" i="6"/>
  <c r="F2928" i="17"/>
  <c r="E2928" i="17"/>
  <c r="Q6632" i="6"/>
  <c r="Q6631" i="6"/>
  <c r="I6633" i="6"/>
  <c r="I6632" i="6"/>
  <c r="X6633" i="6"/>
  <c r="W6633" i="6"/>
  <c r="M6633" i="6"/>
  <c r="F2927" i="17"/>
  <c r="E2927" i="17"/>
  <c r="X6632" i="6"/>
  <c r="W6632" i="6"/>
  <c r="M6632" i="6"/>
  <c r="F2926" i="17"/>
  <c r="E2926" i="17"/>
  <c r="X6631" i="6"/>
  <c r="W6631" i="6"/>
  <c r="M6631" i="6"/>
  <c r="I6631" i="6"/>
  <c r="Q6630" i="6"/>
  <c r="F2925" i="17"/>
  <c r="E2925" i="17"/>
  <c r="X6630" i="6"/>
  <c r="W6630" i="6"/>
  <c r="M6630" i="6"/>
  <c r="I6630" i="6"/>
  <c r="Q6629" i="6"/>
  <c r="F2924" i="17"/>
  <c r="E2924" i="17"/>
  <c r="X6629" i="6"/>
  <c r="W6629" i="6"/>
  <c r="M6629" i="6"/>
  <c r="I6629" i="6"/>
  <c r="Q6628" i="6"/>
  <c r="F2923" i="17"/>
  <c r="E2923" i="17"/>
  <c r="X6628" i="6"/>
  <c r="W6628" i="6"/>
  <c r="M6628" i="6"/>
  <c r="I6628" i="6"/>
  <c r="F2922" i="17"/>
  <c r="E2922" i="17"/>
  <c r="Q6627" i="6"/>
  <c r="W6627" i="6"/>
  <c r="X6627" i="6"/>
  <c r="M6627" i="6"/>
  <c r="I6627" i="6"/>
  <c r="Q6626" i="6"/>
  <c r="W6626" i="6"/>
  <c r="F2921" i="17"/>
  <c r="E2921" i="17"/>
  <c r="X6626" i="6"/>
  <c r="I6626" i="6"/>
  <c r="M6626" i="6"/>
  <c r="Q6625" i="6"/>
  <c r="W6625" i="6"/>
  <c r="F2920" i="17"/>
  <c r="E2920" i="17"/>
  <c r="X6625" i="6"/>
  <c r="I6625" i="6"/>
  <c r="M6625" i="6"/>
  <c r="Q6624" i="6"/>
  <c r="W6624" i="6"/>
  <c r="F2919" i="17"/>
  <c r="E2919" i="17"/>
  <c r="X6624" i="6"/>
  <c r="I6624" i="6"/>
  <c r="M6624" i="6"/>
  <c r="Q6623" i="6"/>
  <c r="W6623" i="6"/>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F2914" i="17"/>
  <c r="E2914" i="17"/>
  <c r="X6619" i="6"/>
  <c r="W6619" i="6"/>
  <c r="M6619" i="6"/>
  <c r="I6619" i="6"/>
  <c r="Q6618" i="6"/>
  <c r="F2913" i="17"/>
  <c r="E2913" i="17"/>
  <c r="X6618" i="6"/>
  <c r="W6618" i="6"/>
  <c r="M6618" i="6"/>
  <c r="I6618" i="6"/>
  <c r="Q6617" i="6"/>
  <c r="X6617" i="6"/>
  <c r="W6617" i="6"/>
  <c r="M6617" i="6"/>
  <c r="I6617" i="6"/>
  <c r="F2912" i="17"/>
  <c r="E2912" i="17"/>
  <c r="F2911" i="17"/>
  <c r="E2911" i="17"/>
  <c r="Q6616" i="6"/>
  <c r="X6616" i="6"/>
  <c r="W6616" i="6"/>
  <c r="M6616" i="6"/>
  <c r="I6616" i="6"/>
  <c r="Q6614" i="6"/>
  <c r="Q6615" i="6"/>
  <c r="W6615" i="6"/>
  <c r="F2910" i="17"/>
  <c r="E2910" i="17"/>
  <c r="X6615" i="6"/>
  <c r="M6615" i="6"/>
  <c r="I6615" i="6"/>
  <c r="F2909" i="17"/>
  <c r="E2909" i="17"/>
  <c r="X6614" i="6"/>
  <c r="W6614" i="6"/>
  <c r="M6614" i="6"/>
  <c r="I6614" i="6"/>
  <c r="Q6613" i="6"/>
  <c r="F2908" i="17"/>
  <c r="E2908" i="17"/>
  <c r="X6613" i="6"/>
  <c r="W6613" i="6"/>
  <c r="M6613" i="6"/>
  <c r="I6613" i="6"/>
  <c r="Q6612" i="6"/>
  <c r="W6612" i="6"/>
  <c r="I6612" i="6"/>
  <c r="X6612" i="6"/>
  <c r="F2907" i="17"/>
  <c r="E2907" i="17"/>
  <c r="M6612" i="6"/>
  <c r="D4094" i="13"/>
  <c r="D4093" i="13"/>
  <c r="D4092" i="13"/>
  <c r="D4091" i="13"/>
  <c r="D4090" i="13"/>
  <c r="D4089" i="13"/>
  <c r="D4088" i="13"/>
  <c r="D4087" i="13"/>
  <c r="E4094" i="13"/>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c r="F2903" i="17"/>
  <c r="E2903" i="17"/>
  <c r="X6607" i="6"/>
  <c r="I6607" i="6"/>
  <c r="M6607" i="6"/>
  <c r="F2902" i="17"/>
  <c r="E2902" i="17"/>
  <c r="Q6606" i="6"/>
  <c r="W6606" i="6"/>
  <c r="X6606" i="6"/>
  <c r="I6606" i="6"/>
  <c r="M6606" i="6"/>
  <c r="Q6605" i="6"/>
  <c r="W6605" i="6"/>
  <c r="F2901" i="17"/>
  <c r="E2901" i="17"/>
  <c r="X6605" i="6"/>
  <c r="I6605" i="6"/>
  <c r="M6605" i="6"/>
  <c r="Q6604" i="6"/>
  <c r="F2900" i="17"/>
  <c r="E2900" i="17"/>
  <c r="I6604" i="6"/>
  <c r="X6604" i="6"/>
  <c r="W6604" i="6"/>
  <c r="M6604" i="6"/>
  <c r="Q6603" i="6"/>
  <c r="I6602" i="6"/>
  <c r="F2899" i="17"/>
  <c r="E2899" i="17"/>
  <c r="Q6601" i="6"/>
  <c r="Q6602" i="6"/>
  <c r="X6603" i="6"/>
  <c r="W6603" i="6"/>
  <c r="M6603" i="6"/>
  <c r="I6603" i="6"/>
  <c r="F2898" i="17"/>
  <c r="E2898" i="17"/>
  <c r="X6602" i="6"/>
  <c r="W6602" i="6"/>
  <c r="M6602" i="6"/>
  <c r="F2897" i="17"/>
  <c r="E2897" i="17"/>
  <c r="X6601" i="6"/>
  <c r="W6601" i="6"/>
  <c r="M6601" i="6"/>
  <c r="I6601" i="6"/>
  <c r="Q6600" i="6"/>
  <c r="W6600" i="6"/>
  <c r="F2896" i="17"/>
  <c r="E2896" i="17"/>
  <c r="X6600" i="6"/>
  <c r="M6600" i="6"/>
  <c r="I6600" i="6"/>
  <c r="F2895" i="17"/>
  <c r="E2895" i="17"/>
  <c r="Q6599" i="6"/>
  <c r="W6599" i="6"/>
  <c r="X6599" i="6"/>
  <c r="M6599" i="6"/>
  <c r="I6599" i="6"/>
  <c r="Q6598" i="6"/>
  <c r="F2894" i="17"/>
  <c r="E2894" i="17"/>
  <c r="X6598" i="6"/>
  <c r="W6598" i="6"/>
  <c r="M6598" i="6"/>
  <c r="I6598" i="6"/>
  <c r="Q6597" i="6"/>
  <c r="F2893" i="17"/>
  <c r="E2893" i="17"/>
  <c r="X6597" i="6"/>
  <c r="W6597" i="6"/>
  <c r="M6597" i="6"/>
  <c r="I6597" i="6"/>
  <c r="Q6596" i="6"/>
  <c r="W6596" i="6"/>
  <c r="F2892" i="17"/>
  <c r="E2892" i="17"/>
  <c r="X6596" i="6"/>
  <c r="I6596" i="6"/>
  <c r="M6596" i="6"/>
  <c r="Q6595" i="6"/>
  <c r="W6595" i="6"/>
  <c r="F2891" i="17"/>
  <c r="E2891" i="17"/>
  <c r="X6595" i="6"/>
  <c r="I6595" i="6"/>
  <c r="M6595" i="6"/>
  <c r="Q6594" i="6"/>
  <c r="W6594" i="6"/>
  <c r="F2890" i="17"/>
  <c r="E2890" i="17"/>
  <c r="X6594" i="6"/>
  <c r="I6594" i="6"/>
  <c r="M6594" i="6"/>
  <c r="F2889" i="17"/>
  <c r="E2889" i="17"/>
  <c r="X6593" i="6"/>
  <c r="Q6593" i="6"/>
  <c r="W6593" i="6"/>
  <c r="O6588" i="6"/>
  <c r="M6593" i="6"/>
  <c r="I6593" i="6"/>
  <c r="F2888" i="17"/>
  <c r="E2888" i="17"/>
  <c r="Q6592" i="6"/>
  <c r="W6592" i="6"/>
  <c r="X6592" i="6"/>
  <c r="M6592" i="6"/>
  <c r="I6592" i="6"/>
  <c r="Q6591" i="6"/>
  <c r="W6591" i="6"/>
  <c r="F2887" i="17"/>
  <c r="E2887" i="17"/>
  <c r="X6591" i="6"/>
  <c r="M6591" i="6"/>
  <c r="I6591" i="6"/>
  <c r="Q6590" i="6"/>
  <c r="F2886" i="17"/>
  <c r="F2885" i="17"/>
  <c r="I6590" i="6"/>
  <c r="N6588" i="6"/>
  <c r="O6565" i="6"/>
  <c r="N6565" i="6"/>
  <c r="E2886" i="17"/>
  <c r="X6590" i="6"/>
  <c r="W6590" i="6"/>
  <c r="M6590" i="6"/>
  <c r="B139" i="10"/>
  <c r="D4086" i="13"/>
  <c r="D4085" i="13"/>
  <c r="D4084" i="13"/>
  <c r="D4083" i="13"/>
  <c r="D4082" i="13"/>
  <c r="D4081" i="13"/>
  <c r="D4080" i="13"/>
  <c r="D4079" i="13"/>
  <c r="F4191" i="13"/>
  <c r="F4173" i="13"/>
  <c r="F4164" i="13"/>
  <c r="F4156" i="13"/>
  <c r="F4147" i="13"/>
  <c r="F4138" i="13"/>
  <c r="F4130" i="13"/>
  <c r="F4121" i="13"/>
  <c r="F4112" i="13"/>
  <c r="F4104" i="13"/>
  <c r="F4094" i="13"/>
  <c r="E4086" i="13"/>
  <c r="F4086" i="13"/>
  <c r="Q6588" i="6"/>
  <c r="V6589" i="6"/>
  <c r="X6589" i="6"/>
  <c r="V6543" i="6"/>
  <c r="G2885" i="17"/>
  <c r="H2885" i="17"/>
  <c r="E2885" i="17"/>
  <c r="X6588" i="6"/>
  <c r="W6588" i="6"/>
  <c r="M6588" i="6"/>
  <c r="I6588" i="6"/>
  <c r="Q6587" i="6"/>
  <c r="F2884" i="17"/>
  <c r="E2884" i="17"/>
  <c r="X6587" i="6"/>
  <c r="W6587" i="6"/>
  <c r="M6587" i="6"/>
  <c r="I6587" i="6"/>
  <c r="Q6586" i="6"/>
  <c r="W6586" i="6"/>
  <c r="F2883" i="17"/>
  <c r="E2883" i="17"/>
  <c r="X6586" i="6"/>
  <c r="M6586" i="6"/>
  <c r="I6586" i="6"/>
  <c r="Q6585" i="6"/>
  <c r="F2882" i="17"/>
  <c r="E2882" i="17"/>
  <c r="X6585" i="6"/>
  <c r="W6585" i="6"/>
  <c r="M6585" i="6"/>
  <c r="I6585" i="6"/>
  <c r="X6584" i="6"/>
  <c r="Q6584" i="6"/>
  <c r="W6584" i="6"/>
  <c r="F2881" i="17"/>
  <c r="E2881" i="17"/>
  <c r="I6584" i="6"/>
  <c r="M6584" i="6"/>
  <c r="X6583" i="6"/>
  <c r="Q6582" i="6"/>
  <c r="Q6581" i="6"/>
  <c r="W6581" i="6"/>
  <c r="F2880" i="17"/>
  <c r="E2880" i="17"/>
  <c r="F2879" i="17"/>
  <c r="E2879" i="17"/>
  <c r="F2878" i="17"/>
  <c r="E2878" i="17"/>
  <c r="Q6583" i="6"/>
  <c r="W6582" i="6"/>
  <c r="W6583" i="6"/>
  <c r="M6583" i="6"/>
  <c r="I6583" i="6"/>
  <c r="X6582" i="6"/>
  <c r="M6582" i="6"/>
  <c r="I6582" i="6"/>
  <c r="X6581" i="6"/>
  <c r="M6581" i="6"/>
  <c r="I6581" i="6"/>
  <c r="Q6580" i="6"/>
  <c r="F2877" i="17"/>
  <c r="E2877" i="17"/>
  <c r="X6580" i="6"/>
  <c r="W6580" i="6"/>
  <c r="I6580" i="6"/>
  <c r="M6580" i="6"/>
  <c r="Q6579" i="6"/>
  <c r="W6579" i="6"/>
  <c r="M6579" i="6"/>
  <c r="I6579" i="6"/>
  <c r="X6579" i="6"/>
  <c r="F2876" i="17"/>
  <c r="E2876" i="17"/>
  <c r="Q6578" i="6"/>
  <c r="F2875" i="17"/>
  <c r="E2875" i="17"/>
  <c r="X6578" i="6"/>
  <c r="W6578" i="6"/>
  <c r="I6578" i="6"/>
  <c r="M6578" i="6"/>
  <c r="Q6577" i="6"/>
  <c r="W6577" i="6"/>
  <c r="F2874" i="17"/>
  <c r="E2874" i="17"/>
  <c r="X6577" i="6"/>
  <c r="M6577" i="6"/>
  <c r="I6577" i="6"/>
  <c r="X6576" i="6"/>
  <c r="Q6576" i="6"/>
  <c r="W6576" i="6"/>
  <c r="F2873" i="17"/>
  <c r="F2872" i="17"/>
  <c r="E2873" i="17"/>
  <c r="M6576" i="6"/>
  <c r="I6576" i="6"/>
  <c r="Q6575" i="6"/>
  <c r="E2872" i="17"/>
  <c r="I6575" i="6"/>
  <c r="X6575" i="6"/>
  <c r="W6575" i="6"/>
  <c r="M6575" i="6"/>
  <c r="Q6574" i="6"/>
  <c r="F2871" i="17"/>
  <c r="E2871" i="17"/>
  <c r="X6574" i="6"/>
  <c r="W6574" i="6"/>
  <c r="M6574" i="6"/>
  <c r="I6574" i="6"/>
  <c r="Q6573" i="6"/>
  <c r="F2870" i="17"/>
  <c r="E2870" i="17"/>
  <c r="X6573" i="6"/>
  <c r="W6573" i="6"/>
  <c r="M6573" i="6"/>
  <c r="I6573" i="6"/>
  <c r="Q6572" i="6"/>
  <c r="F2869" i="17"/>
  <c r="E2869" i="17"/>
  <c r="X6572" i="6"/>
  <c r="W6572" i="6"/>
  <c r="M6572" i="6"/>
  <c r="I6572" i="6"/>
  <c r="Q6571" i="6"/>
  <c r="F2868" i="17"/>
  <c r="E2868" i="17"/>
  <c r="X6571" i="6"/>
  <c r="W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E2865" i="17"/>
  <c r="X6568" i="6"/>
  <c r="W6568" i="6"/>
  <c r="M6568" i="6"/>
  <c r="I6568" i="6"/>
  <c r="O6315" i="6"/>
  <c r="O6293" i="6"/>
  <c r="O6542" i="6"/>
  <c r="X6561" i="6"/>
  <c r="X6562" i="6"/>
  <c r="X6567" i="6"/>
  <c r="X6565" i="6"/>
  <c r="Q6567" i="6"/>
  <c r="W6567" i="6"/>
  <c r="V6566" i="6"/>
  <c r="X6566" i="6"/>
  <c r="Q6565" i="6"/>
  <c r="W6565" i="6"/>
  <c r="D4078" i="13"/>
  <c r="D4077" i="13"/>
  <c r="D4076" i="13"/>
  <c r="D4075" i="13"/>
  <c r="D4074" i="13"/>
  <c r="D4073" i="13"/>
  <c r="D4072" i="13"/>
  <c r="D4071" i="13"/>
  <c r="D4070" i="13"/>
  <c r="E4078" i="13"/>
  <c r="G2863" i="17"/>
  <c r="E2863" i="17"/>
  <c r="M6565" i="6"/>
  <c r="I6565" i="6"/>
  <c r="Q6564" i="6"/>
  <c r="E2862" i="17"/>
  <c r="X6564" i="6"/>
  <c r="W6564" i="6"/>
  <c r="M6564" i="6"/>
  <c r="I6564" i="6"/>
  <c r="E2861" i="17"/>
  <c r="Q6563" i="6"/>
  <c r="W6563" i="6"/>
  <c r="Q6562" i="6"/>
  <c r="X6563" i="6"/>
  <c r="M6563" i="6"/>
  <c r="I6563" i="6"/>
  <c r="W6562" i="6"/>
  <c r="Q6561" i="6"/>
  <c r="W6561" i="6"/>
  <c r="Q6560" i="6"/>
  <c r="E2858" i="17"/>
  <c r="X6560" i="6"/>
  <c r="W6560" i="6"/>
  <c r="M6560" i="6"/>
  <c r="I6560" i="6"/>
  <c r="Q6559" i="6"/>
  <c r="E2857" i="17"/>
  <c r="X6559" i="6"/>
  <c r="W6559" i="6"/>
  <c r="M6559" i="6"/>
  <c r="I6559" i="6"/>
  <c r="Q6558" i="6"/>
  <c r="E2856" i="17"/>
  <c r="X6558" i="6"/>
  <c r="W6558" i="6"/>
  <c r="M6558" i="6"/>
  <c r="I6558" i="6"/>
  <c r="Q6557" i="6"/>
  <c r="E2855" i="17"/>
  <c r="X6557" i="6"/>
  <c r="W6557" i="6"/>
  <c r="I6557" i="6"/>
  <c r="M6557" i="6"/>
  <c r="Q6556" i="6"/>
  <c r="Q6555" i="6"/>
  <c r="E2854" i="17"/>
  <c r="E2853" i="17"/>
  <c r="W6556" i="6"/>
  <c r="X6556" i="6"/>
  <c r="X6555" i="6"/>
  <c r="W6555" i="6"/>
  <c r="M6556" i="6"/>
  <c r="M6555" i="6"/>
  <c r="I6555" i="6"/>
  <c r="I6556" i="6"/>
  <c r="Q6554" i="6"/>
  <c r="F2852" i="17"/>
  <c r="E2852" i="17"/>
  <c r="X6554" i="6"/>
  <c r="W6554" i="6"/>
  <c r="M6554" i="6"/>
  <c r="I6554" i="6"/>
  <c r="Q6553" i="6"/>
  <c r="F2851" i="17"/>
  <c r="E2851" i="17"/>
  <c r="X6553" i="6"/>
  <c r="W6553" i="6"/>
  <c r="M6553" i="6"/>
  <c r="I6553" i="6"/>
  <c r="Q6552" i="6"/>
  <c r="F2850" i="17"/>
  <c r="E2850" i="17"/>
  <c r="X6552" i="6"/>
  <c r="W6552" i="6"/>
  <c r="M6552" i="6"/>
  <c r="I6552" i="6"/>
  <c r="Q6551" i="6"/>
  <c r="F2849" i="17"/>
  <c r="E2849" i="17"/>
  <c r="X6551" i="6"/>
  <c r="W6551" i="6"/>
  <c r="M6551" i="6"/>
  <c r="I6551" i="6"/>
  <c r="Q6550" i="6"/>
  <c r="W6550" i="6"/>
  <c r="E2848" i="17"/>
  <c r="I6550" i="6"/>
  <c r="X6550" i="6"/>
  <c r="M6550" i="6"/>
  <c r="Q6549" i="6"/>
  <c r="E2847" i="17"/>
  <c r="X6549" i="6"/>
  <c r="W6549" i="6"/>
  <c r="M6549" i="6"/>
  <c r="I6549" i="6"/>
  <c r="Q6548" i="6"/>
  <c r="E2846" i="17"/>
  <c r="X6548" i="6"/>
  <c r="W6548" i="6"/>
  <c r="M6548" i="6"/>
  <c r="I6548" i="6"/>
  <c r="Q6547" i="6"/>
  <c r="X6547" i="6"/>
  <c r="W6547" i="6"/>
  <c r="M6547" i="6"/>
  <c r="I6547" i="6"/>
  <c r="F2845" i="17"/>
  <c r="E2845" i="17"/>
  <c r="Q6546" i="6"/>
  <c r="W6546" i="6"/>
  <c r="F2844" i="17"/>
  <c r="E2844" i="17"/>
  <c r="X6546" i="6"/>
  <c r="M6546" i="6"/>
  <c r="I6546" i="6"/>
  <c r="Q6545" i="6"/>
  <c r="W6545" i="6"/>
  <c r="F2843" i="17"/>
  <c r="E2843" i="17"/>
  <c r="X6545" i="6"/>
  <c r="M6545" i="6"/>
  <c r="I6545" i="6"/>
  <c r="Q6544" i="6"/>
  <c r="W6544" i="6"/>
  <c r="F2842" i="17"/>
  <c r="E2842" i="17"/>
  <c r="X6544" i="6"/>
  <c r="M6544" i="6"/>
  <c r="I6544" i="6"/>
  <c r="D4069" i="13"/>
  <c r="D4068" i="13"/>
  <c r="D4067" i="13"/>
  <c r="D4066" i="13"/>
  <c r="D4065" i="13"/>
  <c r="D4064" i="13"/>
  <c r="D4063" i="13"/>
  <c r="D4062" i="13"/>
  <c r="D4061" i="13"/>
  <c r="E4069" i="13"/>
  <c r="Q6542" i="6"/>
  <c r="W6542" i="6"/>
  <c r="H2841" i="17"/>
  <c r="G2841" i="17"/>
  <c r="F2841" i="17"/>
  <c r="E2841" i="17"/>
  <c r="X6542" i="6"/>
  <c r="N6542" i="6"/>
  <c r="M6542" i="6"/>
  <c r="I6542" i="6"/>
  <c r="X6543" i="6"/>
  <c r="Q6541" i="6"/>
  <c r="W6541" i="6"/>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c r="X6538" i="6"/>
  <c r="I6538" i="6"/>
  <c r="M6538" i="6"/>
  <c r="Q6537" i="6"/>
  <c r="F2836" i="17"/>
  <c r="E2836" i="17"/>
  <c r="X6537" i="6"/>
  <c r="W6537" i="6"/>
  <c r="M6537" i="6"/>
  <c r="I6537" i="6"/>
  <c r="Q6536" i="6"/>
  <c r="F2835" i="17"/>
  <c r="E2835" i="17"/>
  <c r="X6536" i="6"/>
  <c r="W6536" i="6"/>
  <c r="I6536" i="6"/>
  <c r="M6536" i="6"/>
  <c r="Q6535" i="6"/>
  <c r="W6535" i="6"/>
  <c r="F2834" i="17"/>
  <c r="E2834" i="17"/>
  <c r="X6535" i="6"/>
  <c r="M6535" i="6"/>
  <c r="I6535" i="6"/>
  <c r="Q6534" i="6"/>
  <c r="W6534" i="6"/>
  <c r="F2833" i="17"/>
  <c r="E2833" i="17"/>
  <c r="X6534" i="6"/>
  <c r="M6534" i="6"/>
  <c r="I6534" i="6"/>
  <c r="Q6533" i="6"/>
  <c r="F2832" i="17"/>
  <c r="E2832" i="17"/>
  <c r="X6533" i="6"/>
  <c r="W6533" i="6"/>
  <c r="M6533" i="6"/>
  <c r="I6533" i="6"/>
  <c r="Q6532" i="6"/>
  <c r="F2831" i="17"/>
  <c r="E2831" i="17"/>
  <c r="X6532" i="6"/>
  <c r="W6532" i="6"/>
  <c r="M6532" i="6"/>
  <c r="I6532" i="6"/>
  <c r="Q6531" i="6"/>
  <c r="X6531" i="6"/>
  <c r="F2830" i="17"/>
  <c r="E2830" i="17"/>
  <c r="W6531" i="6"/>
  <c r="M6531" i="6"/>
  <c r="I6531" i="6"/>
  <c r="Q6530" i="6"/>
  <c r="F2829" i="17"/>
  <c r="E2829" i="17"/>
  <c r="X6530" i="6"/>
  <c r="W6530" i="6"/>
  <c r="M6530" i="6"/>
  <c r="I6530" i="6"/>
  <c r="Q6529" i="6"/>
  <c r="F2828" i="17"/>
  <c r="E2828" i="17"/>
  <c r="X6529" i="6"/>
  <c r="W6529" i="6"/>
  <c r="M6529" i="6"/>
  <c r="I6529" i="6"/>
  <c r="Q6528" i="6"/>
  <c r="W6528" i="6"/>
  <c r="F2827" i="17"/>
  <c r="E2827" i="17"/>
  <c r="X6528" i="6"/>
  <c r="M6528" i="6"/>
  <c r="I6528" i="6"/>
  <c r="Q6527" i="6"/>
  <c r="F2826" i="17"/>
  <c r="E2826" i="17"/>
  <c r="X6527" i="6"/>
  <c r="W6527" i="6"/>
  <c r="M6527" i="6"/>
  <c r="I6527" i="6"/>
  <c r="Q6526" i="6"/>
  <c r="F2825" i="17"/>
  <c r="E2825" i="17"/>
  <c r="X6526" i="6"/>
  <c r="W6526" i="6"/>
  <c r="M6526" i="6"/>
  <c r="I6526" i="6"/>
  <c r="Q6525" i="6"/>
  <c r="F2824" i="17"/>
  <c r="E2824" i="17"/>
  <c r="X6525" i="6"/>
  <c r="W6525" i="6"/>
  <c r="M6525" i="6"/>
  <c r="I6525" i="6"/>
  <c r="Q6524" i="6"/>
  <c r="E2823" i="17"/>
  <c r="F2823" i="17"/>
  <c r="X6524" i="6"/>
  <c r="W6524" i="6"/>
  <c r="M6524" i="6"/>
  <c r="I6524" i="6"/>
  <c r="Q6523" i="6"/>
  <c r="N6519" i="6"/>
  <c r="F2822" i="17"/>
  <c r="E2822" i="17"/>
  <c r="X6523" i="6"/>
  <c r="W6523" i="6"/>
  <c r="M6523" i="6"/>
  <c r="I6523" i="6"/>
  <c r="Q6522" i="6"/>
  <c r="Q6521" i="6"/>
  <c r="F2821" i="17"/>
  <c r="E2821" i="17"/>
  <c r="M6522" i="6"/>
  <c r="X6522" i="6"/>
  <c r="W6522" i="6"/>
  <c r="I6522" i="6"/>
  <c r="H2819" i="17"/>
  <c r="G2819" i="17"/>
  <c r="D4060" i="13"/>
  <c r="D4059" i="13"/>
  <c r="D4058" i="13"/>
  <c r="D4057" i="13"/>
  <c r="D4056" i="13"/>
  <c r="D4055" i="13"/>
  <c r="D4054" i="13"/>
  <c r="D4053" i="13"/>
  <c r="E4060" i="13"/>
  <c r="F2820" i="17"/>
  <c r="E2820" i="17"/>
  <c r="X6521" i="6"/>
  <c r="W6521" i="6"/>
  <c r="M6521" i="6"/>
  <c r="I6521" i="6"/>
  <c r="V6520" i="6"/>
  <c r="X6520" i="6"/>
  <c r="V6475" i="6"/>
  <c r="V6498" i="6"/>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F2816" i="17"/>
  <c r="E2816" i="17"/>
  <c r="X6516" i="6"/>
  <c r="W6516" i="6"/>
  <c r="M6516" i="6"/>
  <c r="I6516" i="6"/>
  <c r="Q6515" i="6"/>
  <c r="F2815" i="17"/>
  <c r="E2815" i="17"/>
  <c r="X6515" i="6"/>
  <c r="W6515" i="6"/>
  <c r="M6515" i="6"/>
  <c r="I6515" i="6"/>
  <c r="Q6514" i="6"/>
  <c r="F2814" i="17"/>
  <c r="E2814" i="17"/>
  <c r="X6514" i="6"/>
  <c r="W6514" i="6"/>
  <c r="M6514" i="6"/>
  <c r="I6514" i="6"/>
  <c r="Q6513" i="6"/>
  <c r="F2813" i="17"/>
  <c r="E2813" i="17"/>
  <c r="X6513" i="6"/>
  <c r="W6513" i="6"/>
  <c r="M6513" i="6"/>
  <c r="I6513" i="6"/>
  <c r="Q6512" i="6"/>
  <c r="F2812" i="17"/>
  <c r="E2812" i="17"/>
  <c r="X6512" i="6"/>
  <c r="W6512" i="6"/>
  <c r="M6512" i="6"/>
  <c r="I6512" i="6"/>
  <c r="Q6511" i="6"/>
  <c r="F2811" i="17"/>
  <c r="E2811" i="17"/>
  <c r="X6511" i="6"/>
  <c r="W6511" i="6"/>
  <c r="M6511" i="6"/>
  <c r="I6511" i="6"/>
  <c r="Q6510" i="6"/>
  <c r="F2810" i="17"/>
  <c r="E2810" i="17"/>
  <c r="X6510" i="6"/>
  <c r="W6510" i="6"/>
  <c r="M6510" i="6"/>
  <c r="I6510" i="6"/>
  <c r="Q6509" i="6"/>
  <c r="F2809" i="17"/>
  <c r="E2809" i="17"/>
  <c r="X6509" i="6"/>
  <c r="W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E4052" i="13"/>
  <c r="G2798" i="17"/>
  <c r="G2776" i="17"/>
  <c r="N6497" i="6"/>
  <c r="X6498" i="6"/>
  <c r="X6499" i="6"/>
  <c r="Q6499" i="6"/>
  <c r="W6499" i="6"/>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c r="F2794" i="17"/>
  <c r="E2794" i="17"/>
  <c r="M6493" i="6"/>
  <c r="X6493" i="6"/>
  <c r="Q6491" i="6"/>
  <c r="W6491" i="6"/>
  <c r="F2793" i="17"/>
  <c r="E2793" i="17"/>
  <c r="X6492" i="6"/>
  <c r="M6492" i="6"/>
  <c r="I6492" i="6"/>
  <c r="F2792" i="17"/>
  <c r="E2792" i="17"/>
  <c r="X6491" i="6"/>
  <c r="M6491" i="6"/>
  <c r="I6491" i="6"/>
  <c r="Q6490" i="6"/>
  <c r="W6490" i="6"/>
  <c r="F2791" i="17"/>
  <c r="E2791" i="17"/>
  <c r="X6490" i="6"/>
  <c r="M6490" i="6"/>
  <c r="I6490" i="6"/>
  <c r="Q6489" i="6"/>
  <c r="W6489" i="6"/>
  <c r="F2790" i="17"/>
  <c r="E2790" i="17"/>
  <c r="X6489" i="6"/>
  <c r="M6489" i="6"/>
  <c r="I6489" i="6"/>
  <c r="Q6488" i="6"/>
  <c r="F2789" i="17"/>
  <c r="E2789" i="17"/>
  <c r="X6488" i="6"/>
  <c r="W6488" i="6"/>
  <c r="M6488" i="6"/>
  <c r="I6488" i="6"/>
  <c r="Q6486" i="6"/>
  <c r="Q6487" i="6"/>
  <c r="F2788" i="17"/>
  <c r="E2788" i="17"/>
  <c r="X6487" i="6"/>
  <c r="W6487" i="6"/>
  <c r="M6487" i="6"/>
  <c r="I6487" i="6"/>
  <c r="F2787" i="17"/>
  <c r="E2787" i="17"/>
  <c r="X6486" i="6"/>
  <c r="W6486" i="6"/>
  <c r="M6486" i="6"/>
  <c r="I6486" i="6"/>
  <c r="Q6485" i="6"/>
  <c r="F2786" i="17"/>
  <c r="E2786" i="17"/>
  <c r="X6485" i="6"/>
  <c r="W6485" i="6"/>
  <c r="M6485" i="6"/>
  <c r="I6485" i="6"/>
  <c r="Q6484" i="6"/>
  <c r="Q6483" i="6"/>
  <c r="W6483" i="6"/>
  <c r="Q6482" i="6"/>
  <c r="W6482" i="6"/>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Q6480" i="6"/>
  <c r="F2781" i="17"/>
  <c r="E2781" i="17"/>
  <c r="X6480" i="6"/>
  <c r="W6480" i="6"/>
  <c r="M6480" i="6"/>
  <c r="I6480" i="6"/>
  <c r="F2780" i="17"/>
  <c r="E2780" i="17"/>
  <c r="X6479" i="6"/>
  <c r="W6479" i="6"/>
  <c r="M6479" i="6"/>
  <c r="I6479" i="6"/>
  <c r="Q6478" i="6"/>
  <c r="W6478" i="6"/>
  <c r="Q6474" i="6"/>
  <c r="F2779" i="17"/>
  <c r="E2779" i="17"/>
  <c r="X6478" i="6"/>
  <c r="M6478" i="6"/>
  <c r="I6478" i="6"/>
  <c r="Q6477" i="6"/>
  <c r="Q6476" i="6"/>
  <c r="N6474" i="6"/>
  <c r="F2778" i="17"/>
  <c r="E2778" i="17"/>
  <c r="X6477" i="6"/>
  <c r="W6477" i="6"/>
  <c r="M6477" i="6"/>
  <c r="I6477" i="6"/>
  <c r="D4043" i="13"/>
  <c r="D4042" i="13"/>
  <c r="D4041" i="13"/>
  <c r="D4040" i="13"/>
  <c r="D4039" i="13"/>
  <c r="D4038" i="13"/>
  <c r="D4037" i="13"/>
  <c r="D4036" i="13"/>
  <c r="D4035" i="13"/>
  <c r="E4043" i="13"/>
  <c r="F2777" i="17"/>
  <c r="E2777" i="17"/>
  <c r="W6476" i="6"/>
  <c r="X6476" i="6"/>
  <c r="M6476" i="6"/>
  <c r="I6476" i="6"/>
  <c r="X6475" i="6"/>
  <c r="H2776" i="17"/>
  <c r="O6474" i="6"/>
  <c r="F2776" i="17"/>
  <c r="E2776" i="17"/>
  <c r="X6474" i="6"/>
  <c r="W6474" i="6"/>
  <c r="M6474" i="6"/>
  <c r="I6474" i="6"/>
  <c r="Q6473" i="6"/>
  <c r="E2775" i="17"/>
  <c r="F2775" i="17"/>
  <c r="X6473" i="6"/>
  <c r="W6473" i="6"/>
  <c r="M6473" i="6"/>
  <c r="I6473" i="6"/>
  <c r="Q6472" i="6"/>
  <c r="W6472" i="6"/>
  <c r="Q6471" i="6"/>
  <c r="F2773" i="17"/>
  <c r="E2773" i="17"/>
  <c r="X6471" i="6"/>
  <c r="W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F2769" i="17"/>
  <c r="E2769" i="17"/>
  <c r="X6467" i="6"/>
  <c r="W6467" i="6"/>
  <c r="M6467" i="6"/>
  <c r="I6467" i="6"/>
  <c r="Q6466" i="6"/>
  <c r="F2768" i="17"/>
  <c r="E2768" i="17"/>
  <c r="X6466" i="6"/>
  <c r="W6466" i="6"/>
  <c r="M6466" i="6"/>
  <c r="I6466" i="6"/>
  <c r="Q6465" i="6"/>
  <c r="F2767" i="17"/>
  <c r="E2767" i="17"/>
  <c r="X6465" i="6"/>
  <c r="W6465" i="6"/>
  <c r="M6465" i="6"/>
  <c r="I6465" i="6"/>
  <c r="Q6464" i="6"/>
  <c r="F2766" i="17"/>
  <c r="E2766" i="17"/>
  <c r="X6464" i="6"/>
  <c r="W6464" i="6"/>
  <c r="M6464" i="6"/>
  <c r="I6464" i="6"/>
  <c r="Q6463" i="6"/>
  <c r="F2765" i="17"/>
  <c r="E2765" i="17"/>
  <c r="X6463" i="6"/>
  <c r="W6463" i="6"/>
  <c r="M6463" i="6"/>
  <c r="I6463" i="6"/>
  <c r="Q6462" i="6"/>
  <c r="W6462" i="6"/>
  <c r="F2764" i="17"/>
  <c r="E2764" i="17"/>
  <c r="X6462" i="6"/>
  <c r="M6462" i="6"/>
  <c r="I6462" i="6"/>
  <c r="F2763" i="17"/>
  <c r="E2763" i="17"/>
  <c r="Q6461" i="6"/>
  <c r="W6461" i="6"/>
  <c r="X6461" i="6"/>
  <c r="M6461" i="6"/>
  <c r="I6461" i="6"/>
  <c r="Q6460" i="6"/>
  <c r="F2762" i="17"/>
  <c r="E2762" i="17"/>
  <c r="X6460" i="6"/>
  <c r="W6460" i="6"/>
  <c r="M6460" i="6"/>
  <c r="I6460" i="6"/>
  <c r="Q6459" i="6"/>
  <c r="F2761" i="17"/>
  <c r="E2761" i="17"/>
  <c r="W6459" i="6"/>
  <c r="X6459" i="6"/>
  <c r="M6459" i="6"/>
  <c r="I6459" i="6"/>
  <c r="F2760" i="17"/>
  <c r="E2760" i="17"/>
  <c r="Q6458" i="6"/>
  <c r="W6458" i="6"/>
  <c r="X6458" i="6"/>
  <c r="M6458" i="6"/>
  <c r="I6458" i="6"/>
  <c r="F2759" i="17"/>
  <c r="E2759" i="17"/>
  <c r="Q6457" i="6"/>
  <c r="W6457" i="6"/>
  <c r="X6457" i="6"/>
  <c r="M6457" i="6"/>
  <c r="I6457" i="6"/>
  <c r="Q6456" i="6"/>
  <c r="W6456" i="6"/>
  <c r="F2758" i="17"/>
  <c r="E2758" i="17"/>
  <c r="X6456" i="6"/>
  <c r="M6456" i="6"/>
  <c r="I6456" i="6"/>
  <c r="Q6455" i="6"/>
  <c r="W6455" i="6"/>
  <c r="F2757" i="17"/>
  <c r="E2757" i="17"/>
  <c r="X6455" i="6"/>
  <c r="M6455" i="6"/>
  <c r="I6455" i="6"/>
  <c r="F2756" i="17"/>
  <c r="E2756" i="17"/>
  <c r="Q6454" i="6"/>
  <c r="X6454" i="6"/>
  <c r="W6454" i="6"/>
  <c r="M6454" i="6"/>
  <c r="I6454" i="6"/>
  <c r="Q6453" i="6"/>
  <c r="W6453" i="6"/>
  <c r="F2755" i="17"/>
  <c r="E2755" i="17"/>
  <c r="X6453" i="6"/>
  <c r="M6453" i="6"/>
  <c r="I6453" i="6"/>
  <c r="D4034" i="13"/>
  <c r="D4033" i="13"/>
  <c r="D4032" i="13"/>
  <c r="D4031" i="13"/>
  <c r="D4030" i="13"/>
  <c r="D4029" i="13"/>
  <c r="D4028" i="13"/>
  <c r="D4027" i="13"/>
  <c r="D4026" i="13"/>
  <c r="E4034" i="13"/>
  <c r="Q6452" i="6"/>
  <c r="W6452" i="6"/>
  <c r="F2754" i="17"/>
  <c r="E2754" i="17"/>
  <c r="X6452" i="6"/>
  <c r="M6452" i="6"/>
  <c r="I6452" i="6"/>
  <c r="V6451" i="6"/>
  <c r="H2753" i="17"/>
  <c r="G2753" i="17"/>
  <c r="F2753" i="17"/>
  <c r="E2753" i="17"/>
  <c r="Q6450" i="6"/>
  <c r="W6450" i="6"/>
  <c r="X6450" i="6"/>
  <c r="O6450" i="6"/>
  <c r="N6450" i="6"/>
  <c r="X6451" i="6"/>
  <c r="M6450" i="6"/>
  <c r="I6450" i="6"/>
  <c r="Q6449" i="6"/>
  <c r="W6449" i="6"/>
  <c r="F2752" i="17"/>
  <c r="E2752" i="17"/>
  <c r="X6449" i="6"/>
  <c r="M6449" i="6"/>
  <c r="I6449" i="6"/>
  <c r="Q6448" i="6"/>
  <c r="W6448" i="6"/>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F2746" i="17"/>
  <c r="E2746" i="17"/>
  <c r="X6443" i="6"/>
  <c r="W6443" i="6"/>
  <c r="M6443" i="6"/>
  <c r="I6443" i="6"/>
  <c r="Q6442" i="6"/>
  <c r="W6442" i="6"/>
  <c r="F2745" i="17"/>
  <c r="E2745" i="17"/>
  <c r="X6442" i="6"/>
  <c r="M6442" i="6"/>
  <c r="I6442" i="6"/>
  <c r="Q6441" i="6"/>
  <c r="W6441" i="6"/>
  <c r="F2744" i="17"/>
  <c r="E2744" i="17"/>
  <c r="X6441" i="6"/>
  <c r="M6441" i="6"/>
  <c r="I6441" i="6"/>
  <c r="F2743" i="17"/>
  <c r="E2743" i="17"/>
  <c r="Q6440" i="6"/>
  <c r="W6440" i="6"/>
  <c r="X6440" i="6"/>
  <c r="M6440" i="6"/>
  <c r="I6440" i="6"/>
  <c r="Q6439" i="6"/>
  <c r="W6439" i="6"/>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c r="M6436" i="6"/>
  <c r="I6436" i="6"/>
  <c r="Q6435" i="6"/>
  <c r="W6435" i="6"/>
  <c r="F2738" i="17"/>
  <c r="E2738" i="17"/>
  <c r="X6435" i="6"/>
  <c r="I6435" i="6"/>
  <c r="M6435" i="6"/>
  <c r="Q6434" i="6"/>
  <c r="F2737" i="17"/>
  <c r="E2737" i="17"/>
  <c r="W6434" i="6"/>
  <c r="X6434" i="6"/>
  <c r="M6434" i="6"/>
  <c r="I6434" i="6"/>
  <c r="Q6433" i="6"/>
  <c r="W6433" i="6"/>
  <c r="F2736" i="17"/>
  <c r="E2736" i="17"/>
  <c r="I6433" i="6"/>
  <c r="X6433" i="6"/>
  <c r="M6433" i="6"/>
  <c r="Q6432" i="6"/>
  <c r="W6432" i="6"/>
  <c r="F2735" i="17"/>
  <c r="E2735" i="17"/>
  <c r="X6432" i="6"/>
  <c r="I6432" i="6"/>
  <c r="M6432" i="6"/>
  <c r="Q6431" i="6"/>
  <c r="W6431" i="6"/>
  <c r="F2734" i="17"/>
  <c r="E2734"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E4025" i="13"/>
  <c r="Q6430" i="6"/>
  <c r="F2733" i="17"/>
  <c r="E2733" i="17"/>
  <c r="X6430" i="6"/>
  <c r="W6430" i="6"/>
  <c r="I6430" i="6"/>
  <c r="M6430" i="6"/>
  <c r="Q6428" i="6"/>
  <c r="W6428" i="6"/>
  <c r="X6428" i="6"/>
  <c r="I6428" i="6"/>
  <c r="F2732" i="17"/>
  <c r="E2732" i="17"/>
  <c r="H2732" i="17"/>
  <c r="G2732" i="17"/>
  <c r="M6428" i="6"/>
  <c r="O6428" i="6"/>
  <c r="N6428" i="6"/>
  <c r="X6429" i="6"/>
  <c r="Q6427" i="6"/>
  <c r="W6427" i="6"/>
  <c r="X6427" i="6"/>
  <c r="I6427" i="6"/>
  <c r="F2731" i="17"/>
  <c r="E2731" i="17"/>
  <c r="M6427" i="6"/>
  <c r="Q6426" i="6"/>
  <c r="W6426" i="6"/>
  <c r="X6426" i="6"/>
  <c r="F2730" i="17"/>
  <c r="E2730" i="17"/>
  <c r="I6426" i="6"/>
  <c r="M6426" i="6"/>
  <c r="Q6425" i="6"/>
  <c r="W6425" i="6"/>
  <c r="F2729" i="17"/>
  <c r="E2729" i="17"/>
  <c r="X6425" i="6"/>
  <c r="I6425" i="6"/>
  <c r="M6425" i="6"/>
  <c r="Q6424" i="6"/>
  <c r="W6424" i="6"/>
  <c r="X6424" i="6"/>
  <c r="M6424" i="6"/>
  <c r="I6424" i="6"/>
  <c r="F2728" i="17"/>
  <c r="E2728" i="17"/>
  <c r="Q6423" i="6"/>
  <c r="F2727" i="17"/>
  <c r="E2727" i="17"/>
  <c r="Q6422" i="6"/>
  <c r="W6423" i="6"/>
  <c r="X6423" i="6"/>
  <c r="I6423" i="6"/>
  <c r="M6423" i="6"/>
  <c r="F2726" i="17"/>
  <c r="E2726" i="17"/>
  <c r="W6422" i="6"/>
  <c r="X6422" i="6"/>
  <c r="I6422" i="6"/>
  <c r="M6422" i="6"/>
  <c r="Q6421" i="6"/>
  <c r="W6421" i="6"/>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c r="F2721" i="17"/>
  <c r="E2721" i="17"/>
  <c r="I6417" i="6"/>
  <c r="X6417" i="6"/>
  <c r="M6417" i="6"/>
  <c r="Q6416" i="6"/>
  <c r="F2720" i="17"/>
  <c r="W6416" i="6"/>
  <c r="X6416" i="6"/>
  <c r="E2720" i="17"/>
  <c r="I6416" i="6"/>
  <c r="M6416" i="6"/>
  <c r="Q6415" i="6"/>
  <c r="F2719" i="17"/>
  <c r="E2719" i="17"/>
  <c r="W6415" i="6"/>
  <c r="X6415" i="6"/>
  <c r="I6415" i="6"/>
  <c r="M6415" i="6"/>
  <c r="Q6414" i="6"/>
  <c r="F2718" i="17"/>
  <c r="E2718" i="17"/>
  <c r="X6414" i="6"/>
  <c r="W6414" i="6"/>
  <c r="M6414" i="6"/>
  <c r="I6414" i="6"/>
  <c r="Q6413" i="6"/>
  <c r="F2717" i="17"/>
  <c r="E2717" i="17"/>
  <c r="W6413" i="6"/>
  <c r="X6413" i="6"/>
  <c r="I6413" i="6"/>
  <c r="M6413" i="6"/>
  <c r="Q6412" i="6"/>
  <c r="F2716" i="17"/>
  <c r="E2716" i="17"/>
  <c r="W6412" i="6"/>
  <c r="X6412" i="6"/>
  <c r="M6412" i="6"/>
  <c r="I6412" i="6"/>
  <c r="Q6411" i="6"/>
  <c r="M6411" i="6"/>
  <c r="F2714" i="17"/>
  <c r="F2715" i="17"/>
  <c r="E2715" i="17"/>
  <c r="W6411" i="6"/>
  <c r="X6411" i="6"/>
  <c r="I6411" i="6"/>
  <c r="Q6410" i="6"/>
  <c r="X6410" i="6"/>
  <c r="W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c r="I6399" i="6"/>
  <c r="M6399" i="6"/>
  <c r="E2703" i="17"/>
  <c r="F2703" i="17"/>
  <c r="Q6398" i="6"/>
  <c r="I6398" i="6"/>
  <c r="X6398" i="6"/>
  <c r="W6398" i="6"/>
  <c r="M6398" i="6"/>
  <c r="Q6397" i="6"/>
  <c r="W6397" i="6"/>
  <c r="I6397" i="6"/>
  <c r="X6397" i="6"/>
  <c r="F2702" i="17"/>
  <c r="E2702" i="17"/>
  <c r="M6397" i="6"/>
  <c r="Q6396" i="6"/>
  <c r="W6396" i="6"/>
  <c r="E2701" i="17"/>
  <c r="F2701" i="17"/>
  <c r="X6396" i="6"/>
  <c r="I6396" i="6"/>
  <c r="M6396" i="6"/>
  <c r="F2700" i="17"/>
  <c r="E2700" i="17"/>
  <c r="Q6395" i="6"/>
  <c r="Q6394" i="6"/>
  <c r="W6395" i="6"/>
  <c r="X6395" i="6"/>
  <c r="I6395" i="6"/>
  <c r="M6395" i="6"/>
  <c r="Q6393" i="6"/>
  <c r="W6393" i="6"/>
  <c r="W6394" i="6"/>
  <c r="X6394" i="6"/>
  <c r="F2699" i="17"/>
  <c r="E2699" i="17"/>
  <c r="I6394" i="6"/>
  <c r="M6394" i="6"/>
  <c r="X6393" i="6"/>
  <c r="I6393" i="6"/>
  <c r="F2698" i="17"/>
  <c r="E2698" i="17"/>
  <c r="M6393" i="6"/>
  <c r="I6392" i="6"/>
  <c r="Q6392" i="6"/>
  <c r="W6392" i="6"/>
  <c r="X6392" i="6"/>
  <c r="F2697" i="17"/>
  <c r="E2697" i="17"/>
  <c r="M6392" i="6"/>
  <c r="Q6391" i="6"/>
  <c r="W6391" i="6"/>
  <c r="F2696" i="17"/>
  <c r="E2696" i="17"/>
  <c r="X6391" i="6"/>
  <c r="I6391" i="6"/>
  <c r="M6391" i="6"/>
  <c r="Q6390" i="6"/>
  <c r="W6390" i="6"/>
  <c r="X6390" i="6"/>
  <c r="F2695" i="17"/>
  <c r="E2695" i="17"/>
  <c r="I6390" i="6"/>
  <c r="M6390" i="6"/>
  <c r="Q6389" i="6"/>
  <c r="W6389" i="6"/>
  <c r="I6389" i="6"/>
  <c r="X6389" i="6"/>
  <c r="F2694" i="17"/>
  <c r="E2694" i="17"/>
  <c r="M6389" i="6"/>
  <c r="Q6388" i="6"/>
  <c r="W6388" i="6"/>
  <c r="X6388" i="6"/>
  <c r="X6387" i="6"/>
  <c r="X6386" i="6"/>
  <c r="W6386" i="6"/>
  <c r="I6388" i="6"/>
  <c r="F2693" i="17"/>
  <c r="E2693" i="17"/>
  <c r="M6388" i="6"/>
  <c r="Q6387" i="6"/>
  <c r="W6387" i="6"/>
  <c r="I6387" i="6"/>
  <c r="Q6228" i="6"/>
  <c r="F2690" i="17"/>
  <c r="M6387" i="6"/>
  <c r="F2692" i="17"/>
  <c r="E2692" i="17"/>
  <c r="E2691" i="17"/>
  <c r="F2691" i="17"/>
  <c r="I6386" i="6"/>
  <c r="M6386" i="6"/>
  <c r="Q6385" i="6"/>
  <c r="W6385" i="6"/>
  <c r="I6385" i="6"/>
  <c r="M6385" i="6"/>
  <c r="X6385" i="6"/>
  <c r="X6384" i="6"/>
  <c r="E2690" i="17"/>
  <c r="Q6384" i="6"/>
  <c r="W6384" i="6"/>
  <c r="D3981" i="13"/>
  <c r="D3980" i="13"/>
  <c r="D3979" i="13"/>
  <c r="D3978" i="13"/>
  <c r="D3977" i="13"/>
  <c r="D3976" i="13"/>
  <c r="D3975" i="13"/>
  <c r="D3974" i="13"/>
  <c r="D3973" i="13"/>
  <c r="D3972" i="13"/>
  <c r="D3971" i="13"/>
  <c r="D3970" i="13"/>
  <c r="D3969" i="13"/>
  <c r="D3968" i="13"/>
  <c r="D3967" i="13"/>
  <c r="D3966" i="13"/>
  <c r="D3965" i="13"/>
  <c r="D3964" i="13"/>
  <c r="D3963" i="13"/>
  <c r="D3962" i="13"/>
  <c r="D3961" i="13"/>
  <c r="E3981" i="13"/>
  <c r="Q6382" i="6"/>
  <c r="V6383" i="6"/>
  <c r="W6382" i="6"/>
  <c r="X6382" i="6"/>
  <c r="I6382" i="6"/>
  <c r="H2688" i="17"/>
  <c r="G2688" i="17"/>
  <c r="F2688" i="17"/>
  <c r="E2688" i="17"/>
  <c r="O6382" i="6"/>
  <c r="N6382" i="6"/>
  <c r="M6382" i="6"/>
  <c r="X6383" i="6"/>
  <c r="Q6381" i="6"/>
  <c r="W6381" i="6"/>
  <c r="X6381" i="6"/>
  <c r="F2687" i="17"/>
  <c r="E2687" i="17"/>
  <c r="I6381" i="6"/>
  <c r="M6381" i="6"/>
  <c r="Q6380" i="6"/>
  <c r="W6380" i="6"/>
  <c r="X6380" i="6"/>
  <c r="F2686" i="17"/>
  <c r="E2686" i="17"/>
  <c r="I6380" i="6"/>
  <c r="M6380" i="6"/>
  <c r="Q6379" i="6"/>
  <c r="W6379" i="6"/>
  <c r="I6379" i="6"/>
  <c r="F2685" i="17"/>
  <c r="E2685" i="17"/>
  <c r="X6379" i="6"/>
  <c r="M6379" i="6"/>
  <c r="Q6378" i="6"/>
  <c r="W6378" i="6"/>
  <c r="M6378" i="6"/>
  <c r="I6378" i="6"/>
  <c r="F2684" i="17"/>
  <c r="E2684" i="17"/>
  <c r="F2683" i="17"/>
  <c r="E2683" i="17"/>
  <c r="X6378" i="6"/>
  <c r="Q6377" i="6"/>
  <c r="W6377" i="6"/>
  <c r="X6377" i="6"/>
  <c r="I6377" i="6"/>
  <c r="M6377" i="6"/>
  <c r="Q6376" i="6"/>
  <c r="W6376" i="6"/>
  <c r="Q6375" i="6"/>
  <c r="W6375" i="6"/>
  <c r="X6376" i="6"/>
  <c r="X6375" i="6"/>
  <c r="I2681" i="17"/>
  <c r="F2682" i="17"/>
  <c r="E2682" i="17"/>
  <c r="M6376" i="6"/>
  <c r="I6375" i="6"/>
  <c r="I6376" i="6"/>
  <c r="F2681" i="17"/>
  <c r="E2681" i="17"/>
  <c r="M6375" i="6"/>
  <c r="Q6374" i="6"/>
  <c r="W6374" i="6"/>
  <c r="I6374" i="6"/>
  <c r="X6374" i="6"/>
  <c r="M6374" i="6"/>
  <c r="F2680" i="17"/>
  <c r="E2680" i="17"/>
  <c r="Q6373" i="6"/>
  <c r="W6373" i="6"/>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c r="O6360" i="6"/>
  <c r="X6366" i="6"/>
  <c r="M6366" i="6"/>
  <c r="I6366" i="6"/>
  <c r="Q6365" i="6"/>
  <c r="X6365" i="6"/>
  <c r="W6365" i="6"/>
  <c r="M6365" i="6"/>
  <c r="F2671" i="17"/>
  <c r="E2671" i="17"/>
  <c r="I6365" i="6"/>
  <c r="Q6364" i="6"/>
  <c r="F2670" i="17"/>
  <c r="E2670" i="17"/>
  <c r="X6364" i="6"/>
  <c r="W6364" i="6"/>
  <c r="M6364" i="6"/>
  <c r="I6364" i="6"/>
  <c r="Q6363" i="6"/>
  <c r="W6363" i="6"/>
  <c r="F2669" i="17"/>
  <c r="E2669" i="17"/>
  <c r="X6363" i="6"/>
  <c r="M6363" i="6"/>
  <c r="I6363" i="6"/>
  <c r="Q6362" i="6"/>
  <c r="X6355" i="6"/>
  <c r="X6362" i="6"/>
  <c r="W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c r="D136" i="10"/>
  <c r="V6337" i="6"/>
  <c r="Q6360" i="6"/>
  <c r="N6360" i="6"/>
  <c r="M6360" i="6"/>
  <c r="X6360" i="6"/>
  <c r="W6360" i="6"/>
  <c r="H2667" i="17"/>
  <c r="G2667" i="17"/>
  <c r="F2667" i="17"/>
  <c r="E2667" i="17"/>
  <c r="I6360" i="6"/>
  <c r="Q6359" i="6"/>
  <c r="I6359" i="6"/>
  <c r="X6359" i="6"/>
  <c r="W6359" i="6"/>
  <c r="M6359" i="6"/>
  <c r="F2666" i="17"/>
  <c r="E2666" i="17"/>
  <c r="Q6358" i="6"/>
  <c r="X6358" i="6"/>
  <c r="W6358" i="6"/>
  <c r="I6358" i="6"/>
  <c r="M6358" i="6"/>
  <c r="F2665" i="17"/>
  <c r="E2665" i="17"/>
  <c r="Q6357" i="6"/>
  <c r="X6357" i="6"/>
  <c r="W6357" i="6"/>
  <c r="F2664" i="17"/>
  <c r="E2664" i="17"/>
  <c r="M6357" i="6"/>
  <c r="I6357" i="6"/>
  <c r="Q6356" i="6"/>
  <c r="W6356" i="6"/>
  <c r="M6356" i="6"/>
  <c r="X6356" i="6"/>
  <c r="F2663" i="17"/>
  <c r="E2663" i="17"/>
  <c r="I6356" i="6"/>
  <c r="Q6355" i="6"/>
  <c r="W6355" i="6"/>
  <c r="M6355" i="6"/>
  <c r="F2662" i="17"/>
  <c r="E2662" i="17"/>
  <c r="I6355" i="6"/>
  <c r="Q6354" i="6"/>
  <c r="X6354" i="6"/>
  <c r="W6354" i="6"/>
  <c r="M6354" i="6"/>
  <c r="F2661" i="17"/>
  <c r="E2661" i="17"/>
  <c r="I6354" i="6"/>
  <c r="Q6353" i="6"/>
  <c r="F2660" i="17"/>
  <c r="E2660" i="17"/>
  <c r="X6353" i="6"/>
  <c r="W6353" i="6"/>
  <c r="M6353" i="6"/>
  <c r="I6353" i="6"/>
  <c r="Q6352" i="6"/>
  <c r="X6352" i="6"/>
  <c r="W6352" i="6"/>
  <c r="F2659" i="17"/>
  <c r="E2659" i="17"/>
  <c r="M6352" i="6"/>
  <c r="I6352" i="6"/>
  <c r="Q6351" i="6"/>
  <c r="X6351" i="6"/>
  <c r="W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F2654" i="17"/>
  <c r="E2654" i="17"/>
  <c r="X6347" i="6"/>
  <c r="W6347" i="6"/>
  <c r="M6347" i="6"/>
  <c r="I6347" i="6"/>
  <c r="Q6346" i="6"/>
  <c r="F2653" i="17"/>
  <c r="E2653" i="17"/>
  <c r="M6346" i="6"/>
  <c r="X6346" i="6"/>
  <c r="W6346" i="6"/>
  <c r="I6346" i="6"/>
  <c r="I6345" i="6"/>
  <c r="F2652" i="17"/>
  <c r="E2652" i="17"/>
  <c r="Q6345" i="6"/>
  <c r="W6345" i="6"/>
  <c r="X6345" i="6"/>
  <c r="M6345" i="6"/>
  <c r="Q6344" i="6"/>
  <c r="Q6343" i="6"/>
  <c r="X6344" i="6"/>
  <c r="W6344" i="6"/>
  <c r="M6344" i="6"/>
  <c r="I6344" i="6"/>
  <c r="F2651" i="17"/>
  <c r="E2651" i="17"/>
  <c r="M6343" i="6"/>
  <c r="F2650" i="17"/>
  <c r="E2650" i="17"/>
  <c r="I2650" i="17"/>
  <c r="P6343" i="6"/>
  <c r="V6361" i="6"/>
  <c r="X6361" i="6"/>
  <c r="I6343" i="6"/>
  <c r="X6343" i="6"/>
  <c r="W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X6339" i="6"/>
  <c r="W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E3937" i="13"/>
  <c r="C136" i="10"/>
  <c r="Q6338" i="6"/>
  <c r="Q6336" i="6"/>
  <c r="H2644" i="17"/>
  <c r="G2644" i="17"/>
  <c r="F2645" i="17"/>
  <c r="E2645" i="17"/>
  <c r="X6338" i="6"/>
  <c r="W6338" i="6"/>
  <c r="M6338" i="6"/>
  <c r="I6338" i="6"/>
  <c r="X6336" i="6"/>
  <c r="W6336" i="6"/>
  <c r="O6336" i="6"/>
  <c r="N6336" i="6"/>
  <c r="M6336" i="6"/>
  <c r="I6336" i="6"/>
  <c r="F2644" i="17"/>
  <c r="E2644" i="17"/>
  <c r="X6337" i="6"/>
  <c r="Q6335" i="6"/>
  <c r="F2643" i="17"/>
  <c r="E2643" i="17"/>
  <c r="X6335" i="6"/>
  <c r="W6335" i="6"/>
  <c r="M6335" i="6"/>
  <c r="I6335" i="6"/>
  <c r="Q6334" i="6"/>
  <c r="X6334" i="6"/>
  <c r="W6334" i="6"/>
  <c r="M6334" i="6"/>
  <c r="F2642" i="17"/>
  <c r="E2642" i="17"/>
  <c r="I6334" i="6"/>
  <c r="Q6333" i="6"/>
  <c r="X6333" i="6"/>
  <c r="W6333" i="6"/>
  <c r="F2641" i="17"/>
  <c r="E2641" i="17"/>
  <c r="M6333" i="6"/>
  <c r="I6333" i="6"/>
  <c r="I6332" i="6"/>
  <c r="F2640" i="17"/>
  <c r="E2640" i="17"/>
  <c r="Q6332" i="6"/>
  <c r="W6332" i="6"/>
  <c r="X6332" i="6"/>
  <c r="M6332" i="6"/>
  <c r="Q6331" i="6"/>
  <c r="X6331" i="6"/>
  <c r="W6331" i="6"/>
  <c r="M6331" i="6"/>
  <c r="F2639" i="17"/>
  <c r="E2639" i="17"/>
  <c r="I6331" i="6"/>
  <c r="Q6330" i="6"/>
  <c r="F2638" i="17"/>
  <c r="E2638" i="17"/>
  <c r="X6330" i="6"/>
  <c r="W6330" i="6"/>
  <c r="M6330" i="6"/>
  <c r="I6330" i="6"/>
  <c r="Q6329" i="6"/>
  <c r="W6329" i="6"/>
  <c r="X6329" i="6"/>
  <c r="M6329" i="6"/>
  <c r="F2637" i="17"/>
  <c r="E2637" i="17"/>
  <c r="I6329" i="6"/>
  <c r="Q6328" i="6"/>
  <c r="F2636" i="17"/>
  <c r="E2636" i="17"/>
  <c r="X6328" i="6"/>
  <c r="W6328" i="6"/>
  <c r="M6328" i="6"/>
  <c r="I6328" i="6"/>
  <c r="Q6327" i="6"/>
  <c r="X6327" i="6"/>
  <c r="W6327" i="6"/>
  <c r="M6327" i="6"/>
  <c r="F2635" i="17"/>
  <c r="E2635" i="17"/>
  <c r="I6327" i="6"/>
  <c r="Q6326" i="6"/>
  <c r="X6326" i="6"/>
  <c r="W6326" i="6"/>
  <c r="M6326" i="6"/>
  <c r="F2634" i="17"/>
  <c r="E2634" i="17"/>
  <c r="I6326" i="6"/>
  <c r="Q6325" i="6"/>
  <c r="F2633" i="17"/>
  <c r="E2633" i="17"/>
  <c r="X6325" i="6"/>
  <c r="W6325" i="6"/>
  <c r="I6325" i="6"/>
  <c r="M6325" i="6"/>
  <c r="Q6324" i="6"/>
  <c r="X6324" i="6"/>
  <c r="W6324" i="6"/>
  <c r="M6324" i="6"/>
  <c r="I6324" i="6"/>
  <c r="F2632" i="17"/>
  <c r="E2632" i="17"/>
  <c r="Q6323" i="6"/>
  <c r="F2631" i="17"/>
  <c r="E2631" i="17"/>
  <c r="M6323" i="6"/>
  <c r="X6323" i="6"/>
  <c r="W6323" i="6"/>
  <c r="I6323" i="6"/>
  <c r="Q6322" i="6"/>
  <c r="F2630" i="17"/>
  <c r="E2630" i="17"/>
  <c r="X6322" i="6"/>
  <c r="W6322" i="6"/>
  <c r="M6322" i="6"/>
  <c r="I6322" i="6"/>
  <c r="Q6321" i="6"/>
  <c r="F2629" i="17"/>
  <c r="E2629" i="17"/>
  <c r="X6321" i="6"/>
  <c r="W6321" i="6"/>
  <c r="M6321" i="6"/>
  <c r="I6321" i="6"/>
  <c r="Q6320" i="6"/>
  <c r="X6320" i="6"/>
  <c r="W6320" i="6"/>
  <c r="F2628" i="17"/>
  <c r="E2628" i="17"/>
  <c r="M6320" i="6"/>
  <c r="I6320" i="6"/>
  <c r="V6316" i="6"/>
  <c r="V6294" i="6"/>
  <c r="X6319" i="6"/>
  <c r="X6318" i="6"/>
  <c r="X6317" i="6"/>
  <c r="X6314" i="6"/>
  <c r="X6315" i="6"/>
  <c r="Q6319" i="6"/>
  <c r="W6319" i="6"/>
  <c r="Q6318" i="6"/>
  <c r="W6318" i="6"/>
  <c r="Q6317" i="6"/>
  <c r="W6317" i="6"/>
  <c r="Q6315" i="6"/>
  <c r="W6315" i="6"/>
  <c r="Q6314" i="6"/>
  <c r="W6314" i="6"/>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F4069" i="13"/>
  <c r="F4060" i="13"/>
  <c r="F4052" i="13"/>
  <c r="F4043" i="13"/>
  <c r="F4034" i="13"/>
  <c r="F4025" i="13"/>
  <c r="F4003" i="13"/>
  <c r="F3981" i="13"/>
  <c r="F3960" i="13"/>
  <c r="E3917" i="13"/>
  <c r="F3917" i="13"/>
  <c r="F3937" i="13"/>
  <c r="Q6313" i="6"/>
  <c r="F2622" i="17"/>
  <c r="E2622" i="17"/>
  <c r="X6313" i="6"/>
  <c r="W6313" i="6"/>
  <c r="M6313" i="6"/>
  <c r="I6313" i="6"/>
  <c r="Q6312" i="6"/>
  <c r="F2621" i="17"/>
  <c r="E2621" i="17"/>
  <c r="X6312" i="6"/>
  <c r="W6312" i="6"/>
  <c r="M6312" i="6"/>
  <c r="I6312" i="6"/>
  <c r="Q6311" i="6"/>
  <c r="X6311" i="6"/>
  <c r="W6311" i="6"/>
  <c r="F2620" i="17"/>
  <c r="E2620" i="17"/>
  <c r="M6311" i="6"/>
  <c r="I6311" i="6"/>
  <c r="Q6310" i="6"/>
  <c r="F2619" i="17"/>
  <c r="E2619" i="17"/>
  <c r="X6310" i="6"/>
  <c r="W6310" i="6"/>
  <c r="M6310" i="6"/>
  <c r="I6310" i="6"/>
  <c r="Q6309" i="6"/>
  <c r="X6309" i="6"/>
  <c r="W6309" i="6"/>
  <c r="M6309" i="6"/>
  <c r="F2618" i="17"/>
  <c r="E2618" i="17"/>
  <c r="I6309" i="6"/>
  <c r="Q6308" i="6"/>
  <c r="F2617" i="17"/>
  <c r="E2617" i="17"/>
  <c r="X6308" i="6"/>
  <c r="W6308" i="6"/>
  <c r="M6308" i="6"/>
  <c r="I6308" i="6"/>
  <c r="Q6307" i="6"/>
  <c r="F2616" i="17"/>
  <c r="E2616" i="17"/>
  <c r="X6307" i="6"/>
  <c r="W6307" i="6"/>
  <c r="M6307" i="6"/>
  <c r="I6307" i="6"/>
  <c r="Q6306" i="6"/>
  <c r="F2615" i="17"/>
  <c r="E2615" i="17"/>
  <c r="X6306" i="6"/>
  <c r="W6306" i="6"/>
  <c r="M6306" i="6"/>
  <c r="I6306" i="6"/>
  <c r="Q6305" i="6"/>
  <c r="F2614" i="17"/>
  <c r="E2614" i="17"/>
  <c r="X6305" i="6"/>
  <c r="W6305" i="6"/>
  <c r="M6305" i="6"/>
  <c r="I6305" i="6"/>
  <c r="F2613" i="17"/>
  <c r="E2613" i="17"/>
  <c r="I6304" i="6"/>
  <c r="Q6304" i="6"/>
  <c r="W6304" i="6"/>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X6300" i="6"/>
  <c r="W6300" i="6"/>
  <c r="M6300" i="6"/>
  <c r="F2609" i="17"/>
  <c r="E2609" i="17"/>
  <c r="I6300" i="6"/>
  <c r="Q6299" i="6"/>
  <c r="M6299" i="6"/>
  <c r="X6299" i="6"/>
  <c r="W6299" i="6"/>
  <c r="F2608" i="17"/>
  <c r="E2608" i="17"/>
  <c r="I6299" i="6"/>
  <c r="Q6298" i="6"/>
  <c r="F2607" i="17"/>
  <c r="E2607" i="17"/>
  <c r="X6298" i="6"/>
  <c r="W6298" i="6"/>
  <c r="M6298" i="6"/>
  <c r="I6298" i="6"/>
  <c r="Q6297" i="6"/>
  <c r="F2606" i="17"/>
  <c r="E2606" i="17"/>
  <c r="X6297" i="6"/>
  <c r="W6297" i="6"/>
  <c r="M6297" i="6"/>
  <c r="I6297" i="6"/>
  <c r="O6042" i="6"/>
  <c r="H2603" i="17"/>
  <c r="Q6296" i="6"/>
  <c r="F2605" i="17"/>
  <c r="E2605" i="17"/>
  <c r="X6296" i="6"/>
  <c r="W6296" i="6"/>
  <c r="M6296" i="6"/>
  <c r="I6296" i="6"/>
  <c r="N6293" i="6"/>
  <c r="G2603" i="17"/>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E3896" i="13"/>
  <c r="N113" i="10"/>
  <c r="M113" i="10"/>
  <c r="M35" i="10"/>
  <c r="X6294" i="6"/>
  <c r="Q6293" i="6"/>
  <c r="W6293" i="6"/>
  <c r="F2603" i="17"/>
  <c r="E2603" i="17"/>
  <c r="X6293" i="6"/>
  <c r="M6293" i="6"/>
  <c r="I6293" i="6"/>
  <c r="Q6292" i="6"/>
  <c r="W6292" i="6"/>
  <c r="X6292" i="6"/>
  <c r="F2602" i="17"/>
  <c r="E2602" i="17"/>
  <c r="I6292" i="6"/>
  <c r="M6292" i="6"/>
  <c r="Q6291" i="6"/>
  <c r="X6291" i="6"/>
  <c r="W6291" i="6"/>
  <c r="F2601" i="17"/>
  <c r="E2601" i="17"/>
  <c r="I6291" i="6"/>
  <c r="M6291" i="6"/>
  <c r="Q6290" i="6"/>
  <c r="W6290" i="6"/>
  <c r="Q6289" i="6"/>
  <c r="W6289" i="6"/>
  <c r="Q6288" i="6"/>
  <c r="F2598" i="17"/>
  <c r="E2598" i="17"/>
  <c r="X6288" i="6"/>
  <c r="W6288" i="6"/>
  <c r="M6288" i="6"/>
  <c r="I6288" i="6"/>
  <c r="Q6287" i="6"/>
  <c r="F2597" i="17"/>
  <c r="E2597" i="17"/>
  <c r="X6287" i="6"/>
  <c r="W6287" i="6"/>
  <c r="M6287" i="6"/>
  <c r="I6287" i="6"/>
  <c r="Q6286" i="6"/>
  <c r="F2596" i="17"/>
  <c r="E2596" i="17"/>
  <c r="X6286" i="6"/>
  <c r="W6286" i="6"/>
  <c r="M6286" i="6"/>
  <c r="I6286" i="6"/>
  <c r="Q6285" i="6"/>
  <c r="F2595" i="17"/>
  <c r="E2595" i="17"/>
  <c r="X6285" i="6"/>
  <c r="W6285" i="6"/>
  <c r="M6285" i="6"/>
  <c r="I6285" i="6"/>
  <c r="Q6284" i="6"/>
  <c r="F2594" i="17"/>
  <c r="E2594" i="17"/>
  <c r="X6284" i="6"/>
  <c r="W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F2589" i="17"/>
  <c r="E2589" i="17"/>
  <c r="X6279" i="6"/>
  <c r="W6279" i="6"/>
  <c r="M6279" i="6"/>
  <c r="I6279" i="6"/>
  <c r="Q6278" i="6"/>
  <c r="F2588" i="17"/>
  <c r="E2588" i="17"/>
  <c r="X6278" i="6"/>
  <c r="W6278" i="6"/>
  <c r="M6278" i="6"/>
  <c r="I6278" i="6"/>
  <c r="Q6277" i="6"/>
  <c r="X6277" i="6"/>
  <c r="W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X6273" i="6"/>
  <c r="W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c r="L135" i="10"/>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F2578" i="17"/>
  <c r="E2578" i="17"/>
  <c r="X6267" i="6"/>
  <c r="W6267" i="6"/>
  <c r="M6267" i="6"/>
  <c r="I6267" i="6"/>
  <c r="Q6266" i="6"/>
  <c r="F2577" i="17"/>
  <c r="E2577" i="17"/>
  <c r="X6266" i="6"/>
  <c r="W6266" i="6"/>
  <c r="M6266" i="6"/>
  <c r="I6266" i="6"/>
  <c r="Q6265" i="6"/>
  <c r="F2576" i="17"/>
  <c r="E2576" i="17"/>
  <c r="X6265" i="6"/>
  <c r="W6265" i="6"/>
  <c r="M6265" i="6"/>
  <c r="I6265" i="6"/>
  <c r="Q6264" i="6"/>
  <c r="F2575" i="17"/>
  <c r="E2575" i="17"/>
  <c r="X6264" i="6"/>
  <c r="W6264" i="6"/>
  <c r="M6264" i="6"/>
  <c r="I6264" i="6"/>
  <c r="Q6263" i="6"/>
  <c r="F2574" i="17"/>
  <c r="E2574" i="17"/>
  <c r="X6263" i="6"/>
  <c r="W6263" i="6"/>
  <c r="M6263" i="6"/>
  <c r="I6263" i="6"/>
  <c r="Q6262" i="6"/>
  <c r="X6262" i="6"/>
  <c r="W6262" i="6"/>
  <c r="F2573" i="17"/>
  <c r="E2573" i="17"/>
  <c r="M6260" i="6"/>
  <c r="M6261" i="6"/>
  <c r="M6262" i="6"/>
  <c r="I6262" i="6"/>
  <c r="Q6261" i="6"/>
  <c r="W6261" i="6"/>
  <c r="I6261" i="6"/>
  <c r="F2572" i="17"/>
  <c r="E2572" i="17"/>
  <c r="X6261" i="6"/>
  <c r="Q6260" i="6"/>
  <c r="I6260" i="6"/>
  <c r="F2571" i="17"/>
  <c r="E2571" i="17"/>
  <c r="W6260" i="6"/>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F2566" i="17"/>
  <c r="E2566" i="17"/>
  <c r="X6255" i="6"/>
  <c r="W6255" i="6"/>
  <c r="M6255" i="6"/>
  <c r="I6255" i="6"/>
  <c r="Q6254" i="6"/>
  <c r="F2565" i="17"/>
  <c r="E2565" i="17"/>
  <c r="X6254" i="6"/>
  <c r="W6254" i="6"/>
  <c r="M6254" i="6"/>
  <c r="I6254" i="6"/>
  <c r="Q6253" i="6"/>
  <c r="X6253" i="6"/>
  <c r="W6253" i="6"/>
  <c r="F2564" i="17"/>
  <c r="E2564" i="17"/>
  <c r="M6253" i="6"/>
  <c r="I6253" i="6"/>
  <c r="Q6252" i="6"/>
  <c r="X6252" i="6"/>
  <c r="W6252" i="6"/>
  <c r="F2563" i="17"/>
  <c r="E2563" i="17"/>
  <c r="M6252" i="6"/>
  <c r="I6252" i="6"/>
  <c r="Q6251" i="6"/>
  <c r="X6251" i="6"/>
  <c r="W6251" i="6"/>
  <c r="F2562" i="17"/>
  <c r="E2562" i="17"/>
  <c r="M6251" i="6"/>
  <c r="I6251" i="6"/>
  <c r="Q6250" i="6"/>
  <c r="F2561" i="17"/>
  <c r="E2561" i="17"/>
  <c r="X6250" i="6"/>
  <c r="W6250" i="6"/>
  <c r="M6250" i="6"/>
  <c r="I6250" i="6"/>
  <c r="Q6249" i="6"/>
  <c r="F2560" i="17"/>
  <c r="E2560" i="17"/>
  <c r="X6249" i="6"/>
  <c r="W6249" i="6"/>
  <c r="M6249" i="6"/>
  <c r="I6249" i="6"/>
  <c r="Q6248" i="6"/>
  <c r="F2559" i="17"/>
  <c r="E2559" i="17"/>
  <c r="W6248" i="6"/>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E3851" i="13"/>
  <c r="K135" i="10"/>
  <c r="Q6246" i="6"/>
  <c r="H2558" i="17"/>
  <c r="G2558" i="17"/>
  <c r="K113" i="10"/>
  <c r="F2558" i="17"/>
  <c r="E2558" i="17"/>
  <c r="X6246" i="6"/>
  <c r="W6246" i="6"/>
  <c r="O6246" i="6"/>
  <c r="N6246" i="6"/>
  <c r="M6246" i="6"/>
  <c r="I6246" i="6"/>
  <c r="K35" i="10"/>
  <c r="X6247" i="6"/>
  <c r="Q6245" i="6"/>
  <c r="F2557" i="17"/>
  <c r="E2557" i="17"/>
  <c r="X6245" i="6"/>
  <c r="W6245" i="6"/>
  <c r="M6245" i="6"/>
  <c r="I6245" i="6"/>
  <c r="M6244" i="6"/>
  <c r="F2556" i="17"/>
  <c r="E2556" i="17"/>
  <c r="Q6244" i="6"/>
  <c r="W6244" i="6"/>
  <c r="Q6243" i="6"/>
  <c r="X6244" i="6"/>
  <c r="I6244" i="6"/>
  <c r="F2555" i="17"/>
  <c r="E2555" i="17"/>
  <c r="X6243" i="6"/>
  <c r="W6243" i="6"/>
  <c r="I6243" i="6"/>
  <c r="M6243" i="6"/>
  <c r="Q6242" i="6"/>
  <c r="F2554" i="17"/>
  <c r="E2554" i="17"/>
  <c r="X6242" i="6"/>
  <c r="W6242" i="6"/>
  <c r="M6242" i="6"/>
  <c r="I6242" i="6"/>
  <c r="Q6241" i="6"/>
  <c r="F2553" i="17"/>
  <c r="E2553" i="17"/>
  <c r="X6241" i="6"/>
  <c r="W6241" i="6"/>
  <c r="M6241" i="6"/>
  <c r="I6241" i="6"/>
  <c r="Q6240" i="6"/>
  <c r="F2552" i="17"/>
  <c r="E2552" i="17"/>
  <c r="X6240" i="6"/>
  <c r="W6240" i="6"/>
  <c r="M6240" i="6"/>
  <c r="I6240" i="6"/>
  <c r="Q6239" i="6"/>
  <c r="F2551" i="17"/>
  <c r="E2551" i="17"/>
  <c r="X6239" i="6"/>
  <c r="W6239" i="6"/>
  <c r="I6239" i="6"/>
  <c r="M6239" i="6"/>
  <c r="Q6238" i="6"/>
  <c r="F2550" i="17"/>
  <c r="E2550" i="17"/>
  <c r="X6238" i="6"/>
  <c r="W6238" i="6"/>
  <c r="I6238" i="6"/>
  <c r="M6238" i="6"/>
  <c r="Q6237" i="6"/>
  <c r="X6237" i="6"/>
  <c r="W6237" i="6"/>
  <c r="F2549" i="17"/>
  <c r="E2549" i="17"/>
  <c r="I6237" i="6"/>
  <c r="M6237" i="6"/>
  <c r="Q6236" i="6"/>
  <c r="F2548" i="17"/>
  <c r="E2548" i="17"/>
  <c r="X6236" i="6"/>
  <c r="W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Q6230" i="6"/>
  <c r="F2542" i="17"/>
  <c r="E2542" i="17"/>
  <c r="X6230" i="6"/>
  <c r="W6230" i="6"/>
  <c r="M6230" i="6"/>
  <c r="I6230" i="6"/>
  <c r="F2541" i="17"/>
  <c r="E2541" i="17"/>
  <c r="X6229" i="6"/>
  <c r="W6229" i="6"/>
  <c r="M6229" i="6"/>
  <c r="I6229" i="6"/>
  <c r="F2540" i="17"/>
  <c r="E2540" i="17"/>
  <c r="X6228" i="6"/>
  <c r="W6228" i="6"/>
  <c r="I6228" i="6"/>
  <c r="M6228" i="6"/>
  <c r="Q6227" i="6"/>
  <c r="Q6226" i="6"/>
  <c r="F2539" i="17"/>
  <c r="E2539" i="17"/>
  <c r="X6227" i="6"/>
  <c r="X6226" i="6"/>
  <c r="W6226" i="6"/>
  <c r="W6227" i="6"/>
  <c r="I6227" i="6"/>
  <c r="M6227" i="6"/>
  <c r="F2538" i="17"/>
  <c r="E2538" i="17"/>
  <c r="I6226" i="6"/>
  <c r="M6226" i="6"/>
  <c r="Q6224" i="6"/>
  <c r="H2537" i="17"/>
  <c r="G2537" i="17"/>
  <c r="F2537" i="17"/>
  <c r="E2537" i="17"/>
  <c r="D3830" i="13"/>
  <c r="X6224" i="6"/>
  <c r="W6224" i="6"/>
  <c r="O6224" i="6"/>
  <c r="N6224" i="6"/>
  <c r="X6225" i="6"/>
  <c r="I6224" i="6"/>
  <c r="M6224" i="6"/>
  <c r="Q6223" i="6"/>
  <c r="F2536" i="17"/>
  <c r="E2536" i="17"/>
  <c r="D3829" i="13"/>
  <c r="X6223" i="6"/>
  <c r="W6223" i="6"/>
  <c r="M6223" i="6"/>
  <c r="I6223" i="6"/>
  <c r="Q6222" i="6"/>
  <c r="F2535" i="17"/>
  <c r="E2535" i="17"/>
  <c r="D3828" i="13"/>
  <c r="X6222" i="6"/>
  <c r="W6222" i="6"/>
  <c r="M6222" i="6"/>
  <c r="I6222" i="6"/>
  <c r="Q6221" i="6"/>
  <c r="D3827" i="13"/>
  <c r="F2534" i="17"/>
  <c r="E2534" i="17"/>
  <c r="X6221" i="6"/>
  <c r="W6221" i="6"/>
  <c r="I6221" i="6"/>
  <c r="M6221" i="6"/>
  <c r="Q6220" i="6"/>
  <c r="F2533" i="17"/>
  <c r="E2533" i="17"/>
  <c r="X6220" i="6"/>
  <c r="W6220" i="6"/>
  <c r="D3826" i="13"/>
  <c r="I6220" i="6"/>
  <c r="M6220" i="6"/>
  <c r="X6219" i="6"/>
  <c r="F2532" i="17"/>
  <c r="E2532" i="17"/>
  <c r="Q6219" i="6"/>
  <c r="W6219" i="6"/>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F2527" i="17"/>
  <c r="E2527" i="17"/>
  <c r="D3820" i="13"/>
  <c r="X6214" i="6"/>
  <c r="W6214" i="6"/>
  <c r="I6214" i="6"/>
  <c r="M6214" i="6"/>
  <c r="Q6213" i="6"/>
  <c r="D3819" i="13"/>
  <c r="F2526" i="17"/>
  <c r="E2526" i="17"/>
  <c r="X6213" i="6"/>
  <c r="W6213" i="6"/>
  <c r="I6213" i="6"/>
  <c r="M6213" i="6"/>
  <c r="Q6212" i="6"/>
  <c r="F2525" i="17"/>
  <c r="E2525" i="17"/>
  <c r="D3818" i="13"/>
  <c r="X6212" i="6"/>
  <c r="W6212" i="6"/>
  <c r="I6212" i="6"/>
  <c r="M6212" i="6"/>
  <c r="Q6211" i="6"/>
  <c r="D3816" i="13"/>
  <c r="D3817" i="13"/>
  <c r="F2524" i="17"/>
  <c r="E2524" i="17"/>
  <c r="I6211" i="6"/>
  <c r="M6211" i="6"/>
  <c r="F2523" i="17"/>
  <c r="E2523" i="17"/>
  <c r="I2523" i="17"/>
  <c r="X6210" i="6"/>
  <c r="X6211" i="6"/>
  <c r="W6211" i="6"/>
  <c r="Q6210" i="6"/>
  <c r="W6210" i="6"/>
  <c r="I6210" i="6"/>
  <c r="M6210" i="6"/>
  <c r="Q6209" i="6"/>
  <c r="F2522" i="17"/>
  <c r="E2522" i="17"/>
  <c r="D3815" i="13"/>
  <c r="X6209" i="6"/>
  <c r="W6209" i="6"/>
  <c r="I6209" i="6"/>
  <c r="M6209" i="6"/>
  <c r="Q6208" i="6"/>
  <c r="F2521" i="17"/>
  <c r="E2521" i="17"/>
  <c r="D3814" i="13"/>
  <c r="X6208" i="6"/>
  <c r="W6208" i="6"/>
  <c r="I6208" i="6"/>
  <c r="M6208" i="6"/>
  <c r="Q6207" i="6"/>
  <c r="F2520" i="17"/>
  <c r="E2520" i="17"/>
  <c r="D3813" i="13"/>
  <c r="X6207" i="6"/>
  <c r="W6207" i="6"/>
  <c r="I6207" i="6"/>
  <c r="M6207" i="6"/>
  <c r="Q6206" i="6"/>
  <c r="F2519" i="17"/>
  <c r="E2519" i="17"/>
  <c r="D3812" i="13"/>
  <c r="X6206" i="6"/>
  <c r="W6206" i="6"/>
  <c r="I6206" i="6"/>
  <c r="M6206" i="6"/>
  <c r="Q6205" i="6"/>
  <c r="F2518" i="17"/>
  <c r="E2518" i="17"/>
  <c r="D3811" i="13"/>
  <c r="X6205" i="6"/>
  <c r="W6205" i="6"/>
  <c r="I6205" i="6"/>
  <c r="M6205" i="6"/>
  <c r="Q6204" i="6"/>
  <c r="X6204" i="6"/>
  <c r="W6204" i="6"/>
  <c r="F2517" i="17"/>
  <c r="E2517" i="17"/>
  <c r="D3810" i="13"/>
  <c r="M6204" i="6"/>
  <c r="I6204" i="6"/>
  <c r="Q6203" i="6"/>
  <c r="W6203" i="6"/>
  <c r="X6203" i="6"/>
  <c r="I6203" i="6"/>
  <c r="M6203" i="6"/>
  <c r="F2516" i="17"/>
  <c r="E2516" i="17"/>
  <c r="D3809" i="13"/>
  <c r="E3830"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c r="Q6201" i="6"/>
  <c r="H2515" i="17"/>
  <c r="G2515" i="17"/>
  <c r="F2515" i="17"/>
  <c r="E2515" i="17"/>
  <c r="X6201" i="6"/>
  <c r="W6201" i="6"/>
  <c r="O6201" i="6"/>
  <c r="N6201" i="6"/>
  <c r="X6202" i="6"/>
  <c r="I6199" i="6"/>
  <c r="I6201" i="6"/>
  <c r="M6201" i="6"/>
  <c r="Q6200" i="6"/>
  <c r="W6200" i="6"/>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F2508" i="17"/>
  <c r="E2508" i="17"/>
  <c r="X6194" i="6"/>
  <c r="W6194" i="6"/>
  <c r="M6194" i="6"/>
  <c r="I6194" i="6"/>
  <c r="Q6193" i="6"/>
  <c r="W6193" i="6"/>
  <c r="X6193" i="6"/>
  <c r="I6193" i="6"/>
  <c r="F2507" i="17"/>
  <c r="E2507" i="17"/>
  <c r="M6193" i="6"/>
  <c r="Q6192" i="6"/>
  <c r="W6192" i="6"/>
  <c r="X6192" i="6"/>
  <c r="F2506" i="17"/>
  <c r="E2506" i="17"/>
  <c r="M6192" i="6"/>
  <c r="I6192" i="6"/>
  <c r="Q6191" i="6"/>
  <c r="W6191" i="6"/>
  <c r="F2505" i="17"/>
  <c r="E2505" i="17"/>
  <c r="X6191" i="6"/>
  <c r="M6191" i="6"/>
  <c r="I6191" i="6"/>
  <c r="Q6189" i="6"/>
  <c r="W6189" i="6"/>
  <c r="Q6190" i="6"/>
  <c r="W6190" i="6"/>
  <c r="M6190" i="6"/>
  <c r="I6190" i="6"/>
  <c r="F2504" i="17"/>
  <c r="E2504" i="17"/>
  <c r="F2503" i="17"/>
  <c r="E2503" i="17"/>
  <c r="X6189" i="6"/>
  <c r="X6190" i="6"/>
  <c r="I6189" i="6"/>
  <c r="M6189" i="6"/>
  <c r="Q6188" i="6"/>
  <c r="F2502" i="17"/>
  <c r="E2502" i="17"/>
  <c r="X6188" i="6"/>
  <c r="W6188" i="6"/>
  <c r="M6188" i="6"/>
  <c r="I6188" i="6"/>
  <c r="Q6187" i="6"/>
  <c r="F2501" i="17"/>
  <c r="E2501" i="17"/>
  <c r="X6187" i="6"/>
  <c r="W6187" i="6"/>
  <c r="M6187" i="6"/>
  <c r="I6187" i="6"/>
  <c r="Q6186" i="6"/>
  <c r="F2500" i="17"/>
  <c r="E2500" i="17"/>
  <c r="X6186" i="6"/>
  <c r="W6186" i="6"/>
  <c r="M6186" i="6"/>
  <c r="I6186" i="6"/>
  <c r="Q6185" i="6"/>
  <c r="F2499" i="17"/>
  <c r="E2499" i="17"/>
  <c r="I6185" i="6"/>
  <c r="M6185" i="6"/>
  <c r="X6185" i="6"/>
  <c r="W6185" i="6"/>
  <c r="Q6184" i="6"/>
  <c r="W6184" i="6"/>
  <c r="F2498" i="17"/>
  <c r="E2498" i="17"/>
  <c r="X6184" i="6"/>
  <c r="M6184" i="6"/>
  <c r="I6184" i="6"/>
  <c r="Q6183" i="6"/>
  <c r="W6183" i="6"/>
  <c r="X6183" i="6"/>
  <c r="F2497" i="17"/>
  <c r="E2497" i="17"/>
  <c r="M6183" i="6"/>
  <c r="I6183" i="6"/>
  <c r="Q6182" i="6"/>
  <c r="W6182" i="6"/>
  <c r="F2496" i="17"/>
  <c r="E2496" i="17"/>
  <c r="X6182" i="6"/>
  <c r="M6182" i="6"/>
  <c r="I6182" i="6"/>
  <c r="Q6181" i="6"/>
  <c r="F2495" i="17"/>
  <c r="E2495" i="17"/>
  <c r="X6181" i="6"/>
  <c r="W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c r="Q6180" i="6"/>
  <c r="X6180" i="6"/>
  <c r="W6180" i="6"/>
  <c r="I6180" i="6"/>
  <c r="G2493" i="17"/>
  <c r="F2494" i="17"/>
  <c r="E2494" i="17"/>
  <c r="M6180" i="6"/>
  <c r="X6178" i="6"/>
  <c r="Q6178" i="6"/>
  <c r="W6178" i="6"/>
  <c r="H2493" i="17"/>
  <c r="F2493" i="17"/>
  <c r="E2493" i="17"/>
  <c r="O6178" i="6"/>
  <c r="N6178" i="6"/>
  <c r="M6178" i="6"/>
  <c r="I6178" i="6"/>
  <c r="X6179" i="6"/>
  <c r="Q6177" i="6"/>
  <c r="X6177" i="6"/>
  <c r="W6177" i="6"/>
  <c r="M6177" i="6"/>
  <c r="I6177" i="6"/>
  <c r="F2492" i="17"/>
  <c r="E2492" i="17"/>
  <c r="Q6176" i="6"/>
  <c r="X6176" i="6"/>
  <c r="W6176" i="6"/>
  <c r="M6176" i="6"/>
  <c r="I6176" i="6"/>
  <c r="F2491" i="17"/>
  <c r="E2491" i="17"/>
  <c r="Q6175" i="6"/>
  <c r="M6175" i="6"/>
  <c r="F2490" i="17"/>
  <c r="E2490" i="17"/>
  <c r="X6175" i="6"/>
  <c r="W6175" i="6"/>
  <c r="I6175" i="6"/>
  <c r="Q6174" i="6"/>
  <c r="W6174" i="6"/>
  <c r="F2489" i="17"/>
  <c r="E2489" i="17"/>
  <c r="X6174" i="6"/>
  <c r="M6174" i="6"/>
  <c r="I6174" i="6"/>
  <c r="Q6173" i="6"/>
  <c r="I6173" i="6"/>
  <c r="F2488" i="17"/>
  <c r="E2488" i="17"/>
  <c r="X6173" i="6"/>
  <c r="W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c r="X6171" i="6"/>
  <c r="W6171" i="6"/>
  <c r="M6171" i="6"/>
  <c r="I6171" i="6"/>
  <c r="Q6170" i="6"/>
  <c r="X6170" i="6"/>
  <c r="W6170" i="6"/>
  <c r="E2485" i="17"/>
  <c r="M6170" i="6"/>
  <c r="I6170" i="6"/>
  <c r="Q6169" i="6"/>
  <c r="X6169" i="6"/>
  <c r="W6169" i="6"/>
  <c r="E2484" i="17"/>
  <c r="I6169" i="6"/>
  <c r="M6169" i="6"/>
  <c r="X6168" i="6"/>
  <c r="Q6168" i="6"/>
  <c r="W6168" i="6"/>
  <c r="E2483" i="17"/>
  <c r="M6168" i="6"/>
  <c r="I6168" i="6"/>
  <c r="Q6167" i="6"/>
  <c r="X6167" i="6"/>
  <c r="W6167" i="6"/>
  <c r="M6167" i="6"/>
  <c r="E2482" i="17"/>
  <c r="I6167" i="6"/>
  <c r="Q6166" i="6"/>
  <c r="X6166" i="6"/>
  <c r="W6166" i="6"/>
  <c r="E2481" i="17"/>
  <c r="I6166" i="6"/>
  <c r="M6166" i="6"/>
  <c r="X6165" i="6"/>
  <c r="Q6165" i="6"/>
  <c r="W6165" i="6"/>
  <c r="E2480" i="17"/>
  <c r="M6165" i="6"/>
  <c r="I6165" i="6"/>
  <c r="Q6164" i="6"/>
  <c r="W6164" i="6"/>
  <c r="X6164" i="6"/>
  <c r="M6164" i="6"/>
  <c r="I6164" i="6"/>
  <c r="E2479" i="17"/>
  <c r="M6163" i="6"/>
  <c r="X6163" i="6"/>
  <c r="Q6163" i="6"/>
  <c r="W6163" i="6"/>
  <c r="E2478" i="17"/>
  <c r="I6163" i="6"/>
  <c r="X6162" i="6"/>
  <c r="Q6162" i="6"/>
  <c r="W6162" i="6"/>
  <c r="Q6161" i="6"/>
  <c r="E2477" i="17"/>
  <c r="M6162" i="6"/>
  <c r="I6162" i="6"/>
  <c r="X6161" i="6"/>
  <c r="W6161" i="6"/>
  <c r="E2476" i="17"/>
  <c r="M6161" i="6"/>
  <c r="I6161" i="6"/>
  <c r="X6160" i="6"/>
  <c r="Q6160" i="6"/>
  <c r="W6160" i="6"/>
  <c r="E2475" i="17"/>
  <c r="I6160" i="6"/>
  <c r="M6160" i="6"/>
  <c r="X6159" i="6"/>
  <c r="Q6159" i="6"/>
  <c r="W6159" i="6"/>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c r="Q6154" i="6"/>
  <c r="E2470" i="17"/>
  <c r="W6154" i="6"/>
  <c r="X6154" i="6"/>
  <c r="M6154" i="6"/>
  <c r="I6154" i="6"/>
  <c r="Q6153" i="6"/>
  <c r="E2469" i="17"/>
  <c r="W6153" i="6"/>
  <c r="X6153" i="6"/>
  <c r="M6153" i="6"/>
  <c r="I6153" i="6"/>
  <c r="Q6152" i="6"/>
  <c r="W6152" i="6"/>
  <c r="X6152" i="6"/>
  <c r="I6152" i="6"/>
  <c r="E2468" i="17"/>
  <c r="M6152" i="6"/>
  <c r="E2467" i="17"/>
  <c r="Q6151" i="6"/>
  <c r="W6151" i="6"/>
  <c r="I6151" i="6"/>
  <c r="M6151" i="6"/>
  <c r="X6151" i="6"/>
  <c r="Q6150" i="6"/>
  <c r="E2466" i="17"/>
  <c r="D3759" i="13"/>
  <c r="X6150" i="6"/>
  <c r="W6150" i="6"/>
  <c r="M6150" i="6"/>
  <c r="I6150" i="6"/>
  <c r="D3758" i="13"/>
  <c r="Q6149" i="6"/>
  <c r="X6149" i="6"/>
  <c r="W6149" i="6"/>
  <c r="I6149" i="6"/>
  <c r="E2465" i="17"/>
  <c r="M6149" i="6"/>
  <c r="D3757" i="13"/>
  <c r="I6148" i="6"/>
  <c r="X6148" i="6"/>
  <c r="Q6148" i="6"/>
  <c r="W6148" i="6"/>
  <c r="E2464" i="17"/>
  <c r="M6148" i="6"/>
  <c r="E2463" i="17"/>
  <c r="D3756" i="13"/>
  <c r="X6147" i="6"/>
  <c r="Q6147" i="6"/>
  <c r="W6147" i="6"/>
  <c r="M6147" i="6"/>
  <c r="I6147" i="6"/>
  <c r="Q6146" i="6"/>
  <c r="W6146" i="6"/>
  <c r="D3755" i="13"/>
  <c r="X6146" i="6"/>
  <c r="I6146" i="6"/>
  <c r="E2462" i="17"/>
  <c r="M6146" i="6"/>
  <c r="Q6145" i="6"/>
  <c r="W6145" i="6"/>
  <c r="D3754" i="13"/>
  <c r="X6145" i="6"/>
  <c r="I6145" i="6"/>
  <c r="E2461" i="17"/>
  <c r="M6145" i="6"/>
  <c r="D3753" i="13"/>
  <c r="X6144" i="6"/>
  <c r="I6144" i="6"/>
  <c r="Q6144" i="6"/>
  <c r="W6144" i="6"/>
  <c r="X6123" i="6"/>
  <c r="E2460" i="17"/>
  <c r="M6144" i="6"/>
  <c r="D3752" i="13"/>
  <c r="Q6143" i="6"/>
  <c r="D3751" i="13"/>
  <c r="Q6142" i="6"/>
  <c r="W6142" i="6"/>
  <c r="W6143" i="6"/>
  <c r="E2459" i="17"/>
  <c r="E2458" i="17"/>
  <c r="X6143" i="6"/>
  <c r="X6142" i="6"/>
  <c r="X6141" i="6"/>
  <c r="X6140" i="6"/>
  <c r="X6139" i="6"/>
  <c r="M6143" i="6"/>
  <c r="M6142" i="6"/>
  <c r="I6143" i="6"/>
  <c r="I6142" i="6"/>
  <c r="I6141" i="6"/>
  <c r="Q6141" i="6"/>
  <c r="W6141" i="6"/>
  <c r="D3750" i="13"/>
  <c r="E2457" i="17"/>
  <c r="M6141" i="6"/>
  <c r="D3749" i="13"/>
  <c r="Q6140" i="6"/>
  <c r="W6140" i="6"/>
  <c r="I6140" i="6"/>
  <c r="E2456" i="17"/>
  <c r="M6140" i="6"/>
  <c r="D3748" i="13"/>
  <c r="Q6139" i="6"/>
  <c r="W6139" i="6"/>
  <c r="I6139" i="6"/>
  <c r="E2455" i="17"/>
  <c r="M6139" i="6"/>
  <c r="Q6138" i="6"/>
  <c r="W6138" i="6"/>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E3764" i="13"/>
  <c r="F2256" i="17"/>
  <c r="F2341" i="17"/>
  <c r="F2410" i="17"/>
  <c r="F2430" i="17"/>
  <c r="F2450" i="17"/>
  <c r="E2450" i="17"/>
  <c r="X6134" i="6"/>
  <c r="M6134" i="6"/>
  <c r="I6134" i="6"/>
  <c r="G2449" i="17"/>
  <c r="H2449" i="17"/>
  <c r="N6132" i="6"/>
  <c r="X6133" i="6"/>
  <c r="Q6132" i="6"/>
  <c r="W6132" i="6"/>
  <c r="O6132" i="6"/>
  <c r="Q6131" i="6"/>
  <c r="W6131" i="6"/>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c r="F2445" i="17"/>
  <c r="E2445" i="17"/>
  <c r="D3738" i="13"/>
  <c r="I6128" i="6"/>
  <c r="X6128" i="6"/>
  <c r="M6128" i="6"/>
  <c r="Q6127" i="6"/>
  <c r="D3737" i="13"/>
  <c r="F2444" i="17"/>
  <c r="E2444" i="17"/>
  <c r="X6127" i="6"/>
  <c r="W6127" i="6"/>
  <c r="I6127" i="6"/>
  <c r="M6127" i="6"/>
  <c r="Q6126" i="6"/>
  <c r="W6126" i="6"/>
  <c r="I6126" i="6"/>
  <c r="X6126" i="6"/>
  <c r="D3736" i="13"/>
  <c r="F2443" i="17"/>
  <c r="E2443" i="17"/>
  <c r="M6126" i="6"/>
  <c r="Q6125" i="6"/>
  <c r="W6125" i="6"/>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c r="F2435" i="17"/>
  <c r="E2435" i="17"/>
  <c r="D3728" i="13"/>
  <c r="X6118" i="6"/>
  <c r="M6118" i="6"/>
  <c r="I6118" i="6"/>
  <c r="Q6117" i="6"/>
  <c r="W6117" i="6"/>
  <c r="D3727" i="13"/>
  <c r="F2434" i="17"/>
  <c r="E2434" i="17"/>
  <c r="X6117" i="6"/>
  <c r="I6117" i="6"/>
  <c r="M6117" i="6"/>
  <c r="Q6116" i="6"/>
  <c r="W6116" i="6"/>
  <c r="D3726" i="13"/>
  <c r="F2433" i="17"/>
  <c r="E2433" i="17"/>
  <c r="X6116" i="6"/>
  <c r="I6116" i="6"/>
  <c r="M6116" i="6"/>
  <c r="Q6115" i="6"/>
  <c r="W6115" i="6"/>
  <c r="Q6112" i="6"/>
  <c r="D3725" i="13"/>
  <c r="F2432" i="17"/>
  <c r="E2432" i="17"/>
  <c r="X6115" i="6"/>
  <c r="I6115" i="6"/>
  <c r="M6115" i="6"/>
  <c r="F2431" i="17"/>
  <c r="E2431" i="17"/>
  <c r="E2430" i="17"/>
  <c r="D3724" i="13"/>
  <c r="D3723" i="13"/>
  <c r="M6114" i="6"/>
  <c r="I6114" i="6"/>
  <c r="X6113" i="6"/>
  <c r="W6113" i="6"/>
  <c r="X6114" i="6"/>
  <c r="Q6114" i="6"/>
  <c r="W6114" i="6"/>
  <c r="M6113" i="6"/>
  <c r="I6113" i="6"/>
  <c r="E3742" i="13"/>
  <c r="D3704" i="13"/>
  <c r="D3721" i="13"/>
  <c r="V6111" i="6"/>
  <c r="I6110" i="6"/>
  <c r="Q6110" i="6"/>
  <c r="W6110" i="6"/>
  <c r="X6110" i="6"/>
  <c r="H2428" i="17"/>
  <c r="G2428" i="17"/>
  <c r="F2428" i="17"/>
  <c r="E2428" i="17"/>
  <c r="O6110" i="6"/>
  <c r="N6110" i="6"/>
  <c r="M6110" i="6"/>
  <c r="X6111" i="6"/>
  <c r="Q6109" i="6"/>
  <c r="W6109" i="6"/>
  <c r="F2427" i="17"/>
  <c r="E2427" i="17"/>
  <c r="D3720" i="13"/>
  <c r="X6109" i="6"/>
  <c r="M6109" i="6"/>
  <c r="I6109" i="6"/>
  <c r="Q6108" i="6"/>
  <c r="D3719" i="13"/>
  <c r="F2426" i="17"/>
  <c r="E2426" i="17"/>
  <c r="X6108" i="6"/>
  <c r="W6108" i="6"/>
  <c r="I6108" i="6"/>
  <c r="M6108" i="6"/>
  <c r="Q6107" i="6"/>
  <c r="W6107" i="6"/>
  <c r="D3718" i="13"/>
  <c r="F2425" i="17"/>
  <c r="E2425" i="17"/>
  <c r="X6107" i="6"/>
  <c r="I6107" i="6"/>
  <c r="M6107" i="6"/>
  <c r="Q6106" i="6"/>
  <c r="W6106" i="6"/>
  <c r="D3717" i="13"/>
  <c r="F2424" i="17"/>
  <c r="E2424" i="17"/>
  <c r="X6106" i="6"/>
  <c r="I6106" i="6"/>
  <c r="M6106" i="6"/>
  <c r="D3716" i="13"/>
  <c r="Q6105" i="6"/>
  <c r="I6105" i="6"/>
  <c r="W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c r="X6102" i="6"/>
  <c r="I6102" i="6"/>
  <c r="D3713" i="13"/>
  <c r="F2420" i="17"/>
  <c r="E2420" i="17"/>
  <c r="M6102" i="6"/>
  <c r="Q6101" i="6"/>
  <c r="W6101" i="6"/>
  <c r="I6101" i="6"/>
  <c r="D3712" i="13"/>
  <c r="X6101" i="6"/>
  <c r="F2419" i="17"/>
  <c r="E2419" i="17"/>
  <c r="M6101" i="6"/>
  <c r="D3711" i="13"/>
  <c r="Q6100" i="6"/>
  <c r="W6100" i="6"/>
  <c r="X6100" i="6"/>
  <c r="F2418" i="17"/>
  <c r="E2418" i="17"/>
  <c r="I6100" i="6"/>
  <c r="M6100" i="6"/>
  <c r="I6099" i="6"/>
  <c r="D3710" i="13"/>
  <c r="Q6099" i="6"/>
  <c r="W6099" i="6"/>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c r="E2410" i="17"/>
  <c r="D3703" i="13"/>
  <c r="Q6091" i="6"/>
  <c r="W6091" i="6"/>
  <c r="Q6090" i="6"/>
  <c r="W6090" i="6"/>
  <c r="I6092" i="6"/>
  <c r="M6092" i="6"/>
  <c r="Q6089" i="6"/>
  <c r="W6089" i="6"/>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c r="F2405" i="17"/>
  <c r="E2405" i="17"/>
  <c r="D3698" i="13"/>
  <c r="X6086" i="6"/>
  <c r="M6086" i="6"/>
  <c r="I6086" i="6"/>
  <c r="Q6085" i="6"/>
  <c r="W6085" i="6"/>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c r="D3694" i="13"/>
  <c r="D3693" i="13"/>
  <c r="X6082" i="6"/>
  <c r="I6082" i="6"/>
  <c r="F2401" i="17"/>
  <c r="E2401" i="17"/>
  <c r="M6082" i="6"/>
  <c r="Q6081" i="6"/>
  <c r="W6081" i="6"/>
  <c r="X6081" i="6"/>
  <c r="I6081" i="6"/>
  <c r="F2400" i="17"/>
  <c r="E2400" i="17"/>
  <c r="M6081" i="6"/>
  <c r="Q6080" i="6"/>
  <c r="W6080" i="6"/>
  <c r="D3692" i="13"/>
  <c r="X6080" i="6"/>
  <c r="I6080" i="6"/>
  <c r="F2399" i="17"/>
  <c r="E2399" i="17"/>
  <c r="M6080" i="6"/>
  <c r="D3691" i="13"/>
  <c r="Q6079" i="6"/>
  <c r="W6079" i="6"/>
  <c r="X6079" i="6"/>
  <c r="I6079" i="6"/>
  <c r="M6079" i="6"/>
  <c r="F2398" i="17"/>
  <c r="E2398" i="17"/>
  <c r="Q6078" i="6"/>
  <c r="W6078" i="6"/>
  <c r="D3690" i="13"/>
  <c r="D3689" i="13"/>
  <c r="X6078" i="6"/>
  <c r="F2397" i="17"/>
  <c r="E2397" i="17"/>
  <c r="I6078" i="6"/>
  <c r="M6078" i="6"/>
  <c r="X6077" i="6"/>
  <c r="Q6077" i="6"/>
  <c r="W6077" i="6"/>
  <c r="I6077" i="6"/>
  <c r="F2396" i="17"/>
  <c r="E2396" i="17"/>
  <c r="M6077" i="6"/>
  <c r="Q6076" i="6"/>
  <c r="W6076" i="6"/>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c r="I6073" i="6"/>
  <c r="D3685" i="13"/>
  <c r="X6073" i="6"/>
  <c r="F2392" i="17"/>
  <c r="E2392" i="17"/>
  <c r="M6073" i="6"/>
  <c r="Q6072" i="6"/>
  <c r="W6072" i="6"/>
  <c r="X6072" i="6"/>
  <c r="I6072" i="6"/>
  <c r="M6072" i="6"/>
  <c r="D3684" i="13"/>
  <c r="F2391" i="17"/>
  <c r="E2391" i="17"/>
  <c r="D3683" i="13"/>
  <c r="Q6071" i="6"/>
  <c r="W6071" i="6"/>
  <c r="X6071" i="6"/>
  <c r="I6071" i="6"/>
  <c r="F2390" i="17"/>
  <c r="E2390" i="17"/>
  <c r="M6071" i="6"/>
  <c r="D3682" i="13"/>
  <c r="Q6070" i="6"/>
  <c r="W6070" i="6"/>
  <c r="X6070" i="6"/>
  <c r="F2389" i="17"/>
  <c r="E2389" i="17"/>
  <c r="I6070" i="6"/>
  <c r="M6070" i="6"/>
  <c r="D3681" i="13"/>
  <c r="Q6069" i="6"/>
  <c r="W6069" i="6"/>
  <c r="F2388" i="17"/>
  <c r="E2388" i="17"/>
  <c r="X6069" i="6"/>
  <c r="I6069" i="6"/>
  <c r="M6069" i="6"/>
  <c r="Q6068" i="6"/>
  <c r="W6068" i="6"/>
  <c r="D3680" i="13"/>
  <c r="I6068" i="6"/>
  <c r="X6068" i="6"/>
  <c r="F2387" i="17"/>
  <c r="E2387" i="17"/>
  <c r="M6068" i="6"/>
  <c r="Q6067" i="6"/>
  <c r="W6067" i="6"/>
  <c r="D3679" i="13"/>
  <c r="F2386" i="17"/>
  <c r="E2386" i="17"/>
  <c r="X6067" i="6"/>
  <c r="I6067" i="6"/>
  <c r="M6067" i="6"/>
  <c r="Q6066" i="6"/>
  <c r="W6066" i="6"/>
  <c r="F2385" i="17"/>
  <c r="E2385" i="17"/>
  <c r="D3678" i="13"/>
  <c r="X6066" i="6"/>
  <c r="I6066" i="6"/>
  <c r="M6066" i="6"/>
  <c r="D3677" i="13"/>
  <c r="E3699" i="13"/>
  <c r="X6065" i="6"/>
  <c r="Q6065" i="6"/>
  <c r="W6065" i="6"/>
  <c r="I6065" i="6"/>
  <c r="M6065" i="6"/>
  <c r="F2384" i="17"/>
  <c r="E2384" i="17"/>
  <c r="H2383" i="17"/>
  <c r="G2383" i="17"/>
  <c r="F2383" i="17"/>
  <c r="E2383" i="17"/>
  <c r="D3676" i="13"/>
  <c r="V6064" i="6"/>
  <c r="X6063" i="6"/>
  <c r="I6063" i="6"/>
  <c r="O6063" i="6"/>
  <c r="N6063" i="6"/>
  <c r="M6063" i="6"/>
  <c r="X6064" i="6"/>
  <c r="F2381" i="17"/>
  <c r="F2382" i="17"/>
  <c r="E2382" i="17"/>
  <c r="D3675" i="13"/>
  <c r="X6062" i="6"/>
  <c r="Q6062" i="6"/>
  <c r="W6062" i="6"/>
  <c r="Q6061" i="6"/>
  <c r="M6062" i="6"/>
  <c r="I6062" i="6"/>
  <c r="D3674" i="13"/>
  <c r="W6061" i="6"/>
  <c r="I6061" i="6"/>
  <c r="X6061" i="6"/>
  <c r="E2381" i="17"/>
  <c r="M6061" i="6"/>
  <c r="Q6060" i="6"/>
  <c r="W6060" i="6"/>
  <c r="D3673" i="13"/>
  <c r="I6060" i="6"/>
  <c r="F2380" i="17"/>
  <c r="E2380" i="17"/>
  <c r="X6060" i="6"/>
  <c r="M6060" i="6"/>
  <c r="Q6059" i="6"/>
  <c r="W6059" i="6"/>
  <c r="X6059" i="6"/>
  <c r="I6059" i="6"/>
  <c r="F2379" i="17"/>
  <c r="E2379" i="17"/>
  <c r="D3672" i="13"/>
  <c r="M6059" i="6"/>
  <c r="Q6058" i="6"/>
  <c r="W6058" i="6"/>
  <c r="D3671" i="13"/>
  <c r="I6058" i="6"/>
  <c r="X6058" i="6"/>
  <c r="F2378" i="17"/>
  <c r="E2378" i="17"/>
  <c r="M6058" i="6"/>
  <c r="Q6057" i="6"/>
  <c r="I6057" i="6"/>
  <c r="D3670" i="13"/>
  <c r="X6057" i="6"/>
  <c r="W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c r="X6050" i="6"/>
  <c r="F2370" i="17"/>
  <c r="M6050" i="6"/>
  <c r="Q6049" i="6"/>
  <c r="W6049" i="6"/>
  <c r="I6049" i="6"/>
  <c r="D3662" i="13"/>
  <c r="X6049" i="6"/>
  <c r="F2369" i="17"/>
  <c r="M6049" i="6"/>
  <c r="Q6048" i="6"/>
  <c r="W6048" i="6"/>
  <c r="X6048" i="6"/>
  <c r="I6048" i="6"/>
  <c r="D3661" i="13"/>
  <c r="F2368" i="17"/>
  <c r="M6048" i="6"/>
  <c r="F2367" i="17"/>
  <c r="D3660" i="13"/>
  <c r="Q6047" i="6"/>
  <c r="W6047" i="6"/>
  <c r="X6047" i="6"/>
  <c r="I6047" i="6"/>
  <c r="M6047" i="6"/>
  <c r="Q6046" i="6"/>
  <c r="W6046" i="6"/>
  <c r="X6046" i="6"/>
  <c r="I6046" i="6"/>
  <c r="F2366" i="17"/>
  <c r="M6046" i="6"/>
  <c r="D3658" i="13"/>
  <c r="D3659" i="13"/>
  <c r="I6045" i="6"/>
  <c r="X6045" i="6"/>
  <c r="Q6045" i="6"/>
  <c r="W6045" i="6"/>
  <c r="F2365" i="17"/>
  <c r="M6045" i="6"/>
  <c r="Q6044" i="6"/>
  <c r="W6044" i="6"/>
  <c r="D3657" i="13"/>
  <c r="E3676" i="13"/>
  <c r="X6044" i="6"/>
  <c r="I6044" i="6"/>
  <c r="F2364" i="17"/>
  <c r="M6044" i="6"/>
  <c r="Q6042" i="6"/>
  <c r="W6042" i="6"/>
  <c r="D3656" i="13"/>
  <c r="I6042" i="6"/>
  <c r="X6042" i="6"/>
  <c r="H2363" i="17"/>
  <c r="G2363" i="17"/>
  <c r="F2363" i="17"/>
  <c r="N6042" i="6"/>
  <c r="M6042" i="6"/>
  <c r="X6043" i="6"/>
  <c r="D3655" i="13"/>
  <c r="Q6041" i="6"/>
  <c r="W6041" i="6"/>
  <c r="X6041" i="6"/>
  <c r="I6041" i="6"/>
  <c r="F2362" i="17"/>
  <c r="M6041" i="6"/>
  <c r="Q6040" i="6"/>
  <c r="W6040" i="6"/>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c r="I6037" i="6"/>
  <c r="F2358" i="17"/>
  <c r="M6037" i="6"/>
  <c r="Q6036" i="6"/>
  <c r="W6036" i="6"/>
  <c r="I6036" i="6"/>
  <c r="D3650" i="13"/>
  <c r="X6036" i="6"/>
  <c r="F2357" i="17"/>
  <c r="M6036" i="6"/>
  <c r="I6035" i="6"/>
  <c r="D3649" i="13"/>
  <c r="Q6035" i="6"/>
  <c r="W6035" i="6"/>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c r="D3645" i="13"/>
  <c r="F2352" i="17"/>
  <c r="M6031" i="6"/>
  <c r="Q6030" i="6"/>
  <c r="W6030" i="6"/>
  <c r="I6030" i="6"/>
  <c r="X6030" i="6"/>
  <c r="D3644" i="13"/>
  <c r="F2351" i="17"/>
  <c r="M6030" i="6"/>
  <c r="Q6029" i="6"/>
  <c r="W6029" i="6"/>
  <c r="X6029" i="6"/>
  <c r="I6029" i="6"/>
  <c r="D3643" i="13"/>
  <c r="F2350" i="17"/>
  <c r="M6029" i="6"/>
  <c r="Q6028" i="6"/>
  <c r="F2349" i="17"/>
  <c r="W6028" i="6"/>
  <c r="I6028" i="6"/>
  <c r="X6028" i="6"/>
  <c r="D3642" i="13"/>
  <c r="M6028" i="6"/>
  <c r="Q6027" i="6"/>
  <c r="W6027" i="6"/>
  <c r="I6027" i="6"/>
  <c r="D3641" i="13"/>
  <c r="X6027" i="6"/>
  <c r="F2348" i="17"/>
  <c r="M6027" i="6"/>
  <c r="Q6026" i="6"/>
  <c r="D3640" i="13"/>
  <c r="F2347" i="17"/>
  <c r="W6026" i="6"/>
  <c r="X6026" i="6"/>
  <c r="I6026" i="6"/>
  <c r="M6026" i="6"/>
  <c r="D3639" i="13"/>
  <c r="I6025" i="6"/>
  <c r="X6025" i="6"/>
  <c r="Q6025" i="6"/>
  <c r="W6025" i="6"/>
  <c r="F2346" i="17"/>
  <c r="M6025" i="6"/>
  <c r="X6024" i="6"/>
  <c r="Q6024" i="6"/>
  <c r="W6024" i="6"/>
  <c r="I6024" i="6"/>
  <c r="D3638" i="13"/>
  <c r="F2345" i="17"/>
  <c r="M6024" i="6"/>
  <c r="Q6023" i="6"/>
  <c r="W6023" i="6"/>
  <c r="X6023" i="6"/>
  <c r="M6023" i="6"/>
  <c r="I6023" i="6"/>
  <c r="D3637" i="13"/>
  <c r="F2344" i="17"/>
  <c r="V6022" i="6"/>
  <c r="F3873" i="13"/>
  <c r="F3851" i="13"/>
  <c r="F3830" i="13"/>
  <c r="F3808" i="13"/>
  <c r="F3786" i="13"/>
  <c r="F3764" i="13"/>
  <c r="F3742" i="13"/>
  <c r="F3721" i="13"/>
  <c r="F3699" i="13"/>
  <c r="F3676" i="13"/>
  <c r="F3656" i="13"/>
  <c r="E3656" i="13"/>
  <c r="D3636" i="13"/>
  <c r="Q6021" i="6"/>
  <c r="W6021" i="6"/>
  <c r="X6021" i="6"/>
  <c r="I6021" i="6"/>
  <c r="N6021" i="6"/>
  <c r="X6022" i="6"/>
  <c r="H2343" i="17"/>
  <c r="G2343" i="17"/>
  <c r="F2343" i="17"/>
  <c r="O6021" i="6"/>
  <c r="M6021" i="6"/>
  <c r="Q6018" i="6"/>
  <c r="W6018" i="6"/>
  <c r="X6020" i="6"/>
  <c r="Q6020" i="6"/>
  <c r="W6020" i="6"/>
  <c r="F2342" i="17"/>
  <c r="D3634" i="13"/>
  <c r="D3635" i="13"/>
  <c r="D3631" i="13"/>
  <c r="M6020" i="6"/>
  <c r="I6020" i="6"/>
  <c r="Q6019" i="6"/>
  <c r="W6019" i="6"/>
  <c r="I6019" i="6"/>
  <c r="X6019" i="6"/>
  <c r="M6019" i="6"/>
  <c r="Q6016" i="6"/>
  <c r="W6016" i="6"/>
  <c r="X6016" i="6"/>
  <c r="I6016" i="6"/>
  <c r="F2338" i="17"/>
  <c r="M6016" i="6"/>
  <c r="Q6015" i="6"/>
  <c r="W6015" i="6"/>
  <c r="D3630" i="13"/>
  <c r="X6015" i="6"/>
  <c r="I6015" i="6"/>
  <c r="F2337" i="17"/>
  <c r="M6015" i="6"/>
  <c r="Q6014" i="6"/>
  <c r="W6014" i="6"/>
  <c r="D3629" i="13"/>
  <c r="F2336" i="17"/>
  <c r="X6014" i="6"/>
  <c r="I6014" i="6"/>
  <c r="M6014" i="6"/>
  <c r="X6013" i="6"/>
  <c r="Q6013" i="6"/>
  <c r="W6013" i="6"/>
  <c r="I6013" i="6"/>
  <c r="D3628" i="13"/>
  <c r="F2335" i="17"/>
  <c r="M6013" i="6"/>
  <c r="I6012" i="6"/>
  <c r="D3627" i="13"/>
  <c r="Q6012" i="6"/>
  <c r="W6012" i="6"/>
  <c r="X6012" i="6"/>
  <c r="F2334" i="17"/>
  <c r="M6012" i="6"/>
  <c r="Q6011" i="6"/>
  <c r="W6011" i="6"/>
  <c r="D3626" i="13"/>
  <c r="X6011" i="6"/>
  <c r="I6011" i="6"/>
  <c r="F2333" i="17"/>
  <c r="M6011" i="6"/>
  <c r="Q6010" i="6"/>
  <c r="D3625" i="13"/>
  <c r="I6010" i="6"/>
  <c r="W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c r="I6008" i="6"/>
  <c r="Q6008" i="6"/>
  <c r="W6008" i="6"/>
  <c r="D3623" i="13"/>
  <c r="F2330" i="17"/>
  <c r="M6008" i="6"/>
  <c r="D3622" i="13"/>
  <c r="I6007" i="6"/>
  <c r="Q6007" i="6"/>
  <c r="W6007" i="6"/>
  <c r="F2329" i="17"/>
  <c r="M6007" i="6"/>
  <c r="Q6006" i="6"/>
  <c r="W6006" i="6"/>
  <c r="D3621" i="13"/>
  <c r="I6006" i="6"/>
  <c r="F2328" i="17"/>
  <c r="M6006" i="6"/>
  <c r="D3620" i="13"/>
  <c r="I6005" i="6"/>
  <c r="Q6005" i="6"/>
  <c r="W6005" i="6"/>
  <c r="F2327" i="17"/>
  <c r="M6005" i="6"/>
  <c r="Q6004" i="6"/>
  <c r="W6004" i="6"/>
  <c r="I6004" i="6"/>
  <c r="D3619" i="13"/>
  <c r="F2326" i="17"/>
  <c r="M6004" i="6"/>
  <c r="Q6003" i="6"/>
  <c r="F2325" i="17"/>
  <c r="D3618" i="13"/>
  <c r="W6003" i="6"/>
  <c r="M6003" i="6"/>
  <c r="I6003" i="6"/>
  <c r="Q6002" i="6"/>
  <c r="F2324" i="17"/>
  <c r="D3617" i="13"/>
  <c r="W6002" i="6"/>
  <c r="M6002" i="6"/>
  <c r="I6002" i="6"/>
  <c r="I6001" i="6"/>
  <c r="Q6001" i="6"/>
  <c r="W6001" i="6"/>
  <c r="D3616" i="13"/>
  <c r="F2323" i="17"/>
  <c r="M6001" i="6"/>
  <c r="I6000" i="6"/>
  <c r="Q6000" i="6"/>
  <c r="W6000" i="6"/>
  <c r="F2322" i="17"/>
  <c r="D3615" i="13"/>
  <c r="M6000" i="6"/>
  <c r="I5999" i="6"/>
  <c r="Q5999" i="6"/>
  <c r="W5999" i="6"/>
  <c r="F2321" i="17"/>
  <c r="D3614" i="13"/>
  <c r="E3636" i="13"/>
  <c r="M5999" i="6"/>
  <c r="D3613" i="13"/>
  <c r="Q5997" i="6"/>
  <c r="W5997" i="6"/>
  <c r="I5997" i="6"/>
  <c r="V5998" i="6"/>
  <c r="H2320" i="17"/>
  <c r="G2320" i="17"/>
  <c r="F2320" i="17"/>
  <c r="O5997" i="6"/>
  <c r="N5997" i="6"/>
  <c r="M5997" i="6"/>
  <c r="D3612" i="13"/>
  <c r="Q5996" i="6"/>
  <c r="W5996" i="6"/>
  <c r="I5996" i="6"/>
  <c r="F2319" i="17"/>
  <c r="M5996" i="6"/>
  <c r="Q5995" i="6"/>
  <c r="W5995" i="6"/>
  <c r="I5995" i="6"/>
  <c r="D3611" i="13"/>
  <c r="F2318" i="17"/>
  <c r="M5995" i="6"/>
  <c r="Q5994" i="6"/>
  <c r="W5994" i="6"/>
  <c r="D3610" i="13"/>
  <c r="I5994" i="6"/>
  <c r="F2317" i="17"/>
  <c r="M5994" i="6"/>
  <c r="D3609" i="13"/>
  <c r="I5993" i="6"/>
  <c r="Q5993" i="6"/>
  <c r="W5993" i="6"/>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c r="I5986" i="6"/>
  <c r="F2309" i="17"/>
  <c r="M5986" i="6"/>
  <c r="D3601" i="13"/>
  <c r="I5985" i="6"/>
  <c r="Q5985" i="6"/>
  <c r="W5985" i="6"/>
  <c r="F2308" i="17"/>
  <c r="M5985" i="6"/>
  <c r="Q5984" i="6"/>
  <c r="W5984" i="6"/>
  <c r="I5984" i="6"/>
  <c r="D3600" i="13"/>
  <c r="F2307" i="17"/>
  <c r="M5984" i="6"/>
  <c r="I5983" i="6"/>
  <c r="D3599" i="13"/>
  <c r="Q5983" i="6"/>
  <c r="W5983" i="6"/>
  <c r="F2306" i="17"/>
  <c r="M5983" i="6"/>
  <c r="D3598" i="13"/>
  <c r="Q5982" i="6"/>
  <c r="W5982" i="6"/>
  <c r="F2305" i="17"/>
  <c r="I5982" i="6"/>
  <c r="M5982" i="6"/>
  <c r="Q5981" i="6"/>
  <c r="W5981" i="6"/>
  <c r="Q5980" i="6"/>
  <c r="I5981" i="6"/>
  <c r="D3597" i="13"/>
  <c r="F2304" i="17"/>
  <c r="M5981" i="6"/>
  <c r="W5980" i="6"/>
  <c r="D3596" i="13"/>
  <c r="I5980" i="6"/>
  <c r="F2303" i="17"/>
  <c r="M5980" i="6"/>
  <c r="Q5979" i="6"/>
  <c r="W5979" i="6"/>
  <c r="D3595" i="13"/>
  <c r="F2302" i="17"/>
  <c r="I5979" i="6"/>
  <c r="M5979" i="6"/>
  <c r="Q5978" i="6"/>
  <c r="W5978" i="6"/>
  <c r="I5978" i="6"/>
  <c r="D3594" i="13"/>
  <c r="F2301" i="17"/>
  <c r="N5975" i="6"/>
  <c r="O5975" i="6"/>
  <c r="M5978" i="6"/>
  <c r="Q5977" i="6"/>
  <c r="W5977" i="6"/>
  <c r="D3593" i="13"/>
  <c r="E3613" i="13"/>
  <c r="F2300" i="17"/>
  <c r="I5977" i="6"/>
  <c r="M5977" i="6"/>
  <c r="V5976" i="6"/>
  <c r="Q5975" i="6"/>
  <c r="W5975" i="6"/>
  <c r="D3592" i="13"/>
  <c r="I5975" i="6"/>
  <c r="H2299" i="17"/>
  <c r="G2299" i="17"/>
  <c r="F2299" i="17"/>
  <c r="M5975" i="6"/>
  <c r="Q5974" i="6"/>
  <c r="W5974" i="6"/>
  <c r="D3591" i="13"/>
  <c r="F2298" i="17"/>
  <c r="X5974" i="6"/>
  <c r="I5974" i="6"/>
  <c r="M5974" i="6"/>
  <c r="F2297" i="17"/>
  <c r="Q5973" i="6"/>
  <c r="W5973" i="6"/>
  <c r="I5973" i="6"/>
  <c r="X5973" i="6"/>
  <c r="D3590" i="13"/>
  <c r="M5973" i="6"/>
  <c r="Q5972" i="6"/>
  <c r="W5972" i="6"/>
  <c r="Q5971" i="6"/>
  <c r="X5972" i="6"/>
  <c r="F2296" i="17"/>
  <c r="D3589" i="13"/>
  <c r="I5972" i="6"/>
  <c r="M5972" i="6"/>
  <c r="F2295" i="17"/>
  <c r="D3588" i="13"/>
  <c r="W5971" i="6"/>
  <c r="X5971" i="6"/>
  <c r="I5971" i="6"/>
  <c r="M5971" i="6"/>
  <c r="Q5970" i="6"/>
  <c r="W5970" i="6"/>
  <c r="X5970" i="6"/>
  <c r="F2294" i="17"/>
  <c r="D3587" i="13"/>
  <c r="M5970" i="6"/>
  <c r="I5970" i="6"/>
  <c r="Q5969" i="6"/>
  <c r="W5969" i="6"/>
  <c r="D3586" i="13"/>
  <c r="F2293" i="17"/>
  <c r="X5969" i="6"/>
  <c r="I5969" i="6"/>
  <c r="M5969" i="6"/>
  <c r="Q5968" i="6"/>
  <c r="W5968" i="6"/>
  <c r="D3585" i="13"/>
  <c r="X5968" i="6"/>
  <c r="I5968" i="6"/>
  <c r="F2292" i="17"/>
  <c r="M5968" i="6"/>
  <c r="D3584" i="13"/>
  <c r="X5967" i="6"/>
  <c r="Q5967" i="6"/>
  <c r="W5967" i="6"/>
  <c r="I5967" i="6"/>
  <c r="F2291" i="17"/>
  <c r="M5967" i="6"/>
  <c r="Q5966" i="6"/>
  <c r="W5966" i="6"/>
  <c r="D3583" i="13"/>
  <c r="X5966" i="6"/>
  <c r="F2290" i="17"/>
  <c r="I5966" i="6"/>
  <c r="M5966" i="6"/>
  <c r="D3582" i="13"/>
  <c r="Q5965" i="6"/>
  <c r="W5965" i="6"/>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c r="D3578" i="13"/>
  <c r="I5961" i="6"/>
  <c r="X5961" i="6"/>
  <c r="F2285" i="17"/>
  <c r="M5961" i="6"/>
  <c r="D3577" i="13"/>
  <c r="Q5960" i="6"/>
  <c r="W5960" i="6"/>
  <c r="X5960" i="6"/>
  <c r="X5976" i="6"/>
  <c r="I5960" i="6"/>
  <c r="M5960" i="6"/>
  <c r="F2284" i="17"/>
  <c r="D3576" i="13"/>
  <c r="F2283" i="17"/>
  <c r="W5959" i="6"/>
  <c r="I5959" i="6"/>
  <c r="M5959" i="6"/>
  <c r="Q5958" i="6"/>
  <c r="W5958" i="6"/>
  <c r="I5958" i="6"/>
  <c r="D3575" i="13"/>
  <c r="F2282" i="17"/>
  <c r="M5958" i="6"/>
  <c r="Q5957" i="6"/>
  <c r="W5957" i="6"/>
  <c r="F2281" i="17"/>
  <c r="D3574" i="13"/>
  <c r="I5957" i="6"/>
  <c r="M5957" i="6"/>
  <c r="Q5956" i="6"/>
  <c r="W5956" i="6"/>
  <c r="I5956" i="6"/>
  <c r="D3573" i="13"/>
  <c r="M5956" i="6"/>
  <c r="F2280" i="17"/>
  <c r="Q5955" i="6"/>
  <c r="W5955" i="6"/>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c r="Q5950" i="6"/>
  <c r="W5950" i="6"/>
  <c r="D3568" i="13"/>
  <c r="F2275" i="17"/>
  <c r="I5950" i="6"/>
  <c r="M5950" i="6"/>
  <c r="Q5949" i="6"/>
  <c r="Q5948" i="6"/>
  <c r="D3567" i="13"/>
  <c r="I5949" i="6"/>
  <c r="W5949" i="6"/>
  <c r="X5949" i="6"/>
  <c r="F2274" i="17"/>
  <c r="M5949" i="6"/>
  <c r="W5948" i="6"/>
  <c r="D3566" i="13"/>
  <c r="F2273" i="17"/>
  <c r="X5948" i="6"/>
  <c r="I5948" i="6"/>
  <c r="M5948" i="6"/>
  <c r="Q5947" i="6"/>
  <c r="W5947" i="6"/>
  <c r="X5947" i="6"/>
  <c r="I5947" i="6"/>
  <c r="D3565" i="13"/>
  <c r="F2272" i="17"/>
  <c r="M5947" i="6"/>
  <c r="Q5946" i="6"/>
  <c r="W5946" i="6"/>
  <c r="I5946" i="6"/>
  <c r="X5946" i="6"/>
  <c r="F2271" i="17"/>
  <c r="D3564" i="13"/>
  <c r="M5946" i="6"/>
  <c r="Q5945" i="6"/>
  <c r="W5945" i="6"/>
  <c r="F2270" i="17"/>
  <c r="D3563" i="13"/>
  <c r="X5945" i="6"/>
  <c r="I5945" i="6"/>
  <c r="M5945" i="6"/>
  <c r="Q5944" i="6"/>
  <c r="W5944" i="6"/>
  <c r="D3562" i="13"/>
  <c r="F2269" i="17"/>
  <c r="X5944" i="6"/>
  <c r="I5944" i="6"/>
  <c r="M5944" i="6"/>
  <c r="Q5943" i="6"/>
  <c r="W5943" i="6"/>
  <c r="X5943" i="6"/>
  <c r="F2268" i="17"/>
  <c r="D3561" i="13"/>
  <c r="I5943" i="6"/>
  <c r="M5943" i="6"/>
  <c r="V5930" i="6"/>
  <c r="Q5942" i="6"/>
  <c r="W5942" i="6"/>
  <c r="X5942" i="6"/>
  <c r="F2267" i="17"/>
  <c r="D3560" i="13"/>
  <c r="I5942" i="6"/>
  <c r="M5942" i="6"/>
  <c r="F2266" i="17"/>
  <c r="D3559" i="13"/>
  <c r="Q5941" i="6"/>
  <c r="W5941" i="6"/>
  <c r="X5941" i="6"/>
  <c r="M5941" i="6"/>
  <c r="I5941" i="6"/>
  <c r="Q5939" i="6"/>
  <c r="Q5940" i="6"/>
  <c r="W5940" i="6"/>
  <c r="D3558" i="13"/>
  <c r="I5940" i="6"/>
  <c r="X5940" i="6"/>
  <c r="F2265" i="17"/>
  <c r="M5940" i="6"/>
  <c r="W5939" i="6"/>
  <c r="D3557" i="13"/>
  <c r="I5939" i="6"/>
  <c r="X5939" i="6"/>
  <c r="F2264" i="17"/>
  <c r="M5939" i="6"/>
  <c r="Q5938" i="6"/>
  <c r="W5938" i="6"/>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c r="X5935" i="6"/>
  <c r="F2260" i="17"/>
  <c r="M5935" i="6"/>
  <c r="X5934" i="6"/>
  <c r="Q5934" i="6"/>
  <c r="W5934" i="6"/>
  <c r="D3552" i="13"/>
  <c r="I5934" i="6"/>
  <c r="F2259" i="17"/>
  <c r="M5934" i="6"/>
  <c r="Q5933" i="6"/>
  <c r="W5933" i="6"/>
  <c r="I5933" i="6"/>
  <c r="D3551" i="13"/>
  <c r="X5933" i="6"/>
  <c r="F2258" i="17"/>
  <c r="M5933" i="6"/>
  <c r="Q5932" i="6"/>
  <c r="F2257" i="17"/>
  <c r="X5932" i="6"/>
  <c r="W5932" i="6"/>
  <c r="M5932" i="6"/>
  <c r="I5932" i="6"/>
  <c r="D3550" i="13"/>
  <c r="D3549" i="13"/>
  <c r="E3570" i="13"/>
  <c r="Q5931" i="6"/>
  <c r="M5931" i="6"/>
  <c r="X5931" i="6"/>
  <c r="X5953" i="6"/>
  <c r="W5931" i="6"/>
  <c r="I5931" i="6"/>
  <c r="Q5929" i="6"/>
  <c r="H2255" i="17"/>
  <c r="G2255" i="17"/>
  <c r="O5929" i="6"/>
  <c r="N5929" i="6"/>
  <c r="Q5928" i="6"/>
  <c r="W5928" i="6"/>
  <c r="I5928" i="6"/>
  <c r="D3547" i="13"/>
  <c r="D3546" i="13"/>
  <c r="F2254" i="17"/>
  <c r="X5928" i="6"/>
  <c r="M5928" i="6"/>
  <c r="Q5927" i="6"/>
  <c r="W5927" i="6"/>
  <c r="X5927" i="6"/>
  <c r="I5927" i="6"/>
  <c r="F2253" i="17"/>
  <c r="M5927" i="6"/>
  <c r="I5926" i="6"/>
  <c r="D3545" i="13"/>
  <c r="Q5926" i="6"/>
  <c r="W5926" i="6"/>
  <c r="X5926" i="6"/>
  <c r="F2252" i="17"/>
  <c r="M5926" i="6"/>
  <c r="Q5925" i="6"/>
  <c r="W5925" i="6"/>
  <c r="X5925" i="6"/>
  <c r="I5925" i="6"/>
  <c r="D3544" i="13"/>
  <c r="F2251" i="17"/>
  <c r="M5925" i="6"/>
  <c r="D3543" i="13"/>
  <c r="Q5924" i="6"/>
  <c r="W5924" i="6"/>
  <c r="F2250" i="17"/>
  <c r="X5924" i="6"/>
  <c r="I5924" i="6"/>
  <c r="M5924" i="6"/>
  <c r="Q5923" i="6"/>
  <c r="W5923" i="6"/>
  <c r="X5923" i="6"/>
  <c r="M5923" i="6"/>
  <c r="I5923" i="6"/>
  <c r="D3542" i="13"/>
  <c r="F2249" i="17"/>
  <c r="F2248" i="17"/>
  <c r="D3541" i="13"/>
  <c r="X5922" i="6"/>
  <c r="I5922" i="6"/>
  <c r="Q5922" i="6"/>
  <c r="W5922" i="6"/>
  <c r="M5922" i="6"/>
  <c r="Q5921" i="6"/>
  <c r="W5921" i="6"/>
  <c r="I5921" i="6"/>
  <c r="D3540" i="13"/>
  <c r="X5921" i="6"/>
  <c r="F2247" i="17"/>
  <c r="M5921" i="6"/>
  <c r="Q5920" i="6"/>
  <c r="W5920" i="6"/>
  <c r="D3539" i="13"/>
  <c r="X5920" i="6"/>
  <c r="I5920" i="6"/>
  <c r="M5920" i="6"/>
  <c r="F2246" i="17"/>
  <c r="D3538" i="13"/>
  <c r="Q5919" i="6"/>
  <c r="W5919" i="6"/>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c r="X5915" i="6"/>
  <c r="I5915" i="6"/>
  <c r="I5914" i="6"/>
  <c r="F2241" i="17"/>
  <c r="M5915" i="6"/>
  <c r="D3533" i="13"/>
  <c r="Q5914" i="6"/>
  <c r="W5914" i="6"/>
  <c r="X5914" i="6"/>
  <c r="F2240" i="17"/>
  <c r="M5914" i="6"/>
  <c r="Q5913" i="6"/>
  <c r="W5913" i="6"/>
  <c r="F2239" i="17"/>
  <c r="D3532" i="13"/>
  <c r="X5913" i="6"/>
  <c r="I5913" i="6"/>
  <c r="M5913" i="6"/>
  <c r="Q5912" i="6"/>
  <c r="W5912" i="6"/>
  <c r="D3531" i="13"/>
  <c r="X5912" i="6"/>
  <c r="F2238" i="17"/>
  <c r="I5912" i="6"/>
  <c r="M5912" i="6"/>
  <c r="D3530" i="13"/>
  <c r="Q5911" i="6"/>
  <c r="W5911" i="6"/>
  <c r="X5911" i="6"/>
  <c r="I5911" i="6"/>
  <c r="F2237" i="17"/>
  <c r="M5911" i="6"/>
  <c r="Q5910" i="6"/>
  <c r="W5910" i="6"/>
  <c r="D3529" i="13"/>
  <c r="F2236" i="17"/>
  <c r="X5910" i="6"/>
  <c r="I5910" i="6"/>
  <c r="M5910" i="6"/>
  <c r="Q5909" i="6"/>
  <c r="W5909" i="6"/>
  <c r="F2235" i="17"/>
  <c r="D3528" i="13"/>
  <c r="E3548" i="13"/>
  <c r="X5909" i="6"/>
  <c r="X5930" i="6"/>
  <c r="M5909" i="6"/>
  <c r="I5909" i="6"/>
  <c r="Q5907" i="6"/>
  <c r="V5908" i="6"/>
  <c r="W5907" i="6"/>
  <c r="I5907" i="6"/>
  <c r="X5907" i="6"/>
  <c r="H2234" i="17"/>
  <c r="G2234" i="17"/>
  <c r="F2234" i="17"/>
  <c r="D3527" i="13"/>
  <c r="O5907" i="6"/>
  <c r="N5907" i="6"/>
  <c r="M5907" i="6"/>
  <c r="Q5906" i="6"/>
  <c r="W5906" i="6"/>
  <c r="F2233" i="17"/>
  <c r="D3526" i="13"/>
  <c r="X5906" i="6"/>
  <c r="I5906" i="6"/>
  <c r="M5906" i="6"/>
  <c r="Q5905" i="6"/>
  <c r="W5905" i="6"/>
  <c r="D3525" i="13"/>
  <c r="F2232" i="17"/>
  <c r="X5905" i="6"/>
  <c r="I5905" i="6"/>
  <c r="M5905" i="6"/>
  <c r="X5904" i="6"/>
  <c r="Q5904" i="6"/>
  <c r="W5904" i="6"/>
  <c r="D3524" i="13"/>
  <c r="I5904" i="6"/>
  <c r="F2231" i="17"/>
  <c r="M5904" i="6"/>
  <c r="D3523" i="13"/>
  <c r="I5903" i="6"/>
  <c r="Q5903" i="6"/>
  <c r="W5903" i="6"/>
  <c r="X5903" i="6"/>
  <c r="F2230" i="17"/>
  <c r="M5903" i="6"/>
  <c r="Q5902" i="6"/>
  <c r="W5902" i="6"/>
  <c r="D3522" i="13"/>
  <c r="F2229" i="17"/>
  <c r="X5902" i="6"/>
  <c r="I5902" i="6"/>
  <c r="M5902" i="6"/>
  <c r="Q5901" i="6"/>
  <c r="W5901" i="6"/>
  <c r="F2228" i="17"/>
  <c r="D3521" i="13"/>
  <c r="X5901" i="6"/>
  <c r="I5901" i="6"/>
  <c r="M5901" i="6"/>
  <c r="D3520" i="13"/>
  <c r="Q5900" i="6"/>
  <c r="W5900" i="6"/>
  <c r="X5900" i="6"/>
  <c r="F2227" i="17"/>
  <c r="I5900" i="6"/>
  <c r="M5900" i="6"/>
  <c r="Q5899" i="6"/>
  <c r="W5899" i="6"/>
  <c r="D3519" i="13"/>
  <c r="I5899" i="6"/>
  <c r="X5899" i="6"/>
  <c r="F2226" i="17"/>
  <c r="M5899" i="6"/>
  <c r="Q5898" i="6"/>
  <c r="W5898" i="6"/>
  <c r="D3518" i="13"/>
  <c r="X5898" i="6"/>
  <c r="I5898" i="6"/>
  <c r="F2225" i="17"/>
  <c r="M5898" i="6"/>
  <c r="D3517" i="13"/>
  <c r="I5897" i="6"/>
  <c r="X5897" i="6"/>
  <c r="Q5897" i="6"/>
  <c r="W5897" i="6"/>
  <c r="F2224" i="17"/>
  <c r="M5897" i="6"/>
  <c r="Q5896" i="6"/>
  <c r="D3516" i="13"/>
  <c r="F2223" i="17"/>
  <c r="X5896" i="6"/>
  <c r="W5896" i="6"/>
  <c r="I5896" i="6"/>
  <c r="M5896" i="6"/>
  <c r="Q5895" i="6"/>
  <c r="W5895" i="6"/>
  <c r="D3515" i="13"/>
  <c r="X5895" i="6"/>
  <c r="I5895" i="6"/>
  <c r="F2222" i="17"/>
  <c r="M5895" i="6"/>
  <c r="Q5894" i="6"/>
  <c r="W5894" i="6"/>
  <c r="D3514" i="13"/>
  <c r="X5894" i="6"/>
  <c r="I5894" i="6"/>
  <c r="F2221" i="17"/>
  <c r="M5894" i="6"/>
  <c r="Q5893" i="6"/>
  <c r="W5893" i="6"/>
  <c r="F2220" i="17"/>
  <c r="D3513" i="13"/>
  <c r="X5893" i="6"/>
  <c r="M5893" i="6"/>
  <c r="I5893" i="6"/>
  <c r="Q5891" i="6"/>
  <c r="Q5892" i="6"/>
  <c r="W5892" i="6"/>
  <c r="I5892" i="6"/>
  <c r="D3512" i="13"/>
  <c r="X5892" i="6"/>
  <c r="F2219" i="17"/>
  <c r="M5892" i="6"/>
  <c r="W5891" i="6"/>
  <c r="D3511" i="13"/>
  <c r="F2218" i="17"/>
  <c r="X5891" i="6"/>
  <c r="I5891" i="6"/>
  <c r="M5891" i="6"/>
  <c r="D3510" i="13"/>
  <c r="Q5890" i="6"/>
  <c r="W5890" i="6"/>
  <c r="X5890" i="6"/>
  <c r="I5890" i="6"/>
  <c r="F2217" i="17"/>
  <c r="M5890" i="6"/>
  <c r="D3509" i="13"/>
  <c r="Q5889" i="6"/>
  <c r="W5889" i="6"/>
  <c r="X5889" i="6"/>
  <c r="I5889" i="6"/>
  <c r="F2216" i="17"/>
  <c r="M5889" i="6"/>
  <c r="X5888" i="6"/>
  <c r="Q5888" i="6"/>
  <c r="W5888" i="6"/>
  <c r="I5888" i="6"/>
  <c r="D3508" i="13"/>
  <c r="F2215" i="17"/>
  <c r="M5888" i="6"/>
  <c r="Q5887" i="6"/>
  <c r="W5887" i="6"/>
  <c r="H2211" i="17"/>
  <c r="G2211" i="17"/>
  <c r="F2214" i="17"/>
  <c r="D3507" i="13"/>
  <c r="X5887" i="6"/>
  <c r="M5887" i="6"/>
  <c r="I5887" i="6"/>
  <c r="Q5885" i="6"/>
  <c r="Q5886" i="6"/>
  <c r="W5886" i="6"/>
  <c r="X5886" i="6"/>
  <c r="I5886" i="6"/>
  <c r="I5885" i="6"/>
  <c r="D3506" i="13"/>
  <c r="F2213" i="17"/>
  <c r="M5886" i="6"/>
  <c r="D3505" i="13"/>
  <c r="E3527" i="13"/>
  <c r="F2212" i="17"/>
  <c r="X5885" i="6"/>
  <c r="X5908" i="6"/>
  <c r="W5885" i="6"/>
  <c r="M5885" i="6"/>
  <c r="N5883" i="6"/>
  <c r="V5884" i="6"/>
  <c r="Q5883" i="6"/>
  <c r="W5883" i="6"/>
  <c r="I5883" i="6"/>
  <c r="D3504" i="13"/>
  <c r="X5883" i="6"/>
  <c r="F2211" i="17"/>
  <c r="O5883" i="6"/>
  <c r="M5883" i="6"/>
  <c r="Q5882" i="6"/>
  <c r="W5882" i="6"/>
  <c r="F2210" i="17"/>
  <c r="D3503" i="13"/>
  <c r="X5882" i="6"/>
  <c r="M5882" i="6"/>
  <c r="I5882" i="6"/>
  <c r="D3502" i="13"/>
  <c r="Q5881" i="6"/>
  <c r="W5881" i="6"/>
  <c r="X5881" i="6"/>
  <c r="I5881" i="6"/>
  <c r="F2209" i="17"/>
  <c r="M5881" i="6"/>
  <c r="Q5880" i="6"/>
  <c r="W5880" i="6"/>
  <c r="X5880" i="6"/>
  <c r="D3501" i="13"/>
  <c r="I5880" i="6"/>
  <c r="F2208" i="17"/>
  <c r="M5880" i="6"/>
  <c r="X5879" i="6"/>
  <c r="Q5879" i="6"/>
  <c r="W5879" i="6"/>
  <c r="Q5878" i="6"/>
  <c r="D3500" i="13"/>
  <c r="F2207" i="17"/>
  <c r="I5879" i="6"/>
  <c r="M5879" i="6"/>
  <c r="W5878" i="6"/>
  <c r="D3499" i="13"/>
  <c r="I5878" i="6"/>
  <c r="X5878" i="6"/>
  <c r="F2206" i="17"/>
  <c r="M5878" i="6"/>
  <c r="D3498" i="13"/>
  <c r="Q5877" i="6"/>
  <c r="W5877" i="6"/>
  <c r="F2205" i="17"/>
  <c r="X5877" i="6"/>
  <c r="I5877" i="6"/>
  <c r="M5877" i="6"/>
  <c r="D3497" i="13"/>
  <c r="Q5876" i="6"/>
  <c r="W5876" i="6"/>
  <c r="F2204" i="17"/>
  <c r="X5876" i="6"/>
  <c r="I5876" i="6"/>
  <c r="M5876" i="6"/>
  <c r="Q5875" i="6"/>
  <c r="D3496" i="13"/>
  <c r="W5875" i="6"/>
  <c r="I5875" i="6"/>
  <c r="X5875" i="6"/>
  <c r="F2203" i="17"/>
  <c r="M5875" i="6"/>
  <c r="Q5874" i="6"/>
  <c r="W5874" i="6"/>
  <c r="X5874" i="6"/>
  <c r="M5874" i="6"/>
  <c r="I5874" i="6"/>
  <c r="D3495" i="13"/>
  <c r="F2202" i="17"/>
  <c r="D3494" i="13"/>
  <c r="Q5873" i="6"/>
  <c r="W5873" i="6"/>
  <c r="F2201" i="17"/>
  <c r="X5873" i="6"/>
  <c r="I5873" i="6"/>
  <c r="M5873" i="6"/>
  <c r="F2200" i="17"/>
  <c r="D3493" i="13"/>
  <c r="Q5872" i="6"/>
  <c r="W5872" i="6"/>
  <c r="X5872" i="6"/>
  <c r="M5872" i="6"/>
  <c r="I5872" i="6"/>
  <c r="Q5871" i="6"/>
  <c r="W5871" i="6"/>
  <c r="Q5870" i="6"/>
  <c r="W5870" i="6"/>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c r="X5867" i="6"/>
  <c r="I5867" i="6"/>
  <c r="F2195" i="17"/>
  <c r="M5867" i="6"/>
  <c r="Q5866" i="6"/>
  <c r="W5866" i="6"/>
  <c r="D3487" i="13"/>
  <c r="F2194" i="17"/>
  <c r="X5866" i="6"/>
  <c r="I5866" i="6"/>
  <c r="M5866" i="6"/>
  <c r="Q5865" i="6"/>
  <c r="D3486" i="13"/>
  <c r="F2193" i="17"/>
  <c r="X5865" i="6"/>
  <c r="W5865" i="6"/>
  <c r="I5865" i="6"/>
  <c r="M5865" i="6"/>
  <c r="F2192" i="17"/>
  <c r="D3485" i="13"/>
  <c r="Q5864" i="6"/>
  <c r="W5864" i="6"/>
  <c r="X5864" i="6"/>
  <c r="I5864" i="6"/>
  <c r="M5864" i="6"/>
  <c r="Q5863" i="6"/>
  <c r="W5863" i="6"/>
  <c r="I5863" i="6"/>
  <c r="D3484" i="13"/>
  <c r="F2191" i="17"/>
  <c r="F2190" i="17"/>
  <c r="X5863" i="6"/>
  <c r="M5863" i="6"/>
  <c r="N5860" i="6"/>
  <c r="O5860" i="6"/>
  <c r="Q5862" i="6"/>
  <c r="X5862" i="6"/>
  <c r="X5884" i="6"/>
  <c r="W5862" i="6"/>
  <c r="D3483" i="13"/>
  <c r="E3504" i="13"/>
  <c r="I5862" i="6"/>
  <c r="M5862" i="6"/>
  <c r="Q5860" i="6"/>
  <c r="W5860" i="6"/>
  <c r="V5861" i="6"/>
  <c r="H2189" i="17"/>
  <c r="G2189" i="17"/>
  <c r="F2189" i="17"/>
  <c r="F2188" i="17"/>
  <c r="I5860" i="6"/>
  <c r="D3482" i="13"/>
  <c r="M5860" i="6"/>
  <c r="Q5859" i="6"/>
  <c r="W5859" i="6"/>
  <c r="X5859" i="6"/>
  <c r="X5860" i="6"/>
  <c r="M5859" i="6"/>
  <c r="I5859" i="6"/>
  <c r="D3481" i="13"/>
  <c r="Q5858" i="6"/>
  <c r="F2187" i="17"/>
  <c r="D3480" i="13"/>
  <c r="W5858" i="6"/>
  <c r="X5858" i="6"/>
  <c r="I5858" i="6"/>
  <c r="M5858" i="6"/>
  <c r="Q5857" i="6"/>
  <c r="W5857" i="6"/>
  <c r="D3479" i="13"/>
  <c r="F2186" i="17"/>
  <c r="X5857" i="6"/>
  <c r="I5857" i="6"/>
  <c r="M5857" i="6"/>
  <c r="Q5856" i="6"/>
  <c r="W5856" i="6"/>
  <c r="Q5855" i="6"/>
  <c r="W5855" i="6"/>
  <c r="F2184" i="17"/>
  <c r="D3477" i="13"/>
  <c r="D3476" i="13"/>
  <c r="I5855" i="6"/>
  <c r="M5855" i="6"/>
  <c r="X5855" i="6"/>
  <c r="Q5854" i="6"/>
  <c r="I5854" i="6"/>
  <c r="W5854" i="6"/>
  <c r="X5854" i="6"/>
  <c r="F2183" i="17"/>
  <c r="M5854" i="6"/>
  <c r="Q5853" i="6"/>
  <c r="W5853" i="6"/>
  <c r="D3475" i="13"/>
  <c r="F2182" i="17"/>
  <c r="X5853" i="6"/>
  <c r="I5853" i="6"/>
  <c r="M5853" i="6"/>
  <c r="D3474" i="13"/>
  <c r="Q5851" i="6"/>
  <c r="Q5852" i="6"/>
  <c r="W5852" i="6"/>
  <c r="X5852" i="6"/>
  <c r="I5852" i="6"/>
  <c r="F2181" i="17"/>
  <c r="M5852" i="6"/>
  <c r="D3473" i="13"/>
  <c r="W5851" i="6"/>
  <c r="I5851" i="6"/>
  <c r="X5851" i="6"/>
  <c r="F2180" i="17"/>
  <c r="M5851" i="6"/>
  <c r="D3472" i="13"/>
  <c r="Q5850" i="6"/>
  <c r="W5850" i="6"/>
  <c r="I5850" i="6"/>
  <c r="X5850" i="6"/>
  <c r="F2179" i="17"/>
  <c r="M5850" i="6"/>
  <c r="Q5849" i="6"/>
  <c r="W5849" i="6"/>
  <c r="I5849" i="6"/>
  <c r="D3471" i="13"/>
  <c r="X5849" i="6"/>
  <c r="F2178" i="17"/>
  <c r="M5849" i="6"/>
  <c r="Q5848" i="6"/>
  <c r="W5848" i="6"/>
  <c r="D3470" i="13"/>
  <c r="F2177" i="17"/>
  <c r="F2176" i="17"/>
  <c r="X5848" i="6"/>
  <c r="I5848" i="6"/>
  <c r="M5848" i="6"/>
  <c r="N45" i="10"/>
  <c r="N44" i="10"/>
  <c r="N43" i="10"/>
  <c r="Q5847" i="6"/>
  <c r="W5847" i="6"/>
  <c r="X5847" i="6"/>
  <c r="I5847" i="6"/>
  <c r="D3469" i="13"/>
  <c r="M5847" i="6"/>
  <c r="F2175" i="17"/>
  <c r="D3468" i="13"/>
  <c r="Q5846" i="6"/>
  <c r="W5846" i="6"/>
  <c r="X5846" i="6"/>
  <c r="I5846" i="6"/>
  <c r="M5846" i="6"/>
  <c r="Q5845" i="6"/>
  <c r="W5845" i="6"/>
  <c r="I5844" i="6"/>
  <c r="D3466" i="13"/>
  <c r="F2173" i="17"/>
  <c r="Q5844" i="6"/>
  <c r="W5844" i="6"/>
  <c r="X5844" i="6"/>
  <c r="M5844" i="6"/>
  <c r="F2172" i="17"/>
  <c r="D3465" i="13"/>
  <c r="Q5843" i="6"/>
  <c r="W5843" i="6"/>
  <c r="X5843" i="6"/>
  <c r="X5861"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c r="Q5840" i="6"/>
  <c r="W5840" i="6"/>
  <c r="X5837" i="6"/>
  <c r="I5837" i="6"/>
  <c r="M5842" i="6"/>
  <c r="M5841" i="6"/>
  <c r="M5840" i="6"/>
  <c r="M5837" i="6"/>
  <c r="M5838" i="6"/>
  <c r="N5838" i="6"/>
  <c r="O5838" i="6"/>
  <c r="V5839" i="6"/>
  <c r="E3482" i="13"/>
  <c r="Q5836" i="6"/>
  <c r="W5836" i="6"/>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c r="I5831" i="6"/>
  <c r="F2161" i="17"/>
  <c r="X5831" i="6"/>
  <c r="M5831" i="6"/>
  <c r="D3453" i="13"/>
  <c r="Q5830" i="6"/>
  <c r="I5830" i="6"/>
  <c r="M5830" i="6"/>
  <c r="W5830" i="6"/>
  <c r="X5830" i="6"/>
  <c r="F2160" i="17"/>
  <c r="Q5829" i="6"/>
  <c r="W5829" i="6"/>
  <c r="X5829" i="6"/>
  <c r="D3452" i="13"/>
  <c r="F2159" i="17"/>
  <c r="M5829" i="6"/>
  <c r="I5829" i="6"/>
  <c r="F2158" i="17"/>
  <c r="Q5828" i="6"/>
  <c r="W5828" i="6"/>
  <c r="X5828" i="6"/>
  <c r="D3451" i="13"/>
  <c r="M5828" i="6"/>
  <c r="I5828" i="6"/>
  <c r="Q5827" i="6"/>
  <c r="W5827" i="6"/>
  <c r="I5827" i="6"/>
  <c r="X5827" i="6"/>
  <c r="X5826" i="6"/>
  <c r="M5827" i="6"/>
  <c r="M5826" i="6"/>
  <c r="I5826" i="6"/>
  <c r="D3450" i="13"/>
  <c r="D3449" i="13"/>
  <c r="F2156" i="17"/>
  <c r="F2157" i="17"/>
  <c r="Q5825" i="6"/>
  <c r="W5825" i="6"/>
  <c r="Q5824" i="6"/>
  <c r="W5824" i="6"/>
  <c r="D3446" i="13"/>
  <c r="D3445" i="13"/>
  <c r="I5823" i="6"/>
  <c r="Q5823" i="6"/>
  <c r="W5823" i="6"/>
  <c r="X5823" i="6"/>
  <c r="F2153" i="17"/>
  <c r="M5823" i="6"/>
  <c r="Q5822" i="6"/>
  <c r="W5822" i="6"/>
  <c r="X5822" i="6"/>
  <c r="I5822" i="6"/>
  <c r="F2152" i="17"/>
  <c r="M5822" i="6"/>
  <c r="Q5821" i="6"/>
  <c r="W5821" i="6"/>
  <c r="X5821" i="6"/>
  <c r="I5821" i="6"/>
  <c r="D3444" i="13"/>
  <c r="F2151" i="17"/>
  <c r="M5821" i="6"/>
  <c r="Q5820" i="6"/>
  <c r="I5820" i="6"/>
  <c r="D3443" i="13"/>
  <c r="D3442" i="13"/>
  <c r="F2150" i="17"/>
  <c r="M5820" i="6"/>
  <c r="Q5819" i="6"/>
  <c r="W5819" i="6"/>
  <c r="I5819" i="6"/>
  <c r="X5819" i="6"/>
  <c r="F2149" i="17"/>
  <c r="M5819" i="6"/>
  <c r="I5818" i="6"/>
  <c r="Q5818" i="6"/>
  <c r="W5818" i="6"/>
  <c r="X5818" i="6"/>
  <c r="D3441" i="13"/>
  <c r="D3440" i="13"/>
  <c r="F2148" i="17"/>
  <c r="M5818" i="6"/>
  <c r="E3461" i="13"/>
  <c r="Q5817" i="6"/>
  <c r="W5817" i="6"/>
  <c r="F2147" i="17"/>
  <c r="I5817" i="6"/>
  <c r="X5817" i="6"/>
  <c r="X5839" i="6"/>
  <c r="M5817" i="6"/>
  <c r="V5816" i="6"/>
  <c r="I5815" i="6"/>
  <c r="D3439" i="13"/>
  <c r="Q5815" i="6"/>
  <c r="W5815" i="6"/>
  <c r="X5815" i="6"/>
  <c r="H2146" i="17"/>
  <c r="G2146" i="17"/>
  <c r="F2146" i="17"/>
  <c r="O5815" i="6"/>
  <c r="N5815" i="6"/>
  <c r="M5815" i="6"/>
  <c r="I5814" i="6"/>
  <c r="Q5814" i="6"/>
  <c r="W5814" i="6"/>
  <c r="X5814" i="6"/>
  <c r="D3438" i="13"/>
  <c r="F2145" i="17"/>
  <c r="M5814" i="6"/>
  <c r="Q5813" i="6"/>
  <c r="F2144" i="17"/>
  <c r="D3437" i="13"/>
  <c r="X5813" i="6"/>
  <c r="W5813" i="6"/>
  <c r="M5813" i="6"/>
  <c r="I5813" i="6"/>
  <c r="Q5812" i="6"/>
  <c r="W5812" i="6"/>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c r="X5809" i="6"/>
  <c r="I5809" i="6"/>
  <c r="F2140" i="17"/>
  <c r="M5809" i="6"/>
  <c r="Q5808" i="6"/>
  <c r="W5808" i="6"/>
  <c r="D3432" i="13"/>
  <c r="F2139" i="17"/>
  <c r="X5808" i="6"/>
  <c r="I5808" i="6"/>
  <c r="M5808" i="6"/>
  <c r="D3431" i="13"/>
  <c r="I5807" i="6"/>
  <c r="Q5807" i="6"/>
  <c r="W5807" i="6"/>
  <c r="X5807" i="6"/>
  <c r="F2138" i="17"/>
  <c r="M5807" i="6"/>
  <c r="F2137" i="17"/>
  <c r="D3430" i="13"/>
  <c r="Q5806" i="6"/>
  <c r="W5806" i="6"/>
  <c r="X5806" i="6"/>
  <c r="M5806" i="6"/>
  <c r="I5806" i="6"/>
  <c r="Q5805" i="6"/>
  <c r="W5805" i="6"/>
  <c r="F2136" i="17"/>
  <c r="D3428" i="13"/>
  <c r="D3429" i="13"/>
  <c r="X5805" i="6"/>
  <c r="I5805" i="6"/>
  <c r="M5805" i="6"/>
  <c r="Q5804" i="6"/>
  <c r="W5804" i="6"/>
  <c r="X5804" i="6"/>
  <c r="I5804" i="6"/>
  <c r="F2135" i="17"/>
  <c r="M5804" i="6"/>
  <c r="Q5803" i="6"/>
  <c r="W5803" i="6"/>
  <c r="X5803" i="6"/>
  <c r="I5803" i="6"/>
  <c r="D3426" i="13"/>
  <c r="D3427" i="13"/>
  <c r="F2134" i="17"/>
  <c r="M5803" i="6"/>
  <c r="I5802" i="6"/>
  <c r="Q5802" i="6"/>
  <c r="W5802" i="6"/>
  <c r="X5802" i="6"/>
  <c r="F2133" i="17"/>
  <c r="M5802" i="6"/>
  <c r="Q5801" i="6"/>
  <c r="W5801" i="6"/>
  <c r="X5801" i="6"/>
  <c r="D3425" i="13"/>
  <c r="I5801" i="6"/>
  <c r="F2132" i="17"/>
  <c r="M5801" i="6"/>
  <c r="Q5800" i="6"/>
  <c r="W5800" i="6"/>
  <c r="X5800" i="6"/>
  <c r="I5800" i="6"/>
  <c r="D3424" i="13"/>
  <c r="F2131" i="17"/>
  <c r="M5800" i="6"/>
  <c r="I5799" i="6"/>
  <c r="Q5799" i="6"/>
  <c r="W5799" i="6"/>
  <c r="X5799" i="6"/>
  <c r="D3423" i="13"/>
  <c r="F2130" i="17"/>
  <c r="M5799" i="6"/>
  <c r="D3422" i="13"/>
  <c r="Q5798" i="6"/>
  <c r="W5798" i="6"/>
  <c r="X5798" i="6"/>
  <c r="I5798" i="6"/>
  <c r="F2129" i="17"/>
  <c r="M5798" i="6"/>
  <c r="Q5797" i="6"/>
  <c r="W5797" i="6"/>
  <c r="X5797" i="6"/>
  <c r="I5797" i="6"/>
  <c r="D3421" i="13"/>
  <c r="F2128" i="17"/>
  <c r="M5797" i="6"/>
  <c r="F2127" i="17"/>
  <c r="D3420" i="13"/>
  <c r="Q5796" i="6"/>
  <c r="W5796" i="6"/>
  <c r="X5796" i="6"/>
  <c r="I5796" i="6"/>
  <c r="M5796" i="6"/>
  <c r="Q5795" i="6"/>
  <c r="W5795" i="6"/>
  <c r="X5795" i="6"/>
  <c r="I5795" i="6"/>
  <c r="D3419" i="13"/>
  <c r="F2126" i="17"/>
  <c r="M5795" i="6"/>
  <c r="D3418" i="13"/>
  <c r="E3439" i="13"/>
  <c r="F2125" i="17"/>
  <c r="Q5794" i="6"/>
  <c r="W5794" i="6"/>
  <c r="X5794" i="6"/>
  <c r="X5816"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c r="X5789" i="6"/>
  <c r="I5789" i="6"/>
  <c r="D3414" i="13"/>
  <c r="F2121" i="17"/>
  <c r="M5789" i="6"/>
  <c r="D3413" i="13"/>
  <c r="I5788" i="6"/>
  <c r="Q5788" i="6"/>
  <c r="W5788" i="6"/>
  <c r="X5788" i="6"/>
  <c r="D3412" i="13"/>
  <c r="F2120" i="17"/>
  <c r="M5788" i="6"/>
  <c r="X5787" i="6"/>
  <c r="Q5787" i="6"/>
  <c r="W5787" i="6"/>
  <c r="Q5786" i="6"/>
  <c r="I5787" i="6"/>
  <c r="D3411" i="13"/>
  <c r="F2119" i="17"/>
  <c r="M5787" i="6"/>
  <c r="W5786" i="6"/>
  <c r="X5786" i="6"/>
  <c r="I5786" i="6"/>
  <c r="F2118" i="17"/>
  <c r="M5786" i="6"/>
  <c r="Q5785" i="6"/>
  <c r="W5785" i="6"/>
  <c r="X5785" i="6"/>
  <c r="I5785" i="6"/>
  <c r="D3410" i="13"/>
  <c r="F2117" i="17"/>
  <c r="M5785" i="6"/>
  <c r="F2116" i="17"/>
  <c r="D3408" i="13"/>
  <c r="D3409" i="13"/>
  <c r="Q5784" i="6"/>
  <c r="W5784" i="6"/>
  <c r="X5784" i="6"/>
  <c r="I5784" i="6"/>
  <c r="M5784" i="6"/>
  <c r="E5617" i="6"/>
  <c r="E5618" i="6"/>
  <c r="E5619" i="6"/>
  <c r="E5620" i="6"/>
  <c r="E5621" i="6"/>
  <c r="E5622" i="6"/>
  <c r="E5623" i="6"/>
  <c r="E5624" i="6"/>
  <c r="E5616" i="6"/>
  <c r="Q5783" i="6"/>
  <c r="W5783" i="6"/>
  <c r="X5783" i="6"/>
  <c r="I5783" i="6"/>
  <c r="F2115" i="17"/>
  <c r="M5783" i="6"/>
  <c r="Q5782" i="6"/>
  <c r="W5782" i="6"/>
  <c r="X5782" i="6"/>
  <c r="I5782" i="6"/>
  <c r="D3407" i="13"/>
  <c r="F2114" i="17"/>
  <c r="M5782" i="6"/>
  <c r="Q5781" i="6"/>
  <c r="W5781" i="6"/>
  <c r="I5781" i="6"/>
  <c r="X5781" i="6"/>
  <c r="D3406" i="13"/>
  <c r="F2113" i="17"/>
  <c r="M5781" i="6"/>
  <c r="Q5780" i="6"/>
  <c r="W5780" i="6"/>
  <c r="X5780" i="6"/>
  <c r="I5780" i="6"/>
  <c r="D3405" i="13"/>
  <c r="F2112" i="17"/>
  <c r="M5780" i="6"/>
  <c r="F2111" i="17"/>
  <c r="D3404" i="13"/>
  <c r="D3403" i="13"/>
  <c r="Q5779" i="6"/>
  <c r="W5779" i="6"/>
  <c r="X5779" i="6"/>
  <c r="M5779" i="6"/>
  <c r="I5779" i="6"/>
  <c r="Q5778" i="6"/>
  <c r="W5778" i="6"/>
  <c r="X5778" i="6"/>
  <c r="I5778" i="6"/>
  <c r="D3402" i="13"/>
  <c r="M5778" i="6"/>
  <c r="I5777" i="6"/>
  <c r="Q5777" i="6"/>
  <c r="W5777" i="6"/>
  <c r="X5777" i="6"/>
  <c r="D3401" i="13"/>
  <c r="F2109" i="17"/>
  <c r="M5777" i="6"/>
  <c r="X5776" i="6"/>
  <c r="Q5776" i="6"/>
  <c r="W5776" i="6"/>
  <c r="I5776" i="6"/>
  <c r="D3400" i="13"/>
  <c r="F2108" i="17"/>
  <c r="M5776" i="6"/>
  <c r="Q5775" i="6"/>
  <c r="W5775" i="6"/>
  <c r="Q5774" i="6"/>
  <c r="X5775" i="6"/>
  <c r="I5775" i="6"/>
  <c r="D3399" i="13"/>
  <c r="F2107" i="17"/>
  <c r="M5775" i="6"/>
  <c r="W5774" i="6"/>
  <c r="X5774" i="6"/>
  <c r="I5774" i="6"/>
  <c r="D3398" i="13"/>
  <c r="F2106" i="17"/>
  <c r="M5774" i="6"/>
  <c r="F2105" i="17"/>
  <c r="D3397" i="13"/>
  <c r="E3417" i="13"/>
  <c r="X5773" i="6"/>
  <c r="X5793" i="6"/>
  <c r="Q5773" i="6"/>
  <c r="W5773" i="6"/>
  <c r="I5773" i="6"/>
  <c r="M5773" i="6"/>
  <c r="Q5771" i="6"/>
  <c r="W5771" i="6"/>
  <c r="V5772" i="6"/>
  <c r="I5771" i="6"/>
  <c r="D3396" i="13"/>
  <c r="H2104" i="17"/>
  <c r="G2104" i="17"/>
  <c r="F2104" i="17"/>
  <c r="O5771" i="6"/>
  <c r="N5771" i="6"/>
  <c r="M5771" i="6"/>
  <c r="Q5770" i="6"/>
  <c r="W5770" i="6"/>
  <c r="I5770" i="6"/>
  <c r="D3395" i="13"/>
  <c r="F2103" i="17"/>
  <c r="M5770" i="6"/>
  <c r="I5769" i="6"/>
  <c r="Q5769" i="6"/>
  <c r="W5769" i="6"/>
  <c r="D3394" i="13"/>
  <c r="F2102" i="17"/>
  <c r="M5769" i="6"/>
  <c r="F2101" i="17"/>
  <c r="D3393" i="13"/>
  <c r="M5768" i="6"/>
  <c r="I5768" i="6"/>
  <c r="Q5768" i="6"/>
  <c r="W5768" i="6"/>
  <c r="Q5767" i="6"/>
  <c r="W5767" i="6"/>
  <c r="W5765" i="6"/>
  <c r="W5766" i="6"/>
  <c r="I5766" i="6"/>
  <c r="I5767" i="6"/>
  <c r="I5765" i="6"/>
  <c r="D3390" i="13"/>
  <c r="D3391" i="13"/>
  <c r="D3392" i="13"/>
  <c r="F2098" i="17"/>
  <c r="F2099" i="17"/>
  <c r="F2100" i="17"/>
  <c r="M5765" i="6"/>
  <c r="M5766" i="6"/>
  <c r="M5767" i="6"/>
  <c r="Q5764" i="6"/>
  <c r="W5764" i="6"/>
  <c r="X5764" i="6"/>
  <c r="I5764" i="6"/>
  <c r="D3389" i="13"/>
  <c r="F2097" i="17"/>
  <c r="M5764" i="6"/>
  <c r="Q5763" i="6"/>
  <c r="W5763" i="6"/>
  <c r="X5763" i="6"/>
  <c r="I5763" i="6"/>
  <c r="D3388" i="13"/>
  <c r="F2096" i="17"/>
  <c r="M5763" i="6"/>
  <c r="Q5762" i="6"/>
  <c r="W5762" i="6"/>
  <c r="X5762" i="6"/>
  <c r="I5762" i="6"/>
  <c r="D3387" i="13"/>
  <c r="F2095" i="17"/>
  <c r="M5762" i="6"/>
  <c r="X5761" i="6"/>
  <c r="Q5761" i="6"/>
  <c r="W5761" i="6"/>
  <c r="I5761" i="6"/>
  <c r="D3386" i="13"/>
  <c r="M5761" i="6"/>
  <c r="F2094" i="17"/>
  <c r="X5760" i="6"/>
  <c r="Q5760" i="6"/>
  <c r="W5760" i="6"/>
  <c r="M5760" i="6"/>
  <c r="I5760" i="6"/>
  <c r="F2093" i="17"/>
  <c r="D3385" i="13"/>
  <c r="Q5759" i="6"/>
  <c r="W5759" i="6"/>
  <c r="I5759" i="6"/>
  <c r="M5759" i="6"/>
  <c r="X5759" i="6"/>
  <c r="F2092" i="17"/>
  <c r="D3384" i="13"/>
  <c r="F2091" i="17"/>
  <c r="D3383" i="13"/>
  <c r="Q5758" i="6"/>
  <c r="W5758" i="6"/>
  <c r="X5758" i="6"/>
  <c r="M5758" i="6"/>
  <c r="I5758" i="6"/>
  <c r="Q5757" i="6"/>
  <c r="W5757" i="6"/>
  <c r="X5757" i="6"/>
  <c r="M5757" i="6"/>
  <c r="I5757" i="6"/>
  <c r="F2090" i="17"/>
  <c r="D3382" i="13"/>
  <c r="I5756" i="6"/>
  <c r="Q5756" i="6"/>
  <c r="W5756" i="6"/>
  <c r="X5756" i="6"/>
  <c r="M5756" i="6"/>
  <c r="F2089" i="17"/>
  <c r="D3381" i="13"/>
  <c r="D3380" i="13"/>
  <c r="F2088" i="17"/>
  <c r="X5755" i="6"/>
  <c r="Q5754" i="6"/>
  <c r="W5754" i="6"/>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c r="I5751" i="6"/>
  <c r="I5750" i="6"/>
  <c r="M5751" i="6"/>
  <c r="X5751" i="6"/>
  <c r="F2084" i="17"/>
  <c r="D3376" i="13"/>
  <c r="D3375" i="13"/>
  <c r="F2083" i="17"/>
  <c r="F3613" i="13"/>
  <c r="F3592" i="13"/>
  <c r="F3570" i="13"/>
  <c r="F3548" i="13"/>
  <c r="F3527" i="13"/>
  <c r="F3504" i="13"/>
  <c r="F3482" i="13"/>
  <c r="F3461" i="13"/>
  <c r="F3439" i="13"/>
  <c r="F3417" i="13"/>
  <c r="E3396" i="13"/>
  <c r="F3396" i="13"/>
  <c r="Q5750" i="6"/>
  <c r="W5750" i="6"/>
  <c r="N5748" i="6"/>
  <c r="O5748" i="6"/>
  <c r="X5750" i="6"/>
  <c r="X5772" i="6"/>
  <c r="M5750" i="6"/>
  <c r="F2081" i="17"/>
  <c r="F2082" i="17"/>
  <c r="V5749" i="6"/>
  <c r="X5748" i="6"/>
  <c r="Q5748" i="6"/>
  <c r="W5748" i="6"/>
  <c r="Q5747" i="6"/>
  <c r="W5747" i="6"/>
  <c r="D3374" i="13"/>
  <c r="D3373" i="13"/>
  <c r="H2082" i="17"/>
  <c r="G2082" i="17"/>
  <c r="X5747" i="6"/>
  <c r="M5748" i="6"/>
  <c r="I5747" i="6"/>
  <c r="I5748" i="6"/>
  <c r="M5747" i="6"/>
  <c r="F2080" i="17"/>
  <c r="X5746" i="6"/>
  <c r="Q5746" i="6"/>
  <c r="W5746" i="6"/>
  <c r="M5746" i="6"/>
  <c r="I5746" i="6"/>
  <c r="I5738" i="6"/>
  <c r="D3372" i="13"/>
  <c r="Q5744" i="6"/>
  <c r="W5744" i="6"/>
  <c r="Q5745" i="6"/>
  <c r="W5745" i="6"/>
  <c r="F2077" i="17"/>
  <c r="D3369" i="13"/>
  <c r="Q5743" i="6"/>
  <c r="W5743" i="6"/>
  <c r="X5743" i="6"/>
  <c r="M5743" i="6"/>
  <c r="I5743" i="6"/>
  <c r="Q5742" i="6"/>
  <c r="W5742" i="6"/>
  <c r="X5742" i="6"/>
  <c r="I5742" i="6"/>
  <c r="D3368" i="13"/>
  <c r="F2076" i="17"/>
  <c r="M5742" i="6"/>
  <c r="F2075" i="17"/>
  <c r="D3367" i="13"/>
  <c r="Q5741" i="6"/>
  <c r="W5741" i="6"/>
  <c r="X5741" i="6"/>
  <c r="M5741" i="6"/>
  <c r="I5741" i="6"/>
  <c r="F2074" i="17"/>
  <c r="D3366" i="13"/>
  <c r="M5740" i="6"/>
  <c r="X5740" i="6"/>
  <c r="Q5740" i="6"/>
  <c r="W5740" i="6"/>
  <c r="I5740" i="6"/>
  <c r="Q5739" i="6"/>
  <c r="W5739" i="6"/>
  <c r="Q5738" i="6"/>
  <c r="X5739" i="6"/>
  <c r="M5739" i="6"/>
  <c r="I5739" i="6"/>
  <c r="D3365" i="13"/>
  <c r="F2073" i="17"/>
  <c r="F2072" i="17"/>
  <c r="D3364" i="13"/>
  <c r="W5738" i="6"/>
  <c r="X5738" i="6"/>
  <c r="M5738" i="6"/>
  <c r="Q5737" i="6"/>
  <c r="W5737" i="6"/>
  <c r="X5737" i="6"/>
  <c r="M5737" i="6"/>
  <c r="I5737" i="6"/>
  <c r="D3363" i="13"/>
  <c r="F2071" i="17"/>
  <c r="D3362" i="13"/>
  <c r="F2070" i="17"/>
  <c r="X5736" i="6"/>
  <c r="Q5736" i="6"/>
  <c r="W5736" i="6"/>
  <c r="I5736" i="6"/>
  <c r="M5736" i="6"/>
  <c r="Q5735" i="6"/>
  <c r="W5735" i="6"/>
  <c r="I5735" i="6"/>
  <c r="F2069" i="17"/>
  <c r="X5735" i="6"/>
  <c r="M5735" i="6"/>
  <c r="Q5734" i="6"/>
  <c r="W5734" i="6"/>
  <c r="X5734" i="6"/>
  <c r="I5734" i="6"/>
  <c r="F2062" i="17"/>
  <c r="F2063" i="17"/>
  <c r="F2064" i="17"/>
  <c r="F2065" i="17"/>
  <c r="F2066" i="17"/>
  <c r="F2067" i="17"/>
  <c r="F2068" i="17"/>
  <c r="F2061" i="17"/>
  <c r="F2060" i="17"/>
  <c r="M5734" i="6"/>
  <c r="Q5733" i="6"/>
  <c r="W5733" i="6"/>
  <c r="M5733" i="6"/>
  <c r="I5733" i="6"/>
  <c r="X5733" i="6"/>
  <c r="X5732" i="6"/>
  <c r="Q5732" i="6"/>
  <c r="W5732" i="6"/>
  <c r="M5732" i="6"/>
  <c r="I5732" i="6"/>
  <c r="Q5731" i="6"/>
  <c r="W5731" i="6"/>
  <c r="Q5730" i="6"/>
  <c r="D3356" i="13"/>
  <c r="X5731" i="6"/>
  <c r="M5731" i="6"/>
  <c r="I5731" i="6"/>
  <c r="W5730" i="6"/>
  <c r="X5730" i="6"/>
  <c r="D3355" i="13"/>
  <c r="I5730" i="6"/>
  <c r="M5730" i="6"/>
  <c r="D3353" i="13"/>
  <c r="E3374" i="13"/>
  <c r="D3350" i="13"/>
  <c r="D3349" i="13"/>
  <c r="D3348" i="13"/>
  <c r="D3347" i="13"/>
  <c r="D3346" i="13"/>
  <c r="D3345" i="13"/>
  <c r="D3344" i="13"/>
  <c r="D3343" i="13"/>
  <c r="D3342" i="13"/>
  <c r="D3341" i="13"/>
  <c r="D3340" i="13"/>
  <c r="Q5729" i="6"/>
  <c r="W5729" i="6"/>
  <c r="X5729" i="6"/>
  <c r="I5729" i="6"/>
  <c r="M5729" i="6"/>
  <c r="Q5728" i="6"/>
  <c r="W5728" i="6"/>
  <c r="X5728" i="6"/>
  <c r="I5728" i="6"/>
  <c r="M5728" i="6"/>
  <c r="Q5727" i="6"/>
  <c r="W5727" i="6"/>
  <c r="X5727" i="6"/>
  <c r="X5749" i="6"/>
  <c r="I5727" i="6"/>
  <c r="M5727" i="6"/>
  <c r="G2060" i="17"/>
  <c r="V5726" i="6"/>
  <c r="Q5725" i="6"/>
  <c r="W5725" i="6"/>
  <c r="X5725" i="6"/>
  <c r="M5725" i="6"/>
  <c r="I5725" i="6"/>
  <c r="H2060" i="17"/>
  <c r="N5725" i="6"/>
  <c r="O5725" i="6"/>
  <c r="I5724" i="6"/>
  <c r="X5724" i="6"/>
  <c r="Q5724" i="6"/>
  <c r="W5724" i="6"/>
  <c r="F2059" i="17"/>
  <c r="M5724" i="6"/>
  <c r="Q5723" i="6"/>
  <c r="I5723" i="6"/>
  <c r="F2058" i="17"/>
  <c r="W5723" i="6"/>
  <c r="X5723" i="6"/>
  <c r="M5723" i="6"/>
  <c r="Q5722" i="6"/>
  <c r="W5722" i="6"/>
  <c r="X5722" i="6"/>
  <c r="I5722" i="6"/>
  <c r="F2057" i="17"/>
  <c r="M5722" i="6"/>
  <c r="Q5721" i="6"/>
  <c r="W5721" i="6"/>
  <c r="Q5720" i="6"/>
  <c r="X5721" i="6"/>
  <c r="I5721" i="6"/>
  <c r="F2056" i="17"/>
  <c r="M5721" i="6"/>
  <c r="W5720" i="6"/>
  <c r="X5720" i="6"/>
  <c r="I5720" i="6"/>
  <c r="F2055" i="17"/>
  <c r="M5720" i="6"/>
  <c r="X5719" i="6"/>
  <c r="Q5719" i="6"/>
  <c r="W5719" i="6"/>
  <c r="Q5718" i="6"/>
  <c r="I5719" i="6"/>
  <c r="F2054" i="17"/>
  <c r="M5719" i="6"/>
  <c r="W5718"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c r="F2049" i="17"/>
  <c r="X5714" i="6"/>
  <c r="I5714" i="6"/>
  <c r="M5714" i="6"/>
  <c r="F2048" i="17"/>
  <c r="X5713" i="6"/>
  <c r="Q5713" i="6"/>
  <c r="W5713" i="6"/>
  <c r="I5713" i="6"/>
  <c r="M5713" i="6"/>
  <c r="Q5712" i="6"/>
  <c r="W5712" i="6"/>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X5708" i="6"/>
  <c r="F2043" i="17"/>
  <c r="M5708" i="6"/>
  <c r="I5708" i="6"/>
  <c r="Q5706" i="6"/>
  <c r="F2042" i="17"/>
  <c r="W5707" i="6"/>
  <c r="X5707" i="6"/>
  <c r="M5707" i="6"/>
  <c r="I5707" i="6"/>
  <c r="F2041" i="17"/>
  <c r="D3333" i="13"/>
  <c r="W5706" i="6"/>
  <c r="X5706" i="6"/>
  <c r="M5706" i="6"/>
  <c r="I5706" i="6"/>
  <c r="F2040" i="17"/>
  <c r="D3332" i="13"/>
  <c r="E3352" i="13"/>
  <c r="X5705" i="6"/>
  <c r="X5726" i="6"/>
  <c r="Q5705" i="6"/>
  <c r="W5705" i="6"/>
  <c r="M5705" i="6"/>
  <c r="I5705" i="6"/>
  <c r="D3318" i="13"/>
  <c r="D3319" i="13"/>
  <c r="D3320" i="13"/>
  <c r="D3321" i="13"/>
  <c r="D3322" i="13"/>
  <c r="D3323" i="13"/>
  <c r="D3324" i="13"/>
  <c r="D3325" i="13"/>
  <c r="D3326" i="13"/>
  <c r="D3327" i="13"/>
  <c r="D3328" i="13"/>
  <c r="D3329" i="13"/>
  <c r="D3330" i="13"/>
  <c r="D3331" i="13"/>
  <c r="I5703" i="6"/>
  <c r="Q5703" i="6"/>
  <c r="W5703" i="6"/>
  <c r="X5703" i="6"/>
  <c r="F2039" i="17"/>
  <c r="H2039" i="17"/>
  <c r="G2039" i="17"/>
  <c r="V5704" i="6"/>
  <c r="O5703" i="6"/>
  <c r="N5703" i="6"/>
  <c r="M5703" i="6"/>
  <c r="F2038" i="17"/>
  <c r="Q5702" i="6"/>
  <c r="W5702" i="6"/>
  <c r="X5702" i="6"/>
  <c r="M5702" i="6"/>
  <c r="I5702" i="6"/>
  <c r="F2037" i="17"/>
  <c r="X5701" i="6"/>
  <c r="Q5701" i="6"/>
  <c r="W5701" i="6"/>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c r="X5697" i="6"/>
  <c r="F2033" i="17"/>
  <c r="M5697" i="6"/>
  <c r="I5697" i="6"/>
  <c r="Q5696" i="6"/>
  <c r="W5696" i="6"/>
  <c r="X5696" i="6"/>
  <c r="F2032" i="17"/>
  <c r="I5696" i="6"/>
  <c r="M5696" i="6"/>
  <c r="Q5695" i="6"/>
  <c r="W5695" i="6"/>
  <c r="F2031" i="17"/>
  <c r="X5695" i="6"/>
  <c r="M5695" i="6"/>
  <c r="I5695" i="6"/>
  <c r="Q5686" i="6"/>
  <c r="Q5694" i="6"/>
  <c r="W5694" i="6"/>
  <c r="D3313" i="13"/>
  <c r="M5694" i="6"/>
  <c r="M5693" i="6"/>
  <c r="M5692" i="6"/>
  <c r="M5691" i="6"/>
  <c r="F2030" i="17"/>
  <c r="X5694" i="6"/>
  <c r="I5694" i="6"/>
  <c r="F2029" i="17"/>
  <c r="Q5693" i="6"/>
  <c r="W5693" i="6"/>
  <c r="X5693" i="6"/>
  <c r="I5693" i="6"/>
  <c r="Q5692" i="6"/>
  <c r="W5692" i="6"/>
  <c r="X5692" i="6"/>
  <c r="F2028" i="17"/>
  <c r="I5692" i="6"/>
  <c r="Q5691" i="6"/>
  <c r="F2027" i="17"/>
  <c r="W5691" i="6"/>
  <c r="X5691" i="6"/>
  <c r="I5691" i="6"/>
  <c r="Q5690" i="6"/>
  <c r="W5690" i="6"/>
  <c r="Q5689" i="6"/>
  <c r="X5690" i="6"/>
  <c r="M5690" i="6"/>
  <c r="I5690" i="6"/>
  <c r="F2026" i="17"/>
  <c r="F2025" i="17"/>
  <c r="D3317" i="13"/>
  <c r="W5689" i="6"/>
  <c r="X5689" i="6"/>
  <c r="M5689" i="6"/>
  <c r="I5689" i="6"/>
  <c r="F2024" i="17"/>
  <c r="X5688" i="6"/>
  <c r="Q5688" i="6"/>
  <c r="W5688" i="6"/>
  <c r="M5688" i="6"/>
  <c r="I5688" i="6"/>
  <c r="F2022" i="17"/>
  <c r="F2023" i="17"/>
  <c r="D3315" i="13"/>
  <c r="D3314" i="13"/>
  <c r="Q5687" i="6"/>
  <c r="W5687" i="6"/>
  <c r="N5679" i="6"/>
  <c r="M5687" i="6"/>
  <c r="I5687" i="6"/>
  <c r="X5686" i="6"/>
  <c r="X5687" i="6"/>
  <c r="W5686" i="6"/>
  <c r="W5682" i="6"/>
  <c r="Q5685" i="6"/>
  <c r="W5685" i="6"/>
  <c r="M5686" i="6"/>
  <c r="I5686" i="6"/>
  <c r="X5704" i="6"/>
  <c r="F2021" i="17"/>
  <c r="M5685" i="6"/>
  <c r="I5685" i="6"/>
  <c r="Q5684" i="6"/>
  <c r="W5684" i="6"/>
  <c r="F2020" i="17"/>
  <c r="D3312" i="13"/>
  <c r="M5684" i="6"/>
  <c r="I5684" i="6"/>
  <c r="F2018" i="17"/>
  <c r="F2019" i="17"/>
  <c r="Q5683" i="6"/>
  <c r="W5683" i="6"/>
  <c r="I5683" i="6"/>
  <c r="M5683" i="6"/>
  <c r="M5682" i="6"/>
  <c r="I5682" i="6"/>
  <c r="D3310" i="13"/>
  <c r="D3311" i="13"/>
  <c r="D3309" i="13"/>
  <c r="E3331"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F2012" i="17"/>
  <c r="D3304" i="13"/>
  <c r="M5675" i="6"/>
  <c r="I5675" i="6"/>
  <c r="F2011" i="17"/>
  <c r="D3303" i="13"/>
  <c r="W5674" i="6"/>
  <c r="X5674" i="6"/>
  <c r="M5674" i="6"/>
  <c r="I5674" i="6"/>
  <c r="Q5673" i="6"/>
  <c r="W5673" i="6"/>
  <c r="X5673" i="6"/>
  <c r="F2010" i="17"/>
  <c r="D3302" i="13"/>
  <c r="I5673" i="6"/>
  <c r="M5673" i="6"/>
  <c r="Q5672" i="6"/>
  <c r="W5672" i="6"/>
  <c r="X5672" i="6"/>
  <c r="M5672" i="6"/>
  <c r="I5672" i="6"/>
  <c r="D3301" i="13"/>
  <c r="F2009" i="17"/>
  <c r="F2008" i="17"/>
  <c r="D3300" i="13"/>
  <c r="Q5671" i="6"/>
  <c r="W5671" i="6"/>
  <c r="Q5670" i="6"/>
  <c r="X5671" i="6"/>
  <c r="M5671" i="6"/>
  <c r="I5671" i="6"/>
  <c r="F2007" i="17"/>
  <c r="D3299" i="13"/>
  <c r="W5670" i="6"/>
  <c r="Q5669" i="6"/>
  <c r="X5670" i="6"/>
  <c r="M5670" i="6"/>
  <c r="I5670" i="6"/>
  <c r="F2006" i="17"/>
  <c r="X5669" i="6"/>
  <c r="W5669" i="6"/>
  <c r="Q5668" i="6"/>
  <c r="M5669" i="6"/>
  <c r="I5669" i="6"/>
  <c r="D3298" i="13"/>
  <c r="M5668" i="6"/>
  <c r="D3297" i="13"/>
  <c r="D3296" i="13"/>
  <c r="F2003" i="17"/>
  <c r="F2004" i="17"/>
  <c r="F2005" i="17"/>
  <c r="D3295" i="13"/>
  <c r="X5667" i="6"/>
  <c r="X5666" i="6"/>
  <c r="Q5667" i="6"/>
  <c r="W5667" i="6"/>
  <c r="Q5666" i="6"/>
  <c r="W5666" i="6"/>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c r="X5663" i="6"/>
  <c r="M5663" i="6"/>
  <c r="I5663" i="6"/>
  <c r="F1999" i="17"/>
  <c r="D3291" i="13"/>
  <c r="Q5662" i="6"/>
  <c r="W5662" i="6"/>
  <c r="X5662" i="6"/>
  <c r="M5662" i="6"/>
  <c r="I5662" i="6"/>
  <c r="F1998" i="17"/>
  <c r="D3290" i="13"/>
  <c r="Q5661" i="6"/>
  <c r="W5661" i="6"/>
  <c r="X5661" i="6"/>
  <c r="M5661" i="6"/>
  <c r="I5661" i="6"/>
  <c r="F1997" i="17"/>
  <c r="D3289" i="13"/>
  <c r="Q5660" i="6"/>
  <c r="W5660" i="6"/>
  <c r="X5660" i="6"/>
  <c r="M5659" i="6"/>
  <c r="M5660" i="6"/>
  <c r="I5660" i="6"/>
  <c r="B4658" i="6"/>
  <c r="B4616" i="6"/>
  <c r="B4570" i="6"/>
  <c r="B4482" i="6"/>
  <c r="B4497" i="6"/>
  <c r="F1996" i="17"/>
  <c r="D3288" i="13"/>
  <c r="E3308" i="13"/>
  <c r="X5659" i="6"/>
  <c r="X5680" i="6"/>
  <c r="Q5659" i="6"/>
  <c r="W5659" i="6"/>
  <c r="I5659" i="6"/>
  <c r="H1995" i="17"/>
  <c r="G1995" i="17"/>
  <c r="F1995" i="17"/>
  <c r="D3287" i="13"/>
  <c r="V5658" i="6"/>
  <c r="Q5657" i="6"/>
  <c r="W5657" i="6"/>
  <c r="X5657" i="6"/>
  <c r="O5657" i="6"/>
  <c r="N5657" i="6"/>
  <c r="M5657" i="6"/>
  <c r="I5657" i="6"/>
  <c r="F1994" i="17"/>
  <c r="D3286" i="13"/>
  <c r="Q5656" i="6"/>
  <c r="W5656" i="6"/>
  <c r="X5656" i="6"/>
  <c r="M5656" i="6"/>
  <c r="I5656" i="6"/>
  <c r="F1993" i="17"/>
  <c r="D3285" i="13"/>
  <c r="Q5655" i="6"/>
  <c r="W5655" i="6"/>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c r="X5651" i="6"/>
  <c r="M5651" i="6"/>
  <c r="I5651" i="6"/>
  <c r="I5650" i="6"/>
  <c r="F1988" i="17"/>
  <c r="D3280" i="13"/>
  <c r="Q5650" i="6"/>
  <c r="W5650" i="6"/>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5" i="6"/>
  <c r="X5644" i="6"/>
  <c r="M5644" i="6"/>
  <c r="I5644" i="6"/>
  <c r="W5644" i="6"/>
  <c r="Q5643" i="6"/>
  <c r="W5643" i="6"/>
  <c r="X5643" i="6"/>
  <c r="M5643" i="6"/>
  <c r="I5643" i="6"/>
  <c r="F1981" i="17"/>
  <c r="Q5642" i="6"/>
  <c r="W5642" i="6"/>
  <c r="F1980" i="17"/>
  <c r="D3272" i="13"/>
  <c r="X5642" i="6"/>
  <c r="M5642" i="6"/>
  <c r="I5642" i="6"/>
  <c r="Q5641" i="6"/>
  <c r="W5641" i="6"/>
  <c r="X5641" i="6"/>
  <c r="M5641" i="6"/>
  <c r="I5641" i="6"/>
  <c r="D3271" i="13"/>
  <c r="F1979" i="17"/>
  <c r="Q5640" i="6"/>
  <c r="W5640" i="6"/>
  <c r="X5640" i="6"/>
  <c r="M5640" i="6"/>
  <c r="I5640" i="6"/>
  <c r="D3270" i="13"/>
  <c r="F1978" i="17"/>
  <c r="X5639" i="6"/>
  <c r="Q5639" i="6"/>
  <c r="W5639" i="6"/>
  <c r="F1977" i="17"/>
  <c r="D3269" i="13"/>
  <c r="I5639" i="6"/>
  <c r="M5639" i="6"/>
  <c r="Q5638" i="6"/>
  <c r="W5638" i="6"/>
  <c r="X5638" i="6"/>
  <c r="M5638" i="6"/>
  <c r="I5638" i="6"/>
  <c r="D3268" i="13"/>
  <c r="F1976" i="17"/>
  <c r="Q5637" i="6"/>
  <c r="W5637" i="6"/>
  <c r="X5637" i="6"/>
  <c r="M5637" i="6"/>
  <c r="I5637" i="6"/>
  <c r="D3267" i="13"/>
  <c r="F1975" i="17"/>
  <c r="X5636" i="6"/>
  <c r="X5658" i="6"/>
  <c r="Q5636" i="6"/>
  <c r="W5636" i="6"/>
  <c r="M5636" i="6"/>
  <c r="I5636" i="6"/>
  <c r="G1713" i="17"/>
  <c r="D3266" i="13"/>
  <c r="E3287" i="13"/>
  <c r="F1974" i="17"/>
  <c r="V5635" i="6"/>
  <c r="Q5634" i="6"/>
  <c r="W5634" i="6"/>
  <c r="X5634" i="6"/>
  <c r="N5634" i="6"/>
  <c r="O5634" i="6"/>
  <c r="M5634" i="6"/>
  <c r="I5634" i="6"/>
  <c r="D3265" i="13"/>
  <c r="F1973" i="17"/>
  <c r="G1973" i="17"/>
  <c r="H1973" i="17"/>
  <c r="D3264" i="13"/>
  <c r="Q5633" i="6"/>
  <c r="W5633" i="6"/>
  <c r="X5633" i="6"/>
  <c r="M5633" i="6"/>
  <c r="I5633" i="6"/>
  <c r="F1972" i="17"/>
  <c r="Q5632" i="6"/>
  <c r="W5632" i="6"/>
  <c r="X5632" i="6"/>
  <c r="M5632" i="6"/>
  <c r="I5632" i="6"/>
  <c r="D3263" i="13"/>
  <c r="F1971" i="17"/>
  <c r="F1970" i="17"/>
  <c r="D3262" i="13"/>
  <c r="X5631" i="6"/>
  <c r="Q5631" i="6"/>
  <c r="W5631" i="6"/>
  <c r="M5631" i="6"/>
  <c r="I5631" i="6"/>
  <c r="F1969" i="17"/>
  <c r="D3261" i="13"/>
  <c r="Q5630" i="6"/>
  <c r="W5630" i="6"/>
  <c r="X5630" i="6"/>
  <c r="M5630" i="6"/>
  <c r="I5630" i="6"/>
  <c r="X5629" i="6"/>
  <c r="Q5629" i="6"/>
  <c r="W5629" i="6"/>
  <c r="F1968" i="17"/>
  <c r="D3260" i="13"/>
  <c r="M5629" i="6"/>
  <c r="I5629" i="6"/>
  <c r="Q5628" i="6"/>
  <c r="W5628" i="6"/>
  <c r="X5628" i="6"/>
  <c r="M5628" i="6"/>
  <c r="I5628" i="6"/>
  <c r="D3259" i="13"/>
  <c r="F1967" i="17"/>
  <c r="Q5627" i="6"/>
  <c r="W5627" i="6"/>
  <c r="X5627" i="6"/>
  <c r="M5627" i="6"/>
  <c r="I5627" i="6"/>
  <c r="D3258" i="13"/>
  <c r="F1966" i="17"/>
  <c r="Q5626" i="6"/>
  <c r="W5626" i="6"/>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c r="X5622" i="6"/>
  <c r="M5622" i="6"/>
  <c r="I5622" i="6"/>
  <c r="D3253" i="13"/>
  <c r="F1961" i="17"/>
  <c r="Q5621" i="6"/>
  <c r="W5621" i="6"/>
  <c r="F1960" i="17"/>
  <c r="D3252" i="13"/>
  <c r="X5621" i="6"/>
  <c r="M5621" i="6"/>
  <c r="I5621" i="6"/>
  <c r="Q5620" i="6"/>
  <c r="W5620" i="6"/>
  <c r="Q5619" i="6"/>
  <c r="F1959" i="17"/>
  <c r="D3251" i="13"/>
  <c r="X5620" i="6"/>
  <c r="M5620" i="6"/>
  <c r="I5620" i="6"/>
  <c r="W5619" i="6"/>
  <c r="X5619" i="6"/>
  <c r="M5619" i="6"/>
  <c r="I5619" i="6"/>
  <c r="D3250" i="13"/>
  <c r="F1958" i="17"/>
  <c r="Q5618" i="6"/>
  <c r="W5618" i="6"/>
  <c r="X5618" i="6"/>
  <c r="M5618" i="6"/>
  <c r="I5618" i="6"/>
  <c r="D3249" i="13"/>
  <c r="F1957" i="17"/>
  <c r="Q5617" i="6"/>
  <c r="F1956" i="17"/>
  <c r="D3248" i="13"/>
  <c r="W5617" i="6"/>
  <c r="X5617" i="6"/>
  <c r="M5617" i="6"/>
  <c r="I5617" i="6"/>
  <c r="F1955" i="17"/>
  <c r="D3247" i="13"/>
  <c r="Q5616" i="6"/>
  <c r="W5616" i="6"/>
  <c r="X5616" i="6"/>
  <c r="M5616" i="6"/>
  <c r="I5616" i="6"/>
  <c r="Q5615" i="6"/>
  <c r="W5615" i="6"/>
  <c r="X5615" i="6"/>
  <c r="M5615" i="6"/>
  <c r="I5615" i="6"/>
  <c r="D3246" i="13"/>
  <c r="F1954" i="17"/>
  <c r="Q5614" i="6"/>
  <c r="W5614" i="6"/>
  <c r="X5614" i="6"/>
  <c r="M5614" i="6"/>
  <c r="I5614" i="6"/>
  <c r="D3245" i="13"/>
  <c r="F1953" i="17"/>
  <c r="F1952" i="17"/>
  <c r="Q5613" i="6"/>
  <c r="W5613" i="6"/>
  <c r="X5613" i="6"/>
  <c r="M5613" i="6"/>
  <c r="I5613" i="6"/>
  <c r="D3244" i="13"/>
  <c r="Q5612" i="6"/>
  <c r="W5612" i="6"/>
  <c r="X5612" i="6"/>
  <c r="X5635" i="6"/>
  <c r="M5612" i="6"/>
  <c r="I5612" i="6"/>
  <c r="D3243" i="13"/>
  <c r="E3265"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c r="M5605" i="6"/>
  <c r="I5605" i="6"/>
  <c r="D3237" i="13"/>
  <c r="F1945" i="17"/>
  <c r="Q5604" i="6"/>
  <c r="W5604" i="6"/>
  <c r="M5604" i="6"/>
  <c r="I5604" i="6"/>
  <c r="D3236" i="13"/>
  <c r="F1944" i="17"/>
  <c r="Q5603" i="6"/>
  <c r="W5603" i="6"/>
  <c r="X5603" i="6"/>
  <c r="M5603" i="6"/>
  <c r="I5603" i="6"/>
  <c r="D3235" i="13"/>
  <c r="F1943" i="17"/>
  <c r="Q5602" i="6"/>
  <c r="W5602" i="6"/>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c r="Q5593" i="6"/>
  <c r="W5593" i="6"/>
  <c r="D3225" i="13"/>
  <c r="F1933" i="17"/>
  <c r="Q5592" i="6"/>
  <c r="W5592" i="6"/>
  <c r="D3224" i="13"/>
  <c r="F1932" i="17"/>
  <c r="X5592" i="6"/>
  <c r="M5592" i="6"/>
  <c r="I5592" i="6"/>
  <c r="Q5591" i="6"/>
  <c r="W5591" i="6"/>
  <c r="X5591" i="6"/>
  <c r="X5611" i="6"/>
  <c r="M5591" i="6"/>
  <c r="I5591" i="6"/>
  <c r="D3223" i="13"/>
  <c r="E3242" i="13"/>
  <c r="G1930" i="17"/>
  <c r="F1931" i="17"/>
  <c r="N5589" i="6"/>
  <c r="V5590" i="6"/>
  <c r="Q5589" i="6"/>
  <c r="W5589" i="6"/>
  <c r="X5589" i="6"/>
  <c r="O5589" i="6"/>
  <c r="M5589" i="6"/>
  <c r="I5589" i="6"/>
  <c r="D3222" i="13"/>
  <c r="F1930" i="17"/>
  <c r="H1930" i="17"/>
  <c r="Q5588" i="6"/>
  <c r="W5588" i="6"/>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c r="X5583" i="6"/>
  <c r="M5583" i="6"/>
  <c r="I5583" i="6"/>
  <c r="D3216" i="13"/>
  <c r="F1924" i="17"/>
  <c r="Q5582" i="6"/>
  <c r="W5582" i="6"/>
  <c r="X5582" i="6"/>
  <c r="M5582" i="6"/>
  <c r="I5582" i="6"/>
  <c r="D3215" i="13"/>
  <c r="F1923" i="17"/>
  <c r="Q5581" i="6"/>
  <c r="W5581" i="6"/>
  <c r="X5581" i="6"/>
  <c r="M5581" i="6"/>
  <c r="I5581" i="6"/>
  <c r="D3214" i="13"/>
  <c r="F1922" i="17"/>
  <c r="Q5571" i="6"/>
  <c r="Q5580" i="6"/>
  <c r="W5580" i="6"/>
  <c r="X5580" i="6"/>
  <c r="M5580" i="6"/>
  <c r="I5580" i="6"/>
  <c r="D3213" i="13"/>
  <c r="F1921" i="17"/>
  <c r="Q5579" i="6"/>
  <c r="W5579" i="6"/>
  <c r="X5579" i="6"/>
  <c r="M5579" i="6"/>
  <c r="I5579" i="6"/>
  <c r="D3212" i="13"/>
  <c r="F1920" i="17"/>
  <c r="X5578" i="6"/>
  <c r="Q5578" i="6"/>
  <c r="W5578" i="6"/>
  <c r="F1919" i="17"/>
  <c r="D3211" i="13"/>
  <c r="I5578" i="6"/>
  <c r="M5578" i="6"/>
  <c r="Q5577" i="6"/>
  <c r="W5577" i="6"/>
  <c r="X5577" i="6"/>
  <c r="M5577" i="6"/>
  <c r="I5577" i="6"/>
  <c r="D3210" i="13"/>
  <c r="F1918" i="17"/>
  <c r="Q5576" i="6"/>
  <c r="W5576" i="6"/>
  <c r="I5576" i="6"/>
  <c r="X5576" i="6"/>
  <c r="M5576" i="6"/>
  <c r="D3209" i="13"/>
  <c r="F1917" i="17"/>
  <c r="Q5575" i="6"/>
  <c r="W5575" i="6"/>
  <c r="X5575" i="6"/>
  <c r="M5575" i="6"/>
  <c r="I5575" i="6"/>
  <c r="D3208" i="13"/>
  <c r="F1916" i="17"/>
  <c r="Q5574" i="6"/>
  <c r="W5574" i="6"/>
  <c r="X5574" i="6"/>
  <c r="M5574" i="6"/>
  <c r="I5574" i="6"/>
  <c r="D3207" i="13"/>
  <c r="F1915" i="17"/>
  <c r="Q5573" i="6"/>
  <c r="W5573" i="6"/>
  <c r="X5573" i="6"/>
  <c r="M5573" i="6"/>
  <c r="I5573" i="6"/>
  <c r="D3206" i="13"/>
  <c r="F1914" i="17"/>
  <c r="X5572" i="6"/>
  <c r="Q5572" i="6"/>
  <c r="W5572" i="6"/>
  <c r="M5572" i="6"/>
  <c r="I5572" i="6"/>
  <c r="D3205" i="13"/>
  <c r="F1913" i="17"/>
  <c r="X5571" i="6"/>
  <c r="X5590" i="6"/>
  <c r="W5571" i="6"/>
  <c r="M5571" i="6"/>
  <c r="I5571" i="6"/>
  <c r="D3204" i="13"/>
  <c r="F1912" i="17"/>
  <c r="Q5570" i="6"/>
  <c r="W5570" i="6"/>
  <c r="Q5569" i="6"/>
  <c r="W5569" i="6"/>
  <c r="M5569" i="6"/>
  <c r="I5569" i="6"/>
  <c r="D3202" i="13"/>
  <c r="F1910" i="17"/>
  <c r="Q5568" i="6"/>
  <c r="W5568" i="6"/>
  <c r="M5568" i="6"/>
  <c r="I5568" i="6"/>
  <c r="D3201" i="13"/>
  <c r="F1909" i="17"/>
  <c r="Q5567" i="6"/>
  <c r="W5567" i="6"/>
  <c r="M5567" i="6"/>
  <c r="I5567" i="6"/>
  <c r="Q5565" i="6"/>
  <c r="W5565" i="6"/>
  <c r="X5565" i="6"/>
  <c r="M5565" i="6"/>
  <c r="I5565" i="6"/>
  <c r="V5566" i="6"/>
  <c r="N5565" i="6"/>
  <c r="O5565" i="6"/>
  <c r="D3200" i="13"/>
  <c r="E3222" i="13"/>
  <c r="D3199" i="13"/>
  <c r="F1908" i="17"/>
  <c r="F1907" i="17"/>
  <c r="G1907" i="17"/>
  <c r="H1907" i="17"/>
  <c r="Q5564" i="6"/>
  <c r="W5564" i="6"/>
  <c r="X5564" i="6"/>
  <c r="M5564" i="6"/>
  <c r="I5564" i="6"/>
  <c r="D3198" i="13"/>
  <c r="F1906" i="17"/>
  <c r="X5563" i="6"/>
  <c r="Q5563" i="6"/>
  <c r="W5563" i="6"/>
  <c r="M5563" i="6"/>
  <c r="I5563" i="6"/>
  <c r="D3197" i="13"/>
  <c r="F1905" i="17"/>
  <c r="X5562" i="6"/>
  <c r="Q5562" i="6"/>
  <c r="W5562" i="6"/>
  <c r="M5562" i="6"/>
  <c r="I5562" i="6"/>
  <c r="D3196" i="13"/>
  <c r="F1904" i="17"/>
  <c r="X5561" i="6"/>
  <c r="Q5561" i="6"/>
  <c r="W5561" i="6"/>
  <c r="M5561" i="6"/>
  <c r="I5561" i="6"/>
  <c r="D3195" i="13"/>
  <c r="F1903" i="17"/>
  <c r="X5560" i="6"/>
  <c r="Q5560" i="6"/>
  <c r="W5560" i="6"/>
  <c r="M5560" i="6"/>
  <c r="I5560" i="6"/>
  <c r="D3194" i="13"/>
  <c r="F1902" i="17"/>
  <c r="Q5557" i="6"/>
  <c r="W5557" i="6"/>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c r="X5551" i="6"/>
  <c r="M5551" i="6"/>
  <c r="I5551" i="6"/>
  <c r="F1893" i="17"/>
  <c r="X5550" i="6"/>
  <c r="Q5550" i="6"/>
  <c r="W5550" i="6"/>
  <c r="F1892" i="17"/>
  <c r="I5550" i="6"/>
  <c r="M5550" i="6"/>
  <c r="Q5549" i="6"/>
  <c r="W5549" i="6"/>
  <c r="M5549" i="6"/>
  <c r="X5549" i="6"/>
  <c r="I5549" i="6"/>
  <c r="F1891" i="17"/>
  <c r="Q5548" i="6"/>
  <c r="W5548" i="6"/>
  <c r="M5548" i="6"/>
  <c r="I5548" i="6"/>
  <c r="F1890" i="17"/>
  <c r="Q5547" i="6"/>
  <c r="W5547" i="6"/>
  <c r="X5547" i="6"/>
  <c r="M5547" i="6"/>
  <c r="I5547" i="6"/>
  <c r="F1889" i="17"/>
  <c r="Q5546" i="6"/>
  <c r="W5546" i="6"/>
  <c r="X5546" i="6"/>
  <c r="M5546" i="6"/>
  <c r="I5546" i="6"/>
  <c r="F1888" i="17"/>
  <c r="Q5545" i="6"/>
  <c r="W5545" i="6"/>
  <c r="I5545" i="6"/>
  <c r="X5545" i="6"/>
  <c r="M5545" i="6"/>
  <c r="N5271" i="6"/>
  <c r="F1887" i="17"/>
  <c r="X5544" i="6"/>
  <c r="Q5544" i="6"/>
  <c r="W5544" i="6"/>
  <c r="M5544" i="6"/>
  <c r="I5544" i="6"/>
  <c r="G1626" i="17"/>
  <c r="F1886" i="17"/>
  <c r="Q5542" i="6"/>
  <c r="W5542" i="6"/>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c r="X5539" i="6"/>
  <c r="M5539" i="6"/>
  <c r="I5539" i="6"/>
  <c r="F1882" i="17"/>
  <c r="Q5538" i="6"/>
  <c r="W5538" i="6"/>
  <c r="X5538" i="6"/>
  <c r="M5538" i="6"/>
  <c r="I5538" i="6"/>
  <c r="F1881" i="17"/>
  <c r="Q5537" i="6"/>
  <c r="W5537" i="6"/>
  <c r="X5537" i="6"/>
  <c r="M5537" i="6"/>
  <c r="I5537" i="6"/>
  <c r="F1880" i="17"/>
  <c r="Q5536" i="6"/>
  <c r="W5536" i="6"/>
  <c r="X5536" i="6"/>
  <c r="M5536" i="6"/>
  <c r="I5536" i="6"/>
  <c r="F1879" i="17"/>
  <c r="Q5535" i="6"/>
  <c r="W5535" i="6"/>
  <c r="X5535" i="6"/>
  <c r="M5535" i="6"/>
  <c r="I5535" i="6"/>
  <c r="F1878" i="17"/>
  <c r="Q5534" i="6"/>
  <c r="W5534" i="6"/>
  <c r="X5534" i="6"/>
  <c r="F1877" i="17"/>
  <c r="I5534" i="6"/>
  <c r="M5534" i="6"/>
  <c r="Q5533" i="6"/>
  <c r="W5533" i="6"/>
  <c r="X5533" i="6"/>
  <c r="M5533" i="6"/>
  <c r="I5533" i="6"/>
  <c r="F1876" i="17"/>
  <c r="Q5532" i="6"/>
  <c r="W5532" i="6"/>
  <c r="X5532" i="6"/>
  <c r="M5532" i="6"/>
  <c r="I5532" i="6"/>
  <c r="F1875" i="17"/>
  <c r="Q5531" i="6"/>
  <c r="W5531" i="6"/>
  <c r="X5531" i="6"/>
  <c r="M5531" i="6"/>
  <c r="I5531" i="6"/>
  <c r="F1874" i="17"/>
  <c r="Q5530" i="6"/>
  <c r="W5530" i="6"/>
  <c r="X5530" i="6"/>
  <c r="M5530" i="6"/>
  <c r="I5530" i="6"/>
  <c r="F1873" i="17"/>
  <c r="Q5529" i="6"/>
  <c r="W5529" i="6"/>
  <c r="X5529" i="6"/>
  <c r="M5529" i="6"/>
  <c r="I5529" i="6"/>
  <c r="F1872" i="17"/>
  <c r="Q5528" i="6"/>
  <c r="W5528" i="6"/>
  <c r="X5528" i="6"/>
  <c r="M5528" i="6"/>
  <c r="I5528" i="6"/>
  <c r="F1871" i="17"/>
  <c r="Q5527" i="6"/>
  <c r="W5527" i="6"/>
  <c r="X5527" i="6"/>
  <c r="M5527" i="6"/>
  <c r="I5527" i="6"/>
  <c r="F1870" i="17"/>
  <c r="Q5526" i="6"/>
  <c r="W5526" i="6"/>
  <c r="X5526" i="6"/>
  <c r="M5526" i="6"/>
  <c r="I5526" i="6"/>
  <c r="F1869" i="17"/>
  <c r="Q5525" i="6"/>
  <c r="W5525" i="6"/>
  <c r="X5525" i="6"/>
  <c r="M5525" i="6"/>
  <c r="I5525" i="6"/>
  <c r="F1868" i="17"/>
  <c r="Q5524" i="6"/>
  <c r="W5524" i="6"/>
  <c r="X5524" i="6"/>
  <c r="M5524" i="6"/>
  <c r="I5524" i="6"/>
  <c r="F1867" i="17"/>
  <c r="Q5523" i="6"/>
  <c r="W5523" i="6"/>
  <c r="X5523" i="6"/>
  <c r="M5523" i="6"/>
  <c r="I5523" i="6"/>
  <c r="F1866" i="17"/>
  <c r="M5522" i="6"/>
  <c r="I5522" i="6"/>
  <c r="X5522" i="6"/>
  <c r="Q5522" i="6"/>
  <c r="W5522" i="6"/>
  <c r="Q5520" i="6"/>
  <c r="W5520" i="6"/>
  <c r="X5520" i="6"/>
  <c r="N5520" i="6"/>
  <c r="O5520" i="6"/>
  <c r="M5520" i="6"/>
  <c r="I5520" i="6"/>
  <c r="V5521" i="6"/>
  <c r="G1604" i="17"/>
  <c r="H1864" i="17"/>
  <c r="G1864" i="17"/>
  <c r="F1865" i="17"/>
  <c r="F1864" i="17"/>
  <c r="Q5519" i="6"/>
  <c r="W5519" i="6"/>
  <c r="X5519" i="6"/>
  <c r="M5519" i="6"/>
  <c r="I5519" i="6"/>
  <c r="F1863" i="17"/>
  <c r="Q5518" i="6"/>
  <c r="W5518" i="6"/>
  <c r="X5518" i="6"/>
  <c r="M5518" i="6"/>
  <c r="I5518" i="6"/>
  <c r="F1862" i="17"/>
  <c r="Q5517" i="6"/>
  <c r="W5517" i="6"/>
  <c r="X5517" i="6"/>
  <c r="M5517" i="6"/>
  <c r="I5517" i="6"/>
  <c r="F1861" i="17"/>
  <c r="Q5516" i="6"/>
  <c r="W5516" i="6"/>
  <c r="X5516" i="6"/>
  <c r="M5516" i="6"/>
  <c r="I5516" i="6"/>
  <c r="F1860" i="17"/>
  <c r="Q5515" i="6"/>
  <c r="W5515" i="6"/>
  <c r="I5515" i="6"/>
  <c r="X5515" i="6"/>
  <c r="M5515" i="6"/>
  <c r="F1859" i="17"/>
  <c r="I5514" i="6"/>
  <c r="Q5514" i="6"/>
  <c r="W5514" i="6"/>
  <c r="X5514" i="6"/>
  <c r="M5514" i="6"/>
  <c r="F1858" i="17"/>
  <c r="Q5513" i="6"/>
  <c r="W5513" i="6"/>
  <c r="X5513" i="6"/>
  <c r="M5513" i="6"/>
  <c r="I5513" i="6"/>
  <c r="F1857" i="17"/>
  <c r="Q5512" i="6"/>
  <c r="W5512" i="6"/>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c r="Q5503" i="6"/>
  <c r="W5503" i="6"/>
  <c r="Q5504" i="6"/>
  <c r="W5504" i="6"/>
  <c r="Q5505" i="6"/>
  <c r="W5505" i="6"/>
  <c r="Q5506" i="6"/>
  <c r="W5506" i="6"/>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c r="M5501" i="6"/>
  <c r="I5501" i="6"/>
  <c r="F1845" i="17"/>
  <c r="G1584" i="17"/>
  <c r="O5499" i="6"/>
  <c r="N5499" i="6"/>
  <c r="V5500" i="6"/>
  <c r="Q5499" i="6"/>
  <c r="W5499" i="6"/>
  <c r="M5499" i="6"/>
  <c r="I5499" i="6"/>
  <c r="F1844" i="17"/>
  <c r="G1844" i="17"/>
  <c r="H1844" i="17"/>
  <c r="Q5498" i="6"/>
  <c r="W5498" i="6"/>
  <c r="X5498" i="6"/>
  <c r="M5498" i="6"/>
  <c r="I5498" i="6"/>
  <c r="F1843" i="17"/>
  <c r="Q5497" i="6"/>
  <c r="W5497" i="6"/>
  <c r="I5497" i="6"/>
  <c r="X5497" i="6"/>
  <c r="M5497" i="6"/>
  <c r="F1842" i="17"/>
  <c r="Q5496" i="6"/>
  <c r="W5496" i="6"/>
  <c r="X5496" i="6"/>
  <c r="M5496" i="6"/>
  <c r="I5496" i="6"/>
  <c r="F1841" i="17"/>
  <c r="Q5495" i="6"/>
  <c r="W5495" i="6"/>
  <c r="X5495" i="6"/>
  <c r="M5495" i="6"/>
  <c r="I5495" i="6"/>
  <c r="F1840" i="17"/>
  <c r="F1839" i="17"/>
  <c r="I5494" i="6"/>
  <c r="Q5494" i="6"/>
  <c r="W5494" i="6"/>
  <c r="X5494" i="6"/>
  <c r="M5494" i="6"/>
  <c r="Q5493" i="6"/>
  <c r="W5493" i="6"/>
  <c r="X5493" i="6"/>
  <c r="M5493" i="6"/>
  <c r="I5493" i="6"/>
  <c r="F1838" i="17"/>
  <c r="Q5492" i="6"/>
  <c r="W5492" i="6"/>
  <c r="X5492" i="6"/>
  <c r="M5492" i="6"/>
  <c r="I5492" i="6"/>
  <c r="F1837" i="17"/>
  <c r="Q5491" i="6"/>
  <c r="W5491" i="6"/>
  <c r="X5491" i="6"/>
  <c r="M5491" i="6"/>
  <c r="I5491" i="6"/>
  <c r="F1836" i="17"/>
  <c r="Q5490" i="6"/>
  <c r="W5490" i="6"/>
  <c r="X5490" i="6"/>
  <c r="M5490" i="6"/>
  <c r="I5490" i="6"/>
  <c r="F1835" i="17"/>
  <c r="Q5489" i="6"/>
  <c r="W5489" i="6"/>
  <c r="X5489" i="6"/>
  <c r="M5489" i="6"/>
  <c r="I5489" i="6"/>
  <c r="F1834" i="17"/>
  <c r="Q5488" i="6"/>
  <c r="W5488" i="6"/>
  <c r="X5488" i="6"/>
  <c r="M5488" i="6"/>
  <c r="I5488" i="6"/>
  <c r="F1833" i="17"/>
  <c r="Q5487" i="6"/>
  <c r="W5487" i="6"/>
  <c r="X5487" i="6"/>
  <c r="M5487" i="6"/>
  <c r="I5487" i="6"/>
  <c r="F1832" i="17"/>
  <c r="Q5486" i="6"/>
  <c r="W5486" i="6"/>
  <c r="X5486" i="6"/>
  <c r="M5486" i="6"/>
  <c r="I5486" i="6"/>
  <c r="F1831" i="17"/>
  <c r="X5485" i="6"/>
  <c r="Q5485" i="6"/>
  <c r="W5485" i="6"/>
  <c r="M5485" i="6"/>
  <c r="I5485" i="6"/>
  <c r="F1830" i="17"/>
  <c r="Q5484" i="6"/>
  <c r="W5484" i="6"/>
  <c r="X5484" i="6"/>
  <c r="M5484" i="6"/>
  <c r="I5484" i="6"/>
  <c r="F1829" i="17"/>
  <c r="Q5483" i="6"/>
  <c r="W5483" i="6"/>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c r="F1820" i="17"/>
  <c r="F1821" i="17"/>
  <c r="I5475" i="6"/>
  <c r="X5474" i="6"/>
  <c r="Q5474" i="6"/>
  <c r="W5474" i="6"/>
  <c r="M5474" i="6"/>
  <c r="I5474" i="6"/>
  <c r="Q5473" i="6"/>
  <c r="W5473" i="6"/>
  <c r="Q5472" i="6"/>
  <c r="W5472" i="6"/>
  <c r="M5471" i="6"/>
  <c r="I5471" i="6"/>
  <c r="F1817" i="17"/>
  <c r="Q5470" i="6"/>
  <c r="W5470" i="6"/>
  <c r="M5470" i="6"/>
  <c r="I5470" i="6"/>
  <c r="F1816" i="17"/>
  <c r="Q5469" i="6"/>
  <c r="W5469" i="6"/>
  <c r="X5469" i="6"/>
  <c r="M5469" i="6"/>
  <c r="I5469" i="6"/>
  <c r="F1815" i="17"/>
  <c r="Q5468" i="6"/>
  <c r="W5468" i="6"/>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c r="X5462" i="6"/>
  <c r="M5462" i="6"/>
  <c r="I5462" i="6"/>
  <c r="F1808" i="17"/>
  <c r="Q5461" i="6"/>
  <c r="W5461" i="6"/>
  <c r="X5461" i="6"/>
  <c r="M5461" i="6"/>
  <c r="I5461" i="6"/>
  <c r="F1807" i="17"/>
  <c r="Q5460" i="6"/>
  <c r="W5460" i="6"/>
  <c r="X5460" i="6"/>
  <c r="M5460" i="6"/>
  <c r="I5460" i="6"/>
  <c r="F1806" i="17"/>
  <c r="Q5459" i="6"/>
  <c r="W5459" i="6"/>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c r="X5454" i="6"/>
  <c r="N5454" i="6"/>
  <c r="O5454" i="6"/>
  <c r="M5454" i="6"/>
  <c r="I5454" i="6"/>
  <c r="F1801" i="17"/>
  <c r="G1801" i="17"/>
  <c r="H1801" i="17"/>
  <c r="Q5453" i="6"/>
  <c r="W5453" i="6"/>
  <c r="X5453" i="6"/>
  <c r="M5453" i="6"/>
  <c r="I5453" i="6"/>
  <c r="F1800" i="17"/>
  <c r="Q5452" i="6"/>
  <c r="W5452" i="6"/>
  <c r="X5452" i="6"/>
  <c r="M5452" i="6"/>
  <c r="I5452" i="6"/>
  <c r="F1799" i="17"/>
  <c r="Q5451" i="6"/>
  <c r="W5451" i="6"/>
  <c r="X5451" i="6"/>
  <c r="M5451" i="6"/>
  <c r="I5451" i="6"/>
  <c r="F1798" i="17"/>
  <c r="Q5450" i="6"/>
  <c r="W5450" i="6"/>
  <c r="X5450" i="6"/>
  <c r="M5450" i="6"/>
  <c r="I5450" i="6"/>
  <c r="F1797" i="17"/>
  <c r="F1796" i="17"/>
  <c r="I5449" i="6"/>
  <c r="Q5449" i="6"/>
  <c r="W5449" i="6"/>
  <c r="X5449" i="6"/>
  <c r="M5449" i="6"/>
  <c r="Q5448" i="6"/>
  <c r="W5448" i="6"/>
  <c r="X5448" i="6"/>
  <c r="M5448" i="6"/>
  <c r="I5448" i="6"/>
  <c r="F1795" i="17"/>
  <c r="Q5447" i="6"/>
  <c r="W5447" i="6"/>
  <c r="X5447" i="6"/>
  <c r="M5447" i="6"/>
  <c r="I5447" i="6"/>
  <c r="F1794" i="17"/>
  <c r="Q5446" i="6"/>
  <c r="W5446" i="6"/>
  <c r="X5446" i="6"/>
  <c r="M5446" i="6"/>
  <c r="I5446" i="6"/>
  <c r="F1793" i="17"/>
  <c r="Q5445" i="6"/>
  <c r="W5445" i="6"/>
  <c r="X5445" i="6"/>
  <c r="M5445" i="6"/>
  <c r="I5445" i="6"/>
  <c r="F1792" i="17"/>
  <c r="Q5444" i="6"/>
  <c r="W5444" i="6"/>
  <c r="X5444" i="6"/>
  <c r="M5444" i="6"/>
  <c r="I5444" i="6"/>
  <c r="F1791" i="17"/>
  <c r="Q5443" i="6"/>
  <c r="W5443" i="6"/>
  <c r="X5443" i="6"/>
  <c r="M5443" i="6"/>
  <c r="I5443" i="6"/>
  <c r="F1790" i="17"/>
  <c r="Q5442" i="6"/>
  <c r="W5442" i="6"/>
  <c r="X5442" i="6"/>
  <c r="M5442" i="6"/>
  <c r="I5442" i="6"/>
  <c r="F1789" i="17"/>
  <c r="Q5441" i="6"/>
  <c r="W5441" i="6"/>
  <c r="X5441" i="6"/>
  <c r="I5441" i="6"/>
  <c r="M5441" i="6"/>
  <c r="F1788" i="17"/>
  <c r="Q5440" i="6"/>
  <c r="W5440" i="6"/>
  <c r="X5440" i="6"/>
  <c r="M5440" i="6"/>
  <c r="I5440" i="6"/>
  <c r="F1787" i="17"/>
  <c r="Q5439" i="6"/>
  <c r="W5439" i="6"/>
  <c r="X5439" i="6"/>
  <c r="M5439" i="6"/>
  <c r="I5439" i="6"/>
  <c r="F1786" i="17"/>
  <c r="Q5438" i="6"/>
  <c r="W5438" i="6"/>
  <c r="X5438" i="6"/>
  <c r="M5438" i="6"/>
  <c r="I5438" i="6"/>
  <c r="F1785" i="17"/>
  <c r="Q5437" i="6"/>
  <c r="W5437" i="6"/>
  <c r="X5437" i="6"/>
  <c r="M5437" i="6"/>
  <c r="I5437" i="6"/>
  <c r="F1784" i="17"/>
  <c r="Q5436" i="6"/>
  <c r="W5436" i="6"/>
  <c r="X5436" i="6"/>
  <c r="M5436" i="6"/>
  <c r="I5436" i="6"/>
  <c r="F1783" i="17"/>
  <c r="Q5435" i="6"/>
  <c r="W5435" i="6"/>
  <c r="X5435" i="6"/>
  <c r="M5435" i="6"/>
  <c r="I5435" i="6"/>
  <c r="F1782" i="17"/>
  <c r="Q5434" i="6"/>
  <c r="W5434" i="6"/>
  <c r="X5434" i="6"/>
  <c r="M5434" i="6"/>
  <c r="I5434" i="6"/>
  <c r="F1781" i="17"/>
  <c r="G1779" i="17"/>
  <c r="X5433" i="6"/>
  <c r="X5431" i="6"/>
  <c r="Q5433" i="6"/>
  <c r="W5433" i="6"/>
  <c r="M5433" i="6"/>
  <c r="M5431" i="6"/>
  <c r="I5433" i="6"/>
  <c r="F1780" i="17"/>
  <c r="Q5431" i="6"/>
  <c r="W5431" i="6"/>
  <c r="N5431" i="6"/>
  <c r="O5431" i="6"/>
  <c r="I5431" i="6"/>
  <c r="V5432" i="6"/>
  <c r="F1779" i="17"/>
  <c r="H1779" i="17"/>
  <c r="Q5430" i="6"/>
  <c r="W5430" i="6"/>
  <c r="X5430" i="6"/>
  <c r="M5430" i="6"/>
  <c r="I5430" i="6"/>
  <c r="F1778" i="17"/>
  <c r="Q5429" i="6"/>
  <c r="W5429" i="6"/>
  <c r="X5429" i="6"/>
  <c r="M5429" i="6"/>
  <c r="I5429" i="6"/>
  <c r="F1777" i="17"/>
  <c r="Q5428" i="6"/>
  <c r="W5428" i="6"/>
  <c r="X5428" i="6"/>
  <c r="M5428" i="6"/>
  <c r="I5428" i="6"/>
  <c r="F1776" i="17"/>
  <c r="F1775" i="17"/>
  <c r="I5427" i="6"/>
  <c r="M5427" i="6"/>
  <c r="X5427" i="6"/>
  <c r="Q5427" i="6"/>
  <c r="W5427" i="6"/>
  <c r="Q5426" i="6"/>
  <c r="W5426" i="6"/>
  <c r="X5426" i="6"/>
  <c r="F1774" i="17"/>
  <c r="I5426" i="6"/>
  <c r="M5426" i="6"/>
  <c r="Q5425" i="6"/>
  <c r="W5425" i="6"/>
  <c r="F1773" i="17"/>
  <c r="X5425" i="6"/>
  <c r="I5425" i="6"/>
  <c r="M5425" i="6"/>
  <c r="I5424" i="6"/>
  <c r="Q5424" i="6"/>
  <c r="W5424" i="6"/>
  <c r="Q5423" i="6"/>
  <c r="W5423" i="6"/>
  <c r="F1772" i="17"/>
  <c r="X5424" i="6"/>
  <c r="M5424" i="6"/>
  <c r="X5423" i="6"/>
  <c r="M5423" i="6"/>
  <c r="I5423" i="6"/>
  <c r="F1771" i="17"/>
  <c r="Q5422" i="6"/>
  <c r="W5422" i="6"/>
  <c r="X5422" i="6"/>
  <c r="M5422" i="6"/>
  <c r="I5422" i="6"/>
  <c r="F1770" i="17"/>
  <c r="I5421" i="6"/>
  <c r="Q5421" i="6"/>
  <c r="W5421" i="6"/>
  <c r="X5421" i="6"/>
  <c r="M5421" i="6"/>
  <c r="F1769" i="17"/>
  <c r="Q5420" i="6"/>
  <c r="W5420" i="6"/>
  <c r="X5420" i="6"/>
  <c r="M5420" i="6"/>
  <c r="I5420" i="6"/>
  <c r="F1768" i="17"/>
  <c r="I5419" i="6"/>
  <c r="M5419" i="6"/>
  <c r="X5419" i="6"/>
  <c r="Q5419" i="6"/>
  <c r="W5419" i="6"/>
  <c r="F1767" i="17"/>
  <c r="Q5418" i="6"/>
  <c r="W5418" i="6"/>
  <c r="X5418" i="6"/>
  <c r="M5418" i="6"/>
  <c r="I5418" i="6"/>
  <c r="F1766" i="17"/>
  <c r="I5417" i="6"/>
  <c r="X5417" i="6"/>
  <c r="Q5417" i="6"/>
  <c r="W5417" i="6"/>
  <c r="M5417" i="6"/>
  <c r="F1765" i="17"/>
  <c r="Q5416" i="6"/>
  <c r="W5416" i="6"/>
  <c r="X5416" i="6"/>
  <c r="M5416" i="6"/>
  <c r="I5416" i="6"/>
  <c r="F1764" i="17"/>
  <c r="M5415" i="6"/>
  <c r="I5415" i="6"/>
  <c r="X5415" i="6"/>
  <c r="Q5415" i="6"/>
  <c r="W5415" i="6"/>
  <c r="M5414" i="6"/>
  <c r="X5414" i="6"/>
  <c r="I5414" i="6"/>
  <c r="F1763" i="17"/>
  <c r="F1762" i="17"/>
  <c r="Q5413" i="6"/>
  <c r="I5413" i="6"/>
  <c r="M5413" i="6"/>
  <c r="X5413" i="6"/>
  <c r="F1761" i="17"/>
  <c r="Q5412" i="6"/>
  <c r="W5412" i="6"/>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c r="X5406" i="6"/>
  <c r="Q5406" i="6"/>
  <c r="W5406" i="6"/>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c r="X5401" i="6"/>
  <c r="M5401" i="6"/>
  <c r="I5401" i="6"/>
  <c r="F1750" i="17"/>
  <c r="M5400" i="6"/>
  <c r="X5400" i="6"/>
  <c r="I5400" i="6"/>
  <c r="Q5400" i="6"/>
  <c r="W5400" i="6"/>
  <c r="F1749" i="17"/>
  <c r="F1748" i="17"/>
  <c r="Q5399" i="6"/>
  <c r="W5399" i="6"/>
  <c r="X5399" i="6"/>
  <c r="M5399" i="6"/>
  <c r="I5399" i="6"/>
  <c r="F1747" i="17"/>
  <c r="Q5398" i="6"/>
  <c r="W5398" i="6"/>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c r="X5390" i="6"/>
  <c r="M5390" i="6"/>
  <c r="I5390" i="6"/>
  <c r="F1739" i="17"/>
  <c r="Q5389" i="6"/>
  <c r="W5389" i="6"/>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c r="F1735" i="17"/>
  <c r="F1734" i="17"/>
  <c r="X5384" i="6"/>
  <c r="Q5384" i="6"/>
  <c r="W5384" i="6"/>
  <c r="M5384" i="6"/>
  <c r="I5384" i="6"/>
  <c r="X5383" i="6"/>
  <c r="Q5383" i="6"/>
  <c r="W5383" i="6"/>
  <c r="M5383" i="6"/>
  <c r="M5381" i="6"/>
  <c r="I5383" i="6"/>
  <c r="I5381" i="6"/>
  <c r="F1733" i="17"/>
  <c r="F1731" i="17"/>
  <c r="Q5381" i="6"/>
  <c r="W5381" i="6"/>
  <c r="X5381" i="6"/>
  <c r="Q5380" i="6"/>
  <c r="W5380" i="6"/>
  <c r="X5380" i="6"/>
  <c r="M5380" i="6"/>
  <c r="I5380" i="6"/>
  <c r="F1730" i="17"/>
  <c r="Q5379" i="6"/>
  <c r="W5379" i="6"/>
  <c r="X5379" i="6"/>
  <c r="M5379" i="6"/>
  <c r="I5379" i="6"/>
  <c r="F1729" i="17"/>
  <c r="Q5378" i="6"/>
  <c r="W5378" i="6"/>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c r="F1724" i="17"/>
  <c r="X5373" i="6"/>
  <c r="M5373" i="6"/>
  <c r="I5373" i="6"/>
  <c r="F1723" i="17"/>
  <c r="Q5372" i="6"/>
  <c r="W5372" i="6"/>
  <c r="X5372" i="6"/>
  <c r="M5372" i="6"/>
  <c r="I5372" i="6"/>
  <c r="F1722" i="17"/>
  <c r="F1721" i="17"/>
  <c r="Q5371" i="6"/>
  <c r="W5371" i="6"/>
  <c r="X5371" i="6"/>
  <c r="M5371" i="6"/>
  <c r="I5371" i="6"/>
  <c r="F1720" i="17"/>
  <c r="Q5370" i="6"/>
  <c r="W5370" i="6"/>
  <c r="X5370" i="6"/>
  <c r="M5370" i="6"/>
  <c r="I5370" i="6"/>
  <c r="F1719" i="17"/>
  <c r="Q5369" i="6"/>
  <c r="W5369" i="6"/>
  <c r="X5369" i="6"/>
  <c r="M5369" i="6"/>
  <c r="I5369" i="6"/>
  <c r="F1718" i="17"/>
  <c r="Q5368" i="6"/>
  <c r="W5368" i="6"/>
  <c r="X5368" i="6"/>
  <c r="M5368" i="6"/>
  <c r="I5368" i="6"/>
  <c r="F1717" i="17"/>
  <c r="Q5367" i="6"/>
  <c r="W5367" i="6"/>
  <c r="X5367" i="6"/>
  <c r="M5367" i="6"/>
  <c r="M5366" i="6"/>
  <c r="M5365" i="6"/>
  <c r="M5364" i="6"/>
  <c r="I5367" i="6"/>
  <c r="G5366" i="6"/>
  <c r="F1716" i="17"/>
  <c r="Q5366" i="6"/>
  <c r="W5366" i="6"/>
  <c r="X5366" i="6"/>
  <c r="I5366" i="6"/>
  <c r="F1715" i="17"/>
  <c r="Q5365" i="6"/>
  <c r="W5365" i="6"/>
  <c r="X5365" i="6"/>
  <c r="I5365" i="6"/>
  <c r="F1714" i="17"/>
  <c r="X5364" i="6"/>
  <c r="Q5364" i="6"/>
  <c r="W5364" i="6"/>
  <c r="I5364" i="6"/>
  <c r="H1713" i="17"/>
  <c r="F1713" i="17"/>
  <c r="Q5362" i="6"/>
  <c r="W5362" i="6"/>
  <c r="X5362" i="6"/>
  <c r="O5362" i="6"/>
  <c r="N5362" i="6"/>
  <c r="M5362" i="6"/>
  <c r="I5362" i="6"/>
  <c r="F1712" i="17"/>
  <c r="Q5361" i="6"/>
  <c r="W5361" i="6"/>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c r="X5355" i="6"/>
  <c r="M5355" i="6"/>
  <c r="I5355" i="6"/>
  <c r="F1705" i="17"/>
  <c r="Q5354" i="6"/>
  <c r="W5354" i="6"/>
  <c r="X5354" i="6"/>
  <c r="M5354" i="6"/>
  <c r="I5354" i="6"/>
  <c r="F1704" i="17"/>
  <c r="Q5353" i="6"/>
  <c r="W5353" i="6"/>
  <c r="X5353" i="6"/>
  <c r="M5353" i="6"/>
  <c r="I5353" i="6"/>
  <c r="M5352" i="6"/>
  <c r="X5352" i="6"/>
  <c r="I5352" i="6"/>
  <c r="Q5352" i="6"/>
  <c r="W5352" i="6"/>
  <c r="F1703" i="17"/>
  <c r="F1702" i="17"/>
  <c r="Q5351" i="6"/>
  <c r="W5351" i="6"/>
  <c r="X5351" i="6"/>
  <c r="M5351" i="6"/>
  <c r="I5351" i="6"/>
  <c r="F1701" i="17"/>
  <c r="Q5350" i="6"/>
  <c r="W5350" i="6"/>
  <c r="X5350" i="6"/>
  <c r="M5350" i="6"/>
  <c r="I5350" i="6"/>
  <c r="F1700" i="17"/>
  <c r="Q5349" i="6"/>
  <c r="W5349" i="6"/>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c r="X5345" i="6"/>
  <c r="M5345" i="6"/>
  <c r="I5345" i="6"/>
  <c r="F1695" i="17"/>
  <c r="Q5344" i="6"/>
  <c r="W5344" i="6"/>
  <c r="X5344" i="6"/>
  <c r="M5344" i="6"/>
  <c r="I5344" i="6"/>
  <c r="F1694" i="17"/>
  <c r="Q5343" i="6"/>
  <c r="W5343" i="6"/>
  <c r="X5343" i="6"/>
  <c r="M5343" i="6"/>
  <c r="I5343" i="6"/>
  <c r="F1693" i="17"/>
  <c r="Q5342" i="6"/>
  <c r="W5342" i="6"/>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c r="X5331" i="6"/>
  <c r="M5331" i="6"/>
  <c r="I5331" i="6"/>
  <c r="F1682" i="17"/>
  <c r="Q5330" i="6"/>
  <c r="W5330" i="6"/>
  <c r="M5330" i="6"/>
  <c r="X5330" i="6"/>
  <c r="I5330" i="6"/>
  <c r="F1681" i="17"/>
  <c r="Q5329" i="6"/>
  <c r="W5329" i="6"/>
  <c r="X5329" i="6"/>
  <c r="M5329" i="6"/>
  <c r="I5329" i="6"/>
  <c r="F1680" i="17"/>
  <c r="Q5328" i="6"/>
  <c r="W5328" i="6"/>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c r="X5324" i="6"/>
  <c r="M5324" i="6"/>
  <c r="I5324" i="6"/>
  <c r="F1675" i="17"/>
  <c r="Q5323" i="6"/>
  <c r="W5323" i="6"/>
  <c r="X5323" i="6"/>
  <c r="M5323" i="6"/>
  <c r="I5323" i="6"/>
  <c r="F1674" i="17"/>
  <c r="Q5322" i="6"/>
  <c r="W5322" i="6"/>
  <c r="M5322" i="6"/>
  <c r="I5322" i="6"/>
  <c r="F1673" i="17"/>
  <c r="X5322" i="6"/>
  <c r="M5321" i="6"/>
  <c r="I5321" i="6"/>
  <c r="F1672" i="17"/>
  <c r="Q5320" i="6"/>
  <c r="W5320" i="6"/>
  <c r="X5320" i="6"/>
  <c r="M5320" i="6"/>
  <c r="I5320" i="6"/>
  <c r="X5319" i="6"/>
  <c r="H1670" i="17"/>
  <c r="F1671" i="17"/>
  <c r="Q5319" i="6"/>
  <c r="W5319" i="6"/>
  <c r="O5317" i="6"/>
  <c r="M5319" i="6"/>
  <c r="I5319" i="6"/>
  <c r="G1670" i="17"/>
  <c r="F1670" i="17"/>
  <c r="Q5317" i="6"/>
  <c r="W5317" i="6"/>
  <c r="X5317" i="6"/>
  <c r="N5317" i="6"/>
  <c r="M5317" i="6"/>
  <c r="I5317" i="6"/>
  <c r="F1669" i="17"/>
  <c r="Q5316" i="6"/>
  <c r="W5316" i="6"/>
  <c r="X5316" i="6"/>
  <c r="M5316" i="6"/>
  <c r="I5316" i="6"/>
  <c r="X5315" i="6"/>
  <c r="F1668" i="17"/>
  <c r="Q5315" i="6"/>
  <c r="W5315" i="6"/>
  <c r="M5315" i="6"/>
  <c r="I5315" i="6"/>
  <c r="F1666" i="17"/>
  <c r="Q5313" i="6"/>
  <c r="W5313" i="6"/>
  <c r="X5313" i="6"/>
  <c r="M5313" i="6"/>
  <c r="I5313" i="6"/>
  <c r="F1665" i="17"/>
  <c r="Q5312" i="6"/>
  <c r="W5312" i="6"/>
  <c r="X5312" i="6"/>
  <c r="M5312" i="6"/>
  <c r="I5312" i="6"/>
  <c r="X5311" i="6"/>
  <c r="Q5311" i="6"/>
  <c r="W5311" i="6"/>
  <c r="F1664" i="17"/>
  <c r="I5311" i="6"/>
  <c r="M5311" i="6"/>
  <c r="X5310" i="6"/>
  <c r="X5309" i="6"/>
  <c r="Q5309" i="6"/>
  <c r="W5309" i="6"/>
  <c r="Q5310" i="6"/>
  <c r="W5310" i="6"/>
  <c r="I5310" i="6"/>
  <c r="M5310" i="6"/>
  <c r="F1662" i="17"/>
  <c r="F1663" i="17"/>
  <c r="M5309" i="6"/>
  <c r="I5309" i="6"/>
  <c r="F1661" i="17"/>
  <c r="Q5308" i="6"/>
  <c r="W5308" i="6"/>
  <c r="X5308" i="6"/>
  <c r="M5308" i="6"/>
  <c r="I5308" i="6"/>
  <c r="F1660" i="17"/>
  <c r="Q5307" i="6"/>
  <c r="W5307" i="6"/>
  <c r="X5307" i="6"/>
  <c r="M5307" i="6"/>
  <c r="I5307" i="6"/>
  <c r="F1659" i="17"/>
  <c r="Q5306" i="6"/>
  <c r="W5306" i="6"/>
  <c r="X5306" i="6"/>
  <c r="M5306" i="6"/>
  <c r="I5306" i="6"/>
  <c r="F1658" i="17"/>
  <c r="Q5305" i="6"/>
  <c r="W5305" i="6"/>
  <c r="X5305" i="6"/>
  <c r="M5305" i="6"/>
  <c r="I5305" i="6"/>
  <c r="F1657" i="17"/>
  <c r="Q5304" i="6"/>
  <c r="W5304" i="6"/>
  <c r="X5304" i="6"/>
  <c r="M5304" i="6"/>
  <c r="I5304" i="6"/>
  <c r="F1656" i="17"/>
  <c r="Q5303" i="6"/>
  <c r="W5303" i="6"/>
  <c r="X5303" i="6"/>
  <c r="M5303" i="6"/>
  <c r="I5303" i="6"/>
  <c r="F1655" i="17"/>
  <c r="Q5302" i="6"/>
  <c r="W5302" i="6"/>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c r="X5292" i="6"/>
  <c r="M5292" i="6"/>
  <c r="I5292" i="6"/>
  <c r="F1645" i="17"/>
  <c r="Q5291" i="6"/>
  <c r="W5291" i="6"/>
  <c r="X5291" i="6"/>
  <c r="M5291" i="6"/>
  <c r="I5291" i="6"/>
  <c r="F1644" i="17"/>
  <c r="Q5290" i="6"/>
  <c r="W5290" i="6"/>
  <c r="X5290" i="6"/>
  <c r="M5290" i="6"/>
  <c r="I5290" i="6"/>
  <c r="F1643" i="17"/>
  <c r="Q5289" i="6"/>
  <c r="W5289" i="6"/>
  <c r="X5289" i="6"/>
  <c r="M5289" i="6"/>
  <c r="I5289" i="6"/>
  <c r="F1642" i="17"/>
  <c r="Q5288" i="6"/>
  <c r="W5288" i="6"/>
  <c r="X5288" i="6"/>
  <c r="M5288" i="6"/>
  <c r="I5288" i="6"/>
  <c r="F1641" i="17"/>
  <c r="Q5287" i="6"/>
  <c r="W5287" i="6"/>
  <c r="X5287" i="6"/>
  <c r="M5287" i="6"/>
  <c r="I5287" i="6"/>
  <c r="F1640" i="17"/>
  <c r="Q5286" i="6"/>
  <c r="W5286" i="6"/>
  <c r="X5286" i="6"/>
  <c r="M5286" i="6"/>
  <c r="I5286" i="6"/>
  <c r="F1639" i="17"/>
  <c r="Q5285" i="6"/>
  <c r="W5285" i="6"/>
  <c r="X5285" i="6"/>
  <c r="M5285" i="6"/>
  <c r="I5285" i="6"/>
  <c r="F1638" i="17"/>
  <c r="Q5284" i="6"/>
  <c r="W5284" i="6"/>
  <c r="X5284" i="6"/>
  <c r="M5284" i="6"/>
  <c r="I5284" i="6"/>
  <c r="F1637" i="17"/>
  <c r="Q5283" i="6"/>
  <c r="W5283" i="6"/>
  <c r="X5283" i="6"/>
  <c r="M5283" i="6"/>
  <c r="I5283" i="6"/>
  <c r="F1636" i="17"/>
  <c r="I5282" i="6"/>
  <c r="Q5282" i="6"/>
  <c r="W5282" i="6"/>
  <c r="X5282" i="6"/>
  <c r="M5282" i="6"/>
  <c r="F1635" i="17"/>
  <c r="Q5281" i="6"/>
  <c r="W5281" i="6"/>
  <c r="X5281" i="6"/>
  <c r="M5281" i="6"/>
  <c r="I5281" i="6"/>
  <c r="F1634" i="17"/>
  <c r="Q5280" i="6"/>
  <c r="W5280" i="6"/>
  <c r="X5280" i="6"/>
  <c r="M5280" i="6"/>
  <c r="I5280" i="6"/>
  <c r="F1633" i="17"/>
  <c r="Q5279" i="6"/>
  <c r="W5279" i="6"/>
  <c r="X5279" i="6"/>
  <c r="M5279" i="6"/>
  <c r="I5279" i="6"/>
  <c r="F1632" i="17"/>
  <c r="Q5278" i="6"/>
  <c r="W5278" i="6"/>
  <c r="X5278" i="6"/>
  <c r="M5278" i="6"/>
  <c r="I5278" i="6"/>
  <c r="Q5277" i="6"/>
  <c r="F1631" i="17"/>
  <c r="M5277" i="6"/>
  <c r="I5277" i="6"/>
  <c r="Q5276" i="6"/>
  <c r="F1630" i="17"/>
  <c r="I5276" i="6"/>
  <c r="M5276" i="6"/>
  <c r="X5275" i="6"/>
  <c r="Q5275" i="6"/>
  <c r="W5275" i="6"/>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c r="X5264" i="6"/>
  <c r="M5264" i="6"/>
  <c r="I5264" i="6"/>
  <c r="X5263" i="6"/>
  <c r="Q5263" i="6"/>
  <c r="W5263" i="6"/>
  <c r="M5263" i="6"/>
  <c r="I5263" i="6"/>
  <c r="F1617" i="17"/>
  <c r="Q5262" i="6"/>
  <c r="W5262" i="6"/>
  <c r="X5262" i="6"/>
  <c r="M5262" i="6"/>
  <c r="I5262" i="6"/>
  <c r="F1616" i="17"/>
  <c r="Q5261" i="6"/>
  <c r="W5261" i="6"/>
  <c r="X5261" i="6"/>
  <c r="M5261" i="6"/>
  <c r="I5261" i="6"/>
  <c r="Q5260" i="6"/>
  <c r="W5260" i="6"/>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c r="X5245" i="6"/>
  <c r="M5245" i="6"/>
  <c r="I5245" i="6"/>
  <c r="Q5244" i="6"/>
  <c r="W5244" i="6"/>
  <c r="F1600" i="17"/>
  <c r="X5244" i="6"/>
  <c r="M5244" i="6"/>
  <c r="I5244" i="6"/>
  <c r="F1599" i="17"/>
  <c r="M5243" i="6"/>
  <c r="I5243" i="6"/>
  <c r="F1598" i="17"/>
  <c r="M5242" i="6"/>
  <c r="I5242" i="6"/>
  <c r="F1597" i="17"/>
  <c r="M5241" i="6"/>
  <c r="I5241" i="6"/>
  <c r="Q5238" i="6"/>
  <c r="W5238" i="6"/>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c r="X5230" i="6"/>
  <c r="F1586" i="17"/>
  <c r="O5227" i="6"/>
  <c r="I5230" i="6"/>
  <c r="M5230" i="6"/>
  <c r="X5229" i="6"/>
  <c r="F1585" i="17"/>
  <c r="Q5229" i="6"/>
  <c r="W5229" i="6"/>
  <c r="M5229" i="6"/>
  <c r="I5229" i="6"/>
  <c r="H1584" i="17"/>
  <c r="F1584" i="17"/>
  <c r="V5228" i="6"/>
  <c r="Q5227" i="6"/>
  <c r="W5227" i="6"/>
  <c r="X5227" i="6"/>
  <c r="M5227" i="6"/>
  <c r="I5227" i="6"/>
  <c r="F1583" i="17"/>
  <c r="Q5226" i="6"/>
  <c r="W5226" i="6"/>
  <c r="X5226" i="6"/>
  <c r="M5226" i="6"/>
  <c r="I5226" i="6"/>
  <c r="Q5225" i="6"/>
  <c r="W5225" i="6"/>
  <c r="F1582" i="17"/>
  <c r="X5225" i="6"/>
  <c r="M5225" i="6"/>
  <c r="I5225" i="6"/>
  <c r="F1581" i="17"/>
  <c r="Q5224" i="6"/>
  <c r="W5224" i="6"/>
  <c r="X5224" i="6"/>
  <c r="M5224" i="6"/>
  <c r="I5224" i="6"/>
  <c r="F1580" i="17"/>
  <c r="Q5223" i="6"/>
  <c r="W5223" i="6"/>
  <c r="X5223" i="6"/>
  <c r="M5223" i="6"/>
  <c r="I5223" i="6"/>
  <c r="F1579" i="17"/>
  <c r="Q5222" i="6"/>
  <c r="W5222" i="6"/>
  <c r="X5222" i="6"/>
  <c r="M5222" i="6"/>
  <c r="I5222" i="6"/>
  <c r="F1578" i="17"/>
  <c r="Q5221" i="6"/>
  <c r="W5221" i="6"/>
  <c r="X5221" i="6"/>
  <c r="M5221" i="6"/>
  <c r="I5221" i="6"/>
  <c r="F1577" i="17"/>
  <c r="Q5220" i="6"/>
  <c r="W5220" i="6"/>
  <c r="X5220" i="6"/>
  <c r="M5220" i="6"/>
  <c r="I5220" i="6"/>
  <c r="X5219" i="6"/>
  <c r="Q5219" i="6"/>
  <c r="W5219" i="6"/>
  <c r="F1576" i="17"/>
  <c r="I5219" i="6"/>
  <c r="M5219" i="6"/>
  <c r="F1575" i="17"/>
  <c r="Q5218" i="6"/>
  <c r="W5218" i="6"/>
  <c r="X5218" i="6"/>
  <c r="M5218" i="6"/>
  <c r="I5218" i="6"/>
  <c r="F1574" i="17"/>
  <c r="Q5217" i="6"/>
  <c r="W5217" i="6"/>
  <c r="X5217" i="6"/>
  <c r="M5217" i="6"/>
  <c r="I5217" i="6"/>
  <c r="F1573" i="17"/>
  <c r="Q5216" i="6"/>
  <c r="W5216" i="6"/>
  <c r="X5216" i="6"/>
  <c r="M5216" i="6"/>
  <c r="I5216" i="6"/>
  <c r="F1572" i="17"/>
  <c r="Q5215" i="6"/>
  <c r="W5215" i="6"/>
  <c r="X5215" i="6"/>
  <c r="M5215" i="6"/>
  <c r="I5215" i="6"/>
  <c r="F1571" i="17"/>
  <c r="Q5214" i="6"/>
  <c r="W5214" i="6"/>
  <c r="X5214" i="6"/>
  <c r="M5214" i="6"/>
  <c r="I5214" i="6"/>
  <c r="F1570" i="17"/>
  <c r="Q5213" i="6"/>
  <c r="W5213" i="6"/>
  <c r="X5213" i="6"/>
  <c r="M5213" i="6"/>
  <c r="I5213" i="6"/>
  <c r="F1569" i="17"/>
  <c r="Q5212" i="6"/>
  <c r="W5212" i="6"/>
  <c r="X5212" i="6"/>
  <c r="M5212" i="6"/>
  <c r="I5212" i="6"/>
  <c r="F1568" i="17"/>
  <c r="Q5211" i="6"/>
  <c r="W5211" i="6"/>
  <c r="M5211" i="6"/>
  <c r="X5211" i="6"/>
  <c r="I5211" i="6"/>
  <c r="F1567" i="17"/>
  <c r="Q5210" i="6"/>
  <c r="W5210" i="6"/>
  <c r="X5210" i="6"/>
  <c r="M5210" i="6"/>
  <c r="I5210" i="6"/>
  <c r="F1566" i="17"/>
  <c r="Q5209" i="6"/>
  <c r="W5209" i="6"/>
  <c r="X5209" i="6"/>
  <c r="M5209" i="6"/>
  <c r="I5209" i="6"/>
  <c r="F1565" i="17"/>
  <c r="Q5208" i="6"/>
  <c r="W5208" i="6"/>
  <c r="X5208" i="6"/>
  <c r="M5208" i="6"/>
  <c r="I5208" i="6"/>
  <c r="F1564" i="17"/>
  <c r="Q5207" i="6"/>
  <c r="W5207" i="6"/>
  <c r="X5207" i="6"/>
  <c r="M5207" i="6"/>
  <c r="I5207" i="6"/>
  <c r="F1563" i="17"/>
  <c r="X5206" i="6"/>
  <c r="Q5206" i="6"/>
  <c r="W5206" i="6"/>
  <c r="M5206" i="6"/>
  <c r="I5206" i="6"/>
  <c r="H1562" i="17"/>
  <c r="G1562" i="17"/>
  <c r="F1562" i="17"/>
  <c r="D2854" i="13"/>
  <c r="V5205" i="6"/>
  <c r="X5204" i="6"/>
  <c r="Q5204" i="6"/>
  <c r="W5204" i="6"/>
  <c r="O5204" i="6"/>
  <c r="N5204" i="6"/>
  <c r="M5204" i="6"/>
  <c r="I5204" i="6"/>
  <c r="F1561" i="17"/>
  <c r="D2853" i="13"/>
  <c r="Q5203" i="6"/>
  <c r="W5203" i="6"/>
  <c r="M5203" i="6"/>
  <c r="X5203" i="6"/>
  <c r="I5203" i="6"/>
  <c r="F1560" i="17"/>
  <c r="D2852" i="13"/>
  <c r="Q5202" i="6"/>
  <c r="W5202" i="6"/>
  <c r="X5202" i="6"/>
  <c r="M5202" i="6"/>
  <c r="I5202" i="6"/>
  <c r="F1557" i="17"/>
  <c r="D2849" i="13"/>
  <c r="Q5199" i="6"/>
  <c r="W5199" i="6"/>
  <c r="X5199" i="6"/>
  <c r="M5199" i="6"/>
  <c r="I5199" i="6"/>
  <c r="F1556" i="17"/>
  <c r="D2848" i="13"/>
  <c r="Q5198" i="6"/>
  <c r="W5198" i="6"/>
  <c r="X5198" i="6"/>
  <c r="M5198" i="6"/>
  <c r="I5198" i="6"/>
  <c r="X5197" i="6"/>
  <c r="Q5197" i="6"/>
  <c r="W5197" i="6"/>
  <c r="F1555" i="17"/>
  <c r="D2847" i="13"/>
  <c r="I5197" i="6"/>
  <c r="M5197" i="6"/>
  <c r="F1554" i="17"/>
  <c r="D2846" i="13"/>
  <c r="Q5196" i="6"/>
  <c r="W5196" i="6"/>
  <c r="M5196" i="6"/>
  <c r="I5196" i="6"/>
  <c r="X5196" i="6"/>
  <c r="F1553" i="17"/>
  <c r="D2845" i="13"/>
  <c r="Q5195" i="6"/>
  <c r="W5195" i="6"/>
  <c r="X5195" i="6"/>
  <c r="M5195" i="6"/>
  <c r="I5195" i="6"/>
  <c r="F1552" i="17"/>
  <c r="D2844" i="13"/>
  <c r="Q5194" i="6"/>
  <c r="W5194" i="6"/>
  <c r="X5194" i="6"/>
  <c r="M5194" i="6"/>
  <c r="I5194" i="6"/>
  <c r="F1551" i="17"/>
  <c r="D2843" i="13"/>
  <c r="Q5193" i="6"/>
  <c r="W5193" i="6"/>
  <c r="X5193" i="6"/>
  <c r="M5193" i="6"/>
  <c r="I5193" i="6"/>
  <c r="F1550" i="17"/>
  <c r="D2842" i="13"/>
  <c r="Q5192" i="6"/>
  <c r="W5192" i="6"/>
  <c r="X5192" i="6"/>
  <c r="M5192" i="6"/>
  <c r="I5192" i="6"/>
  <c r="I5191" i="6"/>
  <c r="X5191" i="6"/>
  <c r="Q5191" i="6"/>
  <c r="W5191" i="6"/>
  <c r="F1549" i="17"/>
  <c r="D2841" i="13"/>
  <c r="M5191" i="6"/>
  <c r="X5190" i="6"/>
  <c r="Q5190" i="6"/>
  <c r="W5190" i="6"/>
  <c r="F1548" i="17"/>
  <c r="D2840" i="13"/>
  <c r="M5190" i="6"/>
  <c r="I5190" i="6"/>
  <c r="Q5189" i="6"/>
  <c r="W5189" i="6"/>
  <c r="X5189" i="6"/>
  <c r="F1547" i="17"/>
  <c r="D2839" i="13"/>
  <c r="I5189" i="6"/>
  <c r="M5189" i="6"/>
  <c r="F1546" i="17"/>
  <c r="D2838" i="13"/>
  <c r="Q5188" i="6"/>
  <c r="W5188" i="6"/>
  <c r="X5188" i="6"/>
  <c r="M5188" i="6"/>
  <c r="I5188" i="6"/>
  <c r="F1545" i="17"/>
  <c r="D2837" i="13"/>
  <c r="Q5187" i="6"/>
  <c r="W5187" i="6"/>
  <c r="X5187" i="6"/>
  <c r="M5187" i="6"/>
  <c r="I5187" i="6"/>
  <c r="F1544" i="17"/>
  <c r="D2836" i="13"/>
  <c r="Q5186" i="6"/>
  <c r="W5186" i="6"/>
  <c r="X5186" i="6"/>
  <c r="M5186" i="6"/>
  <c r="I5186" i="6"/>
  <c r="F1543" i="17"/>
  <c r="D2835" i="13"/>
  <c r="Q5185" i="6"/>
  <c r="W5185" i="6"/>
  <c r="X5185" i="6"/>
  <c r="M5185" i="6"/>
  <c r="I5185" i="6"/>
  <c r="F1542" i="17"/>
  <c r="D2834" i="13"/>
  <c r="X5184" i="6"/>
  <c r="Q5184" i="6"/>
  <c r="W5184" i="6"/>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c r="X5180" i="6"/>
  <c r="M5180" i="6"/>
  <c r="I5180" i="6"/>
  <c r="F1538" i="17"/>
  <c r="D2830" i="13"/>
  <c r="X5179" i="6"/>
  <c r="Q5179" i="6"/>
  <c r="W5179" i="6"/>
  <c r="M5179" i="6"/>
  <c r="I5179" i="6"/>
  <c r="D2829" i="13"/>
  <c r="F1537" i="17"/>
  <c r="Q5178" i="6"/>
  <c r="W5178" i="6"/>
  <c r="X5178" i="6"/>
  <c r="M5178" i="6"/>
  <c r="I5178" i="6"/>
  <c r="Q5177" i="6"/>
  <c r="W5177" i="6"/>
  <c r="X5177" i="6"/>
  <c r="F1536" i="17"/>
  <c r="D2828" i="13"/>
  <c r="M5177" i="6"/>
  <c r="I5177" i="6"/>
  <c r="X5176" i="6"/>
  <c r="Q5176" i="6"/>
  <c r="W5176" i="6"/>
  <c r="F1535" i="17"/>
  <c r="D2827" i="13"/>
  <c r="I5176" i="6"/>
  <c r="M5176" i="6"/>
  <c r="X5174" i="6"/>
  <c r="X5175" i="6"/>
  <c r="Q5174" i="6"/>
  <c r="W5174" i="6"/>
  <c r="Q5175" i="6"/>
  <c r="W5175" i="6"/>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c r="M5168" i="6"/>
  <c r="I5168" i="6"/>
  <c r="X5168" i="6"/>
  <c r="F1526" i="17"/>
  <c r="D2818" i="13"/>
  <c r="Q5167" i="6"/>
  <c r="W5167" i="6"/>
  <c r="X5167" i="6"/>
  <c r="M5167" i="6"/>
  <c r="I5167" i="6"/>
  <c r="F1525" i="17"/>
  <c r="D2817" i="13"/>
  <c r="X5166" i="6"/>
  <c r="M5166" i="6"/>
  <c r="I5166" i="6"/>
  <c r="Q5166" i="6"/>
  <c r="W5166" i="6"/>
  <c r="F1524" i="17"/>
  <c r="D2816" i="13"/>
  <c r="Q5165" i="6"/>
  <c r="W5165" i="6"/>
  <c r="X5165" i="6"/>
  <c r="M5165" i="6"/>
  <c r="I5165" i="6"/>
  <c r="D2815" i="13"/>
  <c r="F1523" i="17"/>
  <c r="X5164" i="6"/>
  <c r="Q5164" i="6"/>
  <c r="W5164" i="6"/>
  <c r="M5164" i="6"/>
  <c r="I5164" i="6"/>
  <c r="F1522" i="17"/>
  <c r="D2814" i="13"/>
  <c r="Q5163" i="6"/>
  <c r="W5163" i="6"/>
  <c r="M5163" i="6"/>
  <c r="X5163" i="6"/>
  <c r="I5163" i="6"/>
  <c r="F1521" i="17"/>
  <c r="D2813" i="13"/>
  <c r="Q5162" i="6"/>
  <c r="W5162" i="6"/>
  <c r="X5162" i="6"/>
  <c r="M5162" i="6"/>
  <c r="I5162" i="6"/>
  <c r="F1520" i="17"/>
  <c r="D2812" i="13"/>
  <c r="Q5161" i="6"/>
  <c r="W5161" i="6"/>
  <c r="O5159" i="6"/>
  <c r="X5161" i="6"/>
  <c r="M5161" i="6"/>
  <c r="I5161" i="6"/>
  <c r="H1519" i="17"/>
  <c r="G1519" i="17"/>
  <c r="F1519" i="17"/>
  <c r="D2811" i="13"/>
  <c r="V5160" i="6"/>
  <c r="Q5159" i="6"/>
  <c r="W5159" i="6"/>
  <c r="X5159" i="6"/>
  <c r="N5159" i="6"/>
  <c r="M5159" i="6"/>
  <c r="I5159" i="6"/>
  <c r="F1518" i="17"/>
  <c r="D2810" i="13"/>
  <c r="Q5158" i="6"/>
  <c r="W5158" i="6"/>
  <c r="X5158" i="6"/>
  <c r="M5158" i="6"/>
  <c r="I5158" i="6"/>
  <c r="F1517" i="17"/>
  <c r="D2809" i="13"/>
  <c r="Q5157" i="6"/>
  <c r="W5157" i="6"/>
  <c r="X5157" i="6"/>
  <c r="M5157" i="6"/>
  <c r="I5157" i="6"/>
  <c r="F1516" i="17"/>
  <c r="D2808" i="13"/>
  <c r="Q5156" i="6"/>
  <c r="W5156" i="6"/>
  <c r="X5156" i="6"/>
  <c r="M5156" i="6"/>
  <c r="I5156" i="6"/>
  <c r="X5155" i="6"/>
  <c r="Q5155" i="6"/>
  <c r="W5155" i="6"/>
  <c r="F1515" i="17"/>
  <c r="D2807" i="13"/>
  <c r="M5155" i="6"/>
  <c r="I5155" i="6"/>
  <c r="X5154" i="6"/>
  <c r="Q5154" i="6"/>
  <c r="W5154" i="6"/>
  <c r="M5154" i="6"/>
  <c r="F1514" i="17"/>
  <c r="D2806" i="13"/>
  <c r="I5154" i="6"/>
  <c r="F1513" i="17"/>
  <c r="D2805" i="13"/>
  <c r="Q5153" i="6"/>
  <c r="W5153" i="6"/>
  <c r="X5153" i="6"/>
  <c r="M5153" i="6"/>
  <c r="I5153" i="6"/>
  <c r="F1512" i="17"/>
  <c r="D2804" i="13"/>
  <c r="Q5152" i="6"/>
  <c r="W5152" i="6"/>
  <c r="X5152" i="6"/>
  <c r="M5152" i="6"/>
  <c r="I5152" i="6"/>
  <c r="F1511" i="17"/>
  <c r="D2803" i="13"/>
  <c r="Q5151" i="6"/>
  <c r="W5151" i="6"/>
  <c r="X5151" i="6"/>
  <c r="M5151" i="6"/>
  <c r="I5151" i="6"/>
  <c r="X5150" i="6"/>
  <c r="Q5150" i="6"/>
  <c r="W5150" i="6"/>
  <c r="F1510" i="17"/>
  <c r="D2802" i="13"/>
  <c r="I5150" i="6"/>
  <c r="M5150" i="6"/>
  <c r="X5149" i="6"/>
  <c r="Q5149" i="6"/>
  <c r="W5149" i="6"/>
  <c r="F1509" i="17"/>
  <c r="D2801" i="13"/>
  <c r="M5149" i="6"/>
  <c r="I5149" i="6"/>
  <c r="F1508" i="17"/>
  <c r="D2800" i="13"/>
  <c r="X5148" i="6"/>
  <c r="Q5148" i="6"/>
  <c r="W5148" i="6"/>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c r="M5144" i="6"/>
  <c r="I5144" i="6"/>
  <c r="X5143" i="6"/>
  <c r="Q5143" i="6"/>
  <c r="W5143" i="6"/>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c r="X5135" i="6"/>
  <c r="M5135" i="6"/>
  <c r="I5135" i="6"/>
  <c r="F1495" i="17"/>
  <c r="D2787" i="13"/>
  <c r="X5134" i="6"/>
  <c r="Q5134" i="6"/>
  <c r="W5134" i="6"/>
  <c r="M5134" i="6"/>
  <c r="I5134" i="6"/>
  <c r="F1494" i="17"/>
  <c r="D2786" i="13"/>
  <c r="X5133" i="6"/>
  <c r="Q5133" i="6"/>
  <c r="W5133" i="6"/>
  <c r="M5133" i="6"/>
  <c r="I5133" i="6"/>
  <c r="F1493" i="17"/>
  <c r="D2785" i="13"/>
  <c r="Q5132" i="6"/>
  <c r="W5132" i="6"/>
  <c r="X5132" i="6"/>
  <c r="M5132" i="6"/>
  <c r="I5132" i="6"/>
  <c r="F1492" i="17"/>
  <c r="D2784" i="13"/>
  <c r="Q5131" i="6"/>
  <c r="W5131" i="6"/>
  <c r="X5131" i="6"/>
  <c r="M5131" i="6"/>
  <c r="I5131" i="6"/>
  <c r="F1491" i="17"/>
  <c r="D2783" i="13"/>
  <c r="X5130" i="6"/>
  <c r="Q5130" i="6"/>
  <c r="W5130" i="6"/>
  <c r="M5130" i="6"/>
  <c r="I5130" i="6"/>
  <c r="F1490" i="17"/>
  <c r="D2782" i="13"/>
  <c r="Q5129" i="6"/>
  <c r="W5129" i="6"/>
  <c r="X5129" i="6"/>
  <c r="M5129" i="6"/>
  <c r="I5129" i="6"/>
  <c r="F1489" i="17"/>
  <c r="D2781" i="13"/>
  <c r="Q5128" i="6"/>
  <c r="W5128" i="6"/>
  <c r="X5128" i="6"/>
  <c r="M5128" i="6"/>
  <c r="I5128" i="6"/>
  <c r="F1488" i="17"/>
  <c r="D2780" i="13"/>
  <c r="Q5127" i="6"/>
  <c r="W5127" i="6"/>
  <c r="X5127" i="6"/>
  <c r="M5127" i="6"/>
  <c r="I5127" i="6"/>
  <c r="F1487" i="17"/>
  <c r="D2779" i="13"/>
  <c r="Q5126" i="6"/>
  <c r="W5126" i="6"/>
  <c r="X5126" i="6"/>
  <c r="M5126" i="6"/>
  <c r="I5126" i="6"/>
  <c r="Q5125" i="6"/>
  <c r="W5125" i="6"/>
  <c r="F1486" i="17"/>
  <c r="D2778" i="13"/>
  <c r="M5125" i="6"/>
  <c r="I5125" i="6"/>
  <c r="X5125" i="6"/>
  <c r="X5124" i="6"/>
  <c r="Q5124" i="6"/>
  <c r="W5124" i="6"/>
  <c r="Q5123" i="6"/>
  <c r="F1484" i="17"/>
  <c r="F1485" i="17"/>
  <c r="D2777" i="13"/>
  <c r="D2776" i="13"/>
  <c r="I5123" i="6"/>
  <c r="I5124" i="6"/>
  <c r="M5123" i="6"/>
  <c r="M5124" i="6"/>
  <c r="Q5122" i="6"/>
  <c r="W5122" i="6"/>
  <c r="X5122" i="6"/>
  <c r="F1483" i="17"/>
  <c r="D2775" i="13"/>
  <c r="I5122" i="6"/>
  <c r="M5122" i="6"/>
  <c r="Q5121" i="6"/>
  <c r="W5121" i="6"/>
  <c r="X5121" i="6"/>
  <c r="F1482" i="17"/>
  <c r="D2774" i="13"/>
  <c r="M5121" i="6"/>
  <c r="I5121" i="6"/>
  <c r="Q5120" i="6"/>
  <c r="W5120" i="6"/>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c r="N5114" i="6"/>
  <c r="M5116" i="6"/>
  <c r="X5116" i="6"/>
  <c r="I5116" i="6"/>
  <c r="G1476" i="17"/>
  <c r="F1476" i="17"/>
  <c r="F1475" i="17"/>
  <c r="D2768" i="13"/>
  <c r="Q5114" i="6"/>
  <c r="W5114" i="6"/>
  <c r="V5115" i="6"/>
  <c r="X5114" i="6"/>
  <c r="O5114" i="6"/>
  <c r="M5114" i="6"/>
  <c r="I5114" i="6"/>
  <c r="D2767" i="13"/>
  <c r="Q5113" i="6"/>
  <c r="W5113" i="6"/>
  <c r="X5113" i="6"/>
  <c r="M5113" i="6"/>
  <c r="I5113" i="6"/>
  <c r="F1474" i="17"/>
  <c r="D2766" i="13"/>
  <c r="X5112" i="6"/>
  <c r="Q5112" i="6"/>
  <c r="W5112" i="6"/>
  <c r="M5112" i="6"/>
  <c r="I5112" i="6"/>
  <c r="D2764" i="13"/>
  <c r="F1472" i="17"/>
  <c r="Q5110" i="6"/>
  <c r="W5110" i="6"/>
  <c r="X5110" i="6"/>
  <c r="M5110" i="6"/>
  <c r="I5110" i="6"/>
  <c r="F1471" i="17"/>
  <c r="D2763" i="13"/>
  <c r="Q5109" i="6"/>
  <c r="W5109" i="6"/>
  <c r="X5109" i="6"/>
  <c r="M5109" i="6"/>
  <c r="I5109" i="6"/>
  <c r="F1470" i="17"/>
  <c r="D2762" i="13"/>
  <c r="Q5108" i="6"/>
  <c r="W5108" i="6"/>
  <c r="X5108" i="6"/>
  <c r="M5108" i="6"/>
  <c r="I5108" i="6"/>
  <c r="F1469" i="17"/>
  <c r="D2761" i="13"/>
  <c r="Q5107" i="6"/>
  <c r="W5107" i="6"/>
  <c r="X5107" i="6"/>
  <c r="M5107" i="6"/>
  <c r="I5107" i="6"/>
  <c r="F1468" i="17"/>
  <c r="D2760" i="13"/>
  <c r="Q5106" i="6"/>
  <c r="W5106" i="6"/>
  <c r="X5106" i="6"/>
  <c r="M5106" i="6"/>
  <c r="I5106" i="6"/>
  <c r="F1467" i="17"/>
  <c r="D2759" i="13"/>
  <c r="Q5105" i="6"/>
  <c r="W5105" i="6"/>
  <c r="X5105" i="6"/>
  <c r="M5105" i="6"/>
  <c r="I5105" i="6"/>
  <c r="F1466" i="17"/>
  <c r="D2758" i="13"/>
  <c r="Q5104" i="6"/>
  <c r="W5104" i="6"/>
  <c r="X5104" i="6"/>
  <c r="M5104" i="6"/>
  <c r="I5104" i="6"/>
  <c r="F1465" i="17"/>
  <c r="D2757" i="13"/>
  <c r="Q5103" i="6"/>
  <c r="W5103" i="6"/>
  <c r="X5103" i="6"/>
  <c r="M5103" i="6"/>
  <c r="I5103" i="6"/>
  <c r="D2756" i="13"/>
  <c r="F1464" i="17"/>
  <c r="Q5102" i="6"/>
  <c r="W5102" i="6"/>
  <c r="M5102" i="6"/>
  <c r="I5102" i="6"/>
  <c r="F1463" i="17"/>
  <c r="D2755" i="13"/>
  <c r="X5102" i="6"/>
  <c r="M5101" i="6"/>
  <c r="I5101" i="6"/>
  <c r="F1462" i="17"/>
  <c r="D2754" i="13"/>
  <c r="Q5100" i="6"/>
  <c r="W5100" i="6"/>
  <c r="X5100" i="6"/>
  <c r="M5100" i="6"/>
  <c r="I5100" i="6"/>
  <c r="F1461" i="17"/>
  <c r="D2753" i="13"/>
  <c r="Q5099" i="6"/>
  <c r="W5099" i="6"/>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c r="X5084" i="6"/>
  <c r="I5084" i="6"/>
  <c r="I5083" i="6"/>
  <c r="D2739" i="13"/>
  <c r="M5084" i="6"/>
  <c r="D2738" i="13"/>
  <c r="Q5083" i="6"/>
  <c r="W5083" i="6"/>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c r="X5066" i="6"/>
  <c r="M5066" i="6"/>
  <c r="I5066" i="6"/>
  <c r="D2721" i="13"/>
  <c r="Q5065" i="6"/>
  <c r="W5065" i="6"/>
  <c r="X5065" i="6"/>
  <c r="M5065" i="6"/>
  <c r="I5065" i="6"/>
  <c r="D2720" i="13"/>
  <c r="Q5064" i="6"/>
  <c r="W5064" i="6"/>
  <c r="X5064" i="6"/>
  <c r="M5064" i="6"/>
  <c r="I5064" i="6"/>
  <c r="D2719" i="13"/>
  <c r="Q5063" i="6"/>
  <c r="W5063" i="6"/>
  <c r="X5063" i="6"/>
  <c r="M5063" i="6"/>
  <c r="I5063" i="6"/>
  <c r="D2718" i="13"/>
  <c r="Q5062" i="6"/>
  <c r="W5062" i="6"/>
  <c r="X5062" i="6"/>
  <c r="M5062" i="6"/>
  <c r="I5062" i="6"/>
  <c r="D2717" i="13"/>
  <c r="Q5061" i="6"/>
  <c r="W5061" i="6"/>
  <c r="X5061" i="6"/>
  <c r="M5061" i="6"/>
  <c r="I5061" i="6"/>
  <c r="D2716" i="13"/>
  <c r="Q5060" i="6"/>
  <c r="W5060" i="6"/>
  <c r="M5060" i="6"/>
  <c r="X5060" i="6"/>
  <c r="I5060" i="6"/>
  <c r="D2715" i="13"/>
  <c r="Q5059" i="6"/>
  <c r="W5059" i="6"/>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c r="M5053" i="6"/>
  <c r="I5053" i="6"/>
  <c r="D2708" i="13"/>
  <c r="Q5052" i="6"/>
  <c r="W5052" i="6"/>
  <c r="M5052" i="6"/>
  <c r="I5052" i="6"/>
  <c r="D2707" i="13"/>
  <c r="Q5051" i="6"/>
  <c r="W5051" i="6"/>
  <c r="M5051" i="6"/>
  <c r="I5051" i="6"/>
  <c r="D2706" i="13"/>
  <c r="Q5050" i="6"/>
  <c r="W5050" i="6"/>
  <c r="M5050" i="6"/>
  <c r="I5050" i="6"/>
  <c r="D2705" i="13"/>
  <c r="Q5049" i="6"/>
  <c r="W5049" i="6"/>
  <c r="M5049" i="6"/>
  <c r="I5049" i="6"/>
  <c r="D2704" i="13"/>
  <c r="Q5048" i="6"/>
  <c r="W5048" i="6"/>
  <c r="M5048" i="6"/>
  <c r="I5048" i="6"/>
  <c r="H1410" i="17"/>
  <c r="D2703" i="13"/>
  <c r="Q5047" i="6"/>
  <c r="W5047" i="6"/>
  <c r="M5047" i="6"/>
  <c r="I5047" i="6"/>
  <c r="G1410" i="17"/>
  <c r="F1410" i="17"/>
  <c r="D2702" i="13"/>
  <c r="V5046" i="6"/>
  <c r="O5045" i="6"/>
  <c r="N5045" i="6"/>
  <c r="M5045" i="6"/>
  <c r="I5045" i="6"/>
  <c r="Q5045" i="6"/>
  <c r="W5045" i="6"/>
  <c r="F1409" i="17"/>
  <c r="D2701" i="13"/>
  <c r="Q5044" i="6"/>
  <c r="W5044" i="6"/>
  <c r="I5044" i="6"/>
  <c r="M5044" i="6"/>
  <c r="F1407" i="17"/>
  <c r="D2699" i="13"/>
  <c r="Q5042" i="6"/>
  <c r="W5042" i="6"/>
  <c r="M5042" i="6"/>
  <c r="I5042" i="6"/>
  <c r="Q5041" i="6"/>
  <c r="W5041" i="6"/>
  <c r="F1406" i="17"/>
  <c r="D2698" i="13"/>
  <c r="I5041" i="6"/>
  <c r="M5041" i="6"/>
  <c r="F1405" i="17"/>
  <c r="D2697" i="13"/>
  <c r="Q5040" i="6"/>
  <c r="W5040" i="6"/>
  <c r="M5040" i="6"/>
  <c r="I5040" i="6"/>
  <c r="F1404" i="17"/>
  <c r="D2696" i="13"/>
  <c r="Q5039" i="6"/>
  <c r="W5039" i="6"/>
  <c r="M5039" i="6"/>
  <c r="I5039" i="6"/>
  <c r="F1403" i="17"/>
  <c r="D2695" i="13"/>
  <c r="Q5038" i="6"/>
  <c r="W5038" i="6"/>
  <c r="M5038" i="6"/>
  <c r="I5038" i="6"/>
  <c r="F1402" i="17"/>
  <c r="D2694" i="13"/>
  <c r="Q5037" i="6"/>
  <c r="W5037" i="6"/>
  <c r="M5037" i="6"/>
  <c r="I5037" i="6"/>
  <c r="F1401" i="17"/>
  <c r="D2693" i="13"/>
  <c r="Q5036" i="6"/>
  <c r="W5036" i="6"/>
  <c r="M5036" i="6"/>
  <c r="I5036" i="6"/>
  <c r="F1400" i="17"/>
  <c r="D2692" i="13"/>
  <c r="Q5035" i="6"/>
  <c r="W5035" i="6"/>
  <c r="M5035" i="6"/>
  <c r="I5035" i="6"/>
  <c r="F1399" i="17"/>
  <c r="D2691" i="13"/>
  <c r="Q5034" i="6"/>
  <c r="W5034" i="6"/>
  <c r="M5034" i="6"/>
  <c r="I5034" i="6"/>
  <c r="F1398" i="17"/>
  <c r="D2690" i="13"/>
  <c r="Q5033" i="6"/>
  <c r="W5033" i="6"/>
  <c r="M5033" i="6"/>
  <c r="I5033" i="6"/>
  <c r="F1397" i="17"/>
  <c r="D2689" i="13"/>
  <c r="Q5032" i="6"/>
  <c r="W5032" i="6"/>
  <c r="M5032" i="6"/>
  <c r="I5032" i="6"/>
  <c r="F1396" i="17"/>
  <c r="D2688" i="13"/>
  <c r="Q5031" i="6"/>
  <c r="W5031" i="6"/>
  <c r="M5031" i="6"/>
  <c r="I5031" i="6"/>
  <c r="F1395" i="17"/>
  <c r="D2687" i="13"/>
  <c r="Q5030" i="6"/>
  <c r="W5030" i="6"/>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c r="O5021" i="6"/>
  <c r="N5021" i="6"/>
  <c r="M5021" i="6"/>
  <c r="I5021" i="6"/>
  <c r="F1386" i="17"/>
  <c r="D2678" i="13"/>
  <c r="Q5020" i="6"/>
  <c r="W5020" i="6"/>
  <c r="M5020" i="6"/>
  <c r="I5020" i="6"/>
  <c r="F1385" i="17"/>
  <c r="D2677" i="13"/>
  <c r="Q5019" i="6"/>
  <c r="W5019" i="6"/>
  <c r="M5019" i="6"/>
  <c r="I5019" i="6"/>
  <c r="F1384" i="17"/>
  <c r="D2676" i="13"/>
  <c r="Q5018" i="6"/>
  <c r="W5018" i="6"/>
  <c r="M5018" i="6"/>
  <c r="I5018" i="6"/>
  <c r="F1383" i="17"/>
  <c r="D2675" i="13"/>
  <c r="Q5017" i="6"/>
  <c r="W5017" i="6"/>
  <c r="M5017" i="6"/>
  <c r="I5017" i="6"/>
  <c r="F1382" i="17"/>
  <c r="D2674" i="13"/>
  <c r="Q5016" i="6"/>
  <c r="W5016" i="6"/>
  <c r="M5016" i="6"/>
  <c r="I5016" i="6"/>
  <c r="F1381" i="17"/>
  <c r="D2673" i="13"/>
  <c r="Q5015" i="6"/>
  <c r="W5015" i="6"/>
  <c r="M5015" i="6"/>
  <c r="I5015" i="6"/>
  <c r="F1380" i="17"/>
  <c r="D2672" i="13"/>
  <c r="Q5014" i="6"/>
  <c r="W5014" i="6"/>
  <c r="M5014" i="6"/>
  <c r="I5014" i="6"/>
  <c r="Q5012" i="6"/>
  <c r="W5012" i="6"/>
  <c r="Q5011" i="6"/>
  <c r="Q5013" i="6"/>
  <c r="W5013" i="6"/>
  <c r="F1379" i="17"/>
  <c r="D2671" i="13"/>
  <c r="M5013" i="6"/>
  <c r="I5013" i="6"/>
  <c r="M5010" i="6"/>
  <c r="Q5010" i="6"/>
  <c r="W5010" i="6"/>
  <c r="F1376" i="17"/>
  <c r="D2668" i="13"/>
  <c r="I5010" i="6"/>
  <c r="F1375" i="17"/>
  <c r="D2667" i="13"/>
  <c r="Q5009" i="6"/>
  <c r="W5009" i="6"/>
  <c r="M5009" i="6"/>
  <c r="I5009" i="6"/>
  <c r="Q5008" i="6"/>
  <c r="W5008" i="6"/>
  <c r="F1374" i="17"/>
  <c r="D2666" i="13"/>
  <c r="I5008" i="6"/>
  <c r="M5008" i="6"/>
  <c r="F1373" i="17"/>
  <c r="D2665" i="13"/>
  <c r="Q5007" i="6"/>
  <c r="W5007" i="6"/>
  <c r="M5007" i="6"/>
  <c r="I5007" i="6"/>
  <c r="F1372" i="17"/>
  <c r="D2664" i="13"/>
  <c r="Q5006" i="6"/>
  <c r="W5006" i="6"/>
  <c r="M5006" i="6"/>
  <c r="I5006" i="6"/>
  <c r="Q5005" i="6"/>
  <c r="W5005" i="6"/>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c r="N5000" i="6"/>
  <c r="M5000" i="6"/>
  <c r="I5000" i="6"/>
  <c r="Q4999" i="6"/>
  <c r="W4999" i="6"/>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c r="M4986" i="6"/>
  <c r="I4986" i="6"/>
  <c r="F1352" i="17"/>
  <c r="D2644" i="13"/>
  <c r="Q4985" i="6"/>
  <c r="W4985" i="6"/>
  <c r="M4985" i="6"/>
  <c r="I4985" i="6"/>
  <c r="F1351" i="17"/>
  <c r="D2643" i="13"/>
  <c r="Q4984" i="6"/>
  <c r="W4984" i="6"/>
  <c r="M4984" i="6"/>
  <c r="I4984" i="6"/>
  <c r="F1350" i="17"/>
  <c r="D2642" i="13"/>
  <c r="Q4983" i="6"/>
  <c r="W4983" i="6"/>
  <c r="M4983" i="6"/>
  <c r="I4983" i="6"/>
  <c r="Q4982" i="6"/>
  <c r="W4982" i="6"/>
  <c r="F1349" i="17"/>
  <c r="D2641" i="13"/>
  <c r="I4982" i="6"/>
  <c r="M4982" i="6"/>
  <c r="F1348" i="17"/>
  <c r="D2640" i="13"/>
  <c r="Q4981" i="6"/>
  <c r="W4981" i="6"/>
  <c r="M4981" i="6"/>
  <c r="I4981" i="6"/>
  <c r="O4704" i="6"/>
  <c r="Q4980" i="6"/>
  <c r="W4980" i="6"/>
  <c r="F1347" i="17"/>
  <c r="D2639" i="13"/>
  <c r="I4980" i="6"/>
  <c r="M4980" i="6"/>
  <c r="F1346" i="17"/>
  <c r="D2638" i="13"/>
  <c r="Q4979" i="6"/>
  <c r="W4979" i="6"/>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c r="M4975" i="6"/>
  <c r="I4975" i="6"/>
  <c r="F1342" i="17"/>
  <c r="D2634" i="13"/>
  <c r="Q4974" i="6"/>
  <c r="W4974" i="6"/>
  <c r="M4974" i="6"/>
  <c r="I4974" i="6"/>
  <c r="F1341" i="17"/>
  <c r="D2633" i="13"/>
  <c r="Q4973" i="6"/>
  <c r="W4973" i="6"/>
  <c r="M4973" i="6"/>
  <c r="I4973" i="6"/>
  <c r="F1340" i="17"/>
  <c r="D2632" i="13"/>
  <c r="Q4972" i="6"/>
  <c r="W4972" i="6"/>
  <c r="M4972" i="6"/>
  <c r="I4972" i="6"/>
  <c r="F1339" i="17"/>
  <c r="D2631" i="13"/>
  <c r="Q4971" i="6"/>
  <c r="W4971" i="6"/>
  <c r="M4971" i="6"/>
  <c r="I4971" i="6"/>
  <c r="F1338" i="17"/>
  <c r="D2630" i="13"/>
  <c r="Q4970" i="6"/>
  <c r="W4970" i="6"/>
  <c r="M4970" i="6"/>
  <c r="I4970" i="6"/>
  <c r="F1337" i="17"/>
  <c r="D2629" i="13"/>
  <c r="Q4969" i="6"/>
  <c r="W4969" i="6"/>
  <c r="M4969" i="6"/>
  <c r="I4969" i="6"/>
  <c r="F1336" i="17"/>
  <c r="D2628" i="13"/>
  <c r="Q4968" i="6"/>
  <c r="W4968" i="6"/>
  <c r="M4968" i="6"/>
  <c r="I4968" i="6"/>
  <c r="F1335" i="17"/>
  <c r="D2627" i="13"/>
  <c r="Q4967" i="6"/>
  <c r="W4967" i="6"/>
  <c r="M4967" i="6"/>
  <c r="I4967" i="6"/>
  <c r="F1334" i="17"/>
  <c r="D2626" i="13"/>
  <c r="Q4966" i="6"/>
  <c r="W4966" i="6"/>
  <c r="M4966" i="6"/>
  <c r="I4966" i="6"/>
  <c r="F1333" i="17"/>
  <c r="D2625" i="13"/>
  <c r="M4965" i="6"/>
  <c r="Q4965" i="6"/>
  <c r="W4965" i="6"/>
  <c r="I4965" i="6"/>
  <c r="F1332" i="17"/>
  <c r="D2624" i="13"/>
  <c r="Q4964" i="6"/>
  <c r="W4964" i="6"/>
  <c r="M4964" i="6"/>
  <c r="I4964" i="6"/>
  <c r="Q4963" i="6"/>
  <c r="W4963" i="6"/>
  <c r="F1331" i="17"/>
  <c r="D2623" i="13"/>
  <c r="M4963" i="6"/>
  <c r="I4963" i="6"/>
  <c r="F1330" i="17"/>
  <c r="D2622" i="13"/>
  <c r="Q4962" i="6"/>
  <c r="W4962" i="6"/>
  <c r="M4962" i="6"/>
  <c r="I4962" i="6"/>
  <c r="F1329" i="17"/>
  <c r="D2621" i="13"/>
  <c r="Q4961" i="6"/>
  <c r="W4961" i="6"/>
  <c r="M4961" i="6"/>
  <c r="I4961" i="6"/>
  <c r="F1328" i="17"/>
  <c r="D2620" i="13"/>
  <c r="Q4960" i="6"/>
  <c r="W4960" i="6"/>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c r="F1320" i="17"/>
  <c r="D2612" i="13"/>
  <c r="I4951" i="6"/>
  <c r="M4951" i="6"/>
  <c r="F1319" i="17"/>
  <c r="D2611" i="13"/>
  <c r="Q4950" i="6"/>
  <c r="W4950" i="6"/>
  <c r="M4950" i="6"/>
  <c r="I4950" i="6"/>
  <c r="F1318" i="17"/>
  <c r="D2610" i="13"/>
  <c r="Q4949" i="6"/>
  <c r="W4949" i="6"/>
  <c r="M4949" i="6"/>
  <c r="I4949" i="6"/>
  <c r="D2609" i="13"/>
  <c r="F1317" i="17"/>
  <c r="Q4948" i="6"/>
  <c r="W4948" i="6"/>
  <c r="M4948" i="6"/>
  <c r="I4948" i="6"/>
  <c r="F1316" i="17"/>
  <c r="D2608" i="13"/>
  <c r="Q4947" i="6"/>
  <c r="W4947" i="6"/>
  <c r="M4947" i="6"/>
  <c r="I4947" i="6"/>
  <c r="D2607" i="13"/>
  <c r="F1315" i="17"/>
  <c r="Q4946" i="6"/>
  <c r="W4946" i="6"/>
  <c r="M4946" i="6"/>
  <c r="I4946" i="6"/>
  <c r="F1314" i="17"/>
  <c r="D2606" i="13"/>
  <c r="Q4945" i="6"/>
  <c r="W4945" i="6"/>
  <c r="M4945" i="6"/>
  <c r="I4945" i="6"/>
  <c r="D2605" i="13"/>
  <c r="F1313" i="17"/>
  <c r="Q4944" i="6"/>
  <c r="W4944" i="6"/>
  <c r="M4944" i="6"/>
  <c r="I4944" i="6"/>
  <c r="F1312" i="17"/>
  <c r="D2604" i="13"/>
  <c r="Q4943" i="6"/>
  <c r="W4943" i="6"/>
  <c r="M4943" i="6"/>
  <c r="I4943" i="6"/>
  <c r="Q4942" i="6"/>
  <c r="W4942" i="6"/>
  <c r="F1311" i="17"/>
  <c r="D2603" i="13"/>
  <c r="I4942" i="6"/>
  <c r="M4942" i="6"/>
  <c r="F1310" i="17"/>
  <c r="D2602" i="13"/>
  <c r="Q4941" i="6"/>
  <c r="W4941" i="6"/>
  <c r="M4941" i="6"/>
  <c r="I4941" i="6"/>
  <c r="F1309" i="17"/>
  <c r="D2601" i="13"/>
  <c r="Q4940" i="6"/>
  <c r="W4940" i="6"/>
  <c r="M4940" i="6"/>
  <c r="I4940" i="6"/>
  <c r="F1308" i="17"/>
  <c r="D2600" i="13"/>
  <c r="Q4939" i="6"/>
  <c r="W4939" i="6"/>
  <c r="M4939" i="6"/>
  <c r="I4939" i="6"/>
  <c r="F1307" i="17"/>
  <c r="D2599" i="13"/>
  <c r="Q4938" i="6"/>
  <c r="W4938" i="6"/>
  <c r="M4938" i="6"/>
  <c r="I4938" i="6"/>
  <c r="F1306" i="17"/>
  <c r="D2598" i="13"/>
  <c r="Q4937" i="6"/>
  <c r="W4937" i="6"/>
  <c r="M4937" i="6"/>
  <c r="I4937" i="6"/>
  <c r="F1305" i="17"/>
  <c r="D2597" i="13"/>
  <c r="Q4936" i="6"/>
  <c r="W4936" i="6"/>
  <c r="M4936" i="6"/>
  <c r="I4936" i="6"/>
  <c r="F1304" i="17"/>
  <c r="D2596" i="13"/>
  <c r="Q4935" i="6"/>
  <c r="W4935" i="6"/>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c r="Q4930" i="6"/>
  <c r="W4930" i="6"/>
  <c r="I4931" i="6"/>
  <c r="Q4929" i="6"/>
  <c r="W4929" i="6"/>
  <c r="F1298" i="17"/>
  <c r="D2590" i="13"/>
  <c r="Q4928" i="6"/>
  <c r="W4928" i="6"/>
  <c r="M4928" i="6"/>
  <c r="I4928" i="6"/>
  <c r="F1297" i="17"/>
  <c r="D2589" i="13"/>
  <c r="Q4927" i="6"/>
  <c r="W4927" i="6"/>
  <c r="M4927" i="6"/>
  <c r="I4927" i="6"/>
  <c r="F1296" i="17"/>
  <c r="D2588" i="13"/>
  <c r="D2587" i="13"/>
  <c r="Q4926" i="6"/>
  <c r="W4926" i="6"/>
  <c r="M4926" i="6"/>
  <c r="I4926" i="6"/>
  <c r="F1295" i="17"/>
  <c r="Q4925" i="6"/>
  <c r="W4925" i="6"/>
  <c r="M4925" i="6"/>
  <c r="I4925" i="6"/>
  <c r="F1294" i="17"/>
  <c r="D2586" i="13"/>
  <c r="Q4924" i="6"/>
  <c r="W4924" i="6"/>
  <c r="M4924" i="6"/>
  <c r="I4924" i="6"/>
  <c r="D2585" i="13"/>
  <c r="F1293" i="17"/>
  <c r="Q4923" i="6"/>
  <c r="W4923" i="6"/>
  <c r="M4923" i="6"/>
  <c r="I4923" i="6"/>
  <c r="Q4922" i="6"/>
  <c r="W4922" i="6"/>
  <c r="M4922" i="6"/>
  <c r="I4922" i="6"/>
  <c r="F1292" i="17"/>
  <c r="D2584" i="13"/>
  <c r="Q4921" i="6"/>
  <c r="W4921" i="6"/>
  <c r="F1291" i="17"/>
  <c r="D2583" i="13"/>
  <c r="I4921" i="6"/>
  <c r="M4921" i="6"/>
  <c r="Q4920" i="6"/>
  <c r="W4920" i="6"/>
  <c r="F1290" i="17"/>
  <c r="D2582" i="13"/>
  <c r="M4920" i="6"/>
  <c r="I4920" i="6"/>
  <c r="F1289" i="17"/>
  <c r="D2581" i="13"/>
  <c r="Q4918" i="6"/>
  <c r="W4918" i="6"/>
  <c r="Q4919" i="6"/>
  <c r="W4919" i="6"/>
  <c r="M4919" i="6"/>
  <c r="I4919" i="6"/>
  <c r="F1288" i="17"/>
  <c r="D2580" i="13"/>
  <c r="M4918" i="6"/>
  <c r="I4918" i="6"/>
  <c r="F1287" i="17"/>
  <c r="D2579" i="13"/>
  <c r="Q4917" i="6"/>
  <c r="W4917" i="6"/>
  <c r="M4917" i="6"/>
  <c r="I4917" i="6"/>
  <c r="F1286" i="17"/>
  <c r="D2578" i="13"/>
  <c r="Q4916" i="6"/>
  <c r="W4916" i="6"/>
  <c r="M4916" i="6"/>
  <c r="I4916" i="6"/>
  <c r="F1285" i="17"/>
  <c r="D2577" i="13"/>
  <c r="Q4915" i="6"/>
  <c r="W4915" i="6"/>
  <c r="M4915" i="6"/>
  <c r="I4915" i="6"/>
  <c r="F1284" i="17"/>
  <c r="D2576" i="13"/>
  <c r="Q4914" i="6"/>
  <c r="W4914" i="6"/>
  <c r="M4914" i="6"/>
  <c r="I4914" i="6"/>
  <c r="F1283" i="17"/>
  <c r="D2575" i="13"/>
  <c r="Q4912" i="6"/>
  <c r="W4912" i="6"/>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c r="M4908" i="6"/>
  <c r="I4908" i="6"/>
  <c r="F1278" i="17"/>
  <c r="D2570" i="13"/>
  <c r="Q4907" i="6"/>
  <c r="W4907" i="6"/>
  <c r="M4907" i="6"/>
  <c r="I4907" i="6"/>
  <c r="F1277" i="17"/>
  <c r="F1276" i="17"/>
  <c r="D2569" i="13"/>
  <c r="Q4906" i="6"/>
  <c r="W4906" i="6"/>
  <c r="M4906" i="6"/>
  <c r="I4906" i="6"/>
  <c r="D2568" i="13"/>
  <c r="Q4905" i="6"/>
  <c r="W4905" i="6"/>
  <c r="M4905" i="6"/>
  <c r="I4905" i="6"/>
  <c r="D2567" i="13"/>
  <c r="F1275" i="17"/>
  <c r="Q4904" i="6"/>
  <c r="W4904" i="6"/>
  <c r="I4904" i="6"/>
  <c r="M4904" i="6"/>
  <c r="F1274" i="17"/>
  <c r="D2566" i="13"/>
  <c r="Q4903" i="6"/>
  <c r="W4903" i="6"/>
  <c r="M4903" i="6"/>
  <c r="I4903" i="6"/>
  <c r="Q4902" i="6"/>
  <c r="W4902" i="6"/>
  <c r="F1273" i="17"/>
  <c r="D2565" i="13"/>
  <c r="M4902" i="6"/>
  <c r="I4902" i="6"/>
  <c r="Q4901" i="6"/>
  <c r="W4901" i="6"/>
  <c r="F1272" i="17"/>
  <c r="D2564" i="13"/>
  <c r="M4901" i="6"/>
  <c r="I4901" i="6"/>
  <c r="Q4900" i="6"/>
  <c r="W4900" i="6"/>
  <c r="F1271" i="17"/>
  <c r="D2563" i="13"/>
  <c r="I4900" i="6"/>
  <c r="M4900" i="6"/>
  <c r="Q4899" i="6"/>
  <c r="W4899" i="6"/>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c r="M4895" i="6"/>
  <c r="I4895" i="6"/>
  <c r="F1265" i="17"/>
  <c r="D2557" i="13"/>
  <c r="Q4894" i="6"/>
  <c r="W4894" i="6"/>
  <c r="M4894" i="6"/>
  <c r="I4894" i="6"/>
  <c r="F1264" i="17"/>
  <c r="D2556" i="13"/>
  <c r="Q4893" i="6"/>
  <c r="W4893" i="6"/>
  <c r="M4893" i="6"/>
  <c r="I4893" i="6"/>
  <c r="F1263" i="17"/>
  <c r="D2555" i="13"/>
  <c r="Q4892" i="6"/>
  <c r="W4892" i="6"/>
  <c r="O4865" i="6"/>
  <c r="M4892" i="6"/>
  <c r="I4892" i="6"/>
  <c r="F1262" i="17"/>
  <c r="D2554" i="13"/>
  <c r="Q4891" i="6"/>
  <c r="W4891" i="6"/>
  <c r="M4891" i="6"/>
  <c r="I4891" i="6"/>
  <c r="F1261" i="17"/>
  <c r="D2553" i="13"/>
  <c r="Q4890" i="6"/>
  <c r="W4890" i="6"/>
  <c r="M4890" i="6"/>
  <c r="I4890" i="6"/>
  <c r="F1260" i="17"/>
  <c r="D2552" i="13"/>
  <c r="Q4889" i="6"/>
  <c r="W4889" i="6"/>
  <c r="O4887" i="6"/>
  <c r="M4889" i="6"/>
  <c r="I4889" i="6"/>
  <c r="H1259" i="17"/>
  <c r="G1259" i="17"/>
  <c r="F1259" i="17"/>
  <c r="D2551" i="13"/>
  <c r="V4866" i="6"/>
  <c r="V4888" i="6"/>
  <c r="N4887" i="6"/>
  <c r="Q4887" i="6"/>
  <c r="W4887" i="6"/>
  <c r="M4887" i="6"/>
  <c r="I4887" i="6"/>
  <c r="I4886" i="6"/>
  <c r="Q4886" i="6"/>
  <c r="W4886" i="6"/>
  <c r="F1258" i="17"/>
  <c r="D2550" i="13"/>
  <c r="M4886" i="6"/>
  <c r="F1257" i="17"/>
  <c r="Q4885" i="6"/>
  <c r="W4885" i="6"/>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c r="M4873" i="6"/>
  <c r="I4873" i="6"/>
  <c r="F1244" i="17"/>
  <c r="Q4872" i="6"/>
  <c r="W4872" i="6"/>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c r="M4862" i="6"/>
  <c r="I4862" i="6"/>
  <c r="F1234" i="17"/>
  <c r="D2526" i="13"/>
  <c r="Q4861" i="6"/>
  <c r="W4861" i="6"/>
  <c r="M4861" i="6"/>
  <c r="I4861" i="6"/>
  <c r="Q4860" i="6"/>
  <c r="W4860" i="6"/>
  <c r="F1233" i="17"/>
  <c r="D2525" i="13"/>
  <c r="M4860" i="6"/>
  <c r="I4860" i="6"/>
  <c r="F1232" i="17"/>
  <c r="D2524" i="13"/>
  <c r="Q4859" i="6"/>
  <c r="W4859" i="6"/>
  <c r="M4859" i="6"/>
  <c r="I4859" i="6"/>
  <c r="F1231" i="17"/>
  <c r="D2523" i="13"/>
  <c r="Q4858" i="6"/>
  <c r="W4858" i="6"/>
  <c r="M4858" i="6"/>
  <c r="I4858" i="6"/>
  <c r="F1230" i="17"/>
  <c r="D2522" i="13"/>
  <c r="Q4857" i="6"/>
  <c r="W4857" i="6"/>
  <c r="M4857" i="6"/>
  <c r="I4857" i="6"/>
  <c r="F1229" i="17"/>
  <c r="D2521" i="13"/>
  <c r="Q4856" i="6"/>
  <c r="W4856" i="6"/>
  <c r="M4856" i="6"/>
  <c r="I4856" i="6"/>
  <c r="F1225" i="17"/>
  <c r="F1226" i="17"/>
  <c r="F1227" i="17"/>
  <c r="F1228" i="17"/>
  <c r="D2517" i="13"/>
  <c r="D2518" i="13"/>
  <c r="D2519" i="13"/>
  <c r="D2520" i="13"/>
  <c r="Q4855" i="6"/>
  <c r="M4852" i="6"/>
  <c r="M4853" i="6"/>
  <c r="M4854" i="6"/>
  <c r="M4855" i="6"/>
  <c r="I4855" i="6"/>
  <c r="I4854" i="6"/>
  <c r="I4853" i="6"/>
  <c r="I4852" i="6"/>
  <c r="Q4851" i="6"/>
  <c r="W4851" i="6"/>
  <c r="F1224" i="17"/>
  <c r="D2516" i="13"/>
  <c r="M4851" i="6"/>
  <c r="I4851" i="6"/>
  <c r="F1223" i="17"/>
  <c r="D2515" i="13"/>
  <c r="Q4850" i="6"/>
  <c r="W4850" i="6"/>
  <c r="M4850" i="6"/>
  <c r="I4850" i="6"/>
  <c r="F1222" i="17"/>
  <c r="D2514" i="13"/>
  <c r="Q4849" i="6"/>
  <c r="W4849" i="6"/>
  <c r="M4849" i="6"/>
  <c r="I4849" i="6"/>
  <c r="Q4848" i="6"/>
  <c r="W4848" i="6"/>
  <c r="F1221" i="17"/>
  <c r="D2513" i="13"/>
  <c r="M4848" i="6"/>
  <c r="I4848" i="6"/>
  <c r="F1220" i="17"/>
  <c r="D2512" i="13"/>
  <c r="Q4847" i="6"/>
  <c r="W4847" i="6"/>
  <c r="M4847" i="6"/>
  <c r="I4847" i="6"/>
  <c r="Q4846" i="6"/>
  <c r="W4846" i="6"/>
  <c r="F1219" i="17"/>
  <c r="D2511" i="13"/>
  <c r="M4846" i="6"/>
  <c r="I4846" i="6"/>
  <c r="Q4845" i="6"/>
  <c r="W4845" i="6"/>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c r="Q4842" i="6"/>
  <c r="W4842" i="6"/>
  <c r="N4842" i="6"/>
  <c r="I4841" i="6"/>
  <c r="Q4839" i="6"/>
  <c r="W4839" i="6"/>
  <c r="F1213" i="17"/>
  <c r="D2505" i="13"/>
  <c r="M4839" i="6"/>
  <c r="I4839" i="6"/>
  <c r="Q4838" i="6"/>
  <c r="W4838" i="6"/>
  <c r="F1212" i="17"/>
  <c r="D2504" i="13"/>
  <c r="M4838" i="6"/>
  <c r="I4838" i="6"/>
  <c r="Q4837" i="6"/>
  <c r="W4837" i="6"/>
  <c r="F1211" i="17"/>
  <c r="D2503" i="13"/>
  <c r="M4837" i="6"/>
  <c r="E4837" i="6"/>
  <c r="I4837" i="6"/>
  <c r="Q4836" i="6"/>
  <c r="W4836" i="6"/>
  <c r="F1210" i="17"/>
  <c r="D2502" i="13"/>
  <c r="M4836" i="6"/>
  <c r="I4836" i="6"/>
  <c r="F1209" i="17"/>
  <c r="D2501" i="13"/>
  <c r="Q4835" i="6"/>
  <c r="W4835" i="6"/>
  <c r="M4835" i="6"/>
  <c r="I4835" i="6"/>
  <c r="F1208" i="17"/>
  <c r="D2500" i="13"/>
  <c r="Q4834" i="6"/>
  <c r="W4834" i="6"/>
  <c r="M4834" i="6"/>
  <c r="I4834" i="6"/>
  <c r="D2499" i="13"/>
  <c r="F1207" i="17"/>
  <c r="Q4833" i="6"/>
  <c r="W4833" i="6"/>
  <c r="M4833" i="6"/>
  <c r="I4833" i="6"/>
  <c r="Q4832" i="6"/>
  <c r="W4832" i="6"/>
  <c r="F1206" i="17"/>
  <c r="D2498" i="13"/>
  <c r="M4832" i="6"/>
  <c r="I4832" i="6"/>
  <c r="F1205" i="17"/>
  <c r="D2497" i="13"/>
  <c r="Q4831" i="6"/>
  <c r="W4831" i="6"/>
  <c r="M4831" i="6"/>
  <c r="I4831" i="6"/>
  <c r="F1204" i="17"/>
  <c r="D2496" i="13"/>
  <c r="Q4830" i="6"/>
  <c r="W4830" i="6"/>
  <c r="Q4829" i="6"/>
  <c r="W4829" i="6"/>
  <c r="M4830" i="6"/>
  <c r="I4830" i="6"/>
  <c r="F1203" i="17"/>
  <c r="D2495" i="13"/>
  <c r="M4829" i="6"/>
  <c r="I4829" i="6"/>
  <c r="Q4828" i="6"/>
  <c r="W4828" i="6"/>
  <c r="F1202" i="17"/>
  <c r="D2494" i="13"/>
  <c r="I4828" i="6"/>
  <c r="M4828" i="6"/>
  <c r="Q4827" i="6"/>
  <c r="W4827" i="6"/>
  <c r="F1201" i="17"/>
  <c r="D2493" i="13"/>
  <c r="I4827" i="6"/>
  <c r="M4827" i="6"/>
  <c r="Q4826" i="6"/>
  <c r="W4826" i="6"/>
  <c r="F1200" i="17"/>
  <c r="D2492" i="13"/>
  <c r="I4826" i="6"/>
  <c r="M4826" i="6"/>
  <c r="Q4825" i="6"/>
  <c r="W4825" i="6"/>
  <c r="D2491" i="13"/>
  <c r="F1199" i="17"/>
  <c r="M4825" i="6"/>
  <c r="I4825" i="6"/>
  <c r="Q4824" i="6"/>
  <c r="W4824" i="6"/>
  <c r="F1198" i="17"/>
  <c r="D2490" i="13"/>
  <c r="M4824" i="6"/>
  <c r="I4824" i="6"/>
  <c r="Q4823" i="6"/>
  <c r="W4823" i="6"/>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c r="F1190" i="17"/>
  <c r="D2482" i="13"/>
  <c r="M4815" i="6"/>
  <c r="I4815" i="6"/>
  <c r="Q4814" i="6"/>
  <c r="W4814" i="6"/>
  <c r="F1189" i="17"/>
  <c r="D2481" i="13"/>
  <c r="M4814" i="6"/>
  <c r="I4814" i="6"/>
  <c r="Q4813" i="6"/>
  <c r="W4813" i="6"/>
  <c r="F1188" i="17"/>
  <c r="D2480" i="13"/>
  <c r="M4813" i="6"/>
  <c r="I4813" i="6"/>
  <c r="F1187" i="17"/>
  <c r="D2479" i="13"/>
  <c r="Q4812" i="6"/>
  <c r="W4812" i="6"/>
  <c r="M4812" i="6"/>
  <c r="I4812" i="6"/>
  <c r="Q4811" i="6"/>
  <c r="W4811" i="6"/>
  <c r="F1186" i="17"/>
  <c r="D2478" i="13"/>
  <c r="M4811" i="6"/>
  <c r="I4811" i="6"/>
  <c r="F1185" i="17"/>
  <c r="D2477" i="13"/>
  <c r="Q4810" i="6"/>
  <c r="W4810" i="6"/>
  <c r="M4810" i="6"/>
  <c r="I4810" i="6"/>
  <c r="F1184" i="17"/>
  <c r="D2476" i="13"/>
  <c r="Q4809" i="6"/>
  <c r="W4809" i="6"/>
  <c r="M4809" i="6"/>
  <c r="I4809" i="6"/>
  <c r="Q4808" i="6"/>
  <c r="W4808" i="6"/>
  <c r="F1183" i="17"/>
  <c r="D2475" i="13"/>
  <c r="M4808" i="6"/>
  <c r="I4808" i="6"/>
  <c r="F1182" i="17"/>
  <c r="D2474" i="13"/>
  <c r="Q4807" i="6"/>
  <c r="W4807" i="6"/>
  <c r="M4807" i="6"/>
  <c r="I4807" i="6"/>
  <c r="Q4806" i="6"/>
  <c r="W4806" i="6"/>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c r="M4798" i="6"/>
  <c r="I4798" i="6"/>
  <c r="O4796" i="6"/>
  <c r="V4797" i="6"/>
  <c r="N4796" i="6"/>
  <c r="G1172" i="17"/>
  <c r="F1172" i="17"/>
  <c r="D2464" i="13"/>
  <c r="Q4796" i="6"/>
  <c r="W4796" i="6"/>
  <c r="M4796" i="6"/>
  <c r="I4796" i="6"/>
  <c r="F1171" i="17"/>
  <c r="D2463" i="13"/>
  <c r="Q4795" i="6"/>
  <c r="W4795" i="6"/>
  <c r="M4795" i="6"/>
  <c r="I4795" i="6"/>
  <c r="F1170" i="17"/>
  <c r="D2462" i="13"/>
  <c r="Q4794" i="6"/>
  <c r="W4794" i="6"/>
  <c r="M4794" i="6"/>
  <c r="I4794" i="6"/>
  <c r="F1169" i="17"/>
  <c r="D2461" i="13"/>
  <c r="Q4793" i="6"/>
  <c r="W4793" i="6"/>
  <c r="M4793" i="6"/>
  <c r="I4793" i="6"/>
  <c r="Q4792" i="6"/>
  <c r="W4792" i="6"/>
  <c r="F1168" i="17"/>
  <c r="D2460" i="13"/>
  <c r="I4792" i="6"/>
  <c r="M4792" i="6"/>
  <c r="D2459" i="13"/>
  <c r="I4791" i="6"/>
  <c r="F1167" i="17"/>
  <c r="Q4791" i="6"/>
  <c r="W4791" i="6"/>
  <c r="M4791" i="6"/>
  <c r="D2458" i="13"/>
  <c r="F1166" i="17"/>
  <c r="Q4790" i="6"/>
  <c r="W4790" i="6"/>
  <c r="M4790" i="6"/>
  <c r="I4790" i="6"/>
  <c r="D2457" i="13"/>
  <c r="F1165" i="17"/>
  <c r="Q4789" i="6"/>
  <c r="W4789" i="6"/>
  <c r="M4789" i="6"/>
  <c r="I4789" i="6"/>
  <c r="F1164" i="17"/>
  <c r="D2456" i="13"/>
  <c r="Q4788" i="6"/>
  <c r="W4788" i="6"/>
  <c r="M4788" i="6"/>
  <c r="I4788" i="6"/>
  <c r="F1163" i="17"/>
  <c r="D2455" i="13"/>
  <c r="Q4787" i="6"/>
  <c r="W4787" i="6"/>
  <c r="M4787" i="6"/>
  <c r="I4787" i="6"/>
  <c r="F1162" i="17"/>
  <c r="D2454" i="13"/>
  <c r="Q4786" i="6"/>
  <c r="W4786" i="6"/>
  <c r="M4786" i="6"/>
  <c r="I4786" i="6"/>
  <c r="F1161" i="17"/>
  <c r="D2453" i="13"/>
  <c r="Q4785" i="6"/>
  <c r="W4785" i="6"/>
  <c r="M4785" i="6"/>
  <c r="I4785" i="6"/>
  <c r="F1160" i="17"/>
  <c r="D2452" i="13"/>
  <c r="Q4784" i="6"/>
  <c r="W4784" i="6"/>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c r="M4775" i="6"/>
  <c r="I4775" i="6"/>
  <c r="V4774" i="6"/>
  <c r="H1150" i="17"/>
  <c r="O4773" i="6"/>
  <c r="Q4773" i="6"/>
  <c r="W4773" i="6"/>
  <c r="G1150" i="17"/>
  <c r="F1150" i="17"/>
  <c r="D2442" i="13"/>
  <c r="N4773" i="6"/>
  <c r="M4773" i="6"/>
  <c r="I4773" i="6"/>
  <c r="M4771" i="6"/>
  <c r="Q4772" i="6"/>
  <c r="W4772" i="6"/>
  <c r="Q4771" i="6"/>
  <c r="W4771" i="6"/>
  <c r="F1148" i="17"/>
  <c r="D2440" i="13"/>
  <c r="I4771" i="6"/>
  <c r="N4750" i="6"/>
  <c r="Q4770" i="6"/>
  <c r="W4770" i="6"/>
  <c r="F1147" i="17"/>
  <c r="D2439" i="13"/>
  <c r="M4770" i="6"/>
  <c r="I4770" i="6"/>
  <c r="F1146" i="17"/>
  <c r="D2438" i="13"/>
  <c r="Q4769" i="6"/>
  <c r="W4769" i="6"/>
  <c r="M4769" i="6"/>
  <c r="I4769" i="6"/>
  <c r="F1145" i="17"/>
  <c r="D2437" i="13"/>
  <c r="Q4768" i="6"/>
  <c r="W4768" i="6"/>
  <c r="M4768" i="6"/>
  <c r="I4768" i="6"/>
  <c r="F1144" i="17"/>
  <c r="D2436" i="13"/>
  <c r="Q4767" i="6"/>
  <c r="W4767" i="6"/>
  <c r="M4767" i="6"/>
  <c r="I4767" i="6"/>
  <c r="Q4766" i="6"/>
  <c r="W4766" i="6"/>
  <c r="I4766" i="6"/>
  <c r="F1143" i="17"/>
  <c r="D2435" i="13"/>
  <c r="M4766" i="6"/>
  <c r="Q4765" i="6"/>
  <c r="W4765" i="6"/>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c r="F1135" i="17"/>
  <c r="D2427" i="13"/>
  <c r="M4758" i="6"/>
  <c r="I4758" i="6"/>
  <c r="D2426" i="13"/>
  <c r="F1134" i="17"/>
  <c r="Q4757" i="6"/>
  <c r="W4757" i="6"/>
  <c r="M4757" i="6"/>
  <c r="I4757" i="6"/>
  <c r="F1133" i="17"/>
  <c r="D2425" i="13"/>
  <c r="F1132" i="17"/>
  <c r="D2424" i="13"/>
  <c r="F1131" i="17"/>
  <c r="D2423" i="13"/>
  <c r="Q4754" i="6"/>
  <c r="W4754" i="6"/>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c r="F1126" i="17"/>
  <c r="D2418" i="13"/>
  <c r="M4748" i="6"/>
  <c r="I4748" i="6"/>
  <c r="F1125" i="17"/>
  <c r="D2417" i="13"/>
  <c r="Q4747" i="6"/>
  <c r="W4747" i="6"/>
  <c r="M4747" i="6"/>
  <c r="I4747" i="6"/>
  <c r="F1124" i="17"/>
  <c r="D2416" i="13"/>
  <c r="Q4746" i="6"/>
  <c r="W4746" i="6"/>
  <c r="M4746" i="6"/>
  <c r="I4746" i="6"/>
  <c r="F1123" i="17"/>
  <c r="D2415" i="13"/>
  <c r="Q4745" i="6"/>
  <c r="W4745" i="6"/>
  <c r="M4745" i="6"/>
  <c r="I4745" i="6"/>
  <c r="F1122" i="17"/>
  <c r="D2414" i="13"/>
  <c r="Q4744" i="6"/>
  <c r="W4744" i="6"/>
  <c r="I4744" i="6"/>
  <c r="M4744" i="6"/>
  <c r="F1121" i="17"/>
  <c r="D2413" i="13"/>
  <c r="Q4743" i="6"/>
  <c r="W4743" i="6"/>
  <c r="M4743" i="6"/>
  <c r="I4743" i="6"/>
  <c r="Q4742" i="6"/>
  <c r="W4742" i="6"/>
  <c r="F1120" i="17"/>
  <c r="D2412" i="13"/>
  <c r="M4742" i="6"/>
  <c r="I4742" i="6"/>
  <c r="D2411" i="13"/>
  <c r="F1119" i="17"/>
  <c r="Q4741" i="6"/>
  <c r="W4741" i="6"/>
  <c r="M4741" i="6"/>
  <c r="I4741" i="6"/>
  <c r="D2410" i="13"/>
  <c r="F1118" i="17"/>
  <c r="Q4740" i="6"/>
  <c r="W4740" i="6"/>
  <c r="M4740" i="6"/>
  <c r="I4740" i="6"/>
  <c r="F1117" i="17"/>
  <c r="D2409" i="13"/>
  <c r="Q4739" i="6"/>
  <c r="W4739" i="6"/>
  <c r="M4739" i="6"/>
  <c r="I4739" i="6"/>
  <c r="Q4738" i="6"/>
  <c r="W4738" i="6"/>
  <c r="F1116" i="17"/>
  <c r="D2408" i="13"/>
  <c r="M4738" i="6"/>
  <c r="I4738" i="6"/>
  <c r="F1115" i="17"/>
  <c r="D2407" i="13"/>
  <c r="M4737" i="6"/>
  <c r="I4737" i="6"/>
  <c r="Q4736" i="6"/>
  <c r="W4736" i="6"/>
  <c r="F1114" i="17"/>
  <c r="D2406" i="13"/>
  <c r="M4736" i="6"/>
  <c r="I4736" i="6"/>
  <c r="D2405" i="13"/>
  <c r="F1113" i="17"/>
  <c r="Q4735" i="6"/>
  <c r="W4735" i="6"/>
  <c r="M4735" i="6"/>
  <c r="I4735" i="6"/>
  <c r="F1112" i="17"/>
  <c r="D2404" i="13"/>
  <c r="Q4734" i="6"/>
  <c r="W4734" i="6"/>
  <c r="M4734" i="6"/>
  <c r="I4734" i="6"/>
  <c r="F1111" i="17"/>
  <c r="D2403" i="13"/>
  <c r="Q4733" i="6"/>
  <c r="W4733" i="6"/>
  <c r="M4733" i="6"/>
  <c r="I4733" i="6"/>
  <c r="F1110" i="17"/>
  <c r="D2402" i="13"/>
  <c r="Q4732" i="6"/>
  <c r="W4732" i="6"/>
  <c r="M4732" i="6"/>
  <c r="I4732" i="6"/>
  <c r="D2401" i="13"/>
  <c r="F1109" i="17"/>
  <c r="Q4731" i="6"/>
  <c r="W4731" i="6"/>
  <c r="I4731" i="6"/>
  <c r="M4731" i="6"/>
  <c r="F1108" i="17"/>
  <c r="D2400" i="13"/>
  <c r="Q4730" i="6"/>
  <c r="W4730" i="6"/>
  <c r="O4728" i="6"/>
  <c r="M4730" i="6"/>
  <c r="I4730" i="6"/>
  <c r="H1107" i="17"/>
  <c r="G1107" i="17"/>
  <c r="F1107" i="17"/>
  <c r="D2399" i="13"/>
  <c r="V4729" i="6"/>
  <c r="Q4728" i="6"/>
  <c r="W4728" i="6"/>
  <c r="N4728" i="6"/>
  <c r="M4728" i="6"/>
  <c r="I4728" i="6"/>
  <c r="F1106" i="17"/>
  <c r="D2398" i="13"/>
  <c r="Q4727" i="6"/>
  <c r="W4727" i="6"/>
  <c r="M4727" i="6"/>
  <c r="I4727" i="6"/>
  <c r="Q4726" i="6"/>
  <c r="W4726" i="6"/>
  <c r="F1105" i="17"/>
  <c r="D2397" i="13"/>
  <c r="D2396" i="13"/>
  <c r="D2395" i="13"/>
  <c r="M4726" i="6"/>
  <c r="I4726" i="6"/>
  <c r="Q4725" i="6"/>
  <c r="W4725" i="6"/>
  <c r="Q4724" i="6"/>
  <c r="W4724" i="6"/>
  <c r="F1102" i="17"/>
  <c r="D2394" i="13"/>
  <c r="Q4723" i="6"/>
  <c r="W4723" i="6"/>
  <c r="M4723" i="6"/>
  <c r="I4723" i="6"/>
  <c r="F1101" i="17"/>
  <c r="D2393" i="13"/>
  <c r="Q4722" i="6"/>
  <c r="W4722" i="6"/>
  <c r="M4722" i="6"/>
  <c r="I4722" i="6"/>
  <c r="F1100" i="17"/>
  <c r="D2392" i="13"/>
  <c r="Q4721" i="6"/>
  <c r="W4721" i="6"/>
  <c r="M4721" i="6"/>
  <c r="I4721" i="6"/>
  <c r="F1099" i="17"/>
  <c r="D2391" i="13"/>
  <c r="Q4720" i="6"/>
  <c r="W4720" i="6"/>
  <c r="M4720" i="6"/>
  <c r="I4720" i="6"/>
  <c r="F1098" i="17"/>
  <c r="D2390" i="13"/>
  <c r="Q4719" i="6"/>
  <c r="W4719" i="6"/>
  <c r="M4719" i="6"/>
  <c r="I4719" i="6"/>
  <c r="F1097" i="17"/>
  <c r="D2389" i="13"/>
  <c r="Q4718" i="6"/>
  <c r="W4718" i="6"/>
  <c r="M4718" i="6"/>
  <c r="I4718" i="6"/>
  <c r="F1096" i="17"/>
  <c r="D2388" i="13"/>
  <c r="Q4717" i="6"/>
  <c r="W4717" i="6"/>
  <c r="M4717" i="6"/>
  <c r="I4717" i="6"/>
  <c r="F1095" i="17"/>
  <c r="D2387" i="13"/>
  <c r="Q4716" i="6"/>
  <c r="W4716" i="6"/>
  <c r="M4716" i="6"/>
  <c r="I4716" i="6"/>
  <c r="F1094" i="17"/>
  <c r="D2386" i="13"/>
  <c r="Q4715" i="6"/>
  <c r="W4715" i="6"/>
  <c r="M4715" i="6"/>
  <c r="I4715" i="6"/>
  <c r="Q4714" i="6"/>
  <c r="W4714" i="6"/>
  <c r="F1093" i="17"/>
  <c r="D2385" i="13"/>
  <c r="N4704" i="6"/>
  <c r="I4714" i="6"/>
  <c r="M4714" i="6"/>
  <c r="F1092" i="17"/>
  <c r="D2384" i="13"/>
  <c r="Q4713" i="6"/>
  <c r="W4713" i="6"/>
  <c r="M4713" i="6"/>
  <c r="I4713" i="6"/>
  <c r="F1091" i="17"/>
  <c r="D2383" i="13"/>
  <c r="Q4712" i="6"/>
  <c r="W4712" i="6"/>
  <c r="M4712" i="6"/>
  <c r="I4712" i="6"/>
  <c r="F1090" i="17"/>
  <c r="D2382" i="13"/>
  <c r="Q4711" i="6"/>
  <c r="W4711" i="6"/>
  <c r="M4711" i="6"/>
  <c r="I4711" i="6"/>
  <c r="F1089" i="17"/>
  <c r="D2381" i="13"/>
  <c r="Q4710" i="6"/>
  <c r="W4710" i="6"/>
  <c r="M4710" i="6"/>
  <c r="I4710" i="6"/>
  <c r="F1088" i="17"/>
  <c r="D2380" i="13"/>
  <c r="Q4709" i="6"/>
  <c r="W4709" i="6"/>
  <c r="M4709" i="6"/>
  <c r="I4709" i="6"/>
  <c r="Q4708" i="6"/>
  <c r="W4708" i="6"/>
  <c r="F1087" i="17"/>
  <c r="D2379" i="13"/>
  <c r="M4708" i="6"/>
  <c r="I4708" i="6"/>
  <c r="F1086" i="17"/>
  <c r="D2378" i="13"/>
  <c r="Q4707" i="6"/>
  <c r="W4707" i="6"/>
  <c r="M4707" i="6"/>
  <c r="I4707" i="6"/>
  <c r="F1085" i="17"/>
  <c r="D2377" i="13"/>
  <c r="Q4706" i="6"/>
  <c r="W4706" i="6"/>
  <c r="M4706" i="6"/>
  <c r="I4706" i="6"/>
  <c r="H1084" i="17"/>
  <c r="G1084" i="17"/>
  <c r="F1084" i="17"/>
  <c r="D2376" i="13"/>
  <c r="V4683" i="6"/>
  <c r="V4705" i="6"/>
  <c r="Q4704" i="6"/>
  <c r="W4704" i="6"/>
  <c r="M4704" i="6"/>
  <c r="I4704" i="6"/>
  <c r="Q4703" i="6"/>
  <c r="W4703" i="6"/>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c r="M4686" i="6"/>
  <c r="I4686" i="6"/>
  <c r="F1065" i="17"/>
  <c r="D2357" i="13"/>
  <c r="Q4685" i="6"/>
  <c r="W4685" i="6"/>
  <c r="M4685" i="6"/>
  <c r="I4685" i="6"/>
  <c r="H1063" i="17"/>
  <c r="F1064" i="17"/>
  <c r="D2356" i="13"/>
  <c r="Q4684" i="6"/>
  <c r="W4684" i="6"/>
  <c r="M4684" i="6"/>
  <c r="I4684" i="6"/>
  <c r="G1063" i="17"/>
  <c r="F1063" i="17"/>
  <c r="D2355" i="13"/>
  <c r="V4662" i="6"/>
  <c r="Q4682" i="6"/>
  <c r="W4682" i="6"/>
  <c r="N4682" i="6"/>
  <c r="M4682" i="6"/>
  <c r="I4682" i="6"/>
  <c r="Q4681" i="6"/>
  <c r="W4681" i="6"/>
  <c r="F1062" i="17"/>
  <c r="D2354" i="13"/>
  <c r="I4681" i="6"/>
  <c r="M4681" i="6"/>
  <c r="F1061" i="17"/>
  <c r="D2353" i="13"/>
  <c r="Q4680" i="6"/>
  <c r="W4680" i="6"/>
  <c r="M4680" i="6"/>
  <c r="I4680" i="6"/>
  <c r="F1060" i="17"/>
  <c r="D2352" i="13"/>
  <c r="Q4679" i="6"/>
  <c r="W4679" i="6"/>
  <c r="M4679" i="6"/>
  <c r="I4679" i="6"/>
  <c r="F1059" i="17"/>
  <c r="D2351" i="13"/>
  <c r="Q4678" i="6"/>
  <c r="W4678" i="6"/>
  <c r="M4678" i="6"/>
  <c r="I4678" i="6"/>
  <c r="F1058" i="17"/>
  <c r="D2350" i="13"/>
  <c r="Q4677" i="6"/>
  <c r="W4677" i="6"/>
  <c r="M4677" i="6"/>
  <c r="I4677" i="6"/>
  <c r="F1057" i="17"/>
  <c r="D2349" i="13"/>
  <c r="Q4676" i="6"/>
  <c r="W4676" i="6"/>
  <c r="M4676" i="6"/>
  <c r="I4676" i="6"/>
  <c r="F1056" i="17"/>
  <c r="D2348" i="13"/>
  <c r="Q4675" i="6"/>
  <c r="W4675" i="6"/>
  <c r="M4675" i="6"/>
  <c r="I4675" i="6"/>
  <c r="F1055" i="17"/>
  <c r="D2347" i="13"/>
  <c r="Q4674" i="6"/>
  <c r="W4674" i="6"/>
  <c r="M4674" i="6"/>
  <c r="I4674" i="6"/>
  <c r="F1054" i="17"/>
  <c r="D2346" i="13"/>
  <c r="Q4673" i="6"/>
  <c r="W4673" i="6"/>
  <c r="M4673" i="6"/>
  <c r="I4673" i="6"/>
  <c r="F1053" i="17"/>
  <c r="D2345" i="13"/>
  <c r="Q4672" i="6"/>
  <c r="W4672" i="6"/>
  <c r="M4672" i="6"/>
  <c r="I4672" i="6"/>
  <c r="F1052" i="17"/>
  <c r="D2344" i="13"/>
  <c r="Q4671" i="6"/>
  <c r="W4671" i="6"/>
  <c r="M4671" i="6"/>
  <c r="I4671" i="6"/>
  <c r="F1051" i="17"/>
  <c r="D2343" i="13"/>
  <c r="Q4670" i="6"/>
  <c r="W4670" i="6"/>
  <c r="M4670" i="6"/>
  <c r="I4670" i="6"/>
  <c r="F1050" i="17"/>
  <c r="D2342" i="13"/>
  <c r="Q4669" i="6"/>
  <c r="W4669" i="6"/>
  <c r="M4669" i="6"/>
  <c r="I4669" i="6"/>
  <c r="F1049" i="17"/>
  <c r="D2341" i="13"/>
  <c r="Q4668" i="6"/>
  <c r="W4668" i="6"/>
  <c r="M4668" i="6"/>
  <c r="I4668" i="6"/>
  <c r="F1048" i="17"/>
  <c r="D2340" i="13"/>
  <c r="Q4667" i="6"/>
  <c r="W4667" i="6"/>
  <c r="M4667" i="6"/>
  <c r="I4667" i="6"/>
  <c r="F1047" i="17"/>
  <c r="D2339" i="13"/>
  <c r="Q4666" i="6"/>
  <c r="W4666" i="6"/>
  <c r="M4666" i="6"/>
  <c r="I4666" i="6"/>
  <c r="F1046" i="17"/>
  <c r="D2338" i="13"/>
  <c r="Q4665" i="6"/>
  <c r="W4665" i="6"/>
  <c r="M4665" i="6"/>
  <c r="I4665" i="6"/>
  <c r="F1045" i="17"/>
  <c r="D2337" i="13"/>
  <c r="Q4664" i="6"/>
  <c r="W4664" i="6"/>
  <c r="M4664" i="6"/>
  <c r="I4664" i="6"/>
  <c r="F1044" i="17"/>
  <c r="D2336" i="13"/>
  <c r="Q4663" i="6"/>
  <c r="W4663" i="6"/>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c r="F1039" i="17"/>
  <c r="D2331" i="13"/>
  <c r="Q4657" i="6"/>
  <c r="W4657" i="6"/>
  <c r="M4657" i="6"/>
  <c r="I4657" i="6"/>
  <c r="F1038" i="17"/>
  <c r="D2330" i="13"/>
  <c r="Q4656" i="6"/>
  <c r="W4656" i="6"/>
  <c r="M4656" i="6"/>
  <c r="I4656" i="6"/>
  <c r="F1037" i="17"/>
  <c r="D2329" i="13"/>
  <c r="Q4655" i="6"/>
  <c r="W4655" i="6"/>
  <c r="M4655" i="6"/>
  <c r="I4655" i="6"/>
  <c r="F1036" i="17"/>
  <c r="D2328" i="13"/>
  <c r="Q4654" i="6"/>
  <c r="W4654" i="6"/>
  <c r="M4654" i="6"/>
  <c r="I4654" i="6"/>
  <c r="F1035" i="17"/>
  <c r="D2327" i="13"/>
  <c r="Q4653" i="6"/>
  <c r="W4653" i="6"/>
  <c r="M4653" i="6"/>
  <c r="I4653" i="6"/>
  <c r="F1034" i="17"/>
  <c r="D2326" i="13"/>
  <c r="Q4652" i="6"/>
  <c r="M4652" i="6"/>
  <c r="I4652" i="6"/>
  <c r="F1033" i="17"/>
  <c r="D2325" i="13"/>
  <c r="Q4651" i="6"/>
  <c r="M4651" i="6"/>
  <c r="I4651" i="6"/>
  <c r="F1032" i="17"/>
  <c r="D2324" i="13"/>
  <c r="Q4650" i="6"/>
  <c r="M4650" i="6"/>
  <c r="I4650" i="6"/>
  <c r="F1031" i="17"/>
  <c r="D2323" i="13"/>
  <c r="Q4649" i="6"/>
  <c r="W4649" i="6"/>
  <c r="M4649" i="6"/>
  <c r="I4649" i="6"/>
  <c r="F1030" i="17"/>
  <c r="F1029" i="17"/>
  <c r="D2322" i="13"/>
  <c r="D2321" i="13"/>
  <c r="Q4647" i="6"/>
  <c r="W4647" i="6"/>
  <c r="Q4648" i="6"/>
  <c r="W4648" i="6"/>
  <c r="M4648" i="6"/>
  <c r="M4647" i="6"/>
  <c r="I4648" i="6"/>
  <c r="I4647" i="6"/>
  <c r="F1028" i="17"/>
  <c r="D2320" i="13"/>
  <c r="Q4646" i="6"/>
  <c r="W4646" i="6"/>
  <c r="M4646" i="6"/>
  <c r="I4646" i="6"/>
  <c r="F1027" i="17"/>
  <c r="D2319" i="13"/>
  <c r="Q4645" i="6"/>
  <c r="W4645" i="6"/>
  <c r="M4645" i="6"/>
  <c r="I4645" i="6"/>
  <c r="O4638" i="6"/>
  <c r="F1026" i="17"/>
  <c r="D2318" i="13"/>
  <c r="Q4644" i="6"/>
  <c r="W4644" i="6"/>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c r="F1012" i="17"/>
  <c r="D2304" i="13"/>
  <c r="I4629" i="6"/>
  <c r="O4616" i="6"/>
  <c r="F1011" i="17"/>
  <c r="D2303" i="13"/>
  <c r="Q4628" i="6"/>
  <c r="W4628" i="6"/>
  <c r="M4628" i="6"/>
  <c r="I4628" i="6"/>
  <c r="F1010" i="17"/>
  <c r="D2302" i="13"/>
  <c r="Q4627" i="6"/>
  <c r="W4627" i="6"/>
  <c r="M4627" i="6"/>
  <c r="I4627" i="6"/>
  <c r="F1009" i="17"/>
  <c r="D2301" i="13"/>
  <c r="Q4626" i="6"/>
  <c r="W4626" i="6"/>
  <c r="M4626" i="6"/>
  <c r="I4626" i="6"/>
  <c r="F1008" i="17"/>
  <c r="D2300" i="13"/>
  <c r="Q4625" i="6"/>
  <c r="W4625" i="6"/>
  <c r="M4625" i="6"/>
  <c r="I4625" i="6"/>
  <c r="F1007" i="17"/>
  <c r="D2299" i="13"/>
  <c r="Q4624" i="6"/>
  <c r="W4624" i="6"/>
  <c r="M4624" i="6"/>
  <c r="I4624" i="6"/>
  <c r="F1006" i="17"/>
  <c r="D2298" i="13"/>
  <c r="Q4623" i="6"/>
  <c r="W4623" i="6"/>
  <c r="M4623" i="6"/>
  <c r="I4623" i="6"/>
  <c r="F1005" i="17"/>
  <c r="D2297" i="13"/>
  <c r="Q4622" i="6"/>
  <c r="W4622" i="6"/>
  <c r="M4622" i="6"/>
  <c r="I4622" i="6"/>
  <c r="F1004" i="17"/>
  <c r="D2296" i="13"/>
  <c r="Q4621" i="6"/>
  <c r="W4621" i="6"/>
  <c r="M4621" i="6"/>
  <c r="I4621" i="6"/>
  <c r="F1003" i="17"/>
  <c r="D2295" i="13"/>
  <c r="Q4620" i="6"/>
  <c r="W4620" i="6"/>
  <c r="M4620" i="6"/>
  <c r="I4620" i="6"/>
  <c r="F1002" i="17"/>
  <c r="D2294" i="13"/>
  <c r="Q4619" i="6"/>
  <c r="W4619" i="6"/>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c r="M4615" i="6"/>
  <c r="I4615" i="6"/>
  <c r="F998" i="17"/>
  <c r="D2290" i="13"/>
  <c r="Q4614" i="6"/>
  <c r="W4614" i="6"/>
  <c r="M4614" i="6"/>
  <c r="I4614" i="6"/>
  <c r="F997" i="17"/>
  <c r="D2289" i="13"/>
  <c r="Q4613" i="6"/>
  <c r="W4613" i="6"/>
  <c r="M4613" i="6"/>
  <c r="I4613" i="6"/>
  <c r="F996" i="17"/>
  <c r="D2288" i="13"/>
  <c r="Q4612" i="6"/>
  <c r="W4612" i="6"/>
  <c r="M4612" i="6"/>
  <c r="I4612" i="6"/>
  <c r="F995" i="17"/>
  <c r="D2287" i="13"/>
  <c r="Q4611" i="6"/>
  <c r="W4611" i="6"/>
  <c r="M4611" i="6"/>
  <c r="I4611" i="6"/>
  <c r="Q4609" i="6"/>
  <c r="W4609" i="6"/>
  <c r="Q4610" i="6"/>
  <c r="W4610" i="6"/>
  <c r="F994" i="17"/>
  <c r="D2286" i="13"/>
  <c r="I4610" i="6"/>
  <c r="M4610" i="6"/>
  <c r="F993" i="17"/>
  <c r="D2285" i="13"/>
  <c r="I4609" i="6"/>
  <c r="M4609" i="6"/>
  <c r="Q4608" i="6"/>
  <c r="W4608" i="6"/>
  <c r="F992" i="17"/>
  <c r="D2284" i="13"/>
  <c r="I4608" i="6"/>
  <c r="M4608" i="6"/>
  <c r="F991" i="17"/>
  <c r="D2283" i="13"/>
  <c r="Q4607" i="6"/>
  <c r="W4607" i="6"/>
  <c r="M4607" i="6"/>
  <c r="I4607" i="6"/>
  <c r="F990" i="17"/>
  <c r="D2282" i="13"/>
  <c r="Q4606" i="6"/>
  <c r="W4606" i="6"/>
  <c r="M4606" i="6"/>
  <c r="I4606" i="6"/>
  <c r="F989" i="17"/>
  <c r="D2281" i="13"/>
  <c r="Q4605" i="6"/>
  <c r="W4605" i="6"/>
  <c r="M4605" i="6"/>
  <c r="I4605" i="6"/>
  <c r="F988" i="17"/>
  <c r="D2280" i="13"/>
  <c r="Q4604" i="6"/>
  <c r="W4604" i="6"/>
  <c r="M4604" i="6"/>
  <c r="I4604" i="6"/>
  <c r="F987" i="17"/>
  <c r="D2279" i="13"/>
  <c r="Q4603" i="6"/>
  <c r="W4603" i="6"/>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c r="M4593" i="6"/>
  <c r="I4593" i="6"/>
  <c r="Q4592" i="6"/>
  <c r="W4592" i="6"/>
  <c r="F977" i="17"/>
  <c r="D2269" i="13"/>
  <c r="M4592" i="6"/>
  <c r="I4592" i="6"/>
  <c r="F976" i="17"/>
  <c r="D2268" i="13"/>
  <c r="M4591" i="6"/>
  <c r="I4591" i="6"/>
  <c r="F975" i="17"/>
  <c r="D2267" i="13"/>
  <c r="I4590" i="6"/>
  <c r="M4590" i="6"/>
  <c r="F974" i="17"/>
  <c r="D2266" i="13"/>
  <c r="Q4589" i="6"/>
  <c r="W4589" i="6"/>
  <c r="M4589" i="6"/>
  <c r="I4589" i="6"/>
  <c r="Q4588" i="6"/>
  <c r="W4588" i="6"/>
  <c r="F973" i="17"/>
  <c r="D2265" i="13"/>
  <c r="M4588" i="6"/>
  <c r="I4588" i="6"/>
  <c r="F972" i="17"/>
  <c r="D2264" i="13"/>
  <c r="Q4587" i="6"/>
  <c r="W4587" i="6"/>
  <c r="M4587" i="6"/>
  <c r="I4587" i="6"/>
  <c r="Q4586" i="6"/>
  <c r="W4586" i="6"/>
  <c r="F971" i="17"/>
  <c r="D2263" i="13"/>
  <c r="M4586" i="6"/>
  <c r="I4586" i="6"/>
  <c r="F970" i="17"/>
  <c r="D2262" i="13"/>
  <c r="Q4585" i="6"/>
  <c r="W4585" i="6"/>
  <c r="M4585" i="6"/>
  <c r="I4585" i="6"/>
  <c r="F969" i="17"/>
  <c r="D2261" i="13"/>
  <c r="Q4584" i="6"/>
  <c r="W4584" i="6"/>
  <c r="M4584" i="6"/>
  <c r="I4584" i="6"/>
  <c r="F968" i="17"/>
  <c r="D2260" i="13"/>
  <c r="Q4583" i="6"/>
  <c r="W4583" i="6"/>
  <c r="M4583" i="6"/>
  <c r="I4583" i="6"/>
  <c r="Q4582" i="6"/>
  <c r="W4582" i="6"/>
  <c r="F967" i="17"/>
  <c r="D2259" i="13"/>
  <c r="I4582" i="6"/>
  <c r="M4582" i="6"/>
  <c r="Q4581" i="6"/>
  <c r="W4581" i="6"/>
  <c r="H696" i="17"/>
  <c r="H718" i="17"/>
  <c r="F966" i="17"/>
  <c r="D2258" i="13"/>
  <c r="I4581" i="6"/>
  <c r="M4581" i="6"/>
  <c r="Q4580" i="6"/>
  <c r="W4580" i="6"/>
  <c r="F965" i="17"/>
  <c r="D2257" i="13"/>
  <c r="I4580" i="6"/>
  <c r="M4580" i="6"/>
  <c r="Q4579" i="6"/>
  <c r="W4579" i="6"/>
  <c r="F964" i="17"/>
  <c r="D2256" i="13"/>
  <c r="I4579" i="6"/>
  <c r="M4579" i="6"/>
  <c r="Q4578" i="6"/>
  <c r="W4578" i="6"/>
  <c r="F963" i="17"/>
  <c r="D2255" i="13"/>
  <c r="I4578" i="6"/>
  <c r="M4578" i="6"/>
  <c r="Q4577" i="6"/>
  <c r="W4577" i="6"/>
  <c r="Q4576" i="6"/>
  <c r="W4576" i="6"/>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c r="G956" i="17"/>
  <c r="H956" i="17"/>
  <c r="Q4569" i="6"/>
  <c r="W4569" i="6"/>
  <c r="F955" i="17"/>
  <c r="D2247" i="13"/>
  <c r="N4570" i="6"/>
  <c r="I4569" i="6"/>
  <c r="M4569" i="6"/>
  <c r="Q4568" i="6"/>
  <c r="W4568" i="6"/>
  <c r="F954" i="17"/>
  <c r="D2246" i="13"/>
  <c r="I4568" i="6"/>
  <c r="M4568" i="6"/>
  <c r="Q4567" i="6"/>
  <c r="W4567" i="6"/>
  <c r="F953" i="17"/>
  <c r="D2245" i="13"/>
  <c r="I4567" i="6"/>
  <c r="M4567" i="6"/>
  <c r="F952" i="17"/>
  <c r="D2244" i="13"/>
  <c r="Q4566" i="6"/>
  <c r="W4566" i="6"/>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c r="H675" i="17"/>
  <c r="F945" i="17"/>
  <c r="D2237" i="13"/>
  <c r="I4559" i="6"/>
  <c r="M4559" i="6"/>
  <c r="F944" i="17"/>
  <c r="D2236" i="13"/>
  <c r="I4558" i="6"/>
  <c r="M4558" i="6"/>
  <c r="F943" i="17"/>
  <c r="D2235" i="13"/>
  <c r="Q4556" i="6"/>
  <c r="W4556" i="6"/>
  <c r="M4557" i="6"/>
  <c r="I4557" i="6"/>
  <c r="F942" i="17"/>
  <c r="D2234" i="13"/>
  <c r="M4556" i="6"/>
  <c r="D2233" i="13"/>
  <c r="I4556" i="6"/>
  <c r="F941" i="17"/>
  <c r="Q4555" i="6"/>
  <c r="W4555" i="6"/>
  <c r="M4555" i="6"/>
  <c r="I4555" i="6"/>
  <c r="F940" i="17"/>
  <c r="D2232" i="13"/>
  <c r="Q4554" i="6"/>
  <c r="W4554" i="6"/>
  <c r="Q4553" i="6"/>
  <c r="W4553" i="6"/>
  <c r="M4554" i="6"/>
  <c r="I4554" i="6"/>
  <c r="F939" i="17"/>
  <c r="D2231" i="13"/>
  <c r="I4553" i="6"/>
  <c r="M4553" i="6"/>
  <c r="Q4552" i="6"/>
  <c r="W4552" i="6"/>
  <c r="F938" i="17"/>
  <c r="D2230" i="13"/>
  <c r="I4552" i="6"/>
  <c r="M4552" i="6"/>
  <c r="Q4551" i="6"/>
  <c r="W4551" i="6"/>
  <c r="Q4550" i="6"/>
  <c r="W4550" i="6"/>
  <c r="M4551" i="6"/>
  <c r="F937" i="17"/>
  <c r="D2229" i="13"/>
  <c r="I4551" i="6"/>
  <c r="F936" i="17"/>
  <c r="D2228" i="13"/>
  <c r="I4550" i="6"/>
  <c r="M4550" i="6"/>
  <c r="Q4548" i="6"/>
  <c r="W4548" i="6"/>
  <c r="V4549" i="6"/>
  <c r="G935" i="17"/>
  <c r="H935" i="17"/>
  <c r="F935" i="17"/>
  <c r="D2227" i="13"/>
  <c r="O4548" i="6"/>
  <c r="N4548" i="6"/>
  <c r="I4548" i="6"/>
  <c r="M4548" i="6"/>
  <c r="Q4547" i="6"/>
  <c r="W4547" i="6"/>
  <c r="F934" i="17"/>
  <c r="D2226" i="13"/>
  <c r="I4547" i="6"/>
  <c r="M4547" i="6"/>
  <c r="Q4546" i="6"/>
  <c r="W4546" i="6"/>
  <c r="F933" i="17"/>
  <c r="D2225" i="13"/>
  <c r="I4546" i="6"/>
  <c r="M4546" i="6"/>
  <c r="Q4545" i="6"/>
  <c r="W4545" i="6"/>
  <c r="H912" i="17"/>
  <c r="F932" i="17"/>
  <c r="D2224" i="13"/>
  <c r="I4545" i="6"/>
  <c r="M4545" i="6"/>
  <c r="Q4544" i="6"/>
  <c r="W4544" i="6"/>
  <c r="F931" i="17"/>
  <c r="D2223" i="13"/>
  <c r="I4544" i="6"/>
  <c r="M4544" i="6"/>
  <c r="Q4543" i="6"/>
  <c r="W4543" i="6"/>
  <c r="F930" i="17"/>
  <c r="D2222" i="13"/>
  <c r="I4543" i="6"/>
  <c r="M4543" i="6"/>
  <c r="Q4542" i="6"/>
  <c r="W4542" i="6"/>
  <c r="F929" i="17"/>
  <c r="D2221" i="13"/>
  <c r="I4542" i="6"/>
  <c r="M4542" i="6"/>
  <c r="Q4541" i="6"/>
  <c r="W4541" i="6"/>
  <c r="F928" i="17"/>
  <c r="D2220" i="13"/>
  <c r="I4541" i="6"/>
  <c r="M4541" i="6"/>
  <c r="Q4540" i="6"/>
  <c r="W4540" i="6"/>
  <c r="F927" i="17"/>
  <c r="D2219" i="13"/>
  <c r="I4540" i="6"/>
  <c r="M4540" i="6"/>
  <c r="Q4539" i="6"/>
  <c r="W4539" i="6"/>
  <c r="F926" i="17"/>
  <c r="D2218" i="13"/>
  <c r="I4539" i="6"/>
  <c r="M4539" i="6"/>
  <c r="Q4538" i="6"/>
  <c r="W4538" i="6"/>
  <c r="F925" i="17"/>
  <c r="D2217" i="13"/>
  <c r="I4538" i="6"/>
  <c r="M4538" i="6"/>
  <c r="Q4537" i="6"/>
  <c r="W4537" i="6"/>
  <c r="F924" i="17"/>
  <c r="D2216" i="13"/>
  <c r="I4537" i="6"/>
  <c r="M4537" i="6"/>
  <c r="Q4536" i="6"/>
  <c r="W4536" i="6"/>
  <c r="F923" i="17"/>
  <c r="D2215" i="13"/>
  <c r="I4536" i="6"/>
  <c r="M4536" i="6"/>
  <c r="Q4535" i="6"/>
  <c r="W4535" i="6"/>
  <c r="F922" i="17"/>
  <c r="D2214" i="13"/>
  <c r="I4535" i="6"/>
  <c r="M4535" i="6"/>
  <c r="Q4534" i="6"/>
  <c r="W4534" i="6"/>
  <c r="F921" i="17"/>
  <c r="D2213" i="13"/>
  <c r="I4534" i="6"/>
  <c r="M4534" i="6"/>
  <c r="Q4533" i="6"/>
  <c r="W4533" i="6"/>
  <c r="F920" i="17"/>
  <c r="D2212" i="13"/>
  <c r="I4533" i="6"/>
  <c r="M4533" i="6"/>
  <c r="Q4532" i="6"/>
  <c r="W4532" i="6"/>
  <c r="F919" i="17"/>
  <c r="D2211" i="13"/>
  <c r="I4532" i="6"/>
  <c r="M4532" i="6"/>
  <c r="Q4531" i="6"/>
  <c r="W4531" i="6"/>
  <c r="F918" i="17"/>
  <c r="D2210" i="13"/>
  <c r="I4531" i="6"/>
  <c r="M4531" i="6"/>
  <c r="Q4530" i="6"/>
  <c r="W4530" i="6"/>
  <c r="F917" i="17"/>
  <c r="D2209" i="13"/>
  <c r="I4530" i="6"/>
  <c r="M4530" i="6"/>
  <c r="Q4529" i="6"/>
  <c r="W4529" i="6"/>
  <c r="F916" i="17"/>
  <c r="D2208" i="13"/>
  <c r="I4529" i="6"/>
  <c r="M4529" i="6"/>
  <c r="Q4528" i="6"/>
  <c r="W4528" i="6"/>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c r="F911" i="17"/>
  <c r="D2203" i="13"/>
  <c r="I4523" i="6"/>
  <c r="M4523" i="6"/>
  <c r="Q4522" i="6"/>
  <c r="W4522" i="6"/>
  <c r="F910" i="17"/>
  <c r="D2202" i="13"/>
  <c r="I4522" i="6"/>
  <c r="M4522" i="6"/>
  <c r="Q4521" i="6"/>
  <c r="W4521" i="6"/>
  <c r="F909" i="17"/>
  <c r="D2201" i="13"/>
  <c r="I4521" i="6"/>
  <c r="M4521" i="6"/>
  <c r="Q4520" i="6"/>
  <c r="W4520" i="6"/>
  <c r="F908" i="17"/>
  <c r="D2200" i="13"/>
  <c r="I4520" i="6"/>
  <c r="M4520" i="6"/>
  <c r="H652" i="17"/>
  <c r="Q4519" i="6"/>
  <c r="W4519" i="6"/>
  <c r="F907" i="17"/>
  <c r="D2199" i="13"/>
  <c r="I4519" i="6"/>
  <c r="M4519" i="6"/>
  <c r="Q4518" i="6"/>
  <c r="F906" i="17"/>
  <c r="D2198" i="13"/>
  <c r="I4518" i="6"/>
  <c r="M4518" i="6"/>
  <c r="Q4517" i="6"/>
  <c r="W4517" i="6"/>
  <c r="F905" i="17"/>
  <c r="D2197" i="13"/>
  <c r="I4517" i="6"/>
  <c r="M4517" i="6"/>
  <c r="Q4516" i="6"/>
  <c r="W4516" i="6"/>
  <c r="F904" i="17"/>
  <c r="D2196" i="13"/>
  <c r="I4516" i="6"/>
  <c r="M4516" i="6"/>
  <c r="Q4515" i="6"/>
  <c r="W4515" i="6"/>
  <c r="F903" i="17"/>
  <c r="D2195" i="13"/>
  <c r="I4515" i="6"/>
  <c r="M4515" i="6"/>
  <c r="Q4514" i="6"/>
  <c r="W4514" i="6"/>
  <c r="F902" i="17"/>
  <c r="D2194" i="13"/>
  <c r="I4514" i="6"/>
  <c r="M4514" i="6"/>
  <c r="Q4513" i="6"/>
  <c r="W4513" i="6"/>
  <c r="F901" i="17"/>
  <c r="D2193" i="13"/>
  <c r="I4513" i="6"/>
  <c r="M4513" i="6"/>
  <c r="Q4512" i="6"/>
  <c r="W4512" i="6"/>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c r="H890" i="17"/>
  <c r="G890" i="17"/>
  <c r="F890" i="17"/>
  <c r="D2182" i="13"/>
  <c r="I4501" i="6"/>
  <c r="O4501" i="6"/>
  <c r="N4501" i="6"/>
  <c r="M4501" i="6"/>
  <c r="Q4500" i="6"/>
  <c r="W4500" i="6"/>
  <c r="Q4499" i="6"/>
  <c r="W4499" i="6"/>
  <c r="Q4498" i="6"/>
  <c r="W4498" i="6"/>
  <c r="F889" i="17"/>
  <c r="D2181" i="13"/>
  <c r="I4500" i="6"/>
  <c r="M4500" i="6"/>
  <c r="F888" i="17"/>
  <c r="D2180" i="13"/>
  <c r="I4499" i="6"/>
  <c r="I4498" i="6"/>
  <c r="M4499" i="6"/>
  <c r="F887" i="17"/>
  <c r="D2179" i="13"/>
  <c r="M4498" i="6"/>
  <c r="Q4496" i="6"/>
  <c r="W4496" i="6"/>
  <c r="F885" i="17"/>
  <c r="D2177" i="13"/>
  <c r="I4496" i="6"/>
  <c r="M4496" i="6"/>
  <c r="Q4495" i="6"/>
  <c r="W4495" i="6"/>
  <c r="F884" i="17"/>
  <c r="D2176" i="13"/>
  <c r="I4495" i="6"/>
  <c r="M4495" i="6"/>
  <c r="O4479" i="6"/>
  <c r="Q4494" i="6"/>
  <c r="W4494" i="6"/>
  <c r="F883" i="17"/>
  <c r="D2175" i="13"/>
  <c r="I4494" i="6"/>
  <c r="M4494" i="6"/>
  <c r="Q4493" i="6"/>
  <c r="W4493" i="6"/>
  <c r="F882" i="17"/>
  <c r="D2174" i="13"/>
  <c r="I4493" i="6"/>
  <c r="M4493" i="6"/>
  <c r="Q4492" i="6"/>
  <c r="W4492" i="6"/>
  <c r="Q4491" i="6"/>
  <c r="W4491" i="6"/>
  <c r="D2172" i="13"/>
  <c r="F881" i="17"/>
  <c r="D2173" i="13"/>
  <c r="I4492" i="6"/>
  <c r="M4492" i="6"/>
  <c r="F880" i="17"/>
  <c r="I4491" i="6"/>
  <c r="M4491" i="6"/>
  <c r="Q4489" i="6"/>
  <c r="W4489" i="6"/>
  <c r="Q4490" i="6"/>
  <c r="W4490" i="6"/>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c r="F866" i="17"/>
  <c r="D2158" i="13"/>
  <c r="I4476" i="6"/>
  <c r="M4476" i="6"/>
  <c r="D2157" i="13"/>
  <c r="Q4475" i="6"/>
  <c r="W4475" i="6"/>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c r="I4470" i="6"/>
  <c r="M4470" i="6"/>
  <c r="D2151" i="13"/>
  <c r="M4469" i="6"/>
  <c r="Q4469" i="6"/>
  <c r="W4469" i="6"/>
  <c r="I4469" i="6"/>
  <c r="F859" i="17"/>
  <c r="Q4468" i="6"/>
  <c r="W4468" i="6"/>
  <c r="F858" i="17"/>
  <c r="D2150" i="13"/>
  <c r="I4468" i="6"/>
  <c r="M4468" i="6"/>
  <c r="Q4467" i="6"/>
  <c r="W4467" i="6"/>
  <c r="F857" i="17"/>
  <c r="D2149" i="13"/>
  <c r="I4467" i="6"/>
  <c r="M4467" i="6"/>
  <c r="Q4466" i="6"/>
  <c r="W4466" i="6"/>
  <c r="F856" i="17"/>
  <c r="D2148" i="13"/>
  <c r="I4466" i="6"/>
  <c r="M4466" i="6"/>
  <c r="Q4465" i="6"/>
  <c r="W4465" i="6"/>
  <c r="F855" i="17"/>
  <c r="D2147" i="13"/>
  <c r="I4465" i="6"/>
  <c r="M4465" i="6"/>
  <c r="H609" i="17"/>
  <c r="H587" i="17"/>
  <c r="Q4464" i="6"/>
  <c r="W4464" i="6"/>
  <c r="F854" i="17"/>
  <c r="D2146" i="13"/>
  <c r="I4464" i="6"/>
  <c r="M4464" i="6"/>
  <c r="Q4463" i="6"/>
  <c r="W4463" i="6"/>
  <c r="F853" i="17"/>
  <c r="D2145" i="13"/>
  <c r="I4463" i="6"/>
  <c r="M4463" i="6"/>
  <c r="Q4462" i="6"/>
  <c r="W4462" i="6"/>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c r="F846" i="17"/>
  <c r="D2138" i="13"/>
  <c r="I4455" i="6"/>
  <c r="M4455" i="6"/>
  <c r="Q4454" i="6"/>
  <c r="W4454" i="6"/>
  <c r="F845" i="17"/>
  <c r="D2137" i="13"/>
  <c r="I4454" i="6"/>
  <c r="M4454" i="6"/>
  <c r="Q4453" i="6"/>
  <c r="W4453" i="6"/>
  <c r="F844" i="17"/>
  <c r="D2136" i="13"/>
  <c r="I4453" i="6"/>
  <c r="M4453" i="6"/>
  <c r="Q4452" i="6"/>
  <c r="W4452" i="6"/>
  <c r="F843" i="17"/>
  <c r="D2135" i="13"/>
  <c r="I4452" i="6"/>
  <c r="M4452" i="6"/>
  <c r="Q4451" i="6"/>
  <c r="W4451" i="6"/>
  <c r="F842" i="17"/>
  <c r="D2134" i="13"/>
  <c r="I4451" i="6"/>
  <c r="M4451" i="6"/>
  <c r="Q4450" i="6"/>
  <c r="W4450" i="6"/>
  <c r="F841" i="17"/>
  <c r="D2133" i="13"/>
  <c r="I4450" i="6"/>
  <c r="M4450" i="6"/>
  <c r="Q4449" i="6"/>
  <c r="W4449" i="6"/>
  <c r="D2132" i="13"/>
  <c r="G825" i="17"/>
  <c r="F840" i="17"/>
  <c r="I4449" i="6"/>
  <c r="M4449" i="6"/>
  <c r="Q4448" i="6"/>
  <c r="W4448" i="6"/>
  <c r="F839" i="17"/>
  <c r="D2131" i="13"/>
  <c r="I4448" i="6"/>
  <c r="M4448" i="6"/>
  <c r="Q4447" i="6"/>
  <c r="W4447" i="6"/>
  <c r="F838" i="17"/>
  <c r="D2130" i="13"/>
  <c r="I4447" i="6"/>
  <c r="M4447" i="6"/>
  <c r="D2129" i="13"/>
  <c r="Q4446" i="6"/>
  <c r="W4446" i="6"/>
  <c r="F837" i="17"/>
  <c r="I4446" i="6"/>
  <c r="M4446" i="6"/>
  <c r="Q4445" i="6"/>
  <c r="W4445" i="6"/>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c r="F831" i="17"/>
  <c r="D2123" i="13"/>
  <c r="I4440" i="6"/>
  <c r="Q4439" i="6"/>
  <c r="W4439" i="6"/>
  <c r="F830" i="17"/>
  <c r="D2122" i="13"/>
  <c r="I4439" i="6"/>
  <c r="M4439" i="6"/>
  <c r="F829" i="17"/>
  <c r="D2121" i="13"/>
  <c r="Q4438" i="6"/>
  <c r="W4438" i="6"/>
  <c r="M4438" i="6"/>
  <c r="I4438" i="6"/>
  <c r="D2120" i="13"/>
  <c r="Q4437" i="6"/>
  <c r="W4437" i="6"/>
  <c r="F828" i="17"/>
  <c r="I4437" i="6"/>
  <c r="M4437" i="6"/>
  <c r="F827" i="17"/>
  <c r="H566" i="17"/>
  <c r="Q4436" i="6"/>
  <c r="W4436" i="6"/>
  <c r="M4436" i="6"/>
  <c r="I4436" i="6"/>
  <c r="D2119" i="13"/>
  <c r="Q4435" i="6"/>
  <c r="W4435" i="6"/>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c r="N4412" i="6"/>
  <c r="F816" i="17"/>
  <c r="D2108" i="13"/>
  <c r="I4424" i="6"/>
  <c r="M4424" i="6"/>
  <c r="Q4423" i="6"/>
  <c r="W4423" i="6"/>
  <c r="F815" i="17"/>
  <c r="D2107" i="13"/>
  <c r="I4423" i="6"/>
  <c r="M4423" i="6"/>
  <c r="Q4422" i="6"/>
  <c r="W4422" i="6"/>
  <c r="F814" i="17"/>
  <c r="D2106" i="13"/>
  <c r="I4422" i="6"/>
  <c r="M4422" i="6"/>
  <c r="Q4421" i="6"/>
  <c r="W4421" i="6"/>
  <c r="F813" i="17"/>
  <c r="D2105" i="13"/>
  <c r="I4421" i="6"/>
  <c r="M4421" i="6"/>
  <c r="Q4420" i="6"/>
  <c r="W4420" i="6"/>
  <c r="F812" i="17"/>
  <c r="D2104" i="13"/>
  <c r="I4420" i="6"/>
  <c r="M4420" i="6"/>
  <c r="Q4419" i="6"/>
  <c r="W4419" i="6"/>
  <c r="F811" i="17"/>
  <c r="D2103" i="13"/>
  <c r="I4419" i="6"/>
  <c r="M4419" i="6"/>
  <c r="Q4418" i="6"/>
  <c r="W4418" i="6"/>
  <c r="F810" i="17"/>
  <c r="D2102" i="13"/>
  <c r="I4418" i="6"/>
  <c r="M4418" i="6"/>
  <c r="Q4417" i="6"/>
  <c r="W4417" i="6"/>
  <c r="F809" i="17"/>
  <c r="D2101" i="13"/>
  <c r="I4417" i="6"/>
  <c r="M4417" i="6"/>
  <c r="Q4416" i="6"/>
  <c r="W4416" i="6"/>
  <c r="F808" i="17"/>
  <c r="D2100" i="13"/>
  <c r="I4416" i="6"/>
  <c r="M4416" i="6"/>
  <c r="Q4415" i="6"/>
  <c r="W4415" i="6"/>
  <c r="F807" i="17"/>
  <c r="D2099" i="13"/>
  <c r="I4415" i="6"/>
  <c r="M4415" i="6"/>
  <c r="Q4414" i="6"/>
  <c r="W4414" i="6"/>
  <c r="F806" i="17"/>
  <c r="D2098" i="13"/>
  <c r="I4414" i="6"/>
  <c r="M4414" i="6"/>
  <c r="G805" i="17"/>
  <c r="V4413" i="6"/>
  <c r="Q4412" i="6"/>
  <c r="W4412" i="6"/>
  <c r="H805" i="17"/>
  <c r="F805" i="17"/>
  <c r="D2097" i="13"/>
  <c r="I4412" i="6"/>
  <c r="O4412" i="6"/>
  <c r="M4412" i="6"/>
  <c r="Q4411" i="6"/>
  <c r="W4411" i="6"/>
  <c r="F804" i="17"/>
  <c r="D2096" i="13"/>
  <c r="I4411" i="6"/>
  <c r="M4411" i="6"/>
  <c r="Q4410" i="6"/>
  <c r="W4410" i="6"/>
  <c r="I4410" i="6"/>
  <c r="F803" i="17"/>
  <c r="D2095" i="13"/>
  <c r="M4410" i="6"/>
  <c r="Q4409" i="6"/>
  <c r="W4409" i="6"/>
  <c r="F802" i="17"/>
  <c r="D2094" i="13"/>
  <c r="I4409" i="6"/>
  <c r="M4409" i="6"/>
  <c r="Q4408" i="6"/>
  <c r="W4408" i="6"/>
  <c r="F801" i="17"/>
  <c r="D2093" i="13"/>
  <c r="I4408" i="6"/>
  <c r="M4408" i="6"/>
  <c r="Q4407" i="6"/>
  <c r="W4407" i="6"/>
  <c r="F800" i="17"/>
  <c r="D2092" i="13"/>
  <c r="I4407" i="6"/>
  <c r="M4407" i="6"/>
  <c r="Q4406" i="6"/>
  <c r="W4406" i="6"/>
  <c r="F799" i="17"/>
  <c r="D2091" i="13"/>
  <c r="I4406" i="6"/>
  <c r="M4406" i="6"/>
  <c r="Q4405" i="6"/>
  <c r="W4405" i="6"/>
  <c r="F798" i="17"/>
  <c r="D2090" i="13"/>
  <c r="I4405" i="6"/>
  <c r="M4405" i="6"/>
  <c r="Q4404" i="6"/>
  <c r="W4404" i="6"/>
  <c r="F797" i="17"/>
  <c r="D2089" i="13"/>
  <c r="D2088" i="13"/>
  <c r="I4404" i="6"/>
  <c r="M4404" i="6"/>
  <c r="Q4403" i="6"/>
  <c r="W4403" i="6"/>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c r="F787" i="17"/>
  <c r="D2079" i="13"/>
  <c r="I4394" i="6"/>
  <c r="O4390" i="6"/>
  <c r="M4394" i="6"/>
  <c r="Q4393" i="6"/>
  <c r="W4393" i="6"/>
  <c r="F786" i="17"/>
  <c r="D2078" i="13"/>
  <c r="I4393" i="6"/>
  <c r="M4393" i="6"/>
  <c r="H784" i="17"/>
  <c r="G784" i="17"/>
  <c r="F785" i="17"/>
  <c r="F784" i="17"/>
  <c r="Q4392" i="6"/>
  <c r="W4392" i="6"/>
  <c r="Q4390" i="6"/>
  <c r="W4390" i="6"/>
  <c r="D2077" i="13"/>
  <c r="D2076" i="13"/>
  <c r="I4392" i="6"/>
  <c r="M4392" i="6"/>
  <c r="I4390" i="6"/>
  <c r="N4390" i="6"/>
  <c r="M4390" i="6"/>
  <c r="Q4389" i="6"/>
  <c r="W4389" i="6"/>
  <c r="F783" i="17"/>
  <c r="D2075" i="13"/>
  <c r="I4389" i="6"/>
  <c r="M4389" i="6"/>
  <c r="Q4388" i="6"/>
  <c r="W4388" i="6"/>
  <c r="F782" i="17"/>
  <c r="D2074" i="13"/>
  <c r="I4388" i="6"/>
  <c r="M4388" i="6"/>
  <c r="Q4387" i="6"/>
  <c r="W4387" i="6"/>
  <c r="Q4386" i="6"/>
  <c r="W4386" i="6"/>
  <c r="Q4385" i="6"/>
  <c r="W4385" i="6"/>
  <c r="F779" i="17"/>
  <c r="D2071" i="13"/>
  <c r="I4385" i="6"/>
  <c r="M4385" i="6"/>
  <c r="Q4384" i="6"/>
  <c r="W4384" i="6"/>
  <c r="I4384" i="6"/>
  <c r="F778" i="17"/>
  <c r="D2070" i="13"/>
  <c r="M4384" i="6"/>
  <c r="D2069" i="13"/>
  <c r="Q4383" i="6"/>
  <c r="W4383" i="6"/>
  <c r="F777" i="17"/>
  <c r="I4383" i="6"/>
  <c r="M4383" i="6"/>
  <c r="F776" i="17"/>
  <c r="D2068" i="13"/>
  <c r="Q4382" i="6"/>
  <c r="W4382" i="6"/>
  <c r="I4382" i="6"/>
  <c r="M4382" i="6"/>
  <c r="O4118" i="6"/>
  <c r="Q4381" i="6"/>
  <c r="W4381" i="6"/>
  <c r="F775" i="17"/>
  <c r="D2067" i="13"/>
  <c r="I4381" i="6"/>
  <c r="M4381" i="6"/>
  <c r="F774" i="17"/>
  <c r="D2066" i="13"/>
  <c r="Q4380" i="6"/>
  <c r="W4380" i="6"/>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c r="Q4365" i="6"/>
  <c r="W4365" i="6"/>
  <c r="F761" i="17"/>
  <c r="D2053" i="13"/>
  <c r="I4366" i="6"/>
  <c r="O4366" i="6"/>
  <c r="N4366" i="6"/>
  <c r="M4366" i="6"/>
  <c r="Q4364" i="6"/>
  <c r="W4364" i="6"/>
  <c r="F760" i="17"/>
  <c r="D2052" i="13"/>
  <c r="I4365" i="6"/>
  <c r="M4365" i="6"/>
  <c r="F759" i="17"/>
  <c r="D2051" i="13"/>
  <c r="I4364" i="6"/>
  <c r="M4364" i="6"/>
  <c r="Q4362" i="6"/>
  <c r="W4362" i="6"/>
  <c r="Q4363" i="6"/>
  <c r="W4363" i="6"/>
  <c r="I4362" i="6"/>
  <c r="F758" i="17"/>
  <c r="F757" i="17"/>
  <c r="M4363" i="6"/>
  <c r="M4362" i="6"/>
  <c r="I4363" i="6"/>
  <c r="D2050" i="13"/>
  <c r="D2049" i="13"/>
  <c r="F756" i="17"/>
  <c r="Q4361" i="6"/>
  <c r="W4361" i="6"/>
  <c r="M4361" i="6"/>
  <c r="I4361" i="6"/>
  <c r="D2048" i="13"/>
  <c r="Q4360" i="6"/>
  <c r="W4360" i="6"/>
  <c r="F755" i="17"/>
  <c r="D2047" i="13"/>
  <c r="I4360" i="6"/>
  <c r="M4360" i="6"/>
  <c r="F754" i="17"/>
  <c r="D2046" i="13"/>
  <c r="Q4359" i="6"/>
  <c r="W4359" i="6"/>
  <c r="I4359" i="6"/>
  <c r="M4359" i="6"/>
  <c r="Q4358" i="6"/>
  <c r="W4358" i="6"/>
  <c r="F753" i="17"/>
  <c r="D2045" i="13"/>
  <c r="I4358" i="6"/>
  <c r="M4358" i="6"/>
  <c r="Q4357" i="6"/>
  <c r="W4357" i="6"/>
  <c r="F752" i="17"/>
  <c r="D2044" i="13"/>
  <c r="I4357" i="6"/>
  <c r="M4357" i="6"/>
  <c r="F751" i="17"/>
  <c r="D2043" i="13"/>
  <c r="Q4356" i="6"/>
  <c r="W4356" i="6"/>
  <c r="I4356" i="6"/>
  <c r="M4356" i="6"/>
  <c r="Q4355" i="6"/>
  <c r="W4355" i="6"/>
  <c r="F750" i="17"/>
  <c r="D2042" i="13"/>
  <c r="I4355" i="6"/>
  <c r="M4355" i="6"/>
  <c r="Q4354" i="6"/>
  <c r="W4354" i="6"/>
  <c r="F749" i="17"/>
  <c r="D2041" i="13"/>
  <c r="I4354" i="6"/>
  <c r="M4354" i="6"/>
  <c r="Q4353" i="6"/>
  <c r="W4353" i="6"/>
  <c r="F748" i="17"/>
  <c r="D2040" i="13"/>
  <c r="I4353" i="6"/>
  <c r="M4353" i="6"/>
  <c r="Q4352" i="6"/>
  <c r="W4352" i="6"/>
  <c r="O4073" i="6"/>
  <c r="O4095" i="6"/>
  <c r="F747" i="17"/>
  <c r="D2039" i="13"/>
  <c r="I4352" i="6"/>
  <c r="M4352" i="6"/>
  <c r="Q4351" i="6"/>
  <c r="W4351" i="6"/>
  <c r="F746" i="17"/>
  <c r="D2038" i="13"/>
  <c r="I4351" i="6"/>
  <c r="O4345" i="6"/>
  <c r="M4351" i="6"/>
  <c r="Q4350" i="6"/>
  <c r="W4350" i="6"/>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c r="H741" i="17"/>
  <c r="F741" i="17"/>
  <c r="D2033" i="13"/>
  <c r="I4345" i="6"/>
  <c r="N4345" i="6"/>
  <c r="M4345" i="6"/>
  <c r="F740" i="17"/>
  <c r="D2032" i="13"/>
  <c r="Q4344" i="6"/>
  <c r="W4344" i="6"/>
  <c r="I4342" i="6"/>
  <c r="I4343" i="6"/>
  <c r="I4344" i="6"/>
  <c r="M4344" i="6"/>
  <c r="Q4343" i="6"/>
  <c r="W4343" i="6"/>
  <c r="F739" i="17"/>
  <c r="D2031" i="13"/>
  <c r="M4343" i="6"/>
  <c r="Q4342" i="6"/>
  <c r="W4342" i="6"/>
  <c r="F738" i="17"/>
  <c r="D2030" i="13"/>
  <c r="M4342" i="6"/>
  <c r="Q4341" i="6"/>
  <c r="W4341" i="6"/>
  <c r="F737" i="17"/>
  <c r="D2029" i="13"/>
  <c r="I4341" i="6"/>
  <c r="M4341" i="6"/>
  <c r="F736" i="17"/>
  <c r="D2028" i="13"/>
  <c r="Q4340" i="6"/>
  <c r="W4340" i="6"/>
  <c r="I4340" i="6"/>
  <c r="M4340" i="6"/>
  <c r="F735" i="17"/>
  <c r="D2027" i="13"/>
  <c r="Q4339" i="6"/>
  <c r="W4339" i="6"/>
  <c r="I4339" i="6"/>
  <c r="M4339" i="6"/>
  <c r="F734" i="17"/>
  <c r="D2026" i="13"/>
  <c r="Q4338" i="6"/>
  <c r="W4338" i="6"/>
  <c r="I4338" i="6"/>
  <c r="M4338" i="6"/>
  <c r="F733" i="17"/>
  <c r="D2025" i="13"/>
  <c r="Q4337" i="6"/>
  <c r="W4337" i="6"/>
  <c r="I4337" i="6"/>
  <c r="M4337" i="6"/>
  <c r="Q4336" i="6"/>
  <c r="W4336" i="6"/>
  <c r="F732" i="17"/>
  <c r="D2024" i="13"/>
  <c r="I4336" i="6"/>
  <c r="M4336" i="6"/>
  <c r="Q4335" i="6"/>
  <c r="W4335" i="6"/>
  <c r="F731" i="17"/>
  <c r="D2023" i="13"/>
  <c r="I4335" i="6"/>
  <c r="M4335" i="6"/>
  <c r="F730" i="17"/>
  <c r="D2022" i="13"/>
  <c r="Q4334" i="6"/>
  <c r="W4334" i="6"/>
  <c r="I4334" i="6"/>
  <c r="M4334" i="6"/>
  <c r="Q4333" i="6"/>
  <c r="W4333" i="6"/>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c r="I4321" i="6"/>
  <c r="N4321" i="6"/>
  <c r="M4321" i="6"/>
  <c r="F717" i="17"/>
  <c r="D2009" i="13"/>
  <c r="Q4320" i="6"/>
  <c r="W4320" i="6"/>
  <c r="I4320" i="6"/>
  <c r="M4320" i="6"/>
  <c r="F716" i="17"/>
  <c r="D2008" i="13"/>
  <c r="Q4319" i="6"/>
  <c r="W4319" i="6"/>
  <c r="I4319" i="6"/>
  <c r="M4319" i="6"/>
  <c r="F715" i="17"/>
  <c r="D2007" i="13"/>
  <c r="Q4318" i="6"/>
  <c r="W4318" i="6"/>
  <c r="I4318" i="6"/>
  <c r="M4318" i="6"/>
  <c r="H437" i="17"/>
  <c r="F714" i="17"/>
  <c r="D2006" i="13"/>
  <c r="Q4317" i="6"/>
  <c r="W4317" i="6"/>
  <c r="I4317" i="6"/>
  <c r="M4317" i="6"/>
  <c r="F713" i="17"/>
  <c r="D2005" i="13"/>
  <c r="Q4316" i="6"/>
  <c r="W4316" i="6"/>
  <c r="I4316" i="6"/>
  <c r="M4316" i="6"/>
  <c r="F712" i="17"/>
  <c r="D2004" i="13"/>
  <c r="Q4315" i="6"/>
  <c r="W4315" i="6"/>
  <c r="I4315" i="6"/>
  <c r="M4315" i="6"/>
  <c r="Q4314" i="6"/>
  <c r="W4314" i="6"/>
  <c r="F711" i="17"/>
  <c r="D2003" i="13"/>
  <c r="I4314" i="6"/>
  <c r="M4314" i="6"/>
  <c r="F710" i="17"/>
  <c r="D2002" i="13"/>
  <c r="Q4313" i="6"/>
  <c r="W4313" i="6"/>
  <c r="I4313" i="6"/>
  <c r="M4313" i="6"/>
  <c r="F709" i="17"/>
  <c r="D2001" i="13"/>
  <c r="Q4312" i="6"/>
  <c r="W4312" i="6"/>
  <c r="I4312" i="6"/>
  <c r="M4312" i="6"/>
  <c r="F708" i="17"/>
  <c r="D2000" i="13"/>
  <c r="Q4311" i="6"/>
  <c r="W4311" i="6"/>
  <c r="I4311" i="6"/>
  <c r="M4311" i="6"/>
  <c r="F707" i="17"/>
  <c r="D1999" i="13"/>
  <c r="I4310" i="6"/>
  <c r="M4310" i="6"/>
  <c r="Q4310" i="6"/>
  <c r="W4310" i="6"/>
  <c r="F706" i="17"/>
  <c r="D1998" i="13"/>
  <c r="Q4309" i="6"/>
  <c r="W4309" i="6"/>
  <c r="I4309" i="6"/>
  <c r="M4309" i="6"/>
  <c r="F705" i="17"/>
  <c r="D1997" i="13"/>
  <c r="Q4308" i="6"/>
  <c r="W4308" i="6"/>
  <c r="I4308" i="6"/>
  <c r="M4308" i="6"/>
  <c r="Q4307" i="6"/>
  <c r="W4307" i="6"/>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c r="I4300" i="6"/>
  <c r="M4300" i="6"/>
  <c r="V4299" i="6"/>
  <c r="G696" i="17"/>
  <c r="F696" i="17"/>
  <c r="D1988" i="13"/>
  <c r="Q4298" i="6"/>
  <c r="W4298" i="6"/>
  <c r="I4298" i="6"/>
  <c r="N4298" i="6"/>
  <c r="M4298" i="6"/>
  <c r="F695" i="17"/>
  <c r="Q4297" i="6"/>
  <c r="W4297" i="6"/>
  <c r="M4297" i="6"/>
  <c r="I4297" i="6"/>
  <c r="D1987" i="13"/>
  <c r="M4296" i="6"/>
  <c r="M4295" i="6"/>
  <c r="Q4296" i="6"/>
  <c r="W4296" i="6"/>
  <c r="F694" i="17"/>
  <c r="D1986" i="13"/>
  <c r="I4296" i="6"/>
  <c r="F693" i="17"/>
  <c r="D1985" i="13"/>
  <c r="Q4295" i="6"/>
  <c r="W4295" i="6"/>
  <c r="I4295" i="6"/>
  <c r="I4293" i="6"/>
  <c r="Q4294" i="6"/>
  <c r="W4294" i="6"/>
  <c r="G675" i="17"/>
  <c r="F691" i="17"/>
  <c r="D1983" i="13"/>
  <c r="Q4293" i="6"/>
  <c r="W4293" i="6"/>
  <c r="M4293" i="6"/>
  <c r="F690" i="17"/>
  <c r="D1982" i="13"/>
  <c r="Q4292" i="6"/>
  <c r="W4292" i="6"/>
  <c r="I4292" i="6"/>
  <c r="M4292" i="6"/>
  <c r="F689" i="17"/>
  <c r="D1981" i="13"/>
  <c r="Q4291" i="6"/>
  <c r="W4291" i="6"/>
  <c r="I4291" i="6"/>
  <c r="M4291" i="6"/>
  <c r="Q4290" i="6"/>
  <c r="W4290" i="6"/>
  <c r="F688" i="17"/>
  <c r="D1980" i="13"/>
  <c r="I4290" i="6"/>
  <c r="M4290" i="6"/>
  <c r="F687" i="17"/>
  <c r="D1979" i="13"/>
  <c r="O4027" i="6"/>
  <c r="Q4289" i="6"/>
  <c r="W4289" i="6"/>
  <c r="I4289" i="6"/>
  <c r="M4289" i="6"/>
  <c r="F685" i="17"/>
  <c r="Q4287" i="6"/>
  <c r="W4287" i="6"/>
  <c r="Q4288" i="6"/>
  <c r="W4288" i="6"/>
  <c r="F686" i="17"/>
  <c r="D1978" i="13"/>
  <c r="D1977" i="13"/>
  <c r="M4288" i="6"/>
  <c r="I4288" i="6"/>
  <c r="I4287" i="6"/>
  <c r="M4287" i="6"/>
  <c r="Q4286" i="6"/>
  <c r="W4286" i="6"/>
  <c r="F684" i="17"/>
  <c r="D1976" i="13"/>
  <c r="I4286" i="6"/>
  <c r="M4286" i="6"/>
  <c r="F683" i="17"/>
  <c r="D1975" i="13"/>
  <c r="Q4285" i="6"/>
  <c r="W4285" i="6"/>
  <c r="I4285" i="6"/>
  <c r="M4285" i="6"/>
  <c r="F682" i="17"/>
  <c r="D1974" i="13"/>
  <c r="Q4284" i="6"/>
  <c r="W4284" i="6"/>
  <c r="I4284" i="6"/>
  <c r="M4284" i="6"/>
  <c r="F681" i="17"/>
  <c r="D1973" i="13"/>
  <c r="Q4283" i="6"/>
  <c r="W4283" i="6"/>
  <c r="I4283" i="6"/>
  <c r="M4283" i="6"/>
  <c r="F680" i="17"/>
  <c r="M4282" i="6"/>
  <c r="Q4282" i="6"/>
  <c r="W4282" i="6"/>
  <c r="I4282" i="6"/>
  <c r="D1972" i="13"/>
  <c r="F679" i="17"/>
  <c r="D1971" i="13"/>
  <c r="Q4281" i="6"/>
  <c r="W4281" i="6"/>
  <c r="I4281" i="6"/>
  <c r="M4281" i="6"/>
  <c r="F678" i="17"/>
  <c r="D1970" i="13"/>
  <c r="Q4280" i="6"/>
  <c r="W4280" i="6"/>
  <c r="I4280" i="6"/>
  <c r="M4280" i="6"/>
  <c r="F677" i="17"/>
  <c r="D1969" i="13"/>
  <c r="Q4279" i="6"/>
  <c r="W4279" i="6"/>
  <c r="I4279" i="6"/>
  <c r="M4279" i="6"/>
  <c r="H392" i="17"/>
  <c r="H415" i="17"/>
  <c r="F676" i="17"/>
  <c r="F63" i="22"/>
  <c r="D1968" i="13"/>
  <c r="Q4278" i="6"/>
  <c r="W4278" i="6"/>
  <c r="V4253" i="6"/>
  <c r="V4277" i="6"/>
  <c r="N4276" i="6"/>
  <c r="I4278" i="6"/>
  <c r="M4278" i="6"/>
  <c r="F675" i="17"/>
  <c r="D1967" i="13"/>
  <c r="Q4276" i="6"/>
  <c r="W4276" i="6"/>
  <c r="I4276" i="6"/>
  <c r="O4276" i="6"/>
  <c r="M4276" i="6"/>
  <c r="F674" i="17"/>
  <c r="D1966" i="13"/>
  <c r="Q4275" i="6"/>
  <c r="W4275" i="6"/>
  <c r="I4275" i="6"/>
  <c r="M4275" i="6"/>
  <c r="Q4274" i="6"/>
  <c r="W4274" i="6"/>
  <c r="F673" i="17"/>
  <c r="D1965" i="13"/>
  <c r="I4274" i="6"/>
  <c r="M4274" i="6"/>
  <c r="F672" i="17"/>
  <c r="D1964" i="13"/>
  <c r="Q4273" i="6"/>
  <c r="W4273" i="6"/>
  <c r="I4273" i="6"/>
  <c r="M4273" i="6"/>
  <c r="F671" i="17"/>
  <c r="D1963" i="13"/>
  <c r="Q4272" i="6"/>
  <c r="W4272" i="6"/>
  <c r="I4272" i="6"/>
  <c r="M4272" i="6"/>
  <c r="Q4271" i="6"/>
  <c r="W4271" i="6"/>
  <c r="F670" i="17"/>
  <c r="D1962" i="13"/>
  <c r="I4271" i="6"/>
  <c r="M4271" i="6"/>
  <c r="F669" i="17"/>
  <c r="D1961" i="13"/>
  <c r="O4004" i="6"/>
  <c r="Q4270" i="6"/>
  <c r="W4270" i="6"/>
  <c r="I4270" i="6"/>
  <c r="M4270" i="6"/>
  <c r="F668" i="17"/>
  <c r="D1960" i="13"/>
  <c r="Q4269" i="6"/>
  <c r="W4269" i="6"/>
  <c r="I4269" i="6"/>
  <c r="M4269" i="6"/>
  <c r="F667" i="17"/>
  <c r="Q4268" i="6"/>
  <c r="W4268" i="6"/>
  <c r="I4268" i="6"/>
  <c r="M4268" i="6"/>
  <c r="D1959" i="13"/>
  <c r="Q4267" i="6"/>
  <c r="W4267" i="6"/>
  <c r="F666" i="17"/>
  <c r="D1958" i="13"/>
  <c r="I4267" i="6"/>
  <c r="M4267" i="6"/>
  <c r="F665" i="17"/>
  <c r="D1957" i="13"/>
  <c r="Q4266" i="6"/>
  <c r="W4266" i="6"/>
  <c r="I4266" i="6"/>
  <c r="M4266" i="6"/>
  <c r="F664" i="17"/>
  <c r="D1956" i="13"/>
  <c r="Q4265" i="6"/>
  <c r="W4265" i="6"/>
  <c r="I4265" i="6"/>
  <c r="M4265" i="6"/>
  <c r="F663" i="17"/>
  <c r="D1955" i="13"/>
  <c r="Q4264" i="6"/>
  <c r="W4264" i="6"/>
  <c r="I4264" i="6"/>
  <c r="M4264" i="6"/>
  <c r="F662" i="17"/>
  <c r="Q4263" i="6"/>
  <c r="W4263" i="6"/>
  <c r="I4263" i="6"/>
  <c r="D1954" i="13"/>
  <c r="M4263" i="6"/>
  <c r="Q4262" i="6"/>
  <c r="W4262" i="6"/>
  <c r="I4262" i="6"/>
  <c r="F661" i="17"/>
  <c r="M4262" i="6"/>
  <c r="D1953" i="13"/>
  <c r="F660" i="17"/>
  <c r="D1952" i="13"/>
  <c r="Q4261" i="6"/>
  <c r="W4261" i="6"/>
  <c r="I4261" i="6"/>
  <c r="N4252" i="6"/>
  <c r="M4261" i="6"/>
  <c r="F659" i="17"/>
  <c r="D1951" i="13"/>
  <c r="Q4260" i="6"/>
  <c r="W4260" i="6"/>
  <c r="I4260" i="6"/>
  <c r="M4260" i="6"/>
  <c r="F658" i="17"/>
  <c r="D1950" i="13"/>
  <c r="Q4259" i="6"/>
  <c r="W4259" i="6"/>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c r="I4254" i="6"/>
  <c r="M4254" i="6"/>
  <c r="F652" i="17"/>
  <c r="D1944" i="13"/>
  <c r="Q4252" i="6"/>
  <c r="W4252" i="6"/>
  <c r="I4252" i="6"/>
  <c r="M4252" i="6"/>
  <c r="Q4251" i="6"/>
  <c r="W4251" i="6"/>
  <c r="F651" i="17"/>
  <c r="D1943" i="13"/>
  <c r="I4251" i="6"/>
  <c r="M4251" i="6"/>
  <c r="F650" i="17"/>
  <c r="D1942" i="13"/>
  <c r="Q4250" i="6"/>
  <c r="W4250" i="6"/>
  <c r="I4250" i="6"/>
  <c r="M4250" i="6"/>
  <c r="F649" i="17"/>
  <c r="D1941" i="13"/>
  <c r="Q4249" i="6"/>
  <c r="W4249" i="6"/>
  <c r="I4249" i="6"/>
  <c r="M4249" i="6"/>
  <c r="F648" i="17"/>
  <c r="D1940" i="13"/>
  <c r="Q4248" i="6"/>
  <c r="W4248" i="6"/>
  <c r="I4248" i="6"/>
  <c r="M4248" i="6"/>
  <c r="Q4247" i="6"/>
  <c r="W4247" i="6"/>
  <c r="F647" i="17"/>
  <c r="D1939" i="13"/>
  <c r="I4247" i="6"/>
  <c r="M4247" i="6"/>
  <c r="O3054" i="6"/>
  <c r="O3845" i="6"/>
  <c r="F646" i="17"/>
  <c r="D1938" i="13"/>
  <c r="Q4246" i="6"/>
  <c r="W4246" i="6"/>
  <c r="I4246" i="6"/>
  <c r="M4246" i="6"/>
  <c r="F645" i="17"/>
  <c r="D1937" i="13"/>
  <c r="I4245" i="6"/>
  <c r="Q4245" i="6"/>
  <c r="W4245" i="6"/>
  <c r="M4245" i="6"/>
  <c r="N67" i="10"/>
  <c r="Q4244" i="6"/>
  <c r="W4244" i="6"/>
  <c r="F644" i="17"/>
  <c r="D1936" i="13"/>
  <c r="I4244" i="6"/>
  <c r="M4244" i="6"/>
  <c r="Q4243" i="6"/>
  <c r="W4243" i="6"/>
  <c r="F643" i="17"/>
  <c r="D1935" i="13"/>
  <c r="I4243" i="6"/>
  <c r="M4243" i="6"/>
  <c r="Q4242" i="6"/>
  <c r="W4242" i="6"/>
  <c r="F642" i="17"/>
  <c r="F641" i="17"/>
  <c r="D1934" i="13"/>
  <c r="I4242" i="6"/>
  <c r="M4242" i="6"/>
  <c r="Q4241" i="6"/>
  <c r="W4241" i="6"/>
  <c r="I4241" i="6"/>
  <c r="M4241" i="6"/>
  <c r="D1933" i="13"/>
  <c r="F640" i="17"/>
  <c r="D1932" i="13"/>
  <c r="Q4240" i="6"/>
  <c r="W4240" i="6"/>
  <c r="M4240" i="6"/>
  <c r="I4240" i="6"/>
  <c r="F639" i="17"/>
  <c r="D1931" i="13"/>
  <c r="Q4239" i="6"/>
  <c r="W4239" i="6"/>
  <c r="I4239" i="6"/>
  <c r="Q4238" i="6"/>
  <c r="W4238" i="6"/>
  <c r="F638" i="17"/>
  <c r="D1930" i="13"/>
  <c r="I4238" i="6"/>
  <c r="M4238" i="6"/>
  <c r="F637" i="17"/>
  <c r="Q4237" i="6"/>
  <c r="W4237" i="6"/>
  <c r="I4237" i="6"/>
  <c r="M4237" i="6"/>
  <c r="D1929" i="13"/>
  <c r="Q4236" i="6"/>
  <c r="W4236" i="6"/>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c r="Q4221" i="6"/>
  <c r="W4221" i="6"/>
  <c r="F622" i="17"/>
  <c r="F621" i="17"/>
  <c r="M4221" i="6"/>
  <c r="M4220" i="6"/>
  <c r="I4221" i="6"/>
  <c r="I4220" i="6"/>
  <c r="D1914" i="13"/>
  <c r="D1913" i="13"/>
  <c r="Q4219" i="6"/>
  <c r="W4219" i="6"/>
  <c r="F620" i="17"/>
  <c r="D1912" i="13"/>
  <c r="I4219" i="6"/>
  <c r="M4219" i="6"/>
  <c r="Q4218" i="6"/>
  <c r="W4218" i="6"/>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c r="D1908" i="13"/>
  <c r="I4215" i="6"/>
  <c r="F614" i="17"/>
  <c r="D1907" i="13"/>
  <c r="Q4214" i="6"/>
  <c r="W4214" i="6"/>
  <c r="I4214" i="6"/>
  <c r="M4214" i="6"/>
  <c r="Q4213" i="6"/>
  <c r="W4213" i="6"/>
  <c r="D1906" i="13"/>
  <c r="I4213" i="6"/>
  <c r="M4213" i="6"/>
  <c r="Q4212" i="6"/>
  <c r="W4212" i="6"/>
  <c r="F613" i="17"/>
  <c r="M4212" i="6"/>
  <c r="I4212" i="6"/>
  <c r="D1905" i="13"/>
  <c r="D1903" i="13"/>
  <c r="F611" i="17"/>
  <c r="I4210" i="6"/>
  <c r="M4210" i="6"/>
  <c r="F610" i="17"/>
  <c r="D1902" i="13"/>
  <c r="Q4207" i="6"/>
  <c r="W4207" i="6"/>
  <c r="I4209" i="6"/>
  <c r="M4209" i="6"/>
  <c r="F609" i="17"/>
  <c r="G609" i="17"/>
  <c r="D1901" i="13"/>
  <c r="V4208" i="6"/>
  <c r="O4207" i="6"/>
  <c r="N4207" i="6"/>
  <c r="M4207" i="6"/>
  <c r="I4207" i="6"/>
  <c r="Q4206" i="6"/>
  <c r="W4206" i="6"/>
  <c r="F608" i="17"/>
  <c r="D1900" i="13"/>
  <c r="M4206" i="6"/>
  <c r="I4206" i="6"/>
  <c r="Q4205" i="6"/>
  <c r="W4205" i="6"/>
  <c r="I4205" i="6"/>
  <c r="M4205" i="6"/>
  <c r="F607" i="17"/>
  <c r="D1899" i="13"/>
  <c r="Q4204" i="6"/>
  <c r="W4204" i="6"/>
  <c r="D1898" i="13"/>
  <c r="F606" i="17"/>
  <c r="M4204" i="6"/>
  <c r="I4204" i="6"/>
  <c r="Q4200" i="6"/>
  <c r="W4200" i="6"/>
  <c r="Q4199" i="6"/>
  <c r="W4199" i="6"/>
  <c r="Q4202" i="6"/>
  <c r="W4202" i="6"/>
  <c r="Q4203" i="6"/>
  <c r="W4203" i="6"/>
  <c r="Q4201" i="6"/>
  <c r="W4201" i="6"/>
  <c r="F605" i="17"/>
  <c r="F604" i="17"/>
  <c r="F603" i="17"/>
  <c r="D1896" i="13"/>
  <c r="D1897" i="13"/>
  <c r="D1895" i="13"/>
  <c r="I4203" i="6"/>
  <c r="M4203" i="6"/>
  <c r="I4202" i="6"/>
  <c r="M4202" i="6"/>
  <c r="M4201" i="6"/>
  <c r="I4201" i="6"/>
  <c r="F600" i="17"/>
  <c r="D1892" i="13"/>
  <c r="Q4198" i="6"/>
  <c r="W4198" i="6"/>
  <c r="M4198" i="6"/>
  <c r="I4198" i="6"/>
  <c r="Q4197" i="6"/>
  <c r="W4197" i="6"/>
  <c r="F599" i="17"/>
  <c r="D1891" i="13"/>
  <c r="I4197" i="6"/>
  <c r="M4197" i="6"/>
  <c r="Q4196" i="6"/>
  <c r="W4196" i="6"/>
  <c r="F598" i="17"/>
  <c r="D1890" i="13"/>
  <c r="I4196" i="6"/>
  <c r="M4196" i="6"/>
  <c r="Q4195" i="6"/>
  <c r="W4195" i="6"/>
  <c r="F597" i="17"/>
  <c r="D1889" i="13"/>
  <c r="I4195" i="6"/>
  <c r="M4195" i="6"/>
  <c r="Q4194" i="6"/>
  <c r="W4194" i="6"/>
  <c r="D1888" i="13"/>
  <c r="F596" i="17"/>
  <c r="I4194" i="6"/>
  <c r="M4194" i="6"/>
  <c r="F595" i="17"/>
  <c r="D1887" i="13"/>
  <c r="Q4193" i="6"/>
  <c r="W4193" i="6"/>
  <c r="I4193" i="6"/>
  <c r="M4193" i="6"/>
  <c r="F594" i="17"/>
  <c r="Q4192" i="6"/>
  <c r="W4192" i="6"/>
  <c r="M4192" i="6"/>
  <c r="I4192" i="6"/>
  <c r="D1886" i="13"/>
  <c r="Q4191" i="6"/>
  <c r="W4191" i="6"/>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c r="F585" i="17"/>
  <c r="F584" i="17"/>
  <c r="D1877" i="13"/>
  <c r="I4182" i="6"/>
  <c r="M4182" i="6"/>
  <c r="Q4181" i="6"/>
  <c r="W4181" i="6"/>
  <c r="D1876" i="13"/>
  <c r="E1866" i="20"/>
  <c r="E1867" i="20"/>
  <c r="E1868" i="20"/>
  <c r="E1869" i="20"/>
  <c r="E1870" i="20"/>
  <c r="E1871" i="20"/>
  <c r="E1872" i="20"/>
  <c r="E1873" i="20"/>
  <c r="E1874" i="20"/>
  <c r="E1875" i="20"/>
  <c r="E1876" i="20"/>
  <c r="E1877" i="20"/>
  <c r="E1878" i="20"/>
  <c r="I4181" i="6"/>
  <c r="M4181" i="6"/>
  <c r="Q4180" i="6"/>
  <c r="W4180" i="6"/>
  <c r="F583" i="17"/>
  <c r="D1875" i="13"/>
  <c r="I4180" i="6"/>
  <c r="M4180" i="6"/>
  <c r="F582" i="17"/>
  <c r="M4179" i="6"/>
  <c r="I4179" i="6"/>
  <c r="Q4179" i="6"/>
  <c r="W4179" i="6"/>
  <c r="D60" i="22"/>
  <c r="D1874" i="13"/>
  <c r="Q4178" i="6"/>
  <c r="W4178" i="6"/>
  <c r="D59" i="22"/>
  <c r="D1873" i="13"/>
  <c r="F581" i="17"/>
  <c r="I4178" i="6"/>
  <c r="M4178" i="6"/>
  <c r="F580" i="17"/>
  <c r="Q4177" i="6"/>
  <c r="W4177" i="6"/>
  <c r="M4177" i="6"/>
  <c r="I4177" i="6"/>
  <c r="D58" i="22"/>
  <c r="D1872" i="13"/>
  <c r="F579" i="17"/>
  <c r="D57" i="22"/>
  <c r="D1871" i="13"/>
  <c r="Q4176" i="6"/>
  <c r="W4176" i="6"/>
  <c r="M4176" i="6"/>
  <c r="I4176" i="6"/>
  <c r="Q4175" i="6"/>
  <c r="W4175" i="6"/>
  <c r="F578" i="17"/>
  <c r="D56" i="22"/>
  <c r="D1870" i="13"/>
  <c r="M4175" i="6"/>
  <c r="I4175" i="6"/>
  <c r="Q4174" i="6"/>
  <c r="W4174" i="6"/>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c r="M4167" i="6"/>
  <c r="I4167" i="6"/>
  <c r="F570" i="17"/>
  <c r="D1862" i="13"/>
  <c r="D48" i="22"/>
  <c r="F569" i="17"/>
  <c r="Q4166" i="6"/>
  <c r="W4166" i="6"/>
  <c r="M4166" i="6"/>
  <c r="I4166" i="6"/>
  <c r="D47" i="22"/>
  <c r="D1861" i="13"/>
  <c r="Q4165" i="6"/>
  <c r="W4165" i="6"/>
  <c r="F568" i="17"/>
  <c r="M4165" i="6"/>
  <c r="I4165" i="6"/>
  <c r="D46" i="22"/>
  <c r="D1860" i="13"/>
  <c r="Q4164" i="6"/>
  <c r="W4164" i="6"/>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c r="D44" i="22"/>
  <c r="D1858" i="13"/>
  <c r="V4163" i="6"/>
  <c r="D1857" i="13"/>
  <c r="D43" i="22"/>
  <c r="G44" i="22"/>
  <c r="F44" i="22"/>
  <c r="G566" i="17"/>
  <c r="F566" i="17"/>
  <c r="F565" i="17"/>
  <c r="I4162" i="6"/>
  <c r="N4162" i="6"/>
  <c r="M4162" i="6"/>
  <c r="I4161" i="6"/>
  <c r="M4161" i="6"/>
  <c r="Q4160" i="6"/>
  <c r="W4160" i="6"/>
  <c r="D42" i="22"/>
  <c r="D1856" i="13"/>
  <c r="F564" i="17"/>
  <c r="I4160" i="6"/>
  <c r="M4160" i="6"/>
  <c r="Q4159" i="6"/>
  <c r="W4159" i="6"/>
  <c r="I4159" i="6"/>
  <c r="N39" i="22"/>
  <c r="O39" i="22"/>
  <c r="P39" i="22"/>
  <c r="D41" i="22"/>
  <c r="D1855" i="13"/>
  <c r="D1854" i="13"/>
  <c r="F563" i="17"/>
  <c r="M4159" i="6"/>
  <c r="Q4158" i="6"/>
  <c r="W4158" i="6"/>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c r="F558" i="17"/>
  <c r="D36" i="22"/>
  <c r="D1850" i="13"/>
  <c r="M4154" i="6"/>
  <c r="I4154" i="6"/>
  <c r="Q4153" i="6"/>
  <c r="W4153" i="6"/>
  <c r="D35" i="22"/>
  <c r="D1849" i="13"/>
  <c r="F557" i="17"/>
  <c r="M4153" i="6"/>
  <c r="I4153" i="6"/>
  <c r="F556" i="17"/>
  <c r="F555" i="17"/>
  <c r="D34" i="22"/>
  <c r="D33" i="22"/>
  <c r="D1848" i="13"/>
  <c r="D1847" i="13"/>
  <c r="Q4152" i="6"/>
  <c r="W4152" i="6"/>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c r="T4074" i="6"/>
  <c r="Q4052" i="6"/>
  <c r="W4052" i="6"/>
  <c r="Q4053" i="6"/>
  <c r="W4053" i="6"/>
  <c r="Q4054" i="6"/>
  <c r="W4054" i="6"/>
  <c r="Q4055" i="6"/>
  <c r="R4055" i="6"/>
  <c r="S4055" i="6"/>
  <c r="Q4051" i="6"/>
  <c r="R4051" i="6"/>
  <c r="S4051" i="6"/>
  <c r="R4042" i="6"/>
  <c r="R4043" i="6"/>
  <c r="I4139" i="6"/>
  <c r="I4140" i="6"/>
  <c r="I4141" i="6"/>
  <c r="O4141" i="6"/>
  <c r="N4141" i="6"/>
  <c r="M4139" i="6"/>
  <c r="M4140" i="6"/>
  <c r="M4141" i="6"/>
  <c r="F543" i="17"/>
  <c r="Q4138" i="6"/>
  <c r="R4138" i="6"/>
  <c r="S4138" i="6"/>
  <c r="T4138" i="6"/>
  <c r="I4138" i="6"/>
  <c r="M4138" i="6"/>
  <c r="D21" i="22"/>
  <c r="D1835" i="13"/>
  <c r="D20" i="22"/>
  <c r="Q4137" i="6"/>
  <c r="W4137" i="6"/>
  <c r="F542" i="17"/>
  <c r="D1834" i="13"/>
  <c r="M4137" i="6"/>
  <c r="I4137" i="6"/>
  <c r="Q4136" i="6"/>
  <c r="R4136" i="6"/>
  <c r="F541" i="17"/>
  <c r="I4136" i="6"/>
  <c r="M4136" i="6"/>
  <c r="D1833" i="13"/>
  <c r="D19" i="22"/>
  <c r="Q4135" i="6"/>
  <c r="R4135" i="6"/>
  <c r="F540" i="17"/>
  <c r="D18" i="22"/>
  <c r="D1832" i="13"/>
  <c r="M4135" i="6"/>
  <c r="I4135" i="6"/>
  <c r="F539" i="17"/>
  <c r="D17" i="22"/>
  <c r="D1831" i="13"/>
  <c r="Q4134" i="6"/>
  <c r="R4134" i="6"/>
  <c r="S4134" i="6"/>
  <c r="M4134" i="6"/>
  <c r="I4134" i="6"/>
  <c r="D16" i="22"/>
  <c r="D1830" i="13"/>
  <c r="Q4133" i="6"/>
  <c r="F538" i="17"/>
  <c r="M4133" i="6"/>
  <c r="I4133" i="6"/>
  <c r="E1830" i="20"/>
  <c r="E1831" i="20"/>
  <c r="N69" i="10"/>
  <c r="Q4132" i="6"/>
  <c r="R4132" i="6"/>
  <c r="S4132" i="6"/>
  <c r="F537" i="17"/>
  <c r="M4132" i="6"/>
  <c r="I4132" i="6"/>
  <c r="D15" i="22"/>
  <c r="D1829" i="13"/>
  <c r="Q4131" i="6"/>
  <c r="R4131" i="6"/>
  <c r="F536" i="17"/>
  <c r="M4131" i="6"/>
  <c r="I4131" i="6"/>
  <c r="D14" i="22"/>
  <c r="D1828" i="13"/>
  <c r="E1826" i="20"/>
  <c r="E1827" i="20"/>
  <c r="E1828" i="20"/>
  <c r="E1829" i="20"/>
  <c r="Q4130" i="6"/>
  <c r="R4130" i="6"/>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c r="I4125" i="6"/>
  <c r="M4125" i="6"/>
  <c r="D1819" i="13"/>
  <c r="Q4124" i="6"/>
  <c r="R4124" i="6"/>
  <c r="S4124" i="6"/>
  <c r="T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S4117" i="6"/>
  <c r="T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c r="M4112" i="6"/>
  <c r="I4112" i="6"/>
  <c r="D4112" i="6"/>
  <c r="F517" i="17"/>
  <c r="D1809" i="13"/>
  <c r="E1810" i="20"/>
  <c r="E1811" i="20"/>
  <c r="Q4111" i="6"/>
  <c r="W4111" i="6"/>
  <c r="I4111" i="6"/>
  <c r="M4111" i="6"/>
  <c r="F516" i="17"/>
  <c r="D1808" i="13"/>
  <c r="Q4110" i="6"/>
  <c r="W4110" i="6"/>
  <c r="M4110" i="6"/>
  <c r="I4110" i="6"/>
  <c r="D4110" i="6"/>
  <c r="E1809" i="20"/>
  <c r="Q4109" i="6"/>
  <c r="R4109" i="6"/>
  <c r="S4109" i="6"/>
  <c r="T4109" i="6"/>
  <c r="M4109" i="6"/>
  <c r="F515" i="17"/>
  <c r="D1807" i="13"/>
  <c r="I4109" i="6"/>
  <c r="D4109" i="6"/>
  <c r="F514" i="17"/>
  <c r="D1806" i="13"/>
  <c r="E1808" i="20"/>
  <c r="Q4108" i="6"/>
  <c r="R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c r="S4105" i="6"/>
  <c r="Q4106" i="6"/>
  <c r="R4106" i="6"/>
  <c r="S4106" i="6"/>
  <c r="T4106" i="6"/>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c r="F504" i="17"/>
  <c r="D1796" i="13"/>
  <c r="M4098" i="6"/>
  <c r="I4098" i="6"/>
  <c r="D4098" i="6"/>
  <c r="Q4097" i="6"/>
  <c r="W4097" i="6"/>
  <c r="D1795" i="13"/>
  <c r="D4097" i="6"/>
  <c r="I4097" i="6"/>
  <c r="F503" i="17"/>
  <c r="M4097" i="6"/>
  <c r="V4096" i="6"/>
  <c r="D4095" i="6"/>
  <c r="D1794" i="13"/>
  <c r="Q4094" i="6"/>
  <c r="R4094" i="6"/>
  <c r="S4094" i="6"/>
  <c r="T4094" i="6"/>
  <c r="Q4095" i="6"/>
  <c r="R4095" i="6"/>
  <c r="S4095" i="6"/>
  <c r="T4095" i="6"/>
  <c r="H502" i="17"/>
  <c r="G502" i="17"/>
  <c r="F502" i="17"/>
  <c r="N4095" i="6"/>
  <c r="M4095" i="6"/>
  <c r="I4095" i="6"/>
  <c r="F501" i="17"/>
  <c r="I4094" i="6"/>
  <c r="M4094" i="6"/>
  <c r="D1792" i="13"/>
  <c r="D4093" i="6"/>
  <c r="Q4093" i="6"/>
  <c r="W4093" i="6"/>
  <c r="F500" i="17"/>
  <c r="M4093" i="6"/>
  <c r="I4093" i="6"/>
  <c r="Q4092" i="6"/>
  <c r="R4092" i="6"/>
  <c r="S4092" i="6"/>
  <c r="T4092" i="6"/>
  <c r="D1791" i="13"/>
  <c r="D4092" i="6"/>
  <c r="F499" i="17"/>
  <c r="M4092" i="6"/>
  <c r="I4092" i="6"/>
  <c r="Q4091" i="6"/>
  <c r="R4091" i="6"/>
  <c r="S4091" i="6"/>
  <c r="T4091" i="6"/>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c r="T4087" i="6"/>
  <c r="M4087" i="6"/>
  <c r="I4087" i="6"/>
  <c r="D4087" i="6"/>
  <c r="D1785" i="13"/>
  <c r="Q4086" i="6"/>
  <c r="R4086" i="6"/>
  <c r="M4086" i="6"/>
  <c r="I4086" i="6"/>
  <c r="D4086" i="6"/>
  <c r="F493" i="17"/>
  <c r="D1783" i="13"/>
  <c r="D4084" i="6"/>
  <c r="F492" i="17"/>
  <c r="D1784" i="13"/>
  <c r="D4085" i="6"/>
  <c r="Q4085" i="6"/>
  <c r="W4085" i="6"/>
  <c r="M4085" i="6"/>
  <c r="I4085" i="6"/>
  <c r="F491" i="17"/>
  <c r="Q4084" i="6"/>
  <c r="W4084" i="6"/>
  <c r="M4084" i="6"/>
  <c r="I4084" i="6"/>
  <c r="F490" i="17"/>
  <c r="D1782" i="13"/>
  <c r="Q4083" i="6"/>
  <c r="W4083" i="6"/>
  <c r="M4083" i="6"/>
  <c r="I4083" i="6"/>
  <c r="D4083" i="6"/>
  <c r="D1781" i="13"/>
  <c r="D4082" i="6"/>
  <c r="Q4082" i="6"/>
  <c r="R4082" i="6"/>
  <c r="F489" i="17"/>
  <c r="M4082" i="6"/>
  <c r="I4082" i="6"/>
  <c r="F488" i="17"/>
  <c r="Q4081" i="6"/>
  <c r="W4081" i="6"/>
  <c r="M4081" i="6"/>
  <c r="I4081" i="6"/>
  <c r="D4081" i="6"/>
  <c r="D1780" i="13"/>
  <c r="D1779" i="13"/>
  <c r="D4079" i="6"/>
  <c r="D4080" i="6"/>
  <c r="Q4080" i="6"/>
  <c r="R4080" i="6"/>
  <c r="F487" i="17"/>
  <c r="M4080" i="6"/>
  <c r="I4080" i="6"/>
  <c r="F486" i="17"/>
  <c r="Q4079" i="6"/>
  <c r="R4079" i="6"/>
  <c r="S4079" i="6"/>
  <c r="T4079" i="6"/>
  <c r="M4079" i="6"/>
  <c r="I4079" i="6"/>
  <c r="F485" i="17"/>
  <c r="D1777" i="13"/>
  <c r="Q4078" i="6"/>
  <c r="R4078" i="6"/>
  <c r="M4078" i="6"/>
  <c r="I4078" i="6"/>
  <c r="D4078" i="6"/>
  <c r="F484" i="17"/>
  <c r="D1776" i="13"/>
  <c r="Q4077" i="6"/>
  <c r="R4077" i="6"/>
  <c r="S4077" i="6"/>
  <c r="T4077" i="6"/>
  <c r="M4077" i="6"/>
  <c r="I4077" i="6"/>
  <c r="D4077" i="6"/>
  <c r="D4076" i="6"/>
  <c r="D1775" i="13"/>
  <c r="Q4076" i="6"/>
  <c r="R4076" i="6"/>
  <c r="S4076" i="6"/>
  <c r="F483" i="17"/>
  <c r="M4076" i="6"/>
  <c r="I4076" i="6"/>
  <c r="F482" i="17"/>
  <c r="D1774" i="13"/>
  <c r="Q4075" i="6"/>
  <c r="W4075" i="6"/>
  <c r="M4075" i="6"/>
  <c r="I4075" i="6"/>
  <c r="D4075" i="6"/>
  <c r="F481" i="17"/>
  <c r="D1773" i="13"/>
  <c r="Q4073" i="6"/>
  <c r="W4073" i="6"/>
  <c r="N4073" i="6"/>
  <c r="M4073" i="6"/>
  <c r="I4073" i="6"/>
  <c r="D4073" i="6"/>
  <c r="H481" i="17"/>
  <c r="G481" i="17"/>
  <c r="V4074" i="6"/>
  <c r="F480" i="17"/>
  <c r="D1772" i="13"/>
  <c r="Q4072" i="6"/>
  <c r="R4072" i="6"/>
  <c r="S4072" i="6"/>
  <c r="T4072" i="6"/>
  <c r="M4072" i="6"/>
  <c r="I4072" i="6"/>
  <c r="D4072" i="6"/>
  <c r="F479" i="17"/>
  <c r="D1771" i="13"/>
  <c r="Q4071" i="6"/>
  <c r="R4071" i="6"/>
  <c r="S4071" i="6"/>
  <c r="M4071" i="6"/>
  <c r="I4071" i="6"/>
  <c r="D4071" i="6"/>
  <c r="F478" i="17"/>
  <c r="D1770" i="13"/>
  <c r="Q4070" i="6"/>
  <c r="W4070" i="6"/>
  <c r="M4070" i="6"/>
  <c r="I4070" i="6"/>
  <c r="D4070" i="6"/>
  <c r="D1769" i="13"/>
  <c r="D4069" i="6"/>
  <c r="Q4069" i="6"/>
  <c r="F477" i="17"/>
  <c r="I4069" i="6"/>
  <c r="M4069" i="6"/>
  <c r="Q4068" i="6"/>
  <c r="R4068" i="6"/>
  <c r="F476" i="17"/>
  <c r="D1768" i="13"/>
  <c r="M4068" i="6"/>
  <c r="I4068" i="6"/>
  <c r="D4068" i="6"/>
  <c r="F475" i="17"/>
  <c r="D1767" i="13"/>
  <c r="Q4067" i="6"/>
  <c r="R4067" i="6"/>
  <c r="S4067" i="6"/>
  <c r="M4067" i="6"/>
  <c r="I4067" i="6"/>
  <c r="D4067" i="6"/>
  <c r="Q4066" i="6"/>
  <c r="Q4065" i="6"/>
  <c r="F474" i="17"/>
  <c r="D1766" i="13"/>
  <c r="D4066" i="6"/>
  <c r="I4066" i="6"/>
  <c r="M4066" i="6"/>
  <c r="D1765" i="13"/>
  <c r="D4065" i="6"/>
  <c r="F473" i="17"/>
  <c r="M4065" i="6"/>
  <c r="I4065" i="6"/>
  <c r="D1764" i="13"/>
  <c r="D4064" i="6"/>
  <c r="Q4064" i="6"/>
  <c r="R4064" i="6"/>
  <c r="S4064" i="6"/>
  <c r="T4064" i="6"/>
  <c r="F472" i="17"/>
  <c r="I4064" i="6"/>
  <c r="M4064" i="6"/>
  <c r="F471" i="17"/>
  <c r="D1763" i="13"/>
  <c r="Q4063" i="6"/>
  <c r="R4063" i="6"/>
  <c r="S4063" i="6"/>
  <c r="T4063" i="6"/>
  <c r="M4063" i="6"/>
  <c r="I4063" i="6"/>
  <c r="D4063" i="6"/>
  <c r="D1761" i="13"/>
  <c r="D1762" i="13"/>
  <c r="D1760" i="13"/>
  <c r="Q4062" i="6"/>
  <c r="R4062" i="6"/>
  <c r="S4062" i="6"/>
  <c r="T4062" i="6"/>
  <c r="D4060" i="6"/>
  <c r="D4061" i="6"/>
  <c r="F470" i="17"/>
  <c r="D4062" i="6"/>
  <c r="I4062" i="6"/>
  <c r="D1759" i="13"/>
  <c r="M4062" i="6"/>
  <c r="Q4061" i="6"/>
  <c r="R4061" i="6"/>
  <c r="S4061" i="6"/>
  <c r="T4061" i="6"/>
  <c r="M4061" i="6"/>
  <c r="I4061" i="6"/>
  <c r="F469" i="17"/>
  <c r="Q4060" i="6"/>
  <c r="W4060" i="6"/>
  <c r="M4060" i="6"/>
  <c r="I4060" i="6"/>
  <c r="F468" i="17"/>
  <c r="Q4059" i="6"/>
  <c r="W4059" i="6"/>
  <c r="F467" i="17"/>
  <c r="M4059" i="6"/>
  <c r="I4059" i="6"/>
  <c r="D4059" i="6"/>
  <c r="Q4058" i="6"/>
  <c r="F466" i="17"/>
  <c r="D1758" i="13"/>
  <c r="M4058" i="6"/>
  <c r="I4058" i="6"/>
  <c r="D4058" i="6"/>
  <c r="F465" i="17"/>
  <c r="F464" i="17"/>
  <c r="D1757" i="13"/>
  <c r="D1756" i="13"/>
  <c r="Q4057" i="6"/>
  <c r="R4057" i="6"/>
  <c r="S4057" i="6"/>
  <c r="T4057" i="6"/>
  <c r="M4057" i="6"/>
  <c r="I4057" i="6"/>
  <c r="D4057" i="6"/>
  <c r="Q4056" i="6"/>
  <c r="R4056" i="6"/>
  <c r="S4056" i="6"/>
  <c r="T4056" i="6"/>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c r="I4049" i="6"/>
  <c r="D4049" i="6"/>
  <c r="F458" i="17"/>
  <c r="M4049" i="6"/>
  <c r="H458" i="17"/>
  <c r="G458" i="17"/>
  <c r="V4050" i="6"/>
  <c r="O4049" i="6"/>
  <c r="N4049" i="6"/>
  <c r="Q4048" i="6"/>
  <c r="W4048" i="6"/>
  <c r="F457" i="17"/>
  <c r="D1749" i="13"/>
  <c r="M4048" i="6"/>
  <c r="I4048" i="6"/>
  <c r="D4048" i="6"/>
  <c r="Q4047" i="6"/>
  <c r="W4047" i="6"/>
  <c r="F456" i="17"/>
  <c r="D1748" i="13"/>
  <c r="M4047" i="6"/>
  <c r="I4047" i="6"/>
  <c r="D4047" i="6"/>
  <c r="Q4046" i="6"/>
  <c r="R4046" i="6"/>
  <c r="Q4045" i="6"/>
  <c r="R4045" i="6"/>
  <c r="S4045" i="6"/>
  <c r="T4045" i="6"/>
  <c r="F455" i="17"/>
  <c r="F454" i="17"/>
  <c r="D1747" i="13"/>
  <c r="D4046" i="6"/>
  <c r="I4046" i="6"/>
  <c r="M4046" i="6"/>
  <c r="D4045" i="6"/>
  <c r="O3776" i="6"/>
  <c r="N4027" i="6"/>
  <c r="D1746" i="13"/>
  <c r="I4045" i="6"/>
  <c r="M4045" i="6"/>
  <c r="D1745" i="13"/>
  <c r="Q4044" i="6"/>
  <c r="W4044" i="6"/>
  <c r="I4044" i="6"/>
  <c r="D4044" i="6"/>
  <c r="F453" i="17"/>
  <c r="M4044" i="6"/>
  <c r="D1744" i="13"/>
  <c r="D4043" i="6"/>
  <c r="D1743" i="13"/>
  <c r="D1742" i="13"/>
  <c r="D1741" i="13"/>
  <c r="D1740" i="13"/>
  <c r="Q4041" i="6"/>
  <c r="R4041" i="6"/>
  <c r="S4041" i="6"/>
  <c r="Q4040" i="6"/>
  <c r="W4040" i="6"/>
  <c r="D4042" i="6"/>
  <c r="D4041" i="6"/>
  <c r="D4040" i="6"/>
  <c r="D4039" i="6"/>
  <c r="F449" i="17"/>
  <c r="F450" i="17"/>
  <c r="F451" i="17"/>
  <c r="F452" i="17"/>
  <c r="I4040" i="6"/>
  <c r="I4041" i="6"/>
  <c r="I4042" i="6"/>
  <c r="I4043" i="6"/>
  <c r="I4039" i="6"/>
  <c r="M4041" i="6"/>
  <c r="M4042" i="6"/>
  <c r="M4043" i="6"/>
  <c r="M4040" i="6"/>
  <c r="Q4039" i="6"/>
  <c r="W4039" i="6"/>
  <c r="F448" i="17"/>
  <c r="M4039" i="6"/>
  <c r="Q4038" i="6"/>
  <c r="W4038" i="6"/>
  <c r="I4038" i="6"/>
  <c r="D4038" i="6"/>
  <c r="D1739" i="13"/>
  <c r="Q4037" i="6"/>
  <c r="R4037" i="6"/>
  <c r="S4037" i="6"/>
  <c r="T4037" i="6"/>
  <c r="F447" i="17"/>
  <c r="M4038" i="6"/>
  <c r="F446" i="17"/>
  <c r="D1738" i="13"/>
  <c r="I4037" i="6"/>
  <c r="D4037" i="6"/>
  <c r="M4037" i="6"/>
  <c r="D1737" i="13"/>
  <c r="Q4036" i="6"/>
  <c r="R4036" i="6"/>
  <c r="S4036" i="6"/>
  <c r="I4036" i="6"/>
  <c r="D4036" i="6"/>
  <c r="F445" i="17"/>
  <c r="M4036" i="6"/>
  <c r="F444" i="17"/>
  <c r="D1736" i="13"/>
  <c r="Q4035" i="6"/>
  <c r="R4035" i="6"/>
  <c r="M4035" i="6"/>
  <c r="I4035" i="6"/>
  <c r="D4035" i="6"/>
  <c r="Q4034" i="6"/>
  <c r="R4034" i="6"/>
  <c r="S4034" i="6"/>
  <c r="T4034" i="6"/>
  <c r="F443" i="17"/>
  <c r="D1735" i="13"/>
  <c r="M4034" i="6"/>
  <c r="I4034" i="6"/>
  <c r="D4034" i="6"/>
  <c r="D1734" i="13"/>
  <c r="D4033" i="6"/>
  <c r="Q4033" i="6"/>
  <c r="W4033" i="6"/>
  <c r="F442" i="17"/>
  <c r="M4033" i="6"/>
  <c r="I4033" i="6"/>
  <c r="D1733" i="13"/>
  <c r="Q4032" i="6"/>
  <c r="W4032" i="6"/>
  <c r="F441" i="17"/>
  <c r="M4032" i="6"/>
  <c r="I4032" i="6"/>
  <c r="D4032" i="6"/>
  <c r="D1732" i="13"/>
  <c r="Q4031" i="6"/>
  <c r="W4031" i="6"/>
  <c r="I4031" i="6"/>
  <c r="F440" i="17"/>
  <c r="M4031" i="6"/>
  <c r="D4031" i="6"/>
  <c r="D1731" i="13"/>
  <c r="Q4030" i="6"/>
  <c r="R4030" i="6"/>
  <c r="S4030" i="6"/>
  <c r="T4030" i="6"/>
  <c r="I4030" i="6"/>
  <c r="D4030" i="6"/>
  <c r="F439" i="17"/>
  <c r="M4030" i="6"/>
  <c r="D1730" i="13"/>
  <c r="I4029" i="6"/>
  <c r="D4029" i="6"/>
  <c r="M4029" i="6"/>
  <c r="Q4029" i="6"/>
  <c r="R4029" i="6"/>
  <c r="F438" i="17"/>
  <c r="V4028" i="6"/>
  <c r="Q4027" i="6"/>
  <c r="R4027" i="6"/>
  <c r="S4027" i="6"/>
  <c r="T4027" i="6"/>
  <c r="G437" i="17"/>
  <c r="F437" i="17"/>
  <c r="D1729" i="13"/>
  <c r="M4027" i="6"/>
  <c r="I4027" i="6"/>
  <c r="D4027" i="6"/>
  <c r="Q4026" i="6"/>
  <c r="W4026" i="6"/>
  <c r="F436" i="17"/>
  <c r="D1728" i="13"/>
  <c r="M4026" i="6"/>
  <c r="I4026" i="6"/>
  <c r="D4026" i="6"/>
  <c r="Q4025" i="6"/>
  <c r="W4025" i="6"/>
  <c r="I4025" i="6"/>
  <c r="F435" i="17"/>
  <c r="D1727" i="13"/>
  <c r="D4025" i="6"/>
  <c r="M4025" i="6"/>
  <c r="Q4024" i="6"/>
  <c r="W4024" i="6"/>
  <c r="F434" i="17"/>
  <c r="D1726" i="13"/>
  <c r="M4024" i="6"/>
  <c r="I4024" i="6"/>
  <c r="D4024" i="6"/>
  <c r="Q4023" i="6"/>
  <c r="W4023" i="6"/>
  <c r="Q4022" i="6"/>
  <c r="R4022" i="6"/>
  <c r="S4022" i="6"/>
  <c r="T4022" i="6"/>
  <c r="F432" i="17"/>
  <c r="D1724" i="13"/>
  <c r="M4022" i="6"/>
  <c r="I4022" i="6"/>
  <c r="D4022" i="6"/>
  <c r="F431" i="17"/>
  <c r="F430" i="17"/>
  <c r="D1723" i="13"/>
  <c r="Q4021" i="6"/>
  <c r="R4021" i="6"/>
  <c r="S4021" i="6"/>
  <c r="T4021" i="6"/>
  <c r="I4021" i="6"/>
  <c r="D4021" i="6"/>
  <c r="M4021" i="6"/>
  <c r="D1722" i="13"/>
  <c r="Q4020" i="6"/>
  <c r="W4020" i="6"/>
  <c r="M4020" i="6"/>
  <c r="I4020" i="6"/>
  <c r="D4020" i="6"/>
  <c r="F429" i="17"/>
  <c r="D1721" i="13"/>
  <c r="Q4019" i="6"/>
  <c r="W4019" i="6"/>
  <c r="I4019" i="6"/>
  <c r="D4019" i="6"/>
  <c r="M4019" i="6"/>
  <c r="Q4018" i="6"/>
  <c r="R4018" i="6"/>
  <c r="S4018" i="6"/>
  <c r="T4018" i="6"/>
  <c r="F428" i="17"/>
  <c r="D1720" i="13"/>
  <c r="M4018" i="6"/>
  <c r="I4018" i="6"/>
  <c r="D4018" i="6"/>
  <c r="Q4017" i="6"/>
  <c r="W4017" i="6"/>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I4003" i="6"/>
  <c r="D4003" i="6"/>
  <c r="F414" i="17"/>
  <c r="M4003" i="6"/>
  <c r="Q4002" i="6"/>
  <c r="R4002" i="6"/>
  <c r="S4002" i="6"/>
  <c r="T4002" i="6"/>
  <c r="D1705" i="13"/>
  <c r="D1704" i="13"/>
  <c r="F413" i="17"/>
  <c r="M4002" i="6"/>
  <c r="I4002" i="6"/>
  <c r="D4001" i="6"/>
  <c r="D4002" i="6"/>
  <c r="F412" i="17"/>
  <c r="Q4001" i="6"/>
  <c r="W4001" i="6"/>
  <c r="I4001" i="6"/>
  <c r="M4001" i="6"/>
  <c r="D1703" i="13"/>
  <c r="Q4000" i="6"/>
  <c r="W4000" i="6"/>
  <c r="I4000" i="6"/>
  <c r="F411" i="17"/>
  <c r="M4000" i="6"/>
  <c r="D4000" i="6"/>
  <c r="Q3999" i="6"/>
  <c r="R3999" i="6"/>
  <c r="S3999" i="6"/>
  <c r="T3999" i="6"/>
  <c r="D1702" i="13"/>
  <c r="D3999" i="6"/>
  <c r="F410" i="17"/>
  <c r="M3999" i="6"/>
  <c r="I3999" i="6"/>
  <c r="F409" i="17"/>
  <c r="D1701" i="13"/>
  <c r="Q3998" i="6"/>
  <c r="R3998" i="6"/>
  <c r="S3998" i="6"/>
  <c r="M3998" i="6"/>
  <c r="I3998" i="6"/>
  <c r="D3998" i="6"/>
  <c r="V4005" i="6"/>
  <c r="D3997" i="6"/>
  <c r="D1700" i="13"/>
  <c r="D1699" i="13"/>
  <c r="D1692" i="13"/>
  <c r="Q3997" i="6"/>
  <c r="W3997" i="6"/>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c r="T3993" i="6"/>
  <c r="I3993" i="6"/>
  <c r="D3993" i="6"/>
  <c r="F404" i="17"/>
  <c r="M3993" i="6"/>
  <c r="Q3992" i="6"/>
  <c r="W3992" i="6"/>
  <c r="F403" i="17"/>
  <c r="D1695" i="13"/>
  <c r="I3992" i="6"/>
  <c r="D3992" i="6"/>
  <c r="M3992" i="6"/>
  <c r="D1694" i="13"/>
  <c r="Q3991" i="6"/>
  <c r="R3991" i="6"/>
  <c r="S3991" i="6"/>
  <c r="T3991" i="6"/>
  <c r="D3991" i="6"/>
  <c r="F402" i="17"/>
  <c r="I3991" i="6"/>
  <c r="M3991" i="6"/>
  <c r="D3989" i="6"/>
  <c r="D1693" i="13"/>
  <c r="Q3990" i="6"/>
  <c r="W3990" i="6"/>
  <c r="F401" i="17"/>
  <c r="I3990" i="6"/>
  <c r="D3990" i="6"/>
  <c r="M3990" i="6"/>
  <c r="Q3989" i="6"/>
  <c r="W3989" i="6"/>
  <c r="I3989" i="6"/>
  <c r="F400" i="17"/>
  <c r="M3989" i="6"/>
  <c r="F399" i="17"/>
  <c r="D1691" i="13"/>
  <c r="Q3988" i="6"/>
  <c r="W3988" i="6"/>
  <c r="I3988" i="6"/>
  <c r="M3988" i="6"/>
  <c r="Q3987" i="6"/>
  <c r="W3987" i="6"/>
  <c r="D1690" i="13"/>
  <c r="I3987" i="6"/>
  <c r="F398" i="17"/>
  <c r="M3987" i="6"/>
  <c r="Q3986" i="6"/>
  <c r="W3986" i="6"/>
  <c r="I3986" i="6"/>
  <c r="D3986" i="6"/>
  <c r="F397" i="17"/>
  <c r="M3986" i="6"/>
  <c r="Q3985" i="6"/>
  <c r="R3985" i="6"/>
  <c r="F396" i="17"/>
  <c r="D1688" i="13"/>
  <c r="D1689" i="13"/>
  <c r="I3985" i="6"/>
  <c r="D3985" i="6"/>
  <c r="D3987" i="6"/>
  <c r="D3988" i="6"/>
  <c r="M3985" i="6"/>
  <c r="Q3984" i="6"/>
  <c r="R3984" i="6"/>
  <c r="S3984" i="6"/>
  <c r="D3984" i="6"/>
  <c r="F395" i="17"/>
  <c r="D1687" i="13"/>
  <c r="I3984" i="6"/>
  <c r="M3984" i="6"/>
  <c r="Q3983" i="6"/>
  <c r="D1686" i="13"/>
  <c r="D3983" i="6"/>
  <c r="F394" i="17"/>
  <c r="M3983" i="6"/>
  <c r="I3983" i="6"/>
  <c r="O3935" i="6"/>
  <c r="O3980" i="6"/>
  <c r="V3981" i="6"/>
  <c r="Q3982" i="6"/>
  <c r="W3982" i="6"/>
  <c r="F393" i="17"/>
  <c r="D1685" i="13"/>
  <c r="D3982" i="6"/>
  <c r="I3982" i="6"/>
  <c r="M3982" i="6"/>
  <c r="G392" i="17"/>
  <c r="N3980" i="6"/>
  <c r="Q3980" i="6"/>
  <c r="D1684" i="13"/>
  <c r="I3980" i="6"/>
  <c r="D3980" i="6"/>
  <c r="F392" i="17"/>
  <c r="M3980" i="6"/>
  <c r="Q3979" i="6"/>
  <c r="R3979" i="6"/>
  <c r="S3979" i="6"/>
  <c r="T3979" i="6"/>
  <c r="F391" i="17"/>
  <c r="D1683" i="13"/>
  <c r="I3979" i="6"/>
  <c r="D3979" i="6"/>
  <c r="M3979" i="6"/>
  <c r="Q3978" i="6"/>
  <c r="R3978" i="6"/>
  <c r="S3978" i="6"/>
  <c r="D1682" i="13"/>
  <c r="I3978" i="6"/>
  <c r="D3978" i="6"/>
  <c r="F390" i="17"/>
  <c r="M3978" i="6"/>
  <c r="Q3977" i="6"/>
  <c r="R3977" i="6"/>
  <c r="S3977" i="6"/>
  <c r="T3977" i="6"/>
  <c r="F389" i="17"/>
  <c r="D1681" i="13"/>
  <c r="I3977" i="6"/>
  <c r="D3977" i="6"/>
  <c r="M3977" i="6"/>
  <c r="Q3976" i="6"/>
  <c r="D1680" i="13"/>
  <c r="I3976" i="6"/>
  <c r="F388" i="17"/>
  <c r="M3976" i="6"/>
  <c r="D3976" i="6"/>
  <c r="Q3975" i="6"/>
  <c r="W3975" i="6"/>
  <c r="D1679" i="13"/>
  <c r="F387" i="17"/>
  <c r="M3975" i="6"/>
  <c r="D3975" i="6"/>
  <c r="I3975" i="6"/>
  <c r="Q3974" i="6"/>
  <c r="W3974" i="6"/>
  <c r="F386" i="17"/>
  <c r="D1678" i="13"/>
  <c r="I3974" i="6"/>
  <c r="D3974" i="6"/>
  <c r="M3974" i="6"/>
  <c r="Q3973" i="6"/>
  <c r="R3973" i="6"/>
  <c r="S3973" i="6"/>
  <c r="T3973" i="6"/>
  <c r="D1677" i="13"/>
  <c r="F385" i="17"/>
  <c r="M3973" i="6"/>
  <c r="I3973" i="6"/>
  <c r="D3973" i="6"/>
  <c r="Q3972" i="6"/>
  <c r="D1676" i="13"/>
  <c r="F384" i="17"/>
  <c r="M3972" i="6"/>
  <c r="I3972" i="6"/>
  <c r="D3972" i="6"/>
  <c r="Q3971" i="6"/>
  <c r="R3971" i="6"/>
  <c r="S3971" i="6"/>
  <c r="T3971" i="6"/>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c r="D3057" i="6"/>
  <c r="M3057" i="6"/>
  <c r="Q3057" i="6"/>
  <c r="W3057" i="6"/>
  <c r="D3058" i="6"/>
  <c r="M3058" i="6"/>
  <c r="Q3058" i="6"/>
  <c r="W3058" i="6"/>
  <c r="D3059" i="6"/>
  <c r="M3059" i="6"/>
  <c r="Q3059" i="6"/>
  <c r="W3059" i="6"/>
  <c r="D3060" i="6"/>
  <c r="M3060" i="6"/>
  <c r="Q3060" i="6"/>
  <c r="W3060" i="6"/>
  <c r="D3061" i="6"/>
  <c r="M3061" i="6"/>
  <c r="Q3061" i="6"/>
  <c r="W3061" i="6"/>
  <c r="D3062" i="6"/>
  <c r="M3062" i="6"/>
  <c r="Q3062" i="6"/>
  <c r="W3062" i="6"/>
  <c r="D3063" i="6"/>
  <c r="M3063" i="6"/>
  <c r="Q3063" i="6"/>
  <c r="W3063" i="6"/>
  <c r="D3064" i="6"/>
  <c r="M3064" i="6"/>
  <c r="Q3064" i="6"/>
  <c r="W3064" i="6"/>
  <c r="D3065" i="6"/>
  <c r="M3065" i="6"/>
  <c r="Q3065" i="6"/>
  <c r="W3065" i="6"/>
  <c r="D3066" i="6"/>
  <c r="M3066" i="6"/>
  <c r="Q3066" i="6"/>
  <c r="W3066" i="6"/>
  <c r="D3067" i="6"/>
  <c r="M3067" i="6"/>
  <c r="Q3067" i="6"/>
  <c r="W3067" i="6"/>
  <c r="D3068" i="6"/>
  <c r="M3068" i="6"/>
  <c r="Q3068" i="6"/>
  <c r="W3068" i="6"/>
  <c r="D3069" i="6"/>
  <c r="M3069" i="6"/>
  <c r="Q3069" i="6"/>
  <c r="W3069" i="6"/>
  <c r="D3070" i="6"/>
  <c r="M3070" i="6"/>
  <c r="Q3070" i="6"/>
  <c r="W3070" i="6"/>
  <c r="D3071" i="6"/>
  <c r="M3071" i="6"/>
  <c r="Q3071" i="6"/>
  <c r="W3071" i="6"/>
  <c r="D3072" i="6"/>
  <c r="M3072" i="6"/>
  <c r="Q3072" i="6"/>
  <c r="W3072" i="6"/>
  <c r="D3073" i="6"/>
  <c r="M3073" i="6"/>
  <c r="Q3073" i="6"/>
  <c r="W3073" i="6"/>
  <c r="D3074" i="6"/>
  <c r="M3074" i="6"/>
  <c r="N3074" i="6"/>
  <c r="O3074" i="6"/>
  <c r="Q3074" i="6"/>
  <c r="W3074" i="6"/>
  <c r="V3074" i="6"/>
  <c r="D3075" i="6"/>
  <c r="M3075" i="6"/>
  <c r="Q3075" i="6"/>
  <c r="W3075" i="6"/>
  <c r="D3076" i="6"/>
  <c r="M3076" i="6"/>
  <c r="Q3076" i="6"/>
  <c r="W3076" i="6"/>
  <c r="D3077" i="6"/>
  <c r="M3077" i="6"/>
  <c r="Q3077" i="6"/>
  <c r="W3077" i="6"/>
  <c r="D3078" i="6"/>
  <c r="M3078" i="6"/>
  <c r="Q3078" i="6"/>
  <c r="W3078" i="6"/>
  <c r="D3079" i="6"/>
  <c r="M3079" i="6"/>
  <c r="Q3079" i="6"/>
  <c r="W3079" i="6"/>
  <c r="D3080" i="6"/>
  <c r="M3080" i="6"/>
  <c r="Q3080" i="6"/>
  <c r="W3080" i="6"/>
  <c r="D3081" i="6"/>
  <c r="M3081" i="6"/>
  <c r="Q3081" i="6"/>
  <c r="W3081" i="6"/>
  <c r="D3082" i="6"/>
  <c r="M3082" i="6"/>
  <c r="Q3082" i="6"/>
  <c r="W3082" i="6"/>
  <c r="D3083" i="6"/>
  <c r="M3083" i="6"/>
  <c r="Q3083" i="6"/>
  <c r="W3083" i="6"/>
  <c r="D3084" i="6"/>
  <c r="M3084" i="6"/>
  <c r="Q3084" i="6"/>
  <c r="W3084" i="6"/>
  <c r="D3085" i="6"/>
  <c r="M3085" i="6"/>
  <c r="D3086" i="6"/>
  <c r="M3086" i="6"/>
  <c r="D3087" i="6"/>
  <c r="M3087" i="6"/>
  <c r="D3088" i="6"/>
  <c r="M3088" i="6"/>
  <c r="D3089" i="6"/>
  <c r="M3089" i="6"/>
  <c r="D3090" i="6"/>
  <c r="M3090" i="6"/>
  <c r="Q3090" i="6"/>
  <c r="W3090" i="6"/>
  <c r="D3091" i="6"/>
  <c r="M3091" i="6"/>
  <c r="Q3091" i="6"/>
  <c r="W3091" i="6"/>
  <c r="D3092" i="6"/>
  <c r="M3092" i="6"/>
  <c r="Q3092" i="6"/>
  <c r="W3092" i="6"/>
  <c r="D3093" i="6"/>
  <c r="M3093" i="6"/>
  <c r="Q3093" i="6"/>
  <c r="W3093" i="6"/>
  <c r="D3094" i="6"/>
  <c r="M3094" i="6"/>
  <c r="N3094" i="6"/>
  <c r="O3094" i="6"/>
  <c r="Q3094" i="6"/>
  <c r="W3094" i="6"/>
  <c r="V3094" i="6"/>
  <c r="D3095" i="6"/>
  <c r="M3095" i="6"/>
  <c r="Q3095" i="6"/>
  <c r="W3095" i="6"/>
  <c r="D3096" i="6"/>
  <c r="M3096" i="6"/>
  <c r="Q3096" i="6"/>
  <c r="W3096" i="6"/>
  <c r="D3097" i="6"/>
  <c r="M3097" i="6"/>
  <c r="Q3097" i="6"/>
  <c r="W3097" i="6"/>
  <c r="D3098" i="6"/>
  <c r="M3098" i="6"/>
  <c r="Q3098" i="6"/>
  <c r="W3098" i="6"/>
  <c r="D3099" i="6"/>
  <c r="M3099" i="6"/>
  <c r="Q3099" i="6"/>
  <c r="W3099" i="6"/>
  <c r="D3100" i="6"/>
  <c r="M3100" i="6"/>
  <c r="Q3100" i="6"/>
  <c r="W3100" i="6"/>
  <c r="D3101" i="6"/>
  <c r="M3101" i="6"/>
  <c r="Q3101" i="6"/>
  <c r="W3101" i="6"/>
  <c r="D3102" i="6"/>
  <c r="M3102" i="6"/>
  <c r="Q3102" i="6"/>
  <c r="W3102" i="6"/>
  <c r="D3103" i="6"/>
  <c r="M3103" i="6"/>
  <c r="Q3103" i="6"/>
  <c r="W3103" i="6"/>
  <c r="D3104" i="6"/>
  <c r="M3104" i="6"/>
  <c r="Q3104" i="6"/>
  <c r="W3104" i="6"/>
  <c r="D3105" i="6"/>
  <c r="M3105" i="6"/>
  <c r="Q3105" i="6"/>
  <c r="W3105" i="6"/>
  <c r="D3106" i="6"/>
  <c r="M3106" i="6"/>
  <c r="Q3106" i="6"/>
  <c r="W3106" i="6"/>
  <c r="D3107" i="6"/>
  <c r="M3107" i="6"/>
  <c r="Q3107" i="6"/>
  <c r="W3107" i="6"/>
  <c r="D3108" i="6"/>
  <c r="M3108" i="6"/>
  <c r="Q3108" i="6"/>
  <c r="W3108" i="6"/>
  <c r="D3109" i="6"/>
  <c r="M3109" i="6"/>
  <c r="Q3109" i="6"/>
  <c r="W3109" i="6"/>
  <c r="D3110" i="6"/>
  <c r="M3110" i="6"/>
  <c r="Q3110" i="6"/>
  <c r="W3110" i="6"/>
  <c r="D3111" i="6"/>
  <c r="M3111" i="6"/>
  <c r="Q3111" i="6"/>
  <c r="W3111" i="6"/>
  <c r="D3112" i="6"/>
  <c r="M3112" i="6"/>
  <c r="Q3112" i="6"/>
  <c r="W3112" i="6"/>
  <c r="D3113" i="6"/>
  <c r="M3113" i="6"/>
  <c r="Q3113" i="6"/>
  <c r="W3113" i="6"/>
  <c r="D3114" i="6"/>
  <c r="M3114" i="6"/>
  <c r="Q3114" i="6"/>
  <c r="W3114" i="6"/>
  <c r="D3115" i="6"/>
  <c r="M3115" i="6"/>
  <c r="Q3115" i="6"/>
  <c r="W3115" i="6"/>
  <c r="D3116" i="6"/>
  <c r="M3116" i="6"/>
  <c r="Q3116" i="6"/>
  <c r="W3116" i="6"/>
  <c r="D3117" i="6"/>
  <c r="M3117" i="6"/>
  <c r="N3117" i="6"/>
  <c r="O3117" i="6"/>
  <c r="Q3117" i="6"/>
  <c r="W3117" i="6"/>
  <c r="V3117" i="6"/>
  <c r="D3118" i="6"/>
  <c r="M3118" i="6"/>
  <c r="Q3118" i="6"/>
  <c r="W3118" i="6"/>
  <c r="Q3119" i="6"/>
  <c r="W3119" i="6"/>
  <c r="D3121" i="6"/>
  <c r="M3121" i="6"/>
  <c r="Q3121" i="6"/>
  <c r="W3121" i="6"/>
  <c r="D3122" i="6"/>
  <c r="M3122" i="6"/>
  <c r="Q3122" i="6"/>
  <c r="W3122" i="6"/>
  <c r="D3123" i="6"/>
  <c r="M3123" i="6"/>
  <c r="Q3123" i="6"/>
  <c r="W3123" i="6"/>
  <c r="D3124" i="6"/>
  <c r="M3124" i="6"/>
  <c r="Q3124" i="6"/>
  <c r="W3124" i="6"/>
  <c r="D3125" i="6"/>
  <c r="M3125" i="6"/>
  <c r="Q3125" i="6"/>
  <c r="W3125" i="6"/>
  <c r="D3126" i="6"/>
  <c r="M3126" i="6"/>
  <c r="Q3126" i="6"/>
  <c r="W3126" i="6"/>
  <c r="D3127" i="6"/>
  <c r="M3127" i="6"/>
  <c r="Q3127" i="6"/>
  <c r="W3127" i="6"/>
  <c r="D3128" i="6"/>
  <c r="M3128" i="6"/>
  <c r="Q3128" i="6"/>
  <c r="W3128" i="6"/>
  <c r="D3129" i="6"/>
  <c r="M3129" i="6"/>
  <c r="Q3129" i="6"/>
  <c r="W3129" i="6"/>
  <c r="D3130" i="6"/>
  <c r="M3130" i="6"/>
  <c r="Q3130" i="6"/>
  <c r="W3130" i="6"/>
  <c r="D3131" i="6"/>
  <c r="M3131" i="6"/>
  <c r="Q3131" i="6"/>
  <c r="W3131" i="6"/>
  <c r="D3132" i="6"/>
  <c r="M3132" i="6"/>
  <c r="Q3132" i="6"/>
  <c r="W3132" i="6"/>
  <c r="D3133" i="6"/>
  <c r="M3133" i="6"/>
  <c r="Q3133" i="6"/>
  <c r="W3133" i="6"/>
  <c r="D3134" i="6"/>
  <c r="M3134" i="6"/>
  <c r="Q3134" i="6"/>
  <c r="W3134" i="6"/>
  <c r="D3135" i="6"/>
  <c r="M3135" i="6"/>
  <c r="Q3135" i="6"/>
  <c r="W3135" i="6"/>
  <c r="D3136" i="6"/>
  <c r="M3136" i="6"/>
  <c r="Q3136" i="6"/>
  <c r="W3136" i="6"/>
  <c r="D3137" i="6"/>
  <c r="M3137" i="6"/>
  <c r="Q3137" i="6"/>
  <c r="W3137" i="6"/>
  <c r="D3138" i="6"/>
  <c r="M3138" i="6"/>
  <c r="Q3138" i="6"/>
  <c r="W3138" i="6"/>
  <c r="D3139" i="6"/>
  <c r="M3139" i="6"/>
  <c r="N3139" i="6"/>
  <c r="O3139" i="6"/>
  <c r="Q3139" i="6"/>
  <c r="W3139" i="6"/>
  <c r="V3139" i="6"/>
  <c r="D3141" i="6"/>
  <c r="M3141" i="6"/>
  <c r="Q3141" i="6"/>
  <c r="W3141" i="6"/>
  <c r="D3142" i="6"/>
  <c r="M3142" i="6"/>
  <c r="Q3142" i="6"/>
  <c r="W3142" i="6"/>
  <c r="D3143" i="6"/>
  <c r="M3143" i="6"/>
  <c r="Q3143" i="6"/>
  <c r="W3143" i="6"/>
  <c r="D3144" i="6"/>
  <c r="M3144" i="6"/>
  <c r="Q3144" i="6"/>
  <c r="W3144" i="6"/>
  <c r="D3145" i="6"/>
  <c r="M3145" i="6"/>
  <c r="Q3145" i="6"/>
  <c r="W3145" i="6"/>
  <c r="D3146" i="6"/>
  <c r="M3146" i="6"/>
  <c r="Q3146" i="6"/>
  <c r="W3146" i="6"/>
  <c r="D3147" i="6"/>
  <c r="M3147" i="6"/>
  <c r="Q3147" i="6"/>
  <c r="W3147" i="6"/>
  <c r="D3148" i="6"/>
  <c r="M3148" i="6"/>
  <c r="Q3148" i="6"/>
  <c r="W3148" i="6"/>
  <c r="D3149" i="6"/>
  <c r="M3149" i="6"/>
  <c r="Q3149" i="6"/>
  <c r="W3149" i="6"/>
  <c r="D3150" i="6"/>
  <c r="M3150" i="6"/>
  <c r="Q3150" i="6"/>
  <c r="W3150" i="6"/>
  <c r="D3151" i="6"/>
  <c r="M3151" i="6"/>
  <c r="Q3151" i="6"/>
  <c r="W3151" i="6"/>
  <c r="D3152" i="6"/>
  <c r="M3152" i="6"/>
  <c r="Q3152" i="6"/>
  <c r="W3152" i="6"/>
  <c r="D3153" i="6"/>
  <c r="M3153" i="6"/>
  <c r="Q3153" i="6"/>
  <c r="W3153" i="6"/>
  <c r="D3154" i="6"/>
  <c r="M3154" i="6"/>
  <c r="Q3154" i="6"/>
  <c r="W3154" i="6"/>
  <c r="D3155" i="6"/>
  <c r="M3155" i="6"/>
  <c r="Q3155" i="6"/>
  <c r="W3155" i="6"/>
  <c r="D3156" i="6"/>
  <c r="M3156" i="6"/>
  <c r="Q3156" i="6"/>
  <c r="W3156" i="6"/>
  <c r="D3157" i="6"/>
  <c r="M3157" i="6"/>
  <c r="Q3157" i="6"/>
  <c r="W3157" i="6"/>
  <c r="D3158" i="6"/>
  <c r="M3158" i="6"/>
  <c r="Q3158" i="6"/>
  <c r="W3158" i="6"/>
  <c r="D3159" i="6"/>
  <c r="M3159" i="6"/>
  <c r="Q3159" i="6"/>
  <c r="W3159" i="6"/>
  <c r="N3160" i="6"/>
  <c r="O3160" i="6"/>
  <c r="Q3160" i="6"/>
  <c r="W3160" i="6"/>
  <c r="V3160" i="6"/>
  <c r="D3161" i="6"/>
  <c r="M3161" i="6"/>
  <c r="Q3161" i="6"/>
  <c r="W3161" i="6"/>
  <c r="D3162" i="6"/>
  <c r="M3162" i="6"/>
  <c r="D3163" i="6"/>
  <c r="M3163" i="6"/>
  <c r="Q3163" i="6"/>
  <c r="W3163" i="6"/>
  <c r="D3164" i="6"/>
  <c r="M3164" i="6"/>
  <c r="Q3164" i="6"/>
  <c r="W3164" i="6"/>
  <c r="D3165" i="6"/>
  <c r="M3165" i="6"/>
  <c r="Q3165" i="6"/>
  <c r="W3165" i="6"/>
  <c r="D3166" i="6"/>
  <c r="M3166" i="6"/>
  <c r="Q3166" i="6"/>
  <c r="W3166" i="6"/>
  <c r="D3167" i="6"/>
  <c r="M3167" i="6"/>
  <c r="Q3167" i="6"/>
  <c r="W3167" i="6"/>
  <c r="D3168" i="6"/>
  <c r="M3168" i="6"/>
  <c r="Q3168" i="6"/>
  <c r="W3168" i="6"/>
  <c r="D3169" i="6"/>
  <c r="M3169" i="6"/>
  <c r="Q3169" i="6"/>
  <c r="W3169" i="6"/>
  <c r="D3170" i="6"/>
  <c r="M3170" i="6"/>
  <c r="D3171" i="6"/>
  <c r="M3171" i="6"/>
  <c r="D3172" i="6"/>
  <c r="M3172" i="6"/>
  <c r="D3173" i="6"/>
  <c r="M3173" i="6"/>
  <c r="Q3173" i="6"/>
  <c r="W3173" i="6"/>
  <c r="D3174" i="6"/>
  <c r="M3174" i="6"/>
  <c r="Q3174" i="6"/>
  <c r="W3174" i="6"/>
  <c r="D3175" i="6"/>
  <c r="M3175" i="6"/>
  <c r="Q3175" i="6"/>
  <c r="W3175" i="6"/>
  <c r="D3176" i="6"/>
  <c r="M3176" i="6"/>
  <c r="Q3176" i="6"/>
  <c r="W3176" i="6"/>
  <c r="D3177" i="6"/>
  <c r="M3177" i="6"/>
  <c r="Q3177" i="6"/>
  <c r="W3177" i="6"/>
  <c r="D3178" i="6"/>
  <c r="M3178" i="6"/>
  <c r="Q3178" i="6"/>
  <c r="W3178" i="6"/>
  <c r="D3179" i="6"/>
  <c r="M3179" i="6"/>
  <c r="Q3179" i="6"/>
  <c r="W3179" i="6"/>
  <c r="D3180" i="6"/>
  <c r="M3180" i="6"/>
  <c r="Q3180" i="6"/>
  <c r="W3180" i="6"/>
  <c r="D3181" i="6"/>
  <c r="M3181" i="6"/>
  <c r="Q3181" i="6"/>
  <c r="W3181" i="6"/>
  <c r="D3182" i="6"/>
  <c r="M3182" i="6"/>
  <c r="N3182" i="6"/>
  <c r="O3182" i="6"/>
  <c r="Q3182" i="6"/>
  <c r="W3182" i="6"/>
  <c r="V3182" i="6"/>
  <c r="D3183" i="6"/>
  <c r="M3183" i="6"/>
  <c r="Q3183" i="6"/>
  <c r="W3183" i="6"/>
  <c r="D3184" i="6"/>
  <c r="M3184" i="6"/>
  <c r="Q3184" i="6"/>
  <c r="W3184" i="6"/>
  <c r="D3185" i="6"/>
  <c r="M3185" i="6"/>
  <c r="Q3185" i="6"/>
  <c r="W3185" i="6"/>
  <c r="D3186" i="6"/>
  <c r="M3186" i="6"/>
  <c r="Q3186" i="6"/>
  <c r="W3186" i="6"/>
  <c r="D3187" i="6"/>
  <c r="M3187" i="6"/>
  <c r="Q3187" i="6"/>
  <c r="W3187" i="6"/>
  <c r="D3188" i="6"/>
  <c r="M3188" i="6"/>
  <c r="Q3188" i="6"/>
  <c r="W3188" i="6"/>
  <c r="D3189" i="6"/>
  <c r="M3189" i="6"/>
  <c r="Q3189" i="6"/>
  <c r="W3189" i="6"/>
  <c r="D3190" i="6"/>
  <c r="M3190" i="6"/>
  <c r="Q3190" i="6"/>
  <c r="W3190" i="6"/>
  <c r="D3191" i="6"/>
  <c r="M3191" i="6"/>
  <c r="Q3191" i="6"/>
  <c r="W3191" i="6"/>
  <c r="D3192" i="6"/>
  <c r="M3192" i="6"/>
  <c r="Q3192" i="6"/>
  <c r="W3192" i="6"/>
  <c r="D3193" i="6"/>
  <c r="M3193" i="6"/>
  <c r="Q3193" i="6"/>
  <c r="W3193" i="6"/>
  <c r="D3194" i="6"/>
  <c r="M3194" i="6"/>
  <c r="Q3194" i="6"/>
  <c r="W3194" i="6"/>
  <c r="D3195" i="6"/>
  <c r="M3195" i="6"/>
  <c r="Q3195" i="6"/>
  <c r="W3195" i="6"/>
  <c r="D3196" i="6"/>
  <c r="M3196" i="6"/>
  <c r="Q3196" i="6"/>
  <c r="W3196" i="6"/>
  <c r="D3197" i="6"/>
  <c r="M3197" i="6"/>
  <c r="Q3197" i="6"/>
  <c r="W3197" i="6"/>
  <c r="D3198" i="6"/>
  <c r="M3198" i="6"/>
  <c r="Q3198" i="6"/>
  <c r="W3198" i="6"/>
  <c r="D3199" i="6"/>
  <c r="M3199" i="6"/>
  <c r="Q3199" i="6"/>
  <c r="W3199" i="6"/>
  <c r="D3200" i="6"/>
  <c r="M3200" i="6"/>
  <c r="D3201" i="6"/>
  <c r="M3201" i="6"/>
  <c r="D3202" i="6"/>
  <c r="M3202" i="6"/>
  <c r="Q3202" i="6"/>
  <c r="W3202" i="6"/>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c r="D3210" i="6"/>
  <c r="M3210" i="6"/>
  <c r="Q3210" i="6"/>
  <c r="W3210" i="6"/>
  <c r="D3211" i="6"/>
  <c r="M3211" i="6"/>
  <c r="Q3211" i="6"/>
  <c r="W3211" i="6"/>
  <c r="D3212" i="6"/>
  <c r="M3212" i="6"/>
  <c r="Q3212" i="6"/>
  <c r="W3212" i="6"/>
  <c r="D3213" i="6"/>
  <c r="M3213" i="6"/>
  <c r="Q3213" i="6"/>
  <c r="W3213" i="6"/>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c r="D3220" i="6"/>
  <c r="M3220" i="6"/>
  <c r="Q3220" i="6"/>
  <c r="W3220" i="6"/>
  <c r="D3221" i="6"/>
  <c r="M3221" i="6"/>
  <c r="Q3221" i="6"/>
  <c r="W3221" i="6"/>
  <c r="D3222" i="6"/>
  <c r="M3222" i="6"/>
  <c r="Q3222" i="6"/>
  <c r="W3222" i="6"/>
  <c r="D3223" i="6"/>
  <c r="M3223" i="6"/>
  <c r="Q3223" i="6"/>
  <c r="W3223" i="6"/>
  <c r="D3224" i="6"/>
  <c r="M3224" i="6"/>
  <c r="Q3224" i="6"/>
  <c r="W3224" i="6"/>
  <c r="Q3225" i="6"/>
  <c r="W3225" i="6"/>
  <c r="D3226" i="6"/>
  <c r="M3226" i="6"/>
  <c r="N3226" i="6"/>
  <c r="O3226" i="6"/>
  <c r="Q3226" i="6"/>
  <c r="W3226" i="6"/>
  <c r="V3226" i="6"/>
  <c r="D3227" i="6"/>
  <c r="M3227" i="6"/>
  <c r="Q3227" i="6"/>
  <c r="W3227" i="6"/>
  <c r="D3228" i="6"/>
  <c r="M3228" i="6"/>
  <c r="Q3228" i="6"/>
  <c r="W3228" i="6"/>
  <c r="D3229" i="6"/>
  <c r="M3229" i="6"/>
  <c r="Q3229" i="6"/>
  <c r="W3229" i="6"/>
  <c r="D3230" i="6"/>
  <c r="M3230" i="6"/>
  <c r="Q3230" i="6"/>
  <c r="W3230" i="6"/>
  <c r="D3231" i="6"/>
  <c r="M3231" i="6"/>
  <c r="Q3231" i="6"/>
  <c r="W3231" i="6"/>
  <c r="D3232" i="6"/>
  <c r="M3232" i="6"/>
  <c r="Q3232" i="6"/>
  <c r="W3232" i="6"/>
  <c r="D3233" i="6"/>
  <c r="M3233" i="6"/>
  <c r="Q3233" i="6"/>
  <c r="W3233" i="6"/>
  <c r="D3234" i="6"/>
  <c r="M3234" i="6"/>
  <c r="Q3234" i="6"/>
  <c r="W3234" i="6"/>
  <c r="D3235" i="6"/>
  <c r="M3235" i="6"/>
  <c r="Q3235" i="6"/>
  <c r="W3235" i="6"/>
  <c r="D3236" i="6"/>
  <c r="M3236" i="6"/>
  <c r="Q3236" i="6"/>
  <c r="W3236" i="6"/>
  <c r="D3237" i="6"/>
  <c r="M3237" i="6"/>
  <c r="Q3237" i="6"/>
  <c r="W3237" i="6"/>
  <c r="D3238" i="6"/>
  <c r="M3238" i="6"/>
  <c r="Q3238" i="6"/>
  <c r="W3238" i="6"/>
  <c r="D3239" i="6"/>
  <c r="M3239" i="6"/>
  <c r="Q3239" i="6"/>
  <c r="W3239" i="6"/>
  <c r="D3240" i="6"/>
  <c r="M3240" i="6"/>
  <c r="Q3240" i="6"/>
  <c r="W3240" i="6"/>
  <c r="D3241" i="6"/>
  <c r="M3241" i="6"/>
  <c r="D3242" i="6"/>
  <c r="M3242" i="6"/>
  <c r="D3243" i="6"/>
  <c r="M3243" i="6"/>
  <c r="D3244" i="6"/>
  <c r="M3244" i="6"/>
  <c r="D3245" i="6"/>
  <c r="M3245" i="6"/>
  <c r="Q3245" i="6"/>
  <c r="W3245" i="6"/>
  <c r="D3246" i="6"/>
  <c r="M3246" i="6"/>
  <c r="Q3246" i="6"/>
  <c r="W3246" i="6"/>
  <c r="D3247" i="6"/>
  <c r="M3247" i="6"/>
  <c r="Q3247" i="6"/>
  <c r="W3247" i="6"/>
  <c r="D3248" i="6"/>
  <c r="M3248" i="6"/>
  <c r="N3248" i="6"/>
  <c r="O3248" i="6"/>
  <c r="Q3248" i="6"/>
  <c r="W3248" i="6"/>
  <c r="V3248" i="6"/>
  <c r="D3249" i="6"/>
  <c r="M3249" i="6"/>
  <c r="D3250" i="6"/>
  <c r="M3250" i="6"/>
  <c r="D3251" i="6"/>
  <c r="M3251" i="6"/>
  <c r="D3252" i="6"/>
  <c r="M3252" i="6"/>
  <c r="D3253" i="6"/>
  <c r="M3253" i="6"/>
  <c r="D3254" i="6"/>
  <c r="M3254" i="6"/>
  <c r="Q3254" i="6"/>
  <c r="W3254" i="6"/>
  <c r="D3255" i="6"/>
  <c r="M3255" i="6"/>
  <c r="Q3255" i="6"/>
  <c r="W3255" i="6"/>
  <c r="D3256" i="6"/>
  <c r="M3256" i="6"/>
  <c r="Q3256" i="6"/>
  <c r="W3256" i="6"/>
  <c r="D3257" i="6"/>
  <c r="M3257" i="6"/>
  <c r="Q3257" i="6"/>
  <c r="W3257" i="6"/>
  <c r="D3258" i="6"/>
  <c r="M3258" i="6"/>
  <c r="Q3258" i="6"/>
  <c r="W3258" i="6"/>
  <c r="D3259" i="6"/>
  <c r="M3259" i="6"/>
  <c r="Q3259" i="6"/>
  <c r="W3259" i="6"/>
  <c r="D3260" i="6"/>
  <c r="M3260" i="6"/>
  <c r="Q3260" i="6"/>
  <c r="W3260" i="6"/>
  <c r="D3261" i="6"/>
  <c r="M3261" i="6"/>
  <c r="Q3261" i="6"/>
  <c r="W3261" i="6"/>
  <c r="D3262" i="6"/>
  <c r="M3262" i="6"/>
  <c r="Q3262" i="6"/>
  <c r="W3262" i="6"/>
  <c r="D3263" i="6"/>
  <c r="M3263" i="6"/>
  <c r="Q3263" i="6"/>
  <c r="W3263" i="6"/>
  <c r="D3264" i="6"/>
  <c r="M3264" i="6"/>
  <c r="Q3264" i="6"/>
  <c r="W3264" i="6"/>
  <c r="D3265" i="6"/>
  <c r="M3265" i="6"/>
  <c r="Q3265" i="6"/>
  <c r="W3265" i="6"/>
  <c r="D3266" i="6"/>
  <c r="M3266" i="6"/>
  <c r="Q3266" i="6"/>
  <c r="W3266" i="6"/>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c r="D3274" i="6"/>
  <c r="M3274" i="6"/>
  <c r="Q3274" i="6"/>
  <c r="W3274" i="6"/>
  <c r="D3275" i="6"/>
  <c r="M3275" i="6"/>
  <c r="Q3275" i="6"/>
  <c r="W3275" i="6"/>
  <c r="D3276" i="6"/>
  <c r="M3276" i="6"/>
  <c r="Q3276" i="6"/>
  <c r="W3276" i="6"/>
  <c r="D3277" i="6"/>
  <c r="M3277" i="6"/>
  <c r="Q3277" i="6"/>
  <c r="W3277" i="6"/>
  <c r="D3278" i="6"/>
  <c r="M3278" i="6"/>
  <c r="Q3278" i="6"/>
  <c r="W3278" i="6"/>
  <c r="D3279" i="6"/>
  <c r="M3279" i="6"/>
  <c r="Q3279" i="6"/>
  <c r="W3279" i="6"/>
  <c r="D3280" i="6"/>
  <c r="M3280" i="6"/>
  <c r="Q3280" i="6"/>
  <c r="W3280" i="6"/>
  <c r="D3281" i="6"/>
  <c r="M3281" i="6"/>
  <c r="Q3281" i="6"/>
  <c r="W3281" i="6"/>
  <c r="D3282" i="6"/>
  <c r="M3282" i="6"/>
  <c r="Q3282" i="6"/>
  <c r="W3282" i="6"/>
  <c r="D3283" i="6"/>
  <c r="M3283" i="6"/>
  <c r="Q3283" i="6"/>
  <c r="W3283" i="6"/>
  <c r="D3284" i="6"/>
  <c r="M3284" i="6"/>
  <c r="Q3284" i="6"/>
  <c r="W3284" i="6"/>
  <c r="D3285" i="6"/>
  <c r="M3285" i="6"/>
  <c r="Q3285" i="6"/>
  <c r="W3285" i="6"/>
  <c r="D3286" i="6"/>
  <c r="M3286" i="6"/>
  <c r="Q3286" i="6"/>
  <c r="W3286" i="6"/>
  <c r="D3287" i="6"/>
  <c r="M3287" i="6"/>
  <c r="Q3287" i="6"/>
  <c r="W3287" i="6"/>
  <c r="D3288" i="6"/>
  <c r="M3288" i="6"/>
  <c r="Q3288" i="6"/>
  <c r="W3288" i="6"/>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c r="D3295" i="6"/>
  <c r="M3295" i="6"/>
  <c r="Q3295" i="6"/>
  <c r="W3295" i="6"/>
  <c r="D3296" i="6"/>
  <c r="M3296" i="6"/>
  <c r="Q3296" i="6"/>
  <c r="W3296" i="6"/>
  <c r="D3297" i="6"/>
  <c r="M3297" i="6"/>
  <c r="Q3297" i="6"/>
  <c r="W3297" i="6"/>
  <c r="D3298" i="6"/>
  <c r="M3298" i="6"/>
  <c r="Q3298" i="6"/>
  <c r="W3298" i="6"/>
  <c r="D3299" i="6"/>
  <c r="M3299" i="6"/>
  <c r="Q3299" i="6"/>
  <c r="W3299" i="6"/>
  <c r="D3300" i="6"/>
  <c r="M3300" i="6"/>
  <c r="Q3300" i="6"/>
  <c r="W3300" i="6"/>
  <c r="D3301" i="6"/>
  <c r="M3301" i="6"/>
  <c r="Q3301" i="6"/>
  <c r="W3301" i="6"/>
  <c r="D3302" i="6"/>
  <c r="M3302" i="6"/>
  <c r="Q3302" i="6"/>
  <c r="W3302" i="6"/>
  <c r="D3303" i="6"/>
  <c r="M3303" i="6"/>
  <c r="Q3303" i="6"/>
  <c r="W3303" i="6"/>
  <c r="D3304" i="6"/>
  <c r="M3304" i="6"/>
  <c r="Q3304" i="6"/>
  <c r="W3304" i="6"/>
  <c r="D3305" i="6"/>
  <c r="M3305" i="6"/>
  <c r="Q3305" i="6"/>
  <c r="W3305" i="6"/>
  <c r="D3306" i="6"/>
  <c r="M3306" i="6"/>
  <c r="D3307" i="6"/>
  <c r="M3307" i="6"/>
  <c r="Q3307" i="6"/>
  <c r="W3307" i="6"/>
  <c r="D3308" i="6"/>
  <c r="M3308" i="6"/>
  <c r="Q3308" i="6"/>
  <c r="W3308" i="6"/>
  <c r="D3309" i="6"/>
  <c r="M3309" i="6"/>
  <c r="Q3309" i="6"/>
  <c r="W3309" i="6"/>
  <c r="D3312" i="6"/>
  <c r="M3312" i="6"/>
  <c r="Q3312" i="6"/>
  <c r="W3312" i="6"/>
  <c r="D3313" i="6"/>
  <c r="M3313" i="6"/>
  <c r="Q3313" i="6"/>
  <c r="W3313" i="6"/>
  <c r="D3314" i="6"/>
  <c r="M3314" i="6"/>
  <c r="N3314" i="6"/>
  <c r="O3314" i="6"/>
  <c r="Q3314" i="6"/>
  <c r="W3314" i="6"/>
  <c r="V3314" i="6"/>
  <c r="D3315" i="6"/>
  <c r="M3315" i="6"/>
  <c r="O3315" i="6"/>
  <c r="Q3315" i="6"/>
  <c r="W3315" i="6"/>
  <c r="D3316" i="6"/>
  <c r="M3316" i="6"/>
  <c r="Q3316" i="6"/>
  <c r="W3316" i="6"/>
  <c r="D3317" i="6"/>
  <c r="M3317" i="6"/>
  <c r="Q3317" i="6"/>
  <c r="W3317" i="6"/>
  <c r="D3318" i="6"/>
  <c r="M3318" i="6"/>
  <c r="Q3318" i="6"/>
  <c r="W3318" i="6"/>
  <c r="D3319" i="6"/>
  <c r="M3319" i="6"/>
  <c r="Q3319" i="6"/>
  <c r="W3319" i="6"/>
  <c r="D3320" i="6"/>
  <c r="M3320" i="6"/>
  <c r="Q3320" i="6"/>
  <c r="W3320" i="6"/>
  <c r="D3321" i="6"/>
  <c r="M3321" i="6"/>
  <c r="Q3321" i="6"/>
  <c r="W3321" i="6"/>
  <c r="D3322" i="6"/>
  <c r="M3322" i="6"/>
  <c r="Q3322" i="6"/>
  <c r="W3322" i="6"/>
  <c r="D3323" i="6"/>
  <c r="M3323" i="6"/>
  <c r="Q3323" i="6"/>
  <c r="W3323" i="6"/>
  <c r="D3324" i="6"/>
  <c r="M3324" i="6"/>
  <c r="Q3324" i="6"/>
  <c r="W3324" i="6"/>
  <c r="D3325" i="6"/>
  <c r="M3325" i="6"/>
  <c r="Q3325" i="6"/>
  <c r="W3325" i="6"/>
  <c r="D3326" i="6"/>
  <c r="M3326" i="6"/>
  <c r="Q3326" i="6"/>
  <c r="W3326" i="6"/>
  <c r="D3327" i="6"/>
  <c r="M3327" i="6"/>
  <c r="Q3327" i="6"/>
  <c r="W3327" i="6"/>
  <c r="D3328" i="6"/>
  <c r="M3328" i="6"/>
  <c r="Q3328" i="6"/>
  <c r="W3328" i="6"/>
  <c r="D3329" i="6"/>
  <c r="M3329" i="6"/>
  <c r="Q3329" i="6"/>
  <c r="W3329" i="6"/>
  <c r="D3330" i="6"/>
  <c r="M3330" i="6"/>
  <c r="Q3330" i="6"/>
  <c r="W3330" i="6"/>
  <c r="D3331" i="6"/>
  <c r="M3331" i="6"/>
  <c r="Q3331" i="6"/>
  <c r="W3331" i="6"/>
  <c r="D3332" i="6"/>
  <c r="M3332" i="6"/>
  <c r="Q3332" i="6"/>
  <c r="W3332" i="6"/>
  <c r="D3333" i="6"/>
  <c r="M3333" i="6"/>
  <c r="Q3333" i="6"/>
  <c r="W3333" i="6"/>
  <c r="D3334" i="6"/>
  <c r="M3334" i="6"/>
  <c r="N3334" i="6"/>
  <c r="O3334" i="6"/>
  <c r="Q3334" i="6"/>
  <c r="W3334" i="6"/>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c r="D3345" i="6"/>
  <c r="M3345" i="6"/>
  <c r="Q3345" i="6"/>
  <c r="W3345" i="6"/>
  <c r="D3346" i="6"/>
  <c r="M3346" i="6"/>
  <c r="Q3346" i="6"/>
  <c r="W3346" i="6"/>
  <c r="D3347" i="6"/>
  <c r="M3347" i="6"/>
  <c r="Q3347" i="6"/>
  <c r="W3347" i="6"/>
  <c r="D3348" i="6"/>
  <c r="M3348" i="6"/>
  <c r="Q3348" i="6"/>
  <c r="W3348" i="6"/>
  <c r="D3349" i="6"/>
  <c r="M3349" i="6"/>
  <c r="Q3349" i="6"/>
  <c r="W3349" i="6"/>
  <c r="D3350" i="6"/>
  <c r="M3350" i="6"/>
  <c r="Q3350" i="6"/>
  <c r="W3350" i="6"/>
  <c r="D3351" i="6"/>
  <c r="M3351" i="6"/>
  <c r="Q3351" i="6"/>
  <c r="W3351" i="6"/>
  <c r="D3352" i="6"/>
  <c r="M3352" i="6"/>
  <c r="Q3352" i="6"/>
  <c r="W3352" i="6"/>
  <c r="D3353" i="6"/>
  <c r="M3353" i="6"/>
  <c r="Q3353" i="6"/>
  <c r="W3353" i="6"/>
  <c r="D3354" i="6"/>
  <c r="M3354" i="6"/>
  <c r="N3354" i="6"/>
  <c r="O3354" i="6"/>
  <c r="Q3354" i="6"/>
  <c r="W3354" i="6"/>
  <c r="V3354" i="6"/>
  <c r="D3355" i="6"/>
  <c r="M3355" i="6"/>
  <c r="Q3355" i="6"/>
  <c r="W3355" i="6"/>
  <c r="D3356" i="6"/>
  <c r="M3356" i="6"/>
  <c r="Q3356" i="6"/>
  <c r="W3356" i="6"/>
  <c r="D3357" i="6"/>
  <c r="M3357" i="6"/>
  <c r="Q3357" i="6"/>
  <c r="W3357" i="6"/>
  <c r="D3358" i="6"/>
  <c r="M3358" i="6"/>
  <c r="Q3358" i="6"/>
  <c r="W3358" i="6"/>
  <c r="D3359" i="6"/>
  <c r="M3359" i="6"/>
  <c r="Q3359" i="6"/>
  <c r="W3359" i="6"/>
  <c r="D3360" i="6"/>
  <c r="M3360" i="6"/>
  <c r="Q3360" i="6"/>
  <c r="W3360" i="6"/>
  <c r="D3361" i="6"/>
  <c r="M3361" i="6"/>
  <c r="Q3361" i="6"/>
  <c r="W3361" i="6"/>
  <c r="D3362" i="6"/>
  <c r="M3362" i="6"/>
  <c r="Q3362" i="6"/>
  <c r="W3362" i="6"/>
  <c r="D3363" i="6"/>
  <c r="M3363" i="6"/>
  <c r="Q3363" i="6"/>
  <c r="W3363" i="6"/>
  <c r="D3364" i="6"/>
  <c r="M3364" i="6"/>
  <c r="Q3364" i="6"/>
  <c r="W3364" i="6"/>
  <c r="D3365" i="6"/>
  <c r="M3365" i="6"/>
  <c r="Q3365" i="6"/>
  <c r="W3365" i="6"/>
  <c r="D3366" i="6"/>
  <c r="M3366" i="6"/>
  <c r="Q3366" i="6"/>
  <c r="W3366" i="6"/>
  <c r="D3367" i="6"/>
  <c r="M3367" i="6"/>
  <c r="Q3367" i="6"/>
  <c r="W3367" i="6"/>
  <c r="D3368" i="6"/>
  <c r="M3368" i="6"/>
  <c r="Q3368" i="6"/>
  <c r="W3368" i="6"/>
  <c r="D3369" i="6"/>
  <c r="M3369" i="6"/>
  <c r="Q3369" i="6"/>
  <c r="W3369" i="6"/>
  <c r="D3370" i="6"/>
  <c r="M3370" i="6"/>
  <c r="Q3370" i="6"/>
  <c r="W3370" i="6"/>
  <c r="D3371" i="6"/>
  <c r="M3371" i="6"/>
  <c r="Q3371" i="6"/>
  <c r="W3371" i="6"/>
  <c r="D3372" i="6"/>
  <c r="M3372" i="6"/>
  <c r="Q3372" i="6"/>
  <c r="W3372" i="6"/>
  <c r="D3373" i="6"/>
  <c r="M3373" i="6"/>
  <c r="Q3373" i="6"/>
  <c r="W3373" i="6"/>
  <c r="D3374" i="6"/>
  <c r="M3374" i="6"/>
  <c r="Q3374" i="6"/>
  <c r="W3374" i="6"/>
  <c r="D3375" i="6"/>
  <c r="M3375" i="6"/>
  <c r="Q3375" i="6"/>
  <c r="W3375" i="6"/>
  <c r="D3376" i="6"/>
  <c r="M3376" i="6"/>
  <c r="Q3376" i="6"/>
  <c r="W3376" i="6"/>
  <c r="D3377" i="6"/>
  <c r="M3377" i="6"/>
  <c r="N3377" i="6"/>
  <c r="O3377" i="6"/>
  <c r="Q3377" i="6"/>
  <c r="W3377" i="6"/>
  <c r="V3377" i="6"/>
  <c r="D3378" i="6"/>
  <c r="M3378" i="6"/>
  <c r="Q3378" i="6"/>
  <c r="W3378" i="6"/>
  <c r="D3379" i="6"/>
  <c r="M3379" i="6"/>
  <c r="D3380" i="6"/>
  <c r="M3380" i="6"/>
  <c r="D3381" i="6"/>
  <c r="M3381" i="6"/>
  <c r="Q3381" i="6"/>
  <c r="W3381" i="6"/>
  <c r="D3382" i="6"/>
  <c r="M3382" i="6"/>
  <c r="Q3382" i="6"/>
  <c r="W3382" i="6"/>
  <c r="D3383" i="6"/>
  <c r="M3383" i="6"/>
  <c r="Q3383" i="6"/>
  <c r="W3383" i="6"/>
  <c r="D3384" i="6"/>
  <c r="M3384" i="6"/>
  <c r="Q3384" i="6"/>
  <c r="W3384" i="6"/>
  <c r="D3385" i="6"/>
  <c r="M3385" i="6"/>
  <c r="Q3385" i="6"/>
  <c r="W3385" i="6"/>
  <c r="D3386" i="6"/>
  <c r="M3386" i="6"/>
  <c r="Q3386" i="6"/>
  <c r="W3386" i="6"/>
  <c r="D3387" i="6"/>
  <c r="M3387" i="6"/>
  <c r="Q3387" i="6"/>
  <c r="W3387" i="6"/>
  <c r="D3388" i="6"/>
  <c r="M3388" i="6"/>
  <c r="Q3388" i="6"/>
  <c r="W3388" i="6"/>
  <c r="D3389" i="6"/>
  <c r="M3389" i="6"/>
  <c r="Q3389" i="6"/>
  <c r="W3389" i="6"/>
  <c r="D3390" i="6"/>
  <c r="M3390" i="6"/>
  <c r="Q3390" i="6"/>
  <c r="W3390" i="6"/>
  <c r="D3391" i="6"/>
  <c r="M3391" i="6"/>
  <c r="Q3391" i="6"/>
  <c r="W3391" i="6"/>
  <c r="D3392" i="6"/>
  <c r="M3392" i="6"/>
  <c r="Q3392" i="6"/>
  <c r="W3392" i="6"/>
  <c r="D3395" i="6"/>
  <c r="M3395" i="6"/>
  <c r="Q3395" i="6"/>
  <c r="W3395" i="6"/>
  <c r="D3396" i="6"/>
  <c r="M3396" i="6"/>
  <c r="Q3396" i="6"/>
  <c r="W3396" i="6"/>
  <c r="D3397" i="6"/>
  <c r="M3397" i="6"/>
  <c r="Q3397" i="6"/>
  <c r="W3397" i="6"/>
  <c r="N3398" i="6"/>
  <c r="O3398" i="6"/>
  <c r="Q3398" i="6"/>
  <c r="W3398" i="6"/>
  <c r="V3398" i="6"/>
  <c r="D3400" i="6"/>
  <c r="M3400" i="6"/>
  <c r="Q3400" i="6"/>
  <c r="W3400" i="6"/>
  <c r="D3401" i="6"/>
  <c r="M3401" i="6"/>
  <c r="Q3401" i="6"/>
  <c r="W3401" i="6"/>
  <c r="D3402" i="6"/>
  <c r="M3402" i="6"/>
  <c r="Q3402" i="6"/>
  <c r="W3402" i="6"/>
  <c r="D3403" i="6"/>
  <c r="M3403" i="6"/>
  <c r="Q3403" i="6"/>
  <c r="W3403" i="6"/>
  <c r="D3404" i="6"/>
  <c r="M3404" i="6"/>
  <c r="Q3404" i="6"/>
  <c r="W3404" i="6"/>
  <c r="D3405" i="6"/>
  <c r="M3405" i="6"/>
  <c r="Q3405" i="6"/>
  <c r="W3405" i="6"/>
  <c r="D3406" i="6"/>
  <c r="M3406" i="6"/>
  <c r="Q3406" i="6"/>
  <c r="W3406" i="6"/>
  <c r="D3407" i="6"/>
  <c r="M3407" i="6"/>
  <c r="Q3407" i="6"/>
  <c r="W3407" i="6"/>
  <c r="D3408" i="6"/>
  <c r="M3408" i="6"/>
  <c r="Q3408" i="6"/>
  <c r="W3408" i="6"/>
  <c r="D3409" i="6"/>
  <c r="M3409" i="6"/>
  <c r="Q3409" i="6"/>
  <c r="W3409" i="6"/>
  <c r="D3410" i="6"/>
  <c r="M3410" i="6"/>
  <c r="Q3410" i="6"/>
  <c r="W3410" i="6"/>
  <c r="D3411" i="6"/>
  <c r="M3411" i="6"/>
  <c r="Q3411" i="6"/>
  <c r="W3411" i="6"/>
  <c r="D3412" i="6"/>
  <c r="M3412" i="6"/>
  <c r="Q3412" i="6"/>
  <c r="W3412" i="6"/>
  <c r="D3413" i="6"/>
  <c r="M3413" i="6"/>
  <c r="Q3413" i="6"/>
  <c r="W3413" i="6"/>
  <c r="D3414" i="6"/>
  <c r="M3414" i="6"/>
  <c r="Q3414" i="6"/>
  <c r="W3414" i="6"/>
  <c r="D3415" i="6"/>
  <c r="M3415" i="6"/>
  <c r="Q3415" i="6"/>
  <c r="W3415" i="6"/>
  <c r="D3416" i="6"/>
  <c r="M3416" i="6"/>
  <c r="Q3416" i="6"/>
  <c r="W3416" i="6"/>
  <c r="D3417" i="6"/>
  <c r="M3417" i="6"/>
  <c r="Q3417" i="6"/>
  <c r="W3417" i="6"/>
  <c r="D3418" i="6"/>
  <c r="M3418" i="6"/>
  <c r="Q3418" i="6"/>
  <c r="W3418" i="6"/>
  <c r="Q3419" i="6"/>
  <c r="W3419" i="6"/>
  <c r="D3420" i="6"/>
  <c r="M3420" i="6"/>
  <c r="N3420" i="6"/>
  <c r="O3420" i="6"/>
  <c r="Q3420" i="6"/>
  <c r="W3420" i="6"/>
  <c r="V3420" i="6"/>
  <c r="D3421" i="6"/>
  <c r="M3421" i="6"/>
  <c r="Q3421" i="6"/>
  <c r="W3421" i="6"/>
  <c r="D3422" i="6"/>
  <c r="M3422" i="6"/>
  <c r="Q3422" i="6"/>
  <c r="W3422" i="6"/>
  <c r="D3423" i="6"/>
  <c r="M3423" i="6"/>
  <c r="Q3423" i="6"/>
  <c r="W3423" i="6"/>
  <c r="D3424" i="6"/>
  <c r="M3424" i="6"/>
  <c r="D3425" i="6"/>
  <c r="M3425" i="6"/>
  <c r="Q3425" i="6"/>
  <c r="W3425" i="6"/>
  <c r="D3426" i="6"/>
  <c r="M3426" i="6"/>
  <c r="Q3426" i="6"/>
  <c r="W3426" i="6"/>
  <c r="D3427" i="6"/>
  <c r="M3427" i="6"/>
  <c r="Q3427" i="6"/>
  <c r="W3427" i="6"/>
  <c r="D3428" i="6"/>
  <c r="M3428" i="6"/>
  <c r="Q3428" i="6"/>
  <c r="W3428" i="6"/>
  <c r="D3429" i="6"/>
  <c r="M3429" i="6"/>
  <c r="Q3429" i="6"/>
  <c r="W3429" i="6"/>
  <c r="D3430" i="6"/>
  <c r="M3430" i="6"/>
  <c r="Q3430" i="6"/>
  <c r="W3430" i="6"/>
  <c r="D3431" i="6"/>
  <c r="M3431" i="6"/>
  <c r="Q3431" i="6"/>
  <c r="W3431" i="6"/>
  <c r="D3432" i="6"/>
  <c r="M3432" i="6"/>
  <c r="Q3432" i="6"/>
  <c r="W3432" i="6"/>
  <c r="D3433" i="6"/>
  <c r="M3433" i="6"/>
  <c r="Q3433" i="6"/>
  <c r="W3433" i="6"/>
  <c r="D3434" i="6"/>
  <c r="M3434" i="6"/>
  <c r="Q3434" i="6"/>
  <c r="W3434" i="6"/>
  <c r="D3435" i="6"/>
  <c r="M3435" i="6"/>
  <c r="Q3435" i="6"/>
  <c r="W3435" i="6"/>
  <c r="D3436" i="6"/>
  <c r="M3436" i="6"/>
  <c r="Q3436" i="6"/>
  <c r="W3436" i="6"/>
  <c r="D3437" i="6"/>
  <c r="M3437" i="6"/>
  <c r="Q3437" i="6"/>
  <c r="W3437" i="6"/>
  <c r="D3438" i="6"/>
  <c r="M3438" i="6"/>
  <c r="Q3438" i="6"/>
  <c r="W3438" i="6"/>
  <c r="D3439" i="6"/>
  <c r="M3439" i="6"/>
  <c r="Q3439" i="6"/>
  <c r="W3439" i="6"/>
  <c r="D3440" i="6"/>
  <c r="M3440" i="6"/>
  <c r="Q3440" i="6"/>
  <c r="W3440" i="6"/>
  <c r="D3441" i="6"/>
  <c r="M3441" i="6"/>
  <c r="Q3441" i="6"/>
  <c r="W3441" i="6"/>
  <c r="D3442" i="6"/>
  <c r="M3442" i="6"/>
  <c r="N3442" i="6"/>
  <c r="O3442" i="6"/>
  <c r="Q3442" i="6"/>
  <c r="W3442" i="6"/>
  <c r="V3442" i="6"/>
  <c r="D3443" i="6"/>
  <c r="M3443" i="6"/>
  <c r="Q3443" i="6"/>
  <c r="W3443" i="6"/>
  <c r="D3444" i="6"/>
  <c r="M3444" i="6"/>
  <c r="Q3444" i="6"/>
  <c r="W3444" i="6"/>
  <c r="D3445" i="6"/>
  <c r="M3445" i="6"/>
  <c r="Q3445" i="6"/>
  <c r="W3445" i="6"/>
  <c r="D3446" i="6"/>
  <c r="M3446" i="6"/>
  <c r="Q3446" i="6"/>
  <c r="W3446" i="6"/>
  <c r="D3447" i="6"/>
  <c r="M3447" i="6"/>
  <c r="Q3447" i="6"/>
  <c r="W3447" i="6"/>
  <c r="D3448" i="6"/>
  <c r="M3448" i="6"/>
  <c r="Q3448" i="6"/>
  <c r="W3448" i="6"/>
  <c r="D3449" i="6"/>
  <c r="M3449" i="6"/>
  <c r="Q3449" i="6"/>
  <c r="W3449" i="6"/>
  <c r="D3450" i="6"/>
  <c r="M3450" i="6"/>
  <c r="Q3450" i="6"/>
  <c r="W3450" i="6"/>
  <c r="D3451" i="6"/>
  <c r="M3451" i="6"/>
  <c r="Q3451" i="6"/>
  <c r="W3451" i="6"/>
  <c r="D3452" i="6"/>
  <c r="M3452" i="6"/>
  <c r="Q3452" i="6"/>
  <c r="W3452" i="6"/>
  <c r="D3453" i="6"/>
  <c r="M3453" i="6"/>
  <c r="Q3453" i="6"/>
  <c r="W3453" i="6"/>
  <c r="D3454" i="6"/>
  <c r="M3454" i="6"/>
  <c r="Q3454" i="6"/>
  <c r="W3454" i="6"/>
  <c r="D3455" i="6"/>
  <c r="M3455" i="6"/>
  <c r="Q3455" i="6"/>
  <c r="W3455" i="6"/>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c r="D3462" i="6"/>
  <c r="M3462" i="6"/>
  <c r="Q3462" i="6"/>
  <c r="W3462" i="6"/>
  <c r="D3463" i="6"/>
  <c r="M3463" i="6"/>
  <c r="N3463" i="6"/>
  <c r="O3463" i="6"/>
  <c r="Q3463" i="6"/>
  <c r="W3463" i="6"/>
  <c r="V3463" i="6"/>
  <c r="D3464" i="6"/>
  <c r="M3464" i="6"/>
  <c r="Q3464" i="6"/>
  <c r="W3464" i="6"/>
  <c r="D3465" i="6"/>
  <c r="M3465" i="6"/>
  <c r="Q3465" i="6"/>
  <c r="W3465" i="6"/>
  <c r="D3466" i="6"/>
  <c r="M3466" i="6"/>
  <c r="Q3466" i="6"/>
  <c r="W3466" i="6"/>
  <c r="D3467" i="6"/>
  <c r="M3467" i="6"/>
  <c r="Q3467" i="6"/>
  <c r="W3467" i="6"/>
  <c r="D3468" i="6"/>
  <c r="M3468" i="6"/>
  <c r="Q3468" i="6"/>
  <c r="W3468" i="6"/>
  <c r="D3469" i="6"/>
  <c r="M3469" i="6"/>
  <c r="Q3469" i="6"/>
  <c r="W3469" i="6"/>
  <c r="D3470" i="6"/>
  <c r="M3470" i="6"/>
  <c r="Q3470" i="6"/>
  <c r="W3470" i="6"/>
  <c r="D3471" i="6"/>
  <c r="M3471" i="6"/>
  <c r="Q3471" i="6"/>
  <c r="W3471" i="6"/>
  <c r="D3472" i="6"/>
  <c r="M3472" i="6"/>
  <c r="Q3472" i="6"/>
  <c r="W3472" i="6"/>
  <c r="D3473" i="6"/>
  <c r="M3473" i="6"/>
  <c r="Q3473" i="6"/>
  <c r="W3473" i="6"/>
  <c r="D3474" i="6"/>
  <c r="M3474" i="6"/>
  <c r="Q3474" i="6"/>
  <c r="W3474" i="6"/>
  <c r="D3475" i="6"/>
  <c r="M3475" i="6"/>
  <c r="Q3475" i="6"/>
  <c r="W3475" i="6"/>
  <c r="D3476" i="6"/>
  <c r="M3476" i="6"/>
  <c r="Q3476" i="6"/>
  <c r="W3476" i="6"/>
  <c r="D3477" i="6"/>
  <c r="M3477" i="6"/>
  <c r="Q3477" i="6"/>
  <c r="W3477" i="6"/>
  <c r="D3478" i="6"/>
  <c r="M3478" i="6"/>
  <c r="Q3478" i="6"/>
  <c r="W3478" i="6"/>
  <c r="D3479" i="6"/>
  <c r="M3479" i="6"/>
  <c r="Q3479" i="6"/>
  <c r="W3479" i="6"/>
  <c r="D3480" i="6"/>
  <c r="M3480" i="6"/>
  <c r="Q3480" i="6"/>
  <c r="W3480" i="6"/>
  <c r="D3481" i="6"/>
  <c r="M3481" i="6"/>
  <c r="Q3481" i="6"/>
  <c r="W3481" i="6"/>
  <c r="D3482" i="6"/>
  <c r="M3482" i="6"/>
  <c r="Q3482" i="6"/>
  <c r="W3482" i="6"/>
  <c r="D3483" i="6"/>
  <c r="M3483" i="6"/>
  <c r="Q3483" i="6"/>
  <c r="W3483" i="6"/>
  <c r="Q3484" i="6"/>
  <c r="W3484" i="6"/>
  <c r="D3485" i="6"/>
  <c r="M3485" i="6"/>
  <c r="Q3485" i="6"/>
  <c r="W3485" i="6"/>
  <c r="D3486" i="6"/>
  <c r="M3486" i="6"/>
  <c r="N3486" i="6"/>
  <c r="O3486" i="6"/>
  <c r="Q3486" i="6"/>
  <c r="W3486" i="6"/>
  <c r="V3486" i="6"/>
  <c r="D3487" i="6"/>
  <c r="M3487" i="6"/>
  <c r="Q3487" i="6"/>
  <c r="W3487" i="6"/>
  <c r="D3488" i="6"/>
  <c r="M3488" i="6"/>
  <c r="Q3488" i="6"/>
  <c r="W3488" i="6"/>
  <c r="D3489" i="6"/>
  <c r="M3489" i="6"/>
  <c r="Q3489" i="6"/>
  <c r="W3489" i="6"/>
  <c r="D3490" i="6"/>
  <c r="M3490" i="6"/>
  <c r="Q3490" i="6"/>
  <c r="W3490" i="6"/>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c r="D3497" i="6"/>
  <c r="M3497" i="6"/>
  <c r="Q3497" i="6"/>
  <c r="W3497" i="6"/>
  <c r="D3498" i="6"/>
  <c r="M3498" i="6"/>
  <c r="Q3498" i="6"/>
  <c r="W3498" i="6"/>
  <c r="D3499" i="6"/>
  <c r="M3499" i="6"/>
  <c r="Q3499" i="6"/>
  <c r="W3499" i="6"/>
  <c r="D3500" i="6"/>
  <c r="M3500" i="6"/>
  <c r="Q3500" i="6"/>
  <c r="W3500" i="6"/>
  <c r="D3501" i="6"/>
  <c r="M3501" i="6"/>
  <c r="Q3501" i="6"/>
  <c r="W3501" i="6"/>
  <c r="D3502" i="6"/>
  <c r="M3502" i="6"/>
  <c r="Q3502" i="6"/>
  <c r="W3502" i="6"/>
  <c r="D3503" i="6"/>
  <c r="M3503" i="6"/>
  <c r="Q3503" i="6"/>
  <c r="W3503" i="6"/>
  <c r="D3504" i="6"/>
  <c r="M3504" i="6"/>
  <c r="Q3504" i="6"/>
  <c r="W3504" i="6"/>
  <c r="D3505" i="6"/>
  <c r="M3505" i="6"/>
  <c r="Q3505" i="6"/>
  <c r="W3505" i="6"/>
  <c r="D3506" i="6"/>
  <c r="M3506" i="6"/>
  <c r="Q3506" i="6"/>
  <c r="W3506" i="6"/>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c r="D3516" i="6"/>
  <c r="M3516" i="6"/>
  <c r="Q3516" i="6"/>
  <c r="W3516" i="6"/>
  <c r="D3517" i="6"/>
  <c r="M3517" i="6"/>
  <c r="Q3517" i="6"/>
  <c r="W3517" i="6"/>
  <c r="D3518" i="6"/>
  <c r="M3518" i="6"/>
  <c r="Q3518" i="6"/>
  <c r="W3518" i="6"/>
  <c r="D3519" i="6"/>
  <c r="M3519" i="6"/>
  <c r="Q3519" i="6"/>
  <c r="W3519" i="6"/>
  <c r="D3520" i="6"/>
  <c r="M3520" i="6"/>
  <c r="Q3520" i="6"/>
  <c r="W3520" i="6"/>
  <c r="D3521" i="6"/>
  <c r="M3521" i="6"/>
  <c r="Q3521" i="6"/>
  <c r="W3521" i="6"/>
  <c r="D3522" i="6"/>
  <c r="M3522" i="6"/>
  <c r="Q3522" i="6"/>
  <c r="W3522" i="6"/>
  <c r="D3523" i="6"/>
  <c r="M3523" i="6"/>
  <c r="Q3523" i="6"/>
  <c r="W3523" i="6"/>
  <c r="D3524" i="6"/>
  <c r="M3524" i="6"/>
  <c r="Q3524" i="6"/>
  <c r="W3524" i="6"/>
  <c r="D3525" i="6"/>
  <c r="M3525" i="6"/>
  <c r="Q3525" i="6"/>
  <c r="W3525" i="6"/>
  <c r="D3526" i="6"/>
  <c r="M3526" i="6"/>
  <c r="Q3526" i="6"/>
  <c r="W3526" i="6"/>
  <c r="D3527" i="6"/>
  <c r="M3527" i="6"/>
  <c r="Q3527" i="6"/>
  <c r="W3527" i="6"/>
  <c r="D3528" i="6"/>
  <c r="M3528" i="6"/>
  <c r="Q3528" i="6"/>
  <c r="W3528" i="6"/>
  <c r="D3529" i="6"/>
  <c r="M3529" i="6"/>
  <c r="N3529" i="6"/>
  <c r="O3529" i="6"/>
  <c r="Q3529" i="6"/>
  <c r="W3529" i="6"/>
  <c r="V3529" i="6"/>
  <c r="D3530" i="6"/>
  <c r="M3530" i="6"/>
  <c r="Q3530" i="6"/>
  <c r="W3530" i="6"/>
  <c r="D3531" i="6"/>
  <c r="M3531" i="6"/>
  <c r="Q3531" i="6"/>
  <c r="W3531" i="6"/>
  <c r="D3532" i="6"/>
  <c r="M3532" i="6"/>
  <c r="Q3532" i="6"/>
  <c r="W3532" i="6"/>
  <c r="D3533" i="6"/>
  <c r="M3533" i="6"/>
  <c r="Q3533" i="6"/>
  <c r="W3533" i="6"/>
  <c r="D3534" i="6"/>
  <c r="M3534" i="6"/>
  <c r="Q3534" i="6"/>
  <c r="W3534" i="6"/>
  <c r="D3535" i="6"/>
  <c r="M3535" i="6"/>
  <c r="Q3535" i="6"/>
  <c r="W3535" i="6"/>
  <c r="D3536" i="6"/>
  <c r="M3536" i="6"/>
  <c r="Q3536" i="6"/>
  <c r="W3536" i="6"/>
  <c r="D3537" i="6"/>
  <c r="M3537" i="6"/>
  <c r="Q3537" i="6"/>
  <c r="W3537" i="6"/>
  <c r="D3538" i="6"/>
  <c r="M3538" i="6"/>
  <c r="Q3538" i="6"/>
  <c r="W3538" i="6"/>
  <c r="D3539" i="6"/>
  <c r="M3539" i="6"/>
  <c r="Q3539" i="6"/>
  <c r="W3539" i="6"/>
  <c r="D3540" i="6"/>
  <c r="M3540" i="6"/>
  <c r="Q3540" i="6"/>
  <c r="W3540" i="6"/>
  <c r="D3541" i="6"/>
  <c r="M3541" i="6"/>
  <c r="Q3541" i="6"/>
  <c r="W3541" i="6"/>
  <c r="D3542" i="6"/>
  <c r="M3542" i="6"/>
  <c r="Q3542" i="6"/>
  <c r="W3542" i="6"/>
  <c r="D3543" i="6"/>
  <c r="M3543" i="6"/>
  <c r="Q3543" i="6"/>
  <c r="W3543" i="6"/>
  <c r="D3544" i="6"/>
  <c r="M3544" i="6"/>
  <c r="Q3544" i="6"/>
  <c r="W3544" i="6"/>
  <c r="D3545" i="6"/>
  <c r="M3545" i="6"/>
  <c r="Q3545" i="6"/>
  <c r="W3545" i="6"/>
  <c r="D3546" i="6"/>
  <c r="M3546" i="6"/>
  <c r="Q3546" i="6"/>
  <c r="W3546" i="6"/>
  <c r="D3547" i="6"/>
  <c r="M3547" i="6"/>
  <c r="Q3547" i="6"/>
  <c r="W3547" i="6"/>
  <c r="D3548" i="6"/>
  <c r="M3548" i="6"/>
  <c r="Q3548" i="6"/>
  <c r="W3548" i="6"/>
  <c r="D3549" i="6"/>
  <c r="M3549" i="6"/>
  <c r="Q3549" i="6"/>
  <c r="W3549" i="6"/>
  <c r="D3550" i="6"/>
  <c r="M3550" i="6"/>
  <c r="Q3550" i="6"/>
  <c r="W3550" i="6"/>
  <c r="D3551" i="6"/>
  <c r="M3551" i="6"/>
  <c r="N3551" i="6"/>
  <c r="O3551" i="6"/>
  <c r="Q3551" i="6"/>
  <c r="W3551" i="6"/>
  <c r="V3551" i="6"/>
  <c r="D3552" i="6"/>
  <c r="M3552" i="6"/>
  <c r="Q3552" i="6"/>
  <c r="W3552" i="6"/>
  <c r="D3553" i="6"/>
  <c r="M3553" i="6"/>
  <c r="Q3553" i="6"/>
  <c r="W3553" i="6"/>
  <c r="D3554" i="6"/>
  <c r="M3554" i="6"/>
  <c r="Q3554" i="6"/>
  <c r="W3554" i="6"/>
  <c r="D3555" i="6"/>
  <c r="M3555" i="6"/>
  <c r="Q3555" i="6"/>
  <c r="W3555" i="6"/>
  <c r="D3556" i="6"/>
  <c r="M3556" i="6"/>
  <c r="Q3556" i="6"/>
  <c r="W3556" i="6"/>
  <c r="D3557" i="6"/>
  <c r="M3557" i="6"/>
  <c r="Q3557" i="6"/>
  <c r="W3557" i="6"/>
  <c r="D3558" i="6"/>
  <c r="M3558" i="6"/>
  <c r="Q3558" i="6"/>
  <c r="W3558" i="6"/>
  <c r="D3559" i="6"/>
  <c r="M3559" i="6"/>
  <c r="Q3559" i="6"/>
  <c r="W3559" i="6"/>
  <c r="D3560" i="6"/>
  <c r="M3560" i="6"/>
  <c r="Q3560" i="6"/>
  <c r="W3560" i="6"/>
  <c r="D3561" i="6"/>
  <c r="M3561" i="6"/>
  <c r="Q3561" i="6"/>
  <c r="W3561" i="6"/>
  <c r="D3562" i="6"/>
  <c r="M3562" i="6"/>
  <c r="Q3562" i="6"/>
  <c r="W3562" i="6"/>
  <c r="D3563" i="6"/>
  <c r="M3563" i="6"/>
  <c r="Q3563" i="6"/>
  <c r="W3563" i="6"/>
  <c r="D3564" i="6"/>
  <c r="M3564" i="6"/>
  <c r="Q3564" i="6"/>
  <c r="W3564" i="6"/>
  <c r="D3565" i="6"/>
  <c r="M3565" i="6"/>
  <c r="Q3565" i="6"/>
  <c r="W3565" i="6"/>
  <c r="D3566" i="6"/>
  <c r="M3566" i="6"/>
  <c r="Q3566" i="6"/>
  <c r="W3566" i="6"/>
  <c r="D3567" i="6"/>
  <c r="M3567" i="6"/>
  <c r="Q3567" i="6"/>
  <c r="W3567" i="6"/>
  <c r="D3568" i="6"/>
  <c r="M3568" i="6"/>
  <c r="Q3568" i="6"/>
  <c r="W3568" i="6"/>
  <c r="D3571" i="6"/>
  <c r="M3571" i="6"/>
  <c r="Q3571" i="6"/>
  <c r="W3571" i="6"/>
  <c r="D3572" i="6"/>
  <c r="M3572" i="6"/>
  <c r="Q3572" i="6"/>
  <c r="W3572" i="6"/>
  <c r="D3573" i="6"/>
  <c r="M3573" i="6"/>
  <c r="N3573" i="6"/>
  <c r="O3573" i="6"/>
  <c r="Q3573" i="6"/>
  <c r="W3573" i="6"/>
  <c r="V3573" i="6"/>
  <c r="D3575" i="6"/>
  <c r="I3575" i="6"/>
  <c r="M3575" i="6"/>
  <c r="D3576" i="6"/>
  <c r="I3576" i="6"/>
  <c r="M3576" i="6"/>
  <c r="Q3576" i="6"/>
  <c r="W3576" i="6"/>
  <c r="D3577" i="6"/>
  <c r="I3577" i="6"/>
  <c r="M3577" i="6"/>
  <c r="Q3577" i="6"/>
  <c r="W3577" i="6"/>
  <c r="D3578" i="6"/>
  <c r="I3578" i="6"/>
  <c r="M3578" i="6"/>
  <c r="Q3578" i="6"/>
  <c r="W3578" i="6"/>
  <c r="D3579" i="6"/>
  <c r="I3579" i="6"/>
  <c r="M3579" i="6"/>
  <c r="Q3579" i="6"/>
  <c r="W3579" i="6"/>
  <c r="D3580" i="6"/>
  <c r="I3580" i="6"/>
  <c r="M3580" i="6"/>
  <c r="Q3580" i="6"/>
  <c r="W3580" i="6"/>
  <c r="D3581" i="6"/>
  <c r="I3581" i="6"/>
  <c r="M3581" i="6"/>
  <c r="Q3581" i="6"/>
  <c r="W3581" i="6"/>
  <c r="D3582" i="6"/>
  <c r="I3582" i="6"/>
  <c r="M3582" i="6"/>
  <c r="Q3582" i="6"/>
  <c r="W3582" i="6"/>
  <c r="D3583" i="6"/>
  <c r="I3583" i="6"/>
  <c r="M3583" i="6"/>
  <c r="Q3583" i="6"/>
  <c r="W3583" i="6"/>
  <c r="D3584" i="6"/>
  <c r="I3584" i="6"/>
  <c r="M3584" i="6"/>
  <c r="Q3584" i="6"/>
  <c r="W3584" i="6"/>
  <c r="D3585" i="6"/>
  <c r="I3585" i="6"/>
  <c r="M3585" i="6"/>
  <c r="Q3585" i="6"/>
  <c r="W3585" i="6"/>
  <c r="D3586" i="6"/>
  <c r="I3586" i="6"/>
  <c r="M3586" i="6"/>
  <c r="Q3586" i="6"/>
  <c r="W3586" i="6"/>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c r="D3595" i="6"/>
  <c r="I3595" i="6"/>
  <c r="M3595" i="6"/>
  <c r="N3595" i="6"/>
  <c r="O3595" i="6"/>
  <c r="Q3595" i="6"/>
  <c r="W3595" i="6"/>
  <c r="F3596" i="6"/>
  <c r="G3596" i="6"/>
  <c r="V3596" i="6"/>
  <c r="D3597" i="6"/>
  <c r="I3597" i="6"/>
  <c r="M3597" i="6"/>
  <c r="Q3597" i="6"/>
  <c r="W3597" i="6"/>
  <c r="D3598" i="6"/>
  <c r="I3598" i="6"/>
  <c r="M3598" i="6"/>
  <c r="Q3598" i="6"/>
  <c r="W3598" i="6"/>
  <c r="D3599" i="6"/>
  <c r="I3599" i="6"/>
  <c r="M3599" i="6"/>
  <c r="Q3599" i="6"/>
  <c r="W3599" i="6"/>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c r="D3607" i="6"/>
  <c r="I3607" i="6"/>
  <c r="M3607" i="6"/>
  <c r="Q3607" i="6"/>
  <c r="W3607" i="6"/>
  <c r="D3608" i="6"/>
  <c r="I3608" i="6"/>
  <c r="M3608" i="6"/>
  <c r="Q3608" i="6"/>
  <c r="W3608" i="6"/>
  <c r="D3609" i="6"/>
  <c r="I3609" i="6"/>
  <c r="M3609" i="6"/>
  <c r="Q3609" i="6"/>
  <c r="W3609" i="6"/>
  <c r="D3610" i="6"/>
  <c r="I3610" i="6"/>
  <c r="M3610" i="6"/>
  <c r="Q3610" i="6"/>
  <c r="W3610" i="6"/>
  <c r="D3611" i="6"/>
  <c r="I3611" i="6"/>
  <c r="M3611" i="6"/>
  <c r="Q3611" i="6"/>
  <c r="W3611" i="6"/>
  <c r="D3612" i="6"/>
  <c r="I3612" i="6"/>
  <c r="M3612" i="6"/>
  <c r="Q3612" i="6"/>
  <c r="W3612" i="6"/>
  <c r="D3613" i="6"/>
  <c r="I3613" i="6"/>
  <c r="M3613" i="6"/>
  <c r="Q3613" i="6"/>
  <c r="W3613" i="6"/>
  <c r="D3614" i="6"/>
  <c r="I3614" i="6"/>
  <c r="M3614" i="6"/>
  <c r="Q3614" i="6"/>
  <c r="W3614" i="6"/>
  <c r="D3615" i="6"/>
  <c r="I3615" i="6"/>
  <c r="M3615" i="6"/>
  <c r="Q3615" i="6"/>
  <c r="W3615" i="6"/>
  <c r="D3616" i="6"/>
  <c r="I3616" i="6"/>
  <c r="M3616" i="6"/>
  <c r="Q3616" i="6"/>
  <c r="W3616" i="6"/>
  <c r="D3617" i="6"/>
  <c r="I3617" i="6"/>
  <c r="M3617" i="6"/>
  <c r="N3617" i="6"/>
  <c r="O3617" i="6"/>
  <c r="Q3617" i="6"/>
  <c r="W3617" i="6"/>
  <c r="F3618" i="6"/>
  <c r="G3618" i="6"/>
  <c r="V3618" i="6"/>
  <c r="D3619" i="6"/>
  <c r="I3619" i="6"/>
  <c r="M3619" i="6"/>
  <c r="Q3619" i="6"/>
  <c r="W3619" i="6"/>
  <c r="D3620" i="6"/>
  <c r="I3620" i="6"/>
  <c r="M3620" i="6"/>
  <c r="Q3620" i="6"/>
  <c r="W3620" i="6"/>
  <c r="D3621" i="6"/>
  <c r="I3621" i="6"/>
  <c r="M3621" i="6"/>
  <c r="Q3621" i="6"/>
  <c r="W3621" i="6"/>
  <c r="D3622" i="6"/>
  <c r="I3622" i="6"/>
  <c r="M3622" i="6"/>
  <c r="Q3622" i="6"/>
  <c r="W3622" i="6"/>
  <c r="D3623" i="6"/>
  <c r="I3623" i="6"/>
  <c r="M3623" i="6"/>
  <c r="Q3623" i="6"/>
  <c r="W3623" i="6"/>
  <c r="D3624" i="6"/>
  <c r="I3624" i="6"/>
  <c r="M3624" i="6"/>
  <c r="Q3624" i="6"/>
  <c r="W3624" i="6"/>
  <c r="D3625" i="6"/>
  <c r="I3625" i="6"/>
  <c r="M3625" i="6"/>
  <c r="Q3625" i="6"/>
  <c r="W3625" i="6"/>
  <c r="D3626" i="6"/>
  <c r="I3626" i="6"/>
  <c r="M3626" i="6"/>
  <c r="Q3626" i="6"/>
  <c r="W3626" i="6"/>
  <c r="D3627" i="6"/>
  <c r="I3627" i="6"/>
  <c r="M3627" i="6"/>
  <c r="Q3627" i="6"/>
  <c r="W3627" i="6"/>
  <c r="D3628" i="6"/>
  <c r="I3628" i="6"/>
  <c r="M3628" i="6"/>
  <c r="Q3628" i="6"/>
  <c r="W3628" i="6"/>
  <c r="D3629" i="6"/>
  <c r="I3629" i="6"/>
  <c r="M3629" i="6"/>
  <c r="Q3629" i="6"/>
  <c r="W3629" i="6"/>
  <c r="D3630" i="6"/>
  <c r="I3630" i="6"/>
  <c r="M3630" i="6"/>
  <c r="Q3630" i="6"/>
  <c r="W3630" i="6"/>
  <c r="D3631" i="6"/>
  <c r="I3631" i="6"/>
  <c r="M3631" i="6"/>
  <c r="Q3631" i="6"/>
  <c r="W3631" i="6"/>
  <c r="D3632" i="6"/>
  <c r="I3632" i="6"/>
  <c r="M3632" i="6"/>
  <c r="Q3632" i="6"/>
  <c r="W3632" i="6"/>
  <c r="D3633" i="6"/>
  <c r="I3633" i="6"/>
  <c r="M3633" i="6"/>
  <c r="Q3633" i="6"/>
  <c r="W3633" i="6"/>
  <c r="D3634" i="6"/>
  <c r="I3634" i="6"/>
  <c r="M3634" i="6"/>
  <c r="Q3634" i="6"/>
  <c r="W3634" i="6"/>
  <c r="D3635" i="6"/>
  <c r="I3635" i="6"/>
  <c r="M3635" i="6"/>
  <c r="Q3635" i="6"/>
  <c r="W3635" i="6"/>
  <c r="D3636" i="6"/>
  <c r="I3636" i="6"/>
  <c r="M3636" i="6"/>
  <c r="Q3636" i="6"/>
  <c r="W3636" i="6"/>
  <c r="D3637" i="6"/>
  <c r="I3637" i="6"/>
  <c r="M3637" i="6"/>
  <c r="Q3637" i="6"/>
  <c r="W3637" i="6"/>
  <c r="D3638" i="6"/>
  <c r="I3638" i="6"/>
  <c r="M3638" i="6"/>
  <c r="Q3638" i="6"/>
  <c r="W3638" i="6"/>
  <c r="D3639" i="6"/>
  <c r="I3639" i="6"/>
  <c r="M3639" i="6"/>
  <c r="Q3639" i="6"/>
  <c r="W3639" i="6"/>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c r="Q3646" i="6"/>
  <c r="W3646" i="6"/>
  <c r="Q3647" i="6"/>
  <c r="W3647" i="6"/>
  <c r="D3648" i="6"/>
  <c r="I3648" i="6"/>
  <c r="M3648" i="6"/>
  <c r="Q3648" i="6"/>
  <c r="W3648" i="6"/>
  <c r="D3649" i="6"/>
  <c r="I3649" i="6"/>
  <c r="M3649" i="6"/>
  <c r="Q3649" i="6"/>
  <c r="W3649" i="6"/>
  <c r="D3650" i="6"/>
  <c r="I3650" i="6"/>
  <c r="M3650" i="6"/>
  <c r="Q3650" i="6"/>
  <c r="W3650" i="6"/>
  <c r="D3651" i="6"/>
  <c r="I3651" i="6"/>
  <c r="M3651" i="6"/>
  <c r="Q3651" i="6"/>
  <c r="W3651" i="6"/>
  <c r="D3652" i="6"/>
  <c r="I3652" i="6"/>
  <c r="M3652" i="6"/>
  <c r="Q3652" i="6"/>
  <c r="W3652" i="6"/>
  <c r="D3653" i="6"/>
  <c r="I3653" i="6"/>
  <c r="M3653" i="6"/>
  <c r="Q3653" i="6"/>
  <c r="W3653" i="6"/>
  <c r="D3654" i="6"/>
  <c r="I3654" i="6"/>
  <c r="M3654" i="6"/>
  <c r="Q3654" i="6"/>
  <c r="W3654" i="6"/>
  <c r="D3655" i="6"/>
  <c r="I3655" i="6"/>
  <c r="M3655" i="6"/>
  <c r="Q3655" i="6"/>
  <c r="W3655" i="6"/>
  <c r="D3656" i="6"/>
  <c r="I3656" i="6"/>
  <c r="M3656" i="6"/>
  <c r="Q3656" i="6"/>
  <c r="W3656" i="6"/>
  <c r="D3657" i="6"/>
  <c r="I3657" i="6"/>
  <c r="M3657" i="6"/>
  <c r="Q3657" i="6"/>
  <c r="W3657" i="6"/>
  <c r="D3658" i="6"/>
  <c r="I3658" i="6"/>
  <c r="M3658" i="6"/>
  <c r="Q3658" i="6"/>
  <c r="W3658" i="6"/>
  <c r="D3659" i="6"/>
  <c r="I3659" i="6"/>
  <c r="M3659" i="6"/>
  <c r="Q3659" i="6"/>
  <c r="W3659" i="6"/>
  <c r="D3660" i="6"/>
  <c r="I3660" i="6"/>
  <c r="M3660" i="6"/>
  <c r="Q3660" i="6"/>
  <c r="W3660" i="6"/>
  <c r="D3661" i="6"/>
  <c r="I3661" i="6"/>
  <c r="M3661" i="6"/>
  <c r="Q3661" i="6"/>
  <c r="W3661" i="6"/>
  <c r="D3662" i="6"/>
  <c r="I3662" i="6"/>
  <c r="M3662" i="6"/>
  <c r="N3662" i="6"/>
  <c r="O3662" i="6"/>
  <c r="F3663" i="6"/>
  <c r="G3663" i="6"/>
  <c r="V3663" i="6"/>
  <c r="D3664" i="6"/>
  <c r="I3664" i="6"/>
  <c r="M3664" i="6"/>
  <c r="D3665" i="6"/>
  <c r="I3665" i="6"/>
  <c r="M3665" i="6"/>
  <c r="Q3665" i="6"/>
  <c r="W3665" i="6"/>
  <c r="D3666" i="6"/>
  <c r="I3666" i="6"/>
  <c r="M3666" i="6"/>
  <c r="Q3666" i="6"/>
  <c r="W3666" i="6"/>
  <c r="D3667" i="6"/>
  <c r="I3667" i="6"/>
  <c r="M3667" i="6"/>
  <c r="Q3667" i="6"/>
  <c r="W3667" i="6"/>
  <c r="Q3668" i="6"/>
  <c r="W3668" i="6"/>
  <c r="D3669" i="6"/>
  <c r="I3669" i="6"/>
  <c r="M3669" i="6"/>
  <c r="Q3669" i="6"/>
  <c r="W3669" i="6"/>
  <c r="D3670" i="6"/>
  <c r="I3670" i="6"/>
  <c r="M3670" i="6"/>
  <c r="Q3670" i="6"/>
  <c r="W3670" i="6"/>
  <c r="D3671" i="6"/>
  <c r="I3671" i="6"/>
  <c r="M3671" i="6"/>
  <c r="Q3671" i="6"/>
  <c r="W3671" i="6"/>
  <c r="D3672" i="6"/>
  <c r="I3672" i="6"/>
  <c r="M3672" i="6"/>
  <c r="Q3672" i="6"/>
  <c r="W3672" i="6"/>
  <c r="D3673" i="6"/>
  <c r="I3673" i="6"/>
  <c r="M3673" i="6"/>
  <c r="Q3673" i="6"/>
  <c r="W3673" i="6"/>
  <c r="D3674" i="6"/>
  <c r="I3674" i="6"/>
  <c r="M3674" i="6"/>
  <c r="Q3674" i="6"/>
  <c r="W3674" i="6"/>
  <c r="D3675" i="6"/>
  <c r="I3675" i="6"/>
  <c r="M3675" i="6"/>
  <c r="Q3675" i="6"/>
  <c r="W3675" i="6"/>
  <c r="D3676" i="6"/>
  <c r="I3676" i="6"/>
  <c r="M3676" i="6"/>
  <c r="Q3676" i="6"/>
  <c r="W3676" i="6"/>
  <c r="D3677" i="6"/>
  <c r="I3677" i="6"/>
  <c r="M3677" i="6"/>
  <c r="Q3677" i="6"/>
  <c r="W3677" i="6"/>
  <c r="D3678" i="6"/>
  <c r="I3678" i="6"/>
  <c r="M3678" i="6"/>
  <c r="Q3678" i="6"/>
  <c r="W3678" i="6"/>
  <c r="D3679" i="6"/>
  <c r="I3679" i="6"/>
  <c r="M3679" i="6"/>
  <c r="Q3679" i="6"/>
  <c r="W3679" i="6"/>
  <c r="D3680" i="6"/>
  <c r="I3680" i="6"/>
  <c r="M3680" i="6"/>
  <c r="Q3680" i="6"/>
  <c r="W3680" i="6"/>
  <c r="D3681" i="6"/>
  <c r="I3681" i="6"/>
  <c r="M3681" i="6"/>
  <c r="Q3681" i="6"/>
  <c r="W3681" i="6"/>
  <c r="D3682" i="6"/>
  <c r="I3682" i="6"/>
  <c r="M3682" i="6"/>
  <c r="Q3682" i="6"/>
  <c r="W3682" i="6"/>
  <c r="D3683" i="6"/>
  <c r="I3683" i="6"/>
  <c r="M3683" i="6"/>
  <c r="Q3683" i="6"/>
  <c r="W3683" i="6"/>
  <c r="D3684" i="6"/>
  <c r="I3684" i="6"/>
  <c r="M3684" i="6"/>
  <c r="Q3684" i="6"/>
  <c r="W3684" i="6"/>
  <c r="D3685" i="6"/>
  <c r="I3685" i="6"/>
  <c r="M3685" i="6"/>
  <c r="Q3685" i="6"/>
  <c r="W3685" i="6"/>
  <c r="D3686" i="6"/>
  <c r="I3686" i="6"/>
  <c r="M3686" i="6"/>
  <c r="N3686" i="6"/>
  <c r="O3686" i="6"/>
  <c r="Q3686" i="6"/>
  <c r="W3686" i="6"/>
  <c r="F3687" i="6"/>
  <c r="G3687" i="6"/>
  <c r="V3687" i="6"/>
  <c r="D3688" i="6"/>
  <c r="I3688" i="6"/>
  <c r="M3688" i="6"/>
  <c r="Q3688" i="6"/>
  <c r="W3688" i="6"/>
  <c r="Q3689" i="6"/>
  <c r="W3689" i="6"/>
  <c r="Q3690" i="6"/>
  <c r="W3690" i="6"/>
  <c r="D3691" i="6"/>
  <c r="I3691" i="6"/>
  <c r="M3691" i="6"/>
  <c r="Q3691" i="6"/>
  <c r="W3691" i="6"/>
  <c r="D3692" i="6"/>
  <c r="I3692" i="6"/>
  <c r="M3692" i="6"/>
  <c r="Q3692" i="6"/>
  <c r="W3692" i="6"/>
  <c r="D3693" i="6"/>
  <c r="I3693" i="6"/>
  <c r="M3693" i="6"/>
  <c r="Q3693" i="6"/>
  <c r="W3693" i="6"/>
  <c r="D3694" i="6"/>
  <c r="I3694" i="6"/>
  <c r="M3694" i="6"/>
  <c r="Q3694" i="6"/>
  <c r="W3694" i="6"/>
  <c r="D3695" i="6"/>
  <c r="I3695" i="6"/>
  <c r="M3695" i="6"/>
  <c r="Q3695" i="6"/>
  <c r="W3695" i="6"/>
  <c r="D3696" i="6"/>
  <c r="I3696" i="6"/>
  <c r="M3696" i="6"/>
  <c r="Q3696" i="6"/>
  <c r="W3696" i="6"/>
  <c r="D3697" i="6"/>
  <c r="I3697" i="6"/>
  <c r="M3697" i="6"/>
  <c r="Q3697" i="6"/>
  <c r="W3697" i="6"/>
  <c r="D3698" i="6"/>
  <c r="I3698" i="6"/>
  <c r="M3698" i="6"/>
  <c r="Q3698" i="6"/>
  <c r="W3698" i="6"/>
  <c r="D3699" i="6"/>
  <c r="I3699" i="6"/>
  <c r="M3699" i="6"/>
  <c r="Q3699" i="6"/>
  <c r="W3699" i="6"/>
  <c r="D3700" i="6"/>
  <c r="I3700" i="6"/>
  <c r="M3700" i="6"/>
  <c r="Q3700" i="6"/>
  <c r="W3700" i="6"/>
  <c r="D3701" i="6"/>
  <c r="I3701" i="6"/>
  <c r="M3701" i="6"/>
  <c r="Q3701" i="6"/>
  <c r="W3701" i="6"/>
  <c r="D3702" i="6"/>
  <c r="I3702" i="6"/>
  <c r="M3702" i="6"/>
  <c r="Q3702" i="6"/>
  <c r="W3702" i="6"/>
  <c r="D3703" i="6"/>
  <c r="I3703" i="6"/>
  <c r="M3703" i="6"/>
  <c r="D3704" i="6"/>
  <c r="I3704" i="6"/>
  <c r="M3704" i="6"/>
  <c r="Q3704" i="6"/>
  <c r="W3704" i="6"/>
  <c r="D3705" i="6"/>
  <c r="I3705" i="6"/>
  <c r="M3705" i="6"/>
  <c r="Q3705" i="6"/>
  <c r="W3705" i="6"/>
  <c r="D3706" i="6"/>
  <c r="I3706" i="6"/>
  <c r="M3706" i="6"/>
  <c r="Q3706" i="6"/>
  <c r="W3706" i="6"/>
  <c r="D3707" i="6"/>
  <c r="I3707" i="6"/>
  <c r="M3707" i="6"/>
  <c r="Q3707" i="6"/>
  <c r="W3707" i="6"/>
  <c r="D3708" i="6"/>
  <c r="I3708" i="6"/>
  <c r="M3708" i="6"/>
  <c r="N3708" i="6"/>
  <c r="O3708" i="6"/>
  <c r="Q3708" i="6"/>
  <c r="W3708" i="6"/>
  <c r="F3709" i="6"/>
  <c r="G3709" i="6"/>
  <c r="V3709" i="6"/>
  <c r="D3710" i="6"/>
  <c r="I3710" i="6"/>
  <c r="M3710" i="6"/>
  <c r="Q3710" i="6"/>
  <c r="W3710" i="6"/>
  <c r="D3711" i="6"/>
  <c r="I3711" i="6"/>
  <c r="M3711" i="6"/>
  <c r="Q3711" i="6"/>
  <c r="W3711" i="6"/>
  <c r="D3712" i="6"/>
  <c r="I3712" i="6"/>
  <c r="M3712" i="6"/>
  <c r="Q3712" i="6"/>
  <c r="W3712" i="6"/>
  <c r="D3713" i="6"/>
  <c r="I3713" i="6"/>
  <c r="M3713" i="6"/>
  <c r="Q3713" i="6"/>
  <c r="W3713" i="6"/>
  <c r="D3714" i="6"/>
  <c r="I3714" i="6"/>
  <c r="M3714" i="6"/>
  <c r="Q3714" i="6"/>
  <c r="W3714" i="6"/>
  <c r="D3715" i="6"/>
  <c r="I3715" i="6"/>
  <c r="M3715" i="6"/>
  <c r="Q3715" i="6"/>
  <c r="W3715" i="6"/>
  <c r="D3716" i="6"/>
  <c r="I3716" i="6"/>
  <c r="M3716" i="6"/>
  <c r="Q3716" i="6"/>
  <c r="W3716" i="6"/>
  <c r="D3717" i="6"/>
  <c r="I3717" i="6"/>
  <c r="M3717" i="6"/>
  <c r="Q3717" i="6"/>
  <c r="W3717" i="6"/>
  <c r="D3718" i="6"/>
  <c r="I3718" i="6"/>
  <c r="M3718" i="6"/>
  <c r="Q3718" i="6"/>
  <c r="W3718" i="6"/>
  <c r="D3719" i="6"/>
  <c r="I3719" i="6"/>
  <c r="M3719" i="6"/>
  <c r="Q3719" i="6"/>
  <c r="W3719" i="6"/>
  <c r="D3720" i="6"/>
  <c r="I3720" i="6"/>
  <c r="M3720" i="6"/>
  <c r="Q3720" i="6"/>
  <c r="W3720" i="6"/>
  <c r="D3721" i="6"/>
  <c r="I3721" i="6"/>
  <c r="M3721" i="6"/>
  <c r="Q3721" i="6"/>
  <c r="W3721" i="6"/>
  <c r="D3722" i="6"/>
  <c r="I3722" i="6"/>
  <c r="M3722" i="6"/>
  <c r="Q3722" i="6"/>
  <c r="W3722" i="6"/>
  <c r="D3723" i="6"/>
  <c r="I3723" i="6"/>
  <c r="M3723" i="6"/>
  <c r="Q3723" i="6"/>
  <c r="W3723" i="6"/>
  <c r="D3724" i="6"/>
  <c r="I3724" i="6"/>
  <c r="M3724" i="6"/>
  <c r="Q3724" i="6"/>
  <c r="W3724" i="6"/>
  <c r="D3725" i="6"/>
  <c r="I3725" i="6"/>
  <c r="M3725" i="6"/>
  <c r="Q3725" i="6"/>
  <c r="W3725" i="6"/>
  <c r="D3726" i="6"/>
  <c r="I3726" i="6"/>
  <c r="M3726" i="6"/>
  <c r="Q3726" i="6"/>
  <c r="W3726" i="6"/>
  <c r="D3727" i="6"/>
  <c r="I3727" i="6"/>
  <c r="M3727" i="6"/>
  <c r="Q3727" i="6"/>
  <c r="W3727" i="6"/>
  <c r="D3728" i="6"/>
  <c r="I3728" i="6"/>
  <c r="M3728" i="6"/>
  <c r="Q3728" i="6"/>
  <c r="W3728" i="6"/>
  <c r="D3729" i="6"/>
  <c r="I3729" i="6"/>
  <c r="M3729" i="6"/>
  <c r="Q3729" i="6"/>
  <c r="W3729" i="6"/>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c r="D3742" i="6"/>
  <c r="I3742" i="6"/>
  <c r="M3742" i="6"/>
  <c r="Q3742" i="6"/>
  <c r="W3742" i="6"/>
  <c r="D3743" i="6"/>
  <c r="I3743" i="6"/>
  <c r="M3743" i="6"/>
  <c r="Q3743" i="6"/>
  <c r="W3743" i="6"/>
  <c r="D3744" i="6"/>
  <c r="I3744" i="6"/>
  <c r="M3744" i="6"/>
  <c r="Q3744" i="6"/>
  <c r="W3744" i="6"/>
  <c r="D3745" i="6"/>
  <c r="I3745" i="6"/>
  <c r="M3745" i="6"/>
  <c r="Q3745" i="6"/>
  <c r="W3745" i="6"/>
  <c r="D3746" i="6"/>
  <c r="I3746" i="6"/>
  <c r="M3746" i="6"/>
  <c r="Q3746" i="6"/>
  <c r="W3746" i="6"/>
  <c r="D3747" i="6"/>
  <c r="I3747" i="6"/>
  <c r="M3747" i="6"/>
  <c r="Q3747" i="6"/>
  <c r="W3747" i="6"/>
  <c r="D3748" i="6"/>
  <c r="I3748" i="6"/>
  <c r="M3748" i="6"/>
  <c r="Q3748" i="6"/>
  <c r="W3748" i="6"/>
  <c r="D3749" i="6"/>
  <c r="I3749" i="6"/>
  <c r="M3749" i="6"/>
  <c r="Q3749" i="6"/>
  <c r="W3749" i="6"/>
  <c r="D3750" i="6"/>
  <c r="I3750" i="6"/>
  <c r="M3750" i="6"/>
  <c r="Q3750" i="6"/>
  <c r="W3750" i="6"/>
  <c r="Q3751" i="6"/>
  <c r="W3751" i="6"/>
  <c r="D3752" i="6"/>
  <c r="I3752" i="6"/>
  <c r="M3752" i="6"/>
  <c r="Q3752" i="6"/>
  <c r="W3752" i="6"/>
  <c r="D3753" i="6"/>
  <c r="I3753" i="6"/>
  <c r="M3753" i="6"/>
  <c r="Q3753" i="6"/>
  <c r="W3753" i="6"/>
  <c r="D3754" i="6"/>
  <c r="I3754" i="6"/>
  <c r="M3754" i="6"/>
  <c r="Q3754" i="6"/>
  <c r="W3754" i="6"/>
  <c r="D3755" i="6"/>
  <c r="I3755" i="6"/>
  <c r="M3755" i="6"/>
  <c r="N3755" i="6"/>
  <c r="O3755" i="6"/>
  <c r="Q3755" i="6"/>
  <c r="W3755" i="6"/>
  <c r="F3756" i="6"/>
  <c r="G3756" i="6"/>
  <c r="V3756" i="6"/>
  <c r="D3757" i="6"/>
  <c r="I3757" i="6"/>
  <c r="M3757" i="6"/>
  <c r="Q3757" i="6"/>
  <c r="W3757" i="6"/>
  <c r="D3758" i="6"/>
  <c r="I3758" i="6"/>
  <c r="M3758" i="6"/>
  <c r="Q3758" i="6"/>
  <c r="W3758" i="6"/>
  <c r="D3759" i="6"/>
  <c r="I3759" i="6"/>
  <c r="M3759" i="6"/>
  <c r="Q3759" i="6"/>
  <c r="W3759" i="6"/>
  <c r="D3760" i="6"/>
  <c r="I3760" i="6"/>
  <c r="M3760" i="6"/>
  <c r="Q3760" i="6"/>
  <c r="W3760" i="6"/>
  <c r="D3761" i="6"/>
  <c r="I3761" i="6"/>
  <c r="M3761" i="6"/>
  <c r="Q3761" i="6"/>
  <c r="W3761" i="6"/>
  <c r="D3762" i="6"/>
  <c r="I3762" i="6"/>
  <c r="M3762" i="6"/>
  <c r="Q3762" i="6"/>
  <c r="W3762" i="6"/>
  <c r="D3763" i="6"/>
  <c r="I3763" i="6"/>
  <c r="M3763" i="6"/>
  <c r="Q3763" i="6"/>
  <c r="W3763" i="6"/>
  <c r="D3764" i="6"/>
  <c r="I3764" i="6"/>
  <c r="M3764" i="6"/>
  <c r="Q3764" i="6"/>
  <c r="W3764" i="6"/>
  <c r="D3765" i="6"/>
  <c r="I3765" i="6"/>
  <c r="M3765" i="6"/>
  <c r="Q3765" i="6"/>
  <c r="W3765" i="6"/>
  <c r="D3766" i="6"/>
  <c r="I3766" i="6"/>
  <c r="M3766" i="6"/>
  <c r="Q3766" i="6"/>
  <c r="W3766" i="6"/>
  <c r="D3767" i="6"/>
  <c r="I3767" i="6"/>
  <c r="M3767" i="6"/>
  <c r="Q3767" i="6"/>
  <c r="W3767" i="6"/>
  <c r="D3768" i="6"/>
  <c r="I3768" i="6"/>
  <c r="M3768" i="6"/>
  <c r="Q3768" i="6"/>
  <c r="W3768" i="6"/>
  <c r="D3769" i="6"/>
  <c r="I3769" i="6"/>
  <c r="M3769" i="6"/>
  <c r="Q3769" i="6"/>
  <c r="W3769" i="6"/>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c r="D3785" i="6"/>
  <c r="I3785" i="6"/>
  <c r="M3785" i="6"/>
  <c r="Q3785" i="6"/>
  <c r="W3785" i="6"/>
  <c r="D3786" i="6"/>
  <c r="I3786" i="6"/>
  <c r="M3786" i="6"/>
  <c r="Q3786" i="6"/>
  <c r="W3786" i="6"/>
  <c r="D3787" i="6"/>
  <c r="I3787" i="6"/>
  <c r="M3787" i="6"/>
  <c r="Q3787" i="6"/>
  <c r="W3787" i="6"/>
  <c r="D3788" i="6"/>
  <c r="I3788" i="6"/>
  <c r="M3788" i="6"/>
  <c r="Q3788" i="6"/>
  <c r="W3788" i="6"/>
  <c r="D3789" i="6"/>
  <c r="I3789" i="6"/>
  <c r="M3789" i="6"/>
  <c r="Q3789" i="6"/>
  <c r="W3789" i="6"/>
  <c r="D3790" i="6"/>
  <c r="I3790" i="6"/>
  <c r="M3790" i="6"/>
  <c r="Q3790" i="6"/>
  <c r="W3790" i="6"/>
  <c r="D3791" i="6"/>
  <c r="I3791" i="6"/>
  <c r="M3791" i="6"/>
  <c r="Q3791" i="6"/>
  <c r="W3791" i="6"/>
  <c r="D3792" i="6"/>
  <c r="I3792" i="6"/>
  <c r="M3792" i="6"/>
  <c r="Q3792" i="6"/>
  <c r="W3792" i="6"/>
  <c r="D3793" i="6"/>
  <c r="I3793" i="6"/>
  <c r="M3793" i="6"/>
  <c r="Q3793" i="6"/>
  <c r="W3793" i="6"/>
  <c r="D3794" i="6"/>
  <c r="I3794" i="6"/>
  <c r="M3794" i="6"/>
  <c r="Q3794" i="6"/>
  <c r="W3794" i="6"/>
  <c r="D3795" i="6"/>
  <c r="I3795" i="6"/>
  <c r="M3795" i="6"/>
  <c r="Q3795" i="6"/>
  <c r="W3795" i="6"/>
  <c r="D3796" i="6"/>
  <c r="I3796" i="6"/>
  <c r="M3796" i="6"/>
  <c r="Q3796" i="6"/>
  <c r="W3796" i="6"/>
  <c r="D3797" i="6"/>
  <c r="I3797" i="6"/>
  <c r="M3797" i="6"/>
  <c r="Q3797" i="6"/>
  <c r="W3797" i="6"/>
  <c r="D3798" i="6"/>
  <c r="I3798" i="6"/>
  <c r="M3798" i="6"/>
  <c r="Q3798" i="6"/>
  <c r="W3798" i="6"/>
  <c r="D3799" i="6"/>
  <c r="I3799" i="6"/>
  <c r="M3799" i="6"/>
  <c r="Q3799" i="6"/>
  <c r="W3799" i="6"/>
  <c r="D3800" i="6"/>
  <c r="I3800" i="6"/>
  <c r="M3800" i="6"/>
  <c r="N3800" i="6"/>
  <c r="O3800" i="6"/>
  <c r="Q3800" i="6"/>
  <c r="W3800" i="6"/>
  <c r="F3801" i="6"/>
  <c r="G3801" i="6"/>
  <c r="V3801" i="6"/>
  <c r="D3802" i="6"/>
  <c r="I3802" i="6"/>
  <c r="M3802" i="6"/>
  <c r="Q3802" i="6"/>
  <c r="W3802" i="6"/>
  <c r="D3803" i="6"/>
  <c r="I3803" i="6"/>
  <c r="M3803" i="6"/>
  <c r="Q3803" i="6"/>
  <c r="W3803" i="6"/>
  <c r="D3804" i="6"/>
  <c r="I3804" i="6"/>
  <c r="M3804" i="6"/>
  <c r="Q3804" i="6"/>
  <c r="W3804" i="6"/>
  <c r="D3805" i="6"/>
  <c r="I3805" i="6"/>
  <c r="M3805" i="6"/>
  <c r="Q3805" i="6"/>
  <c r="W3805" i="6"/>
  <c r="D3806" i="6"/>
  <c r="I3806" i="6"/>
  <c r="M3806" i="6"/>
  <c r="Q3806" i="6"/>
  <c r="W3806" i="6"/>
  <c r="D3807" i="6"/>
  <c r="I3807" i="6"/>
  <c r="M3807" i="6"/>
  <c r="Q3807" i="6"/>
  <c r="W3807" i="6"/>
  <c r="D3808" i="6"/>
  <c r="I3808" i="6"/>
  <c r="M3808" i="6"/>
  <c r="Q3808" i="6"/>
  <c r="W3808" i="6"/>
  <c r="D3809" i="6"/>
  <c r="I3809" i="6"/>
  <c r="M3809" i="6"/>
  <c r="Q3809" i="6"/>
  <c r="W3809" i="6"/>
  <c r="D3810" i="6"/>
  <c r="I3810" i="6"/>
  <c r="M3810" i="6"/>
  <c r="Q3810" i="6"/>
  <c r="W3810" i="6"/>
  <c r="D3811" i="6"/>
  <c r="I3811" i="6"/>
  <c r="M3811" i="6"/>
  <c r="Q3811" i="6"/>
  <c r="W3811" i="6"/>
  <c r="D3812" i="6"/>
  <c r="I3812" i="6"/>
  <c r="M3812" i="6"/>
  <c r="Q3812" i="6"/>
  <c r="W3812" i="6"/>
  <c r="D3813" i="6"/>
  <c r="I3813" i="6"/>
  <c r="M3813" i="6"/>
  <c r="Q3813" i="6"/>
  <c r="W3813" i="6"/>
  <c r="D3814" i="6"/>
  <c r="I3814" i="6"/>
  <c r="M3814" i="6"/>
  <c r="Q3814" i="6"/>
  <c r="W3814" i="6"/>
  <c r="D3815" i="6"/>
  <c r="I3815" i="6"/>
  <c r="M3815" i="6"/>
  <c r="Q3815" i="6"/>
  <c r="W3815" i="6"/>
  <c r="D3816" i="6"/>
  <c r="I3816" i="6"/>
  <c r="M3816" i="6"/>
  <c r="Q3816" i="6"/>
  <c r="W3816" i="6"/>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c r="D3827" i="6"/>
  <c r="I3827" i="6"/>
  <c r="M3827" i="6"/>
  <c r="Q3827" i="6"/>
  <c r="W3827" i="6"/>
  <c r="D3828" i="6"/>
  <c r="I3828" i="6"/>
  <c r="M3828" i="6"/>
  <c r="Q3828" i="6"/>
  <c r="W3828" i="6"/>
  <c r="D3829" i="6"/>
  <c r="I3829" i="6"/>
  <c r="M3829" i="6"/>
  <c r="Q3829" i="6"/>
  <c r="W3829" i="6"/>
  <c r="D3830" i="6"/>
  <c r="I3830" i="6"/>
  <c r="M3830" i="6"/>
  <c r="Q3830" i="6"/>
  <c r="W3830" i="6"/>
  <c r="D3831" i="6"/>
  <c r="I3831" i="6"/>
  <c r="M3831" i="6"/>
  <c r="Q3831" i="6"/>
  <c r="W3831" i="6"/>
  <c r="D3832" i="6"/>
  <c r="I3832" i="6"/>
  <c r="M3832" i="6"/>
  <c r="Q3832" i="6"/>
  <c r="W3832" i="6"/>
  <c r="D3833" i="6"/>
  <c r="I3833" i="6"/>
  <c r="M3833" i="6"/>
  <c r="Q3833" i="6"/>
  <c r="W3833" i="6"/>
  <c r="D3834" i="6"/>
  <c r="I3834" i="6"/>
  <c r="M3834" i="6"/>
  <c r="Q3834" i="6"/>
  <c r="W3834" i="6"/>
  <c r="D3835" i="6"/>
  <c r="I3835" i="6"/>
  <c r="M3835" i="6"/>
  <c r="Q3835" i="6"/>
  <c r="W3835" i="6"/>
  <c r="D3836" i="6"/>
  <c r="I3836" i="6"/>
  <c r="M3836" i="6"/>
  <c r="Q3836" i="6"/>
  <c r="W3836" i="6"/>
  <c r="D3837" i="6"/>
  <c r="I3837" i="6"/>
  <c r="M3837" i="6"/>
  <c r="Q3837" i="6"/>
  <c r="W3837" i="6"/>
  <c r="D3838" i="6"/>
  <c r="I3838" i="6"/>
  <c r="M3838" i="6"/>
  <c r="Q3838" i="6"/>
  <c r="W3838" i="6"/>
  <c r="D3839" i="6"/>
  <c r="I3839" i="6"/>
  <c r="M3839" i="6"/>
  <c r="Q3839" i="6"/>
  <c r="W3839" i="6"/>
  <c r="D3840" i="6"/>
  <c r="I3840" i="6"/>
  <c r="M3840" i="6"/>
  <c r="Q3840" i="6"/>
  <c r="W3840" i="6"/>
  <c r="Q3841" i="6"/>
  <c r="W3841" i="6"/>
  <c r="Q3842" i="6"/>
  <c r="W3842" i="6"/>
  <c r="D3843" i="6"/>
  <c r="I3843" i="6"/>
  <c r="M3843" i="6"/>
  <c r="Q3843" i="6"/>
  <c r="W3843" i="6"/>
  <c r="D3844" i="6"/>
  <c r="I3844" i="6"/>
  <c r="M3844" i="6"/>
  <c r="Q3844" i="6"/>
  <c r="W3844" i="6"/>
  <c r="D3845" i="6"/>
  <c r="I3845" i="6"/>
  <c r="M3845" i="6"/>
  <c r="N3845" i="6"/>
  <c r="Q3845" i="6"/>
  <c r="W3845" i="6"/>
  <c r="F3846" i="6"/>
  <c r="G3846" i="6"/>
  <c r="V3846" i="6"/>
  <c r="D3848" i="6"/>
  <c r="I3848" i="6"/>
  <c r="M3848" i="6"/>
  <c r="D3849" i="6"/>
  <c r="I3849" i="6"/>
  <c r="M3849" i="6"/>
  <c r="D3850" i="6"/>
  <c r="I3850" i="6"/>
  <c r="M3850" i="6"/>
  <c r="Q3850" i="6"/>
  <c r="W3850" i="6"/>
  <c r="D3851" i="6"/>
  <c r="I3851" i="6"/>
  <c r="M3851" i="6"/>
  <c r="D3852" i="6"/>
  <c r="I3852" i="6"/>
  <c r="M3852" i="6"/>
  <c r="D3853" i="6"/>
  <c r="I3853" i="6"/>
  <c r="M3853" i="6"/>
  <c r="Q3853" i="6"/>
  <c r="W3853" i="6"/>
  <c r="D3854" i="6"/>
  <c r="I3854" i="6"/>
  <c r="M3854" i="6"/>
  <c r="Q3854" i="6"/>
  <c r="W3854" i="6"/>
  <c r="D3855" i="6"/>
  <c r="I3855" i="6"/>
  <c r="M3855" i="6"/>
  <c r="Q3855" i="6"/>
  <c r="W3855" i="6"/>
  <c r="D3856" i="6"/>
  <c r="I3856" i="6"/>
  <c r="M3856" i="6"/>
  <c r="Q3856" i="6"/>
  <c r="R3856" i="6"/>
  <c r="D3857" i="6"/>
  <c r="I3857" i="6"/>
  <c r="M3857" i="6"/>
  <c r="Q3857" i="6"/>
  <c r="R3857" i="6"/>
  <c r="S3857" i="6"/>
  <c r="D3858" i="6"/>
  <c r="I3858" i="6"/>
  <c r="M3858" i="6"/>
  <c r="Q3858" i="6"/>
  <c r="R3858" i="6"/>
  <c r="S3858" i="6"/>
  <c r="D3859" i="6"/>
  <c r="I3859" i="6"/>
  <c r="M3859" i="6"/>
  <c r="Q3859" i="6"/>
  <c r="W3859" i="6"/>
  <c r="D3860" i="6"/>
  <c r="I3860" i="6"/>
  <c r="M3860" i="6"/>
  <c r="Q3860" i="6"/>
  <c r="R3860" i="6"/>
  <c r="S3860" i="6"/>
  <c r="D3861" i="6"/>
  <c r="I3861" i="6"/>
  <c r="M3861" i="6"/>
  <c r="Q3861" i="6"/>
  <c r="R3861" i="6"/>
  <c r="D3862" i="6"/>
  <c r="I3862" i="6"/>
  <c r="M3862" i="6"/>
  <c r="Q3862" i="6"/>
  <c r="W3862" i="6"/>
  <c r="D3863" i="6"/>
  <c r="I3863" i="6"/>
  <c r="M3863" i="6"/>
  <c r="Q3863" i="6"/>
  <c r="W3863" i="6"/>
  <c r="D3864" i="6"/>
  <c r="I3864" i="6"/>
  <c r="M3864" i="6"/>
  <c r="Q3864" i="6"/>
  <c r="R3864" i="6"/>
  <c r="S3864" i="6"/>
  <c r="D3865" i="6"/>
  <c r="I3865" i="6"/>
  <c r="M3865" i="6"/>
  <c r="Q3865" i="6"/>
  <c r="W3865" i="6"/>
  <c r="D3866" i="6"/>
  <c r="I3866" i="6"/>
  <c r="M3866" i="6"/>
  <c r="Q3866" i="6"/>
  <c r="W3866" i="6"/>
  <c r="D3867" i="6"/>
  <c r="I3867" i="6"/>
  <c r="M3867" i="6"/>
  <c r="Q3867" i="6"/>
  <c r="W3867" i="6"/>
  <c r="D3868" i="6"/>
  <c r="I3868" i="6"/>
  <c r="M3868" i="6"/>
  <c r="Q3868" i="6"/>
  <c r="W3868" i="6"/>
  <c r="D3869" i="6"/>
  <c r="I3869" i="6"/>
  <c r="M3869" i="6"/>
  <c r="N3869" i="6"/>
  <c r="O3869" i="6"/>
  <c r="Q3869" i="6"/>
  <c r="W3869" i="6"/>
  <c r="F3870" i="6"/>
  <c r="G3870" i="6"/>
  <c r="V3870" i="6"/>
  <c r="D3871" i="6"/>
  <c r="I3871" i="6"/>
  <c r="M3871" i="6"/>
  <c r="Q3871" i="6"/>
  <c r="R3871" i="6"/>
  <c r="S3871" i="6"/>
  <c r="T3871" i="6"/>
  <c r="D3872" i="6"/>
  <c r="I3872" i="6"/>
  <c r="M3872" i="6"/>
  <c r="Q3872" i="6"/>
  <c r="R3872" i="6"/>
  <c r="S3872" i="6"/>
  <c r="D3873" i="6"/>
  <c r="I3873" i="6"/>
  <c r="M3873" i="6"/>
  <c r="Q3873" i="6"/>
  <c r="W3873" i="6"/>
  <c r="D3874" i="6"/>
  <c r="I3874" i="6"/>
  <c r="M3874" i="6"/>
  <c r="Q3874" i="6"/>
  <c r="W3874" i="6"/>
  <c r="D3875" i="6"/>
  <c r="I3875" i="6"/>
  <c r="M3875" i="6"/>
  <c r="Q3875" i="6"/>
  <c r="R3875" i="6"/>
  <c r="D3876" i="6"/>
  <c r="I3876" i="6"/>
  <c r="M3876" i="6"/>
  <c r="Q3876" i="6"/>
  <c r="R3876" i="6"/>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c r="D3884" i="6"/>
  <c r="I3884" i="6"/>
  <c r="M3884" i="6"/>
  <c r="Q3884" i="6"/>
  <c r="W3884" i="6"/>
  <c r="D3885" i="6"/>
  <c r="I3885" i="6"/>
  <c r="M3885" i="6"/>
  <c r="Q3885" i="6"/>
  <c r="R3885" i="6"/>
  <c r="D3886" i="6"/>
  <c r="I3886" i="6"/>
  <c r="M3886" i="6"/>
  <c r="Q3886" i="6"/>
  <c r="R3886" i="6"/>
  <c r="S3886" i="6"/>
  <c r="T3886" i="6"/>
  <c r="D3887" i="6"/>
  <c r="I3887" i="6"/>
  <c r="M3887" i="6"/>
  <c r="Q3887" i="6"/>
  <c r="W3887" i="6"/>
  <c r="D3888" i="6"/>
  <c r="I3888" i="6"/>
  <c r="M3888" i="6"/>
  <c r="Q3888" i="6"/>
  <c r="W3888" i="6"/>
  <c r="D3889" i="6"/>
  <c r="I3889" i="6"/>
  <c r="M3889" i="6"/>
  <c r="Q3889" i="6"/>
  <c r="R3889" i="6"/>
  <c r="S3889" i="6"/>
  <c r="T3889" i="6"/>
  <c r="D3890" i="6"/>
  <c r="I3890" i="6"/>
  <c r="M3890" i="6"/>
  <c r="N3890" i="6"/>
  <c r="O3890" i="6"/>
  <c r="Q3890" i="6"/>
  <c r="W3890" i="6"/>
  <c r="F3891" i="6"/>
  <c r="G3891" i="6"/>
  <c r="V3891" i="6"/>
  <c r="D3892" i="6"/>
  <c r="I3892" i="6"/>
  <c r="M3892" i="6"/>
  <c r="Q3892" i="6"/>
  <c r="R3892" i="6"/>
  <c r="D3893" i="6"/>
  <c r="I3893" i="6"/>
  <c r="M3893" i="6"/>
  <c r="Q3893" i="6"/>
  <c r="W3893" i="6"/>
  <c r="D3894" i="6"/>
  <c r="I3894" i="6"/>
  <c r="M3894" i="6"/>
  <c r="Q3894" i="6"/>
  <c r="W3894" i="6"/>
  <c r="D3895" i="6"/>
  <c r="I3895" i="6"/>
  <c r="M3895" i="6"/>
  <c r="Q3895" i="6"/>
  <c r="R3895" i="6"/>
  <c r="S3895" i="6"/>
  <c r="D3896" i="6"/>
  <c r="I3896" i="6"/>
  <c r="M3896" i="6"/>
  <c r="Q3896" i="6"/>
  <c r="W3896" i="6"/>
  <c r="D3897" i="6"/>
  <c r="I3897" i="6"/>
  <c r="M3897" i="6"/>
  <c r="Q3897" i="6"/>
  <c r="R3897" i="6"/>
  <c r="S3897" i="6"/>
  <c r="D3898" i="6"/>
  <c r="I3898" i="6"/>
  <c r="M3898" i="6"/>
  <c r="Q3898" i="6"/>
  <c r="D3899" i="6"/>
  <c r="I3899" i="6"/>
  <c r="M3899" i="6"/>
  <c r="Q3899" i="6"/>
  <c r="R3899" i="6"/>
  <c r="S3899" i="6"/>
  <c r="T3899" i="6"/>
  <c r="D3900" i="6"/>
  <c r="I3900" i="6"/>
  <c r="M3900" i="6"/>
  <c r="Q3900" i="6"/>
  <c r="W3900" i="6"/>
  <c r="D3901" i="6"/>
  <c r="I3901" i="6"/>
  <c r="M3901" i="6"/>
  <c r="Q3901" i="6"/>
  <c r="R3901" i="6"/>
  <c r="S3901" i="6"/>
  <c r="T3901" i="6"/>
  <c r="D3902" i="6"/>
  <c r="I3902" i="6"/>
  <c r="M3902" i="6"/>
  <c r="Q3902" i="6"/>
  <c r="R3902" i="6"/>
  <c r="S3902" i="6"/>
  <c r="D3903" i="6"/>
  <c r="I3903" i="6"/>
  <c r="M3903" i="6"/>
  <c r="Q3903" i="6"/>
  <c r="W3903" i="6"/>
  <c r="D3904" i="6"/>
  <c r="I3904" i="6"/>
  <c r="M3904" i="6"/>
  <c r="Q3904" i="6"/>
  <c r="W3904" i="6"/>
  <c r="D3905" i="6"/>
  <c r="I3905" i="6"/>
  <c r="M3905" i="6"/>
  <c r="Q3905" i="6"/>
  <c r="W3905" i="6"/>
  <c r="D3906" i="6"/>
  <c r="I3906" i="6"/>
  <c r="M3906" i="6"/>
  <c r="Q3906" i="6"/>
  <c r="R3906" i="6"/>
  <c r="D3907" i="6"/>
  <c r="I3907" i="6"/>
  <c r="M3907" i="6"/>
  <c r="Q3907" i="6"/>
  <c r="W3907" i="6"/>
  <c r="D3908" i="6"/>
  <c r="I3908" i="6"/>
  <c r="M3908" i="6"/>
  <c r="Q3908" i="6"/>
  <c r="R3908" i="6"/>
  <c r="D3909" i="6"/>
  <c r="I3909" i="6"/>
  <c r="M3909" i="6"/>
  <c r="Q3909" i="6"/>
  <c r="R3909" i="6"/>
  <c r="S3909" i="6"/>
  <c r="T3909" i="6"/>
  <c r="D3910" i="6"/>
  <c r="I3910" i="6"/>
  <c r="M3910" i="6"/>
  <c r="Q3910" i="6"/>
  <c r="D3911" i="6"/>
  <c r="I3911" i="6"/>
  <c r="M3911" i="6"/>
  <c r="Q3911" i="6"/>
  <c r="R3911" i="6"/>
  <c r="N3912" i="6"/>
  <c r="O3912" i="6"/>
  <c r="Q3912" i="6"/>
  <c r="R3912" i="6"/>
  <c r="S3912" i="6"/>
  <c r="T3912" i="6"/>
  <c r="F3913" i="6"/>
  <c r="G3913" i="6"/>
  <c r="V3913" i="6"/>
  <c r="Q3914" i="6"/>
  <c r="W3914" i="6"/>
  <c r="D3915" i="6"/>
  <c r="I3915" i="6"/>
  <c r="M3915" i="6"/>
  <c r="Q3915" i="6"/>
  <c r="R3915" i="6"/>
  <c r="S3915" i="6"/>
  <c r="T3915" i="6"/>
  <c r="D3916" i="6"/>
  <c r="I3916" i="6"/>
  <c r="M3916" i="6"/>
  <c r="Q3916" i="6"/>
  <c r="W3916" i="6"/>
  <c r="D3917" i="6"/>
  <c r="I3917" i="6"/>
  <c r="M3917" i="6"/>
  <c r="D3918" i="6"/>
  <c r="I3918" i="6"/>
  <c r="M3918" i="6"/>
  <c r="D3919" i="6"/>
  <c r="I3919" i="6"/>
  <c r="M3919" i="6"/>
  <c r="Q3919" i="6"/>
  <c r="W3919" i="6"/>
  <c r="D3920" i="6"/>
  <c r="I3920" i="6"/>
  <c r="M3920" i="6"/>
  <c r="Q3920" i="6"/>
  <c r="R3920" i="6"/>
  <c r="D3921" i="6"/>
  <c r="I3921" i="6"/>
  <c r="M3921" i="6"/>
  <c r="Q3921" i="6"/>
  <c r="R3921" i="6"/>
  <c r="S3921" i="6"/>
  <c r="T3921" i="6"/>
  <c r="D3922" i="6"/>
  <c r="I3922" i="6"/>
  <c r="M3922" i="6"/>
  <c r="Q3922" i="6"/>
  <c r="D3923" i="6"/>
  <c r="I3923" i="6"/>
  <c r="M3923" i="6"/>
  <c r="Q3923" i="6"/>
  <c r="R3923" i="6"/>
  <c r="D3924" i="6"/>
  <c r="I3924" i="6"/>
  <c r="M3924" i="6"/>
  <c r="Q3924" i="6"/>
  <c r="R3924" i="6"/>
  <c r="S3924" i="6"/>
  <c r="D3925" i="6"/>
  <c r="I3925" i="6"/>
  <c r="M3925" i="6"/>
  <c r="Q3925" i="6"/>
  <c r="W3925" i="6"/>
  <c r="X3925" i="6"/>
  <c r="D3926" i="6"/>
  <c r="I3926" i="6"/>
  <c r="M3926" i="6"/>
  <c r="Q3926" i="6"/>
  <c r="R3926" i="6"/>
  <c r="S3926" i="6"/>
  <c r="T3926" i="6"/>
  <c r="D3927" i="6"/>
  <c r="I3927" i="6"/>
  <c r="M3927" i="6"/>
  <c r="Q3927" i="6"/>
  <c r="R3927" i="6"/>
  <c r="D3928" i="6"/>
  <c r="I3928" i="6"/>
  <c r="M3928" i="6"/>
  <c r="Q3928" i="6"/>
  <c r="W3928" i="6"/>
  <c r="D3929" i="6"/>
  <c r="I3929" i="6"/>
  <c r="M3929" i="6"/>
  <c r="Q3929" i="6"/>
  <c r="R3929" i="6"/>
  <c r="S3929" i="6"/>
  <c r="D3930" i="6"/>
  <c r="I3930" i="6"/>
  <c r="M3930" i="6"/>
  <c r="Q3930" i="6"/>
  <c r="R3930" i="6"/>
  <c r="S3930" i="6"/>
  <c r="T3930" i="6"/>
  <c r="D3931" i="6"/>
  <c r="I3931" i="6"/>
  <c r="M3931" i="6"/>
  <c r="Q3931" i="6"/>
  <c r="R3931" i="6"/>
  <c r="D3932" i="6"/>
  <c r="I3932" i="6"/>
  <c r="M3932" i="6"/>
  <c r="Q3932" i="6"/>
  <c r="W3932" i="6"/>
  <c r="D3933" i="6"/>
  <c r="I3933" i="6"/>
  <c r="M3933" i="6"/>
  <c r="Q3933" i="6"/>
  <c r="R3933" i="6"/>
  <c r="D3934" i="6"/>
  <c r="I3934" i="6"/>
  <c r="M3934" i="6"/>
  <c r="D3935" i="6"/>
  <c r="I3935" i="6"/>
  <c r="M3935" i="6"/>
  <c r="N3935" i="6"/>
  <c r="F3936" i="6"/>
  <c r="G3936" i="6"/>
  <c r="V3936" i="6"/>
  <c r="D3937" i="6"/>
  <c r="I3937" i="6"/>
  <c r="M3937" i="6"/>
  <c r="D3938" i="6"/>
  <c r="I3938" i="6"/>
  <c r="M3938" i="6"/>
  <c r="Q3938" i="6"/>
  <c r="R3938" i="6"/>
  <c r="S3938" i="6"/>
  <c r="T3938" i="6"/>
  <c r="D3939" i="6"/>
  <c r="I3939" i="6"/>
  <c r="M3939" i="6"/>
  <c r="Q3939" i="6"/>
  <c r="R3939" i="6"/>
  <c r="Q3940" i="6"/>
  <c r="R3940" i="6"/>
  <c r="I3941" i="6"/>
  <c r="M3941" i="6"/>
  <c r="Q3941" i="6"/>
  <c r="R3941" i="6"/>
  <c r="S3941" i="6"/>
  <c r="D3942" i="6"/>
  <c r="I3942" i="6"/>
  <c r="M3942" i="6"/>
  <c r="Q3942" i="6"/>
  <c r="R3942" i="6"/>
  <c r="D3943" i="6"/>
  <c r="I3943" i="6"/>
  <c r="M3943" i="6"/>
  <c r="Q3943" i="6"/>
  <c r="W3943" i="6"/>
  <c r="D3944" i="6"/>
  <c r="I3944" i="6"/>
  <c r="M3944" i="6"/>
  <c r="Q3944" i="6"/>
  <c r="W3944" i="6"/>
  <c r="D3945" i="6"/>
  <c r="I3945" i="6"/>
  <c r="M3945" i="6"/>
  <c r="Q3945" i="6"/>
  <c r="W3945" i="6"/>
  <c r="D3946" i="6"/>
  <c r="I3946" i="6"/>
  <c r="M3946" i="6"/>
  <c r="Q3946" i="6"/>
  <c r="W3946" i="6"/>
  <c r="D3947" i="6"/>
  <c r="I3947" i="6"/>
  <c r="M3947" i="6"/>
  <c r="Q3947" i="6"/>
  <c r="R3947" i="6"/>
  <c r="S3947" i="6"/>
  <c r="T3947" i="6"/>
  <c r="I3948" i="6"/>
  <c r="M3948" i="6"/>
  <c r="D3949" i="6"/>
  <c r="I3949" i="6"/>
  <c r="M3949" i="6"/>
  <c r="Q3949" i="6"/>
  <c r="R3949" i="6"/>
  <c r="S3949" i="6"/>
  <c r="T3949" i="6"/>
  <c r="D3950" i="6"/>
  <c r="I3950" i="6"/>
  <c r="M3950" i="6"/>
  <c r="Q3950" i="6"/>
  <c r="R3950" i="6"/>
  <c r="S3950" i="6"/>
  <c r="D3951" i="6"/>
  <c r="I3951" i="6"/>
  <c r="M3951" i="6"/>
  <c r="Q3951" i="6"/>
  <c r="R3951" i="6"/>
  <c r="S3951" i="6"/>
  <c r="D3952" i="6"/>
  <c r="I3952" i="6"/>
  <c r="M3952" i="6"/>
  <c r="Q3952" i="6"/>
  <c r="W3952" i="6"/>
  <c r="D3953" i="6"/>
  <c r="I3953" i="6"/>
  <c r="M3953" i="6"/>
  <c r="Q3953" i="6"/>
  <c r="D3954" i="6"/>
  <c r="I3954" i="6"/>
  <c r="M3954" i="6"/>
  <c r="Q3954" i="6"/>
  <c r="R3954" i="6"/>
  <c r="S3954" i="6"/>
  <c r="T3954" i="6"/>
  <c r="Q3955" i="6"/>
  <c r="W3955" i="6"/>
  <c r="D3956" i="6"/>
  <c r="I3956" i="6"/>
  <c r="M3956" i="6"/>
  <c r="Q3956" i="6"/>
  <c r="W3956" i="6"/>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c r="D3962" i="6"/>
  <c r="I3962" i="6"/>
  <c r="M3962" i="6"/>
  <c r="Q3962" i="6"/>
  <c r="W3962" i="6"/>
  <c r="D3963" i="6"/>
  <c r="I3963" i="6"/>
  <c r="M3963" i="6"/>
  <c r="D3964" i="6"/>
  <c r="I3964" i="6"/>
  <c r="M3964" i="6"/>
  <c r="Q3964" i="6"/>
  <c r="R3964" i="6"/>
  <c r="S3964" i="6"/>
  <c r="D3965" i="6"/>
  <c r="I3965" i="6"/>
  <c r="M3965" i="6"/>
  <c r="D3966" i="6"/>
  <c r="I3966" i="6"/>
  <c r="M3966" i="6"/>
  <c r="R3986" i="6"/>
  <c r="S3986" i="6"/>
  <c r="R3997" i="6"/>
  <c r="S3997" i="6"/>
  <c r="R3976" i="6"/>
  <c r="W3976" i="6"/>
  <c r="R3980" i="6"/>
  <c r="S3980" i="6"/>
  <c r="T3980" i="6"/>
  <c r="W3980" i="6"/>
  <c r="R4003" i="6"/>
  <c r="W4003" i="6"/>
  <c r="R4011" i="6"/>
  <c r="R4016" i="6"/>
  <c r="S4016" i="6"/>
  <c r="T4016" i="6"/>
  <c r="W4016" i="6"/>
  <c r="R4081" i="6"/>
  <c r="S4081" i="6"/>
  <c r="T4081" i="6"/>
  <c r="R4085" i="6"/>
  <c r="R3965" i="6"/>
  <c r="S3965" i="6"/>
  <c r="T3965" i="6"/>
  <c r="W3965" i="6"/>
  <c r="R3972" i="6"/>
  <c r="W3972" i="6"/>
  <c r="R3983" i="6"/>
  <c r="S3983" i="6"/>
  <c r="T3983" i="6"/>
  <c r="W3983" i="6"/>
  <c r="W4034" i="6"/>
  <c r="W4062" i="6"/>
  <c r="R4107" i="6"/>
  <c r="W4107" i="6"/>
  <c r="R3995" i="6"/>
  <c r="S3995" i="6"/>
  <c r="T3995" i="6"/>
  <c r="W4021" i="6"/>
  <c r="R4058" i="6"/>
  <c r="S4058" i="6"/>
  <c r="W4058" i="6"/>
  <c r="R4066" i="6"/>
  <c r="S4066" i="6"/>
  <c r="T4066" i="6"/>
  <c r="W4066" i="6"/>
  <c r="T4076" i="6"/>
  <c r="R4023" i="6"/>
  <c r="S4023" i="6"/>
  <c r="R4024" i="6"/>
  <c r="S4024" i="6"/>
  <c r="R4013" i="6"/>
  <c r="S4013" i="6"/>
  <c r="T4013" i="6"/>
  <c r="W4013" i="6"/>
  <c r="W4057" i="6"/>
  <c r="R4065" i="6"/>
  <c r="S4065" i="6"/>
  <c r="T4065" i="6"/>
  <c r="W4065" i="6"/>
  <c r="R4069" i="6"/>
  <c r="S4069" i="6"/>
  <c r="T4069" i="6"/>
  <c r="W4069" i="6"/>
  <c r="R4099" i="6"/>
  <c r="S4099" i="6"/>
  <c r="T4099" i="6"/>
  <c r="R4103" i="6"/>
  <c r="R4110" i="6"/>
  <c r="S4110" i="6"/>
  <c r="T4110" i="6"/>
  <c r="R4100" i="6"/>
  <c r="S4100" i="6"/>
  <c r="T4100" i="6"/>
  <c r="G3116" i="13"/>
  <c r="R3969" i="6"/>
  <c r="S3969" i="6"/>
  <c r="T3969" i="6"/>
  <c r="R4001" i="6"/>
  <c r="S4001" i="6"/>
  <c r="T4001" i="6"/>
  <c r="R4090" i="6"/>
  <c r="S4090" i="6"/>
  <c r="T4090" i="6"/>
  <c r="R3975" i="6"/>
  <c r="S3975" i="6"/>
  <c r="R4048" i="6"/>
  <c r="S4048" i="6"/>
  <c r="R4031" i="6"/>
  <c r="S4031" i="6"/>
  <c r="T4031" i="6"/>
  <c r="W4087" i="6"/>
  <c r="W4072" i="6"/>
  <c r="R4083" i="6"/>
  <c r="S4083" i="6"/>
  <c r="T4083" i="6"/>
  <c r="R4060" i="6"/>
  <c r="S4060" i="6"/>
  <c r="T4060" i="6"/>
  <c r="R4017" i="6"/>
  <c r="S4017" i="6"/>
  <c r="T4017" i="6"/>
  <c r="W4108" i="6"/>
  <c r="W4079" i="6"/>
  <c r="W3999" i="6"/>
  <c r="R3987" i="6"/>
  <c r="S3987" i="6"/>
  <c r="W3998" i="6"/>
  <c r="W4027" i="6"/>
  <c r="R4115" i="6"/>
  <c r="S4115" i="6"/>
  <c r="T4115" i="6"/>
  <c r="R4088" i="6"/>
  <c r="S4088" i="6"/>
  <c r="T4088" i="6"/>
  <c r="R4020" i="6"/>
  <c r="S4020" i="6"/>
  <c r="T4020" i="6"/>
  <c r="W3993" i="6"/>
  <c r="W4077" i="6"/>
  <c r="R4000" i="6"/>
  <c r="S4000" i="6"/>
  <c r="T4000" i="6"/>
  <c r="R4093" i="6"/>
  <c r="S4093" i="6"/>
  <c r="R4070" i="6"/>
  <c r="S4070" i="6"/>
  <c r="T4070" i="6"/>
  <c r="W3991" i="6"/>
  <c r="R4006" i="6"/>
  <c r="S4006" i="6"/>
  <c r="T4006" i="6"/>
  <c r="R4084" i="6"/>
  <c r="S4084" i="6"/>
  <c r="T4084" i="6"/>
  <c r="W3984" i="6"/>
  <c r="W4046" i="6"/>
  <c r="R4038" i="6"/>
  <c r="S4038" i="6"/>
  <c r="T4038" i="6"/>
  <c r="W4080" i="6"/>
  <c r="R4033" i="6"/>
  <c r="S4033" i="6"/>
  <c r="R4101" i="6"/>
  <c r="S4101" i="6"/>
  <c r="T4101" i="6"/>
  <c r="R4075" i="6"/>
  <c r="S4075" i="6"/>
  <c r="W4056" i="6"/>
  <c r="R4008" i="6"/>
  <c r="S4008" i="6"/>
  <c r="T4008" i="6"/>
  <c r="W4012" i="6"/>
  <c r="W4109" i="6"/>
  <c r="W4064" i="6"/>
  <c r="W4037" i="6"/>
  <c r="R3989" i="6"/>
  <c r="S3989" i="6"/>
  <c r="W4117" i="6"/>
  <c r="R4116" i="6"/>
  <c r="S4116" i="6"/>
  <c r="T4116" i="6"/>
  <c r="R4098" i="6"/>
  <c r="S4098" i="6"/>
  <c r="T4098" i="6"/>
  <c r="W4095" i="6"/>
  <c r="W4035" i="6"/>
  <c r="W4092" i="6"/>
  <c r="R4026" i="6"/>
  <c r="S4026" i="6"/>
  <c r="W3979" i="6"/>
  <c r="R4032" i="6"/>
  <c r="S4032" i="6"/>
  <c r="T4032" i="6"/>
  <c r="R4009" i="6"/>
  <c r="S4009" i="6"/>
  <c r="T4009" i="6"/>
  <c r="W4036" i="6"/>
  <c r="W3971" i="6"/>
  <c r="W3978" i="6"/>
  <c r="R3974" i="6"/>
  <c r="S3974" i="6"/>
  <c r="W4082" i="6"/>
  <c r="R4019" i="6"/>
  <c r="S4019" i="6"/>
  <c r="T4019" i="6"/>
  <c r="R3970" i="6"/>
  <c r="S3970" i="6"/>
  <c r="T3970" i="6"/>
  <c r="W4106" i="6"/>
  <c r="W4002" i="6"/>
  <c r="R4010" i="6"/>
  <c r="S4010" i="6"/>
  <c r="T4010" i="6"/>
  <c r="R4097" i="6"/>
  <c r="S4097" i="6"/>
  <c r="T4097" i="6"/>
  <c r="R4047" i="6"/>
  <c r="S4047" i="6"/>
  <c r="W4041" i="6"/>
  <c r="W4112" i="6"/>
  <c r="R4025" i="6"/>
  <c r="S4025" i="6"/>
  <c r="R4007" i="6"/>
  <c r="S4007" i="6"/>
  <c r="R4049" i="6"/>
  <c r="S4049" i="6"/>
  <c r="T4049" i="6"/>
  <c r="W4091" i="6"/>
  <c r="W4078" i="6"/>
  <c r="W4029" i="6"/>
  <c r="W4105" i="6"/>
  <c r="W4071" i="6"/>
  <c r="R4113" i="6"/>
  <c r="S4113" i="6"/>
  <c r="T4113" i="6"/>
  <c r="R4118" i="6"/>
  <c r="S4118" i="6"/>
  <c r="W4063" i="6"/>
  <c r="R4102" i="6"/>
  <c r="S4102" i="6"/>
  <c r="T4102" i="6"/>
  <c r="R4111" i="6"/>
  <c r="S4111" i="6"/>
  <c r="W4067" i="6"/>
  <c r="W4068" i="6"/>
  <c r="W4086" i="6"/>
  <c r="R3988" i="6"/>
  <c r="S3988" i="6"/>
  <c r="R4014" i="6"/>
  <c r="S4014" i="6"/>
  <c r="T4014" i="6"/>
  <c r="F1294" i="13"/>
  <c r="F516" i="13"/>
  <c r="F1816" i="13"/>
  <c r="F775" i="13"/>
  <c r="F1555" i="13"/>
  <c r="F1034" i="13"/>
  <c r="F255" i="13"/>
  <c r="R4104" i="6"/>
  <c r="S4104" i="6"/>
  <c r="T4104" i="6"/>
  <c r="R3992" i="6"/>
  <c r="S3992" i="6"/>
  <c r="W4114" i="6"/>
  <c r="W4045" i="6"/>
  <c r="W3977" i="6"/>
  <c r="R4004" i="6"/>
  <c r="S4004" i="6"/>
  <c r="W4061" i="6"/>
  <c r="R4059" i="6"/>
  <c r="S4059" i="6"/>
  <c r="T4059" i="6"/>
  <c r="W4030" i="6"/>
  <c r="W3973" i="6"/>
  <c r="W3954" i="6"/>
  <c r="R4040" i="6"/>
  <c r="S4040" i="6"/>
  <c r="R4015" i="6"/>
  <c r="S4015" i="6"/>
  <c r="T4015" i="6"/>
  <c r="W3985" i="6"/>
  <c r="R4044" i="6"/>
  <c r="S4044" i="6"/>
  <c r="R3990" i="6"/>
  <c r="S3990" i="6"/>
  <c r="T3990" i="6"/>
  <c r="R3982" i="6"/>
  <c r="S3982" i="6"/>
  <c r="T3982" i="6"/>
  <c r="W4018" i="6"/>
  <c r="R3994" i="6"/>
  <c r="S3994" i="6"/>
  <c r="W4022" i="6"/>
  <c r="W4094" i="6"/>
  <c r="R4089" i="6"/>
  <c r="S4089" i="6"/>
  <c r="W3921" i="6"/>
  <c r="R3996" i="6"/>
  <c r="S3996" i="6"/>
  <c r="T3996" i="6"/>
  <c r="R3958" i="6"/>
  <c r="S3958" i="6"/>
  <c r="T3958" i="6"/>
  <c r="R3887" i="6"/>
  <c r="S3887" i="6"/>
  <c r="F3352" i="13"/>
  <c r="W3906" i="6"/>
  <c r="W3897" i="6"/>
  <c r="W3892" i="6"/>
  <c r="W3861" i="6"/>
  <c r="R3888" i="6"/>
  <c r="S3888" i="6"/>
  <c r="T3888" i="6"/>
  <c r="E1684" i="13"/>
  <c r="G902" i="13"/>
  <c r="E1794" i="13"/>
  <c r="F3331" i="13"/>
  <c r="F3308" i="13"/>
  <c r="E1729" i="13"/>
  <c r="W3938" i="6"/>
  <c r="R3844" i="6"/>
  <c r="S3844" i="6"/>
  <c r="W4051" i="6"/>
  <c r="E2182" i="13"/>
  <c r="E2227" i="13"/>
  <c r="E2248" i="13"/>
  <c r="F2962" i="13"/>
  <c r="G1294" i="13"/>
  <c r="F2161" i="13"/>
  <c r="E1469" i="13"/>
  <c r="G1424" i="13"/>
  <c r="G1359" i="13"/>
  <c r="G1229" i="13"/>
  <c r="G1163" i="13"/>
  <c r="E1055" i="13"/>
  <c r="E968" i="13"/>
  <c r="E860" i="13"/>
  <c r="E667" i="13"/>
  <c r="E644" i="13"/>
  <c r="E622" i="13"/>
  <c r="G644" i="13"/>
  <c r="I644" i="13"/>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c r="T3890" i="6"/>
  <c r="R4137" i="6"/>
  <c r="S4137" i="6"/>
  <c r="T4137" i="6"/>
  <c r="R4129" i="6"/>
  <c r="S4129" i="6"/>
  <c r="T4041" i="6"/>
  <c r="W4130" i="6"/>
  <c r="R3959" i="6"/>
  <c r="S3959" i="6"/>
  <c r="T3959" i="6"/>
  <c r="W3886" i="6"/>
  <c r="W3876" i="6"/>
  <c r="W3857" i="6"/>
  <c r="W4124" i="6"/>
  <c r="R3962" i="6"/>
  <c r="S3962" i="6"/>
  <c r="R3853" i="6"/>
  <c r="S3853" i="6"/>
  <c r="T3853" i="6"/>
  <c r="W3864" i="6"/>
  <c r="R3907" i="6"/>
  <c r="S3907" i="6"/>
  <c r="T3907" i="6"/>
  <c r="R3904" i="6"/>
  <c r="R3863" i="6"/>
  <c r="S3863" i="6"/>
  <c r="W3909" i="6"/>
  <c r="W3920" i="6"/>
  <c r="R4073" i="6"/>
  <c r="S4073" i="6"/>
  <c r="R3957" i="6"/>
  <c r="S3957" i="6"/>
  <c r="T3957" i="6"/>
  <c r="W4076" i="6"/>
  <c r="R3916" i="6"/>
  <c r="S3916" i="6"/>
  <c r="W4128" i="6"/>
  <c r="R3956" i="6"/>
  <c r="S3956" i="6"/>
  <c r="W3899" i="6"/>
  <c r="W4134" i="6"/>
  <c r="W3942" i="6"/>
  <c r="R3843" i="6"/>
  <c r="S3843" i="6"/>
  <c r="T3843" i="6"/>
  <c r="R3883" i="6"/>
  <c r="S3883" i="6"/>
  <c r="T3883" i="6"/>
  <c r="T4105" i="6"/>
  <c r="R3855" i="6"/>
  <c r="S3855" i="6"/>
  <c r="T3855" i="6"/>
  <c r="T4012" i="6"/>
  <c r="R3900" i="6"/>
  <c r="S3900" i="6"/>
  <c r="T3900" i="6"/>
  <c r="W4132" i="6"/>
  <c r="R4053" i="6"/>
  <c r="S4053" i="6"/>
  <c r="W4898" i="6"/>
  <c r="R4054" i="6"/>
  <c r="S4054" i="6"/>
  <c r="T4054" i="6"/>
  <c r="T3950" i="6"/>
  <c r="W3911" i="6"/>
  <c r="R3884" i="6"/>
  <c r="S3884" i="6"/>
  <c r="T3884" i="6"/>
  <c r="T3858" i="6"/>
  <c r="W3858" i="6"/>
  <c r="R3859" i="6"/>
  <c r="S3859" i="6"/>
  <c r="T3859" i="6"/>
  <c r="R3894" i="6"/>
  <c r="S3894" i="6"/>
  <c r="R3873" i="6"/>
  <c r="S3873" i="6"/>
  <c r="W3964" i="6"/>
  <c r="W3929" i="6"/>
  <c r="T4058" i="6"/>
  <c r="W3885" i="6"/>
  <c r="X5363" i="6"/>
  <c r="R3914" i="6"/>
  <c r="S3914" i="6"/>
  <c r="T3914" i="6"/>
  <c r="W3901" i="6"/>
  <c r="W3908" i="6"/>
  <c r="W3872" i="6"/>
  <c r="R3903" i="6"/>
  <c r="S3903" i="6"/>
  <c r="T4024" i="6"/>
  <c r="T4067" i="6"/>
  <c r="T3978" i="6"/>
  <c r="R3946" i="6"/>
  <c r="S3946" i="6"/>
  <c r="R3845" i="6"/>
  <c r="S3845" i="6"/>
  <c r="T3845" i="6"/>
  <c r="S4043" i="6"/>
  <c r="T4043" i="6"/>
  <c r="W4136" i="6"/>
  <c r="R4052" i="6"/>
  <c r="X5115" i="6"/>
  <c r="X5432" i="6"/>
  <c r="R3882" i="6"/>
  <c r="S3882" i="6"/>
  <c r="T3882" i="6"/>
  <c r="W3889" i="6"/>
  <c r="W3875" i="6"/>
  <c r="R3866" i="6"/>
  <c r="S3866" i="6"/>
  <c r="T3866" i="6"/>
  <c r="R3896" i="6"/>
  <c r="S3896" i="6"/>
  <c r="R4121" i="6"/>
  <c r="S4121" i="6"/>
  <c r="T4121"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c r="G127" i="13"/>
  <c r="I127" i="13"/>
  <c r="E1858" i="13"/>
  <c r="E1578" i="13"/>
  <c r="E1403" i="13"/>
  <c r="E1229" i="13"/>
  <c r="E1207" i="13"/>
  <c r="G1098" i="13"/>
  <c r="E879" i="13"/>
  <c r="E537" i="13"/>
  <c r="E341" i="13"/>
  <c r="E171" i="13"/>
  <c r="G191" i="13"/>
  <c r="I191" i="13"/>
  <c r="E2117" i="13"/>
  <c r="E2983" i="13"/>
  <c r="E2962" i="13"/>
  <c r="S3931" i="6"/>
  <c r="T3931" i="6"/>
  <c r="S3940" i="6"/>
  <c r="T3940" i="6"/>
  <c r="W3871" i="6"/>
  <c r="W3931" i="6"/>
  <c r="R3854" i="6"/>
  <c r="S3854" i="6"/>
  <c r="T3854" i="6"/>
  <c r="R3862" i="6"/>
  <c r="W3924" i="6"/>
  <c r="X3924" i="6"/>
  <c r="R3850" i="6"/>
  <c r="S3850" i="6"/>
  <c r="T3850" i="6"/>
  <c r="W3902" i="6"/>
  <c r="R3945" i="6"/>
  <c r="S3945" i="6"/>
  <c r="T3945" i="6"/>
  <c r="W3856" i="6"/>
  <c r="R3928" i="6"/>
  <c r="S3928" i="6"/>
  <c r="T3928" i="6"/>
  <c r="W3940" i="6"/>
  <c r="W3933" i="6"/>
  <c r="W3860" i="6"/>
  <c r="T4036" i="6"/>
  <c r="R4126" i="6"/>
  <c r="S4126" i="6"/>
  <c r="T4126" i="6"/>
  <c r="W4126" i="6"/>
  <c r="T3895" i="6"/>
  <c r="T3864" i="6"/>
  <c r="W3949" i="6"/>
  <c r="T3964" i="6"/>
  <c r="W3947" i="6"/>
  <c r="W3926" i="6"/>
  <c r="R3944" i="6"/>
  <c r="S3944" i="6"/>
  <c r="R4123" i="6"/>
  <c r="W4123" i="6"/>
  <c r="S4103" i="6"/>
  <c r="T4103" i="6"/>
  <c r="S4082" i="6"/>
  <c r="T4082" i="6"/>
  <c r="R3893" i="6"/>
  <c r="S3893" i="6"/>
  <c r="T3998" i="6"/>
  <c r="X5408" i="6"/>
  <c r="R4139" i="6"/>
  <c r="S4139" i="6"/>
  <c r="T4139" i="6"/>
  <c r="X5249" i="6"/>
  <c r="X5294" i="6"/>
  <c r="X5340" i="6"/>
  <c r="X5477" i="6"/>
  <c r="X5543" i="6"/>
  <c r="W4120" i="6"/>
  <c r="W4138" i="6"/>
  <c r="X5183" i="6"/>
  <c r="X5205" i="6"/>
  <c r="X5272" i="6"/>
  <c r="W4055" i="6"/>
  <c r="X5137" i="6"/>
  <c r="S3920" i="6"/>
  <c r="T3920" i="6"/>
  <c r="S3933" i="6"/>
  <c r="T3933" i="6"/>
  <c r="S3927" i="6"/>
  <c r="T3927" i="6"/>
  <c r="S3923" i="6"/>
  <c r="T3923" i="6"/>
  <c r="S3939" i="6"/>
  <c r="T3939" i="6"/>
  <c r="S3911" i="6"/>
  <c r="T3911" i="6"/>
  <c r="S3885" i="6"/>
  <c r="T3885" i="6"/>
  <c r="S3892" i="6"/>
  <c r="T3892" i="6"/>
  <c r="T4071" i="6"/>
  <c r="T3860" i="6"/>
  <c r="R3955" i="6"/>
  <c r="R3865" i="6"/>
  <c r="T3997" i="6"/>
  <c r="T3924" i="6"/>
  <c r="T3984" i="6"/>
  <c r="T3902" i="6"/>
  <c r="R3867" i="6"/>
  <c r="R3932" i="6"/>
  <c r="S3906" i="6"/>
  <c r="T3906" i="6"/>
  <c r="W3950" i="6"/>
  <c r="R3952" i="6"/>
  <c r="R3874" i="6"/>
  <c r="W3895" i="6"/>
  <c r="S4078" i="6"/>
  <c r="T4078" i="6"/>
  <c r="S4108" i="6"/>
  <c r="T4108" i="6"/>
  <c r="S4029" i="6"/>
  <c r="T4029" i="6"/>
  <c r="S3985" i="6"/>
  <c r="T3985" i="6"/>
  <c r="S3876" i="6"/>
  <c r="T3876" i="6"/>
  <c r="T3986" i="6"/>
  <c r="W3941" i="6"/>
  <c r="R3905" i="6"/>
  <c r="R3869" i="6"/>
  <c r="R3943" i="6"/>
  <c r="R3961" i="6"/>
  <c r="W3939" i="6"/>
  <c r="R3925" i="6"/>
  <c r="S4086" i="6"/>
  <c r="T4086" i="6"/>
  <c r="S4035" i="6"/>
  <c r="T4035" i="6"/>
  <c r="S4003" i="6"/>
  <c r="T4003" i="6"/>
  <c r="S3861" i="6"/>
  <c r="T3861" i="6"/>
  <c r="W3953" i="6"/>
  <c r="R3953" i="6"/>
  <c r="W3910" i="6"/>
  <c r="R3910" i="6"/>
  <c r="T3872" i="6"/>
  <c r="R3922" i="6"/>
  <c r="W3922" i="6"/>
  <c r="T3951" i="6"/>
  <c r="W3923" i="6"/>
  <c r="X3923" i="6"/>
  <c r="R3868" i="6"/>
  <c r="W3927" i="6"/>
  <c r="S4128" i="6"/>
  <c r="T4128" i="6"/>
  <c r="S4042" i="6"/>
  <c r="T4042" i="6"/>
  <c r="R3919" i="6"/>
  <c r="T3929" i="6"/>
  <c r="T3941" i="6"/>
  <c r="T4114" i="6"/>
  <c r="T3897" i="6"/>
  <c r="W3915" i="6"/>
  <c r="S4107" i="6"/>
  <c r="T4107" i="6"/>
  <c r="S4046" i="6"/>
  <c r="T4046" i="6"/>
  <c r="S3875" i="6"/>
  <c r="T3875" i="6"/>
  <c r="S4080" i="6"/>
  <c r="T4080" i="6"/>
  <c r="S4011" i="6"/>
  <c r="T4011" i="6"/>
  <c r="S3856" i="6"/>
  <c r="T3856" i="6"/>
  <c r="S4127" i="6"/>
  <c r="T4127" i="6"/>
  <c r="S4130" i="6"/>
  <c r="T4130" i="6"/>
  <c r="S4135" i="6"/>
  <c r="T4135" i="6"/>
  <c r="S4136" i="6"/>
  <c r="T4136" i="6"/>
  <c r="T4023" i="6"/>
  <c r="T3857" i="6"/>
  <c r="S3908" i="6"/>
  <c r="T3908" i="6"/>
  <c r="S3942" i="6"/>
  <c r="T3942" i="6"/>
  <c r="W3912" i="6"/>
  <c r="S4112" i="6"/>
  <c r="T4112" i="6"/>
  <c r="S4068" i="6"/>
  <c r="T4068" i="6"/>
  <c r="S3972" i="6"/>
  <c r="T3972" i="6"/>
  <c r="S4085" i="6"/>
  <c r="T4085" i="6"/>
  <c r="S3976" i="6"/>
  <c r="T3976" i="6"/>
  <c r="W3898" i="6"/>
  <c r="R3898" i="6"/>
  <c r="T4132" i="6"/>
  <c r="R4133" i="6"/>
  <c r="W4133" i="6"/>
  <c r="S4120" i="6"/>
  <c r="T4120" i="6"/>
  <c r="S4125" i="6"/>
  <c r="T4125" i="6"/>
  <c r="S4122" i="6"/>
  <c r="T4122" i="6"/>
  <c r="S4131" i="6"/>
  <c r="T4131" i="6"/>
  <c r="T4134" i="6"/>
  <c r="T4051" i="6"/>
  <c r="R4140" i="6"/>
  <c r="T4055" i="6"/>
  <c r="W4122" i="6"/>
  <c r="W4127" i="6"/>
  <c r="W4125" i="6"/>
  <c r="W4135" i="6"/>
  <c r="W4131" i="6"/>
  <c r="X5069" i="6"/>
  <c r="X4977" i="6"/>
  <c r="X4956" i="6"/>
  <c r="X4774" i="6"/>
  <c r="X4866" i="6"/>
  <c r="X4797" i="6"/>
  <c r="W5413" i="6"/>
  <c r="Q5414" i="6"/>
  <c r="W5414" i="6"/>
  <c r="X5500" i="6"/>
  <c r="X5521" i="6"/>
  <c r="V4911" i="6"/>
  <c r="X4898" i="6"/>
  <c r="X4911" i="6"/>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c r="F1923" i="13"/>
  <c r="F2097" i="13"/>
  <c r="F2270" i="13"/>
  <c r="F2508" i="13"/>
  <c r="E2464" i="13"/>
  <c r="F2616" i="13"/>
  <c r="E2876" i="13"/>
  <c r="E2033" i="13"/>
  <c r="F2292" i="13"/>
  <c r="F2399" i="13"/>
  <c r="E2442" i="13"/>
  <c r="E2530" i="13"/>
  <c r="E2679" i="13"/>
  <c r="E2811" i="13"/>
  <c r="F2896" i="13"/>
  <c r="G838" i="13"/>
  <c r="G579" i="13"/>
  <c r="I579" i="13"/>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c r="T4073" i="6"/>
  <c r="T4053" i="6"/>
  <c r="S4123" i="6"/>
  <c r="T4123" i="6"/>
  <c r="S4052" i="6"/>
  <c r="T4052" i="6"/>
  <c r="S3862" i="6"/>
  <c r="T3862" i="6"/>
  <c r="S3955" i="6"/>
  <c r="T3955" i="6"/>
  <c r="S3867" i="6"/>
  <c r="T3867" i="6"/>
  <c r="S4140" i="6"/>
  <c r="T4140" i="6"/>
  <c r="S3898" i="6"/>
  <c r="T3898" i="6"/>
  <c r="S3910" i="6"/>
  <c r="T3910" i="6"/>
  <c r="S3905" i="6"/>
  <c r="T3905" i="6"/>
  <c r="S3874" i="6"/>
  <c r="T3874" i="6"/>
  <c r="S3865" i="6"/>
  <c r="T3865" i="6"/>
  <c r="S3952" i="6"/>
  <c r="T3952" i="6"/>
  <c r="S3869" i="6"/>
  <c r="T3869" i="6"/>
  <c r="S3953" i="6"/>
  <c r="T3953" i="6"/>
  <c r="S3925" i="6"/>
  <c r="T3925" i="6"/>
  <c r="S3868" i="6"/>
  <c r="T3868" i="6"/>
  <c r="S4133" i="6"/>
  <c r="T4133" i="6"/>
  <c r="S3919" i="6"/>
  <c r="T3919" i="6"/>
  <c r="S3961" i="6"/>
  <c r="T3961" i="6"/>
  <c r="S3922" i="6"/>
  <c r="T3922" i="6"/>
  <c r="S3943" i="6"/>
  <c r="T3943" i="6"/>
  <c r="S3932" i="6"/>
  <c r="T3932" i="6"/>
  <c r="H3223" i="13"/>
  <c r="I3223" i="13"/>
  <c r="F139" i="10" l="1"/>
  <c r="E39" i="10"/>
  <c r="I139" i="10"/>
  <c r="F117" i="10"/>
  <c r="D39" i="10"/>
  <c r="F39" i="10"/>
  <c r="G39" i="10"/>
  <c r="H39"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<sst xmlns="http://schemas.openxmlformats.org/spreadsheetml/2006/main" count="712" uniqueCount="213">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</sst>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6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zoomScaleNormal="100" workbookViewId="0">
      <pane ySplit="2" topLeftCell="A7013" activePane="bottomLeft" state="frozen"/>
      <selection pane="bottomLeft" activeCell="G7025" sqref="G7025"/>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547" t="s">
        <v>0</v>
      </c>
      <c r="B1" s="1549"/>
      <c r="C1" s="1549"/>
      <c r="D1" s="1549"/>
      <c r="E1" s="1549"/>
      <c r="F1" s="1553" t="s">
        <v>1</v>
      </c>
      <c r="G1" s="1553"/>
      <c r="H1" s="1550" t="s">
        <v>2</v>
      </c>
      <c r="I1" s="1550"/>
      <c r="J1" s="399" t="s">
        <v>3</v>
      </c>
      <c r="K1" s="1564" t="s">
        <v>4</v>
      </c>
      <c r="L1" s="1558" t="s">
        <v>5</v>
      </c>
      <c r="M1" s="1560" t="s">
        <v>6</v>
      </c>
      <c r="N1" s="1562" t="s">
        <v>7</v>
      </c>
      <c r="O1" s="1554" t="s">
        <v>8</v>
      </c>
      <c r="P1" s="1572" t="s">
        <v>9</v>
      </c>
      <c r="Q1" s="1572"/>
      <c r="R1" s="1572"/>
      <c r="S1" s="1572"/>
      <c r="T1" s="1572"/>
      <c r="U1" s="1572"/>
      <c r="V1" s="1568" t="s">
        <v>7</v>
      </c>
      <c r="W1" s="1566" t="s">
        <v>10</v>
      </c>
      <c r="X1" s="1537" t="s">
        <v>11</v>
      </c>
    </row>
    <row r="2" spans="1:24" ht="13.5" customHeight="1" thickBot="1">
      <c r="A2" s="1548"/>
      <c r="B2" s="162" t="s">
        <v>12</v>
      </c>
      <c r="C2" s="117" t="s">
        <v>13</v>
      </c>
      <c r="D2" s="117" t="s">
        <v>14</v>
      </c>
      <c r="E2" s="117" t="s">
        <v>15</v>
      </c>
      <c r="F2" s="161" t="s">
        <v>16</v>
      </c>
      <c r="G2" s="161" t="s">
        <v>17</v>
      </c>
      <c r="H2" s="142" t="s">
        <v>18</v>
      </c>
      <c r="I2" s="143" t="s">
        <v>19</v>
      </c>
      <c r="J2" s="398" t="s">
        <v>20</v>
      </c>
      <c r="K2" s="1565"/>
      <c r="L2" s="1559"/>
      <c r="M2" s="1561"/>
      <c r="N2" s="1563"/>
      <c r="O2" s="1555"/>
      <c r="P2" s="192" t="s">
        <v>9</v>
      </c>
      <c r="Q2" s="163" t="s">
        <v>21</v>
      </c>
      <c r="R2" s="163"/>
      <c r="S2" s="163"/>
      <c r="T2" s="163"/>
      <c r="U2" s="164" t="s">
        <v>22</v>
      </c>
      <c r="V2" s="1569"/>
      <c r="W2" s="1567"/>
      <c r="X2" s="1538"/>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57" t="s">
        <v>23</v>
      </c>
      <c r="R2310" s="1557"/>
      <c r="S2310" s="1557"/>
      <c r="T2310" s="1557"/>
      <c r="U2310" s="1557"/>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57"/>
      <c r="R2311" s="1557"/>
      <c r="S2311" s="1557"/>
      <c r="T2311" s="1557"/>
      <c r="U2311" s="1557"/>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57"/>
      <c r="R2312" s="1557"/>
      <c r="S2312" s="1557"/>
      <c r="T2312" s="1557"/>
      <c r="U2312" s="1557"/>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57"/>
      <c r="R2313" s="1557"/>
      <c r="S2313" s="1557"/>
      <c r="T2313" s="1557"/>
      <c r="U2313" s="1557"/>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57"/>
      <c r="R2314" s="1557"/>
      <c r="S2314" s="1557"/>
      <c r="T2314" s="1557"/>
      <c r="U2314" s="1557"/>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57"/>
      <c r="R2315" s="1557"/>
      <c r="S2315" s="1557"/>
      <c r="T2315" s="1557"/>
      <c r="U2315" s="1557"/>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557" t="s">
        <v>24</v>
      </c>
      <c r="G2345" s="1557"/>
      <c r="H2345" s="1557"/>
      <c r="I2345" s="1557"/>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557"/>
      <c r="G2346" s="1557"/>
      <c r="H2346" s="1557"/>
      <c r="I2346" s="1557"/>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40" t="s">
        <v>23</v>
      </c>
      <c r="R2362" s="1540"/>
      <c r="S2362" s="1540"/>
      <c r="T2362" s="1540"/>
      <c r="U2362" s="1540"/>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41"/>
      <c r="R2363" s="1541"/>
      <c r="S2363" s="1541"/>
      <c r="T2363" s="1541"/>
      <c r="U2363" s="1541"/>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41"/>
      <c r="R2364" s="1541"/>
      <c r="S2364" s="1541"/>
      <c r="T2364" s="1541"/>
      <c r="U2364" s="1541"/>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41"/>
      <c r="R2365" s="1541"/>
      <c r="S2365" s="1541"/>
      <c r="T2365" s="1541"/>
      <c r="U2365" s="1541"/>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547" t="s">
        <v>25</v>
      </c>
      <c r="G2380" s="1547"/>
      <c r="H2380" s="1547"/>
      <c r="I2380" s="1547"/>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40" t="s">
        <v>23</v>
      </c>
      <c r="R2469" s="1540"/>
      <c r="S2469" s="1540"/>
      <c r="T2469" s="1540"/>
      <c r="U2469" s="1540"/>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41"/>
      <c r="R2470" s="1541"/>
      <c r="S2470" s="1541"/>
      <c r="T2470" s="1541"/>
      <c r="U2470" s="1541"/>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41"/>
      <c r="R2471" s="1541"/>
      <c r="S2471" s="1541"/>
      <c r="T2471" s="1541"/>
      <c r="U2471" s="1541"/>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41"/>
      <c r="R2472" s="1541"/>
      <c r="S2472" s="1541"/>
      <c r="T2472" s="1541"/>
      <c r="U2472" s="1541"/>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41"/>
      <c r="R2473" s="1541"/>
      <c r="S2473" s="1541"/>
      <c r="T2473" s="1541"/>
      <c r="U2473" s="1541"/>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556" t="s">
        <v>23</v>
      </c>
      <c r="G2529" s="1556"/>
      <c r="H2529" s="1556"/>
      <c r="I2529" s="1556"/>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556"/>
      <c r="G2530" s="1556"/>
      <c r="H2530" s="1556"/>
      <c r="I2530" s="1556"/>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556"/>
      <c r="G2531" s="1556"/>
      <c r="H2531" s="1556"/>
      <c r="I2531" s="1556"/>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42" t="s">
        <v>23</v>
      </c>
      <c r="R2534" s="1543"/>
      <c r="S2534" s="1543"/>
      <c r="T2534" s="1543"/>
      <c r="U2534" s="1543"/>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41" t="s">
        <v>23</v>
      </c>
      <c r="R2559" s="1541"/>
      <c r="S2559" s="1541"/>
      <c r="T2559" s="1541"/>
      <c r="U2559" s="1541"/>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41"/>
      <c r="R2560" s="1541"/>
      <c r="S2560" s="1541"/>
      <c r="T2560" s="1541"/>
      <c r="U2560" s="1541"/>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41"/>
      <c r="R2561" s="1541"/>
      <c r="S2561" s="1541"/>
      <c r="T2561" s="1541"/>
      <c r="U2561" s="1541"/>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41"/>
      <c r="R2562" s="1541"/>
      <c r="S2562" s="1541"/>
      <c r="T2562" s="1541"/>
      <c r="U2562" s="1541"/>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41"/>
      <c r="R2563" s="1541"/>
      <c r="S2563" s="1541"/>
      <c r="T2563" s="1541"/>
      <c r="U2563" s="1541"/>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41"/>
      <c r="R2564" s="1541"/>
      <c r="S2564" s="1541"/>
      <c r="T2564" s="1541"/>
      <c r="U2564" s="1541"/>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510" t="s">
        <v>27</v>
      </c>
      <c r="G2592" s="1510"/>
      <c r="H2592" s="1510"/>
      <c r="I2592" s="1510"/>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510"/>
      <c r="G2593" s="1510"/>
      <c r="H2593" s="1510"/>
      <c r="I2593" s="1510"/>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41" t="s">
        <v>28</v>
      </c>
      <c r="R2602" s="1541"/>
      <c r="S2602" s="1541"/>
      <c r="T2602" s="1541"/>
      <c r="U2602" s="1541"/>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40" t="s">
        <v>23</v>
      </c>
      <c r="R2621" s="1540"/>
      <c r="S2621" s="1540"/>
      <c r="T2621" s="1540"/>
      <c r="U2621" s="1540"/>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41"/>
      <c r="R2622" s="1541"/>
      <c r="S2622" s="1541"/>
      <c r="T2622" s="1541"/>
      <c r="U2622" s="1541"/>
      <c r="V2622" s="209"/>
      <c r="W2622" s="340">
        <f t="shared" si="60"/>
        <v>0</v>
      </c>
    </row>
    <row r="2623" spans="1:23" ht="15" customHeight="1">
      <c r="A2623" s="3">
        <v>39573</v>
      </c>
      <c r="B2623" s="9">
        <v>0</v>
      </c>
      <c r="C2623" s="213"/>
      <c r="D2623" s="213"/>
      <c r="E2623" s="213"/>
      <c r="F2623" s="1510" t="s">
        <v>23</v>
      </c>
      <c r="G2623" s="1510"/>
      <c r="H2623" s="1510"/>
      <c r="I2623" s="1510"/>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510" t="s">
        <v>29</v>
      </c>
      <c r="G2638" s="1510"/>
      <c r="H2638" s="1510"/>
      <c r="I2638" s="1510"/>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41" t="s">
        <v>23</v>
      </c>
      <c r="R2648" s="1541"/>
      <c r="S2648" s="1541"/>
      <c r="T2648" s="1541"/>
      <c r="U2648" s="1541"/>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510" t="s">
        <v>30</v>
      </c>
      <c r="G2703" s="1510"/>
      <c r="H2703" s="1510"/>
      <c r="I2703" s="1510"/>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70" t="s">
        <v>31</v>
      </c>
      <c r="R2718" s="1570"/>
      <c r="S2718" s="1570"/>
      <c r="T2718" s="1570"/>
      <c r="U2718" s="1570"/>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70" t="s">
        <v>32</v>
      </c>
      <c r="R2728" s="1570"/>
      <c r="S2728" s="1570"/>
      <c r="T2728" s="1570"/>
      <c r="U2728" s="1570"/>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70"/>
      <c r="R2729" s="1570"/>
      <c r="S2729" s="1570"/>
      <c r="T2729" s="1570"/>
      <c r="U2729" s="1570"/>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70"/>
      <c r="R2730" s="1570"/>
      <c r="S2730" s="1570"/>
      <c r="T2730" s="1570"/>
      <c r="U2730" s="1570"/>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70"/>
      <c r="R2731" s="1570"/>
      <c r="S2731" s="1570"/>
      <c r="T2731" s="1570"/>
      <c r="U2731" s="1570"/>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70"/>
      <c r="R2732" s="1570"/>
      <c r="S2732" s="1570"/>
      <c r="T2732" s="1570"/>
      <c r="U2732" s="1570"/>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510" t="s">
        <v>33</v>
      </c>
      <c r="G2791" s="1510"/>
      <c r="H2791" s="1510"/>
      <c r="I2791" s="1510"/>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510"/>
      <c r="G2792" s="1510"/>
      <c r="H2792" s="1510"/>
      <c r="I2792" s="1510"/>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71" t="s">
        <v>23</v>
      </c>
      <c r="R2796" s="1571"/>
      <c r="S2796" s="1571"/>
      <c r="T2796" s="1571"/>
      <c r="U2796" s="1571"/>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41" t="s">
        <v>23</v>
      </c>
      <c r="R2812" s="1541"/>
      <c r="S2812" s="1541"/>
      <c r="T2812" s="1541"/>
      <c r="U2812" s="1541"/>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41"/>
      <c r="R2813" s="1541"/>
      <c r="S2813" s="1541"/>
      <c r="T2813" s="1541"/>
      <c r="U2813" s="1541"/>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41"/>
      <c r="R2814" s="1541"/>
      <c r="S2814" s="1541"/>
      <c r="T2814" s="1541"/>
      <c r="U2814" s="1541"/>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41"/>
      <c r="R2815" s="1541"/>
      <c r="S2815" s="1541"/>
      <c r="T2815" s="1541"/>
      <c r="U2815" s="1541"/>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43"/>
      <c r="R2816" s="1543"/>
      <c r="S2816" s="1543"/>
      <c r="T2816" s="1543"/>
      <c r="U2816" s="1543"/>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41" t="s">
        <v>23</v>
      </c>
      <c r="R2862" s="1541"/>
      <c r="S2862" s="1541"/>
      <c r="T2862" s="1541"/>
      <c r="U2862" s="1541"/>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510" t="s">
        <v>27</v>
      </c>
      <c r="G2866" s="1510"/>
      <c r="H2866" s="1510"/>
      <c r="I2866" s="1510"/>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510"/>
      <c r="G2867" s="1510"/>
      <c r="H2867" s="1510"/>
      <c r="I2867" s="1510"/>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40" t="s">
        <v>23</v>
      </c>
      <c r="R2881" s="1540"/>
      <c r="S2881" s="1540"/>
      <c r="T2881" s="1540"/>
      <c r="U2881" s="1540"/>
      <c r="V2881" s="37"/>
      <c r="W2881" s="340" t="e">
        <f t="shared" si="68"/>
        <v>#VALUE!</v>
      </c>
    </row>
    <row r="2882" spans="1:23" ht="15" customHeight="1">
      <c r="A2882" s="3">
        <v>39937</v>
      </c>
      <c r="B2882" s="9">
        <v>0</v>
      </c>
      <c r="C2882" s="213"/>
      <c r="D2882" s="213"/>
      <c r="E2882" s="213"/>
      <c r="F2882" s="1510" t="s">
        <v>23</v>
      </c>
      <c r="G2882" s="1510"/>
      <c r="H2882" s="1510"/>
      <c r="I2882" s="1510"/>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510" t="s">
        <v>34</v>
      </c>
      <c r="G2897" s="1510"/>
      <c r="H2897" s="1510"/>
      <c r="I2897" s="1510"/>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41" t="s">
        <v>23</v>
      </c>
      <c r="R2900" s="1541"/>
      <c r="S2900" s="1541"/>
      <c r="T2900" s="1541"/>
      <c r="U2900" s="1541"/>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43"/>
      <c r="R2901" s="1543"/>
      <c r="S2901" s="1543"/>
      <c r="T2901" s="1543"/>
      <c r="U2901" s="1543"/>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73" t="s">
        <v>23</v>
      </c>
      <c r="R2989" s="1573"/>
      <c r="S2989" s="1573"/>
      <c r="T2989" s="1573"/>
      <c r="U2989" s="1573"/>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74"/>
      <c r="R2990" s="1574"/>
      <c r="S2990" s="1574"/>
      <c r="T2990" s="1574"/>
      <c r="U2990" s="1574"/>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74"/>
      <c r="R2991" s="1574"/>
      <c r="S2991" s="1574"/>
      <c r="T2991" s="1574"/>
      <c r="U2991" s="1574"/>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74"/>
      <c r="R2992" s="1574"/>
      <c r="S2992" s="1574"/>
      <c r="T2992" s="1574"/>
      <c r="U2992" s="1574"/>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74"/>
      <c r="R2993" s="1574"/>
      <c r="S2993" s="1574"/>
      <c r="T2993" s="1574"/>
      <c r="U2993" s="1574"/>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74"/>
      <c r="R2994" s="1574"/>
      <c r="S2994" s="1574"/>
      <c r="T2994" s="1574"/>
      <c r="U2994" s="1574"/>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510" t="s">
        <v>35</v>
      </c>
      <c r="G3050" s="1510"/>
      <c r="H3050" s="1510"/>
      <c r="I3050" s="1510"/>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510"/>
      <c r="G3051" s="1510"/>
      <c r="H3051" s="1510"/>
      <c r="I3051" s="1510"/>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41" t="s">
        <v>36</v>
      </c>
      <c r="R3085" s="1541"/>
      <c r="S3085" s="1541"/>
      <c r="T3085" s="1541"/>
      <c r="U3085" s="1541"/>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41"/>
      <c r="R3086" s="1541"/>
      <c r="S3086" s="1541"/>
      <c r="T3086" s="1541"/>
      <c r="U3086" s="1541"/>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41"/>
      <c r="R3087" s="1541"/>
      <c r="S3087" s="1541"/>
      <c r="T3087" s="1541"/>
      <c r="U3087" s="1541"/>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41"/>
      <c r="R3088" s="1541"/>
      <c r="S3088" s="1541"/>
      <c r="T3088" s="1541"/>
      <c r="U3088" s="1541"/>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41"/>
      <c r="R3089" s="1541"/>
      <c r="S3089" s="1541"/>
      <c r="T3089" s="1541"/>
      <c r="U3089" s="1541"/>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510" t="s">
        <v>35</v>
      </c>
      <c r="G3119" s="1510"/>
      <c r="H3119" s="1510"/>
      <c r="I3119" s="1510"/>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510"/>
      <c r="G3120" s="1510"/>
      <c r="H3120" s="1510"/>
      <c r="I3120" s="1510"/>
      <c r="J3120" s="65"/>
      <c r="K3120" s="213"/>
      <c r="L3120" s="213"/>
      <c r="M3120" s="213"/>
      <c r="N3120" s="18"/>
      <c r="O3120" s="147"/>
      <c r="P3120" s="215"/>
      <c r="Q3120" s="1541" t="s">
        <v>23</v>
      </c>
      <c r="R3120" s="1541"/>
      <c r="S3120" s="1541"/>
      <c r="T3120" s="1541"/>
      <c r="U3120" s="1541"/>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539" t="s">
        <v>35</v>
      </c>
      <c r="G3140" s="1539"/>
      <c r="H3140" s="1539"/>
      <c r="I3140" s="1539"/>
      <c r="J3140" s="393"/>
      <c r="K3140" s="219"/>
      <c r="L3140" s="219"/>
      <c r="M3140" s="219"/>
      <c r="N3140" s="20"/>
      <c r="O3140" s="150"/>
      <c r="P3140" s="207"/>
      <c r="Q3140" s="1540" t="s">
        <v>23</v>
      </c>
      <c r="R3140" s="1540"/>
      <c r="S3140" s="1540"/>
      <c r="T3140" s="1540"/>
      <c r="U3140" s="1540"/>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551" t="s">
        <v>35</v>
      </c>
      <c r="G3160" s="1551"/>
      <c r="H3160" s="1551"/>
      <c r="I3160" s="155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520" t="s">
        <v>37</v>
      </c>
      <c r="R3162" s="1520"/>
      <c r="S3162" s="1520"/>
      <c r="T3162" s="1520"/>
      <c r="U3162" s="1520"/>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520" t="s">
        <v>37</v>
      </c>
      <c r="R3170" s="1520"/>
      <c r="S3170" s="1520"/>
      <c r="T3170" s="1520"/>
      <c r="U3170" s="1520"/>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520"/>
      <c r="R3171" s="1520"/>
      <c r="S3171" s="1520"/>
      <c r="T3171" s="1520"/>
      <c r="U3171" s="1520"/>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520"/>
      <c r="R3172" s="1520"/>
      <c r="S3172" s="1520"/>
      <c r="T3172" s="1520"/>
      <c r="U3172" s="1520"/>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552" t="s">
        <v>38</v>
      </c>
      <c r="G3225" s="1552"/>
      <c r="H3225" s="1552"/>
      <c r="I3225" s="1552"/>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520" t="s">
        <v>37</v>
      </c>
      <c r="R3241" s="1520"/>
      <c r="S3241" s="1520"/>
      <c r="T3241" s="1520"/>
      <c r="U3241" s="1520"/>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520"/>
      <c r="R3242" s="1520"/>
      <c r="S3242" s="1520"/>
      <c r="T3242" s="1520"/>
      <c r="U3242" s="1520"/>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520"/>
      <c r="R3243" s="1520"/>
      <c r="S3243" s="1520"/>
      <c r="T3243" s="1520"/>
      <c r="U3243" s="1520"/>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520"/>
      <c r="R3244" s="1520"/>
      <c r="S3244" s="1520"/>
      <c r="T3244" s="1520"/>
      <c r="U3244" s="1520"/>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85" t="s">
        <v>37</v>
      </c>
      <c r="R3249" s="1585"/>
      <c r="S3249" s="1585"/>
      <c r="T3249" s="1585"/>
      <c r="U3249" s="1585"/>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520"/>
      <c r="R3250" s="1520"/>
      <c r="S3250" s="1520"/>
      <c r="T3250" s="1520"/>
      <c r="U3250" s="1520"/>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520"/>
      <c r="R3251" s="1520"/>
      <c r="S3251" s="1520"/>
      <c r="T3251" s="1520"/>
      <c r="U3251" s="1520"/>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520"/>
      <c r="R3252" s="1520"/>
      <c r="S3252" s="1520"/>
      <c r="T3252" s="1520"/>
      <c r="U3252" s="1520"/>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520"/>
      <c r="R3253" s="1520"/>
      <c r="S3253" s="1520"/>
      <c r="T3253" s="1520"/>
      <c r="U3253" s="1520"/>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94" t="s">
        <v>39</v>
      </c>
      <c r="G3310" s="1494"/>
      <c r="H3310" s="1494"/>
      <c r="I3310" s="1494"/>
      <c r="J3310" s="5"/>
      <c r="K3310" s="24"/>
      <c r="L3310" s="24"/>
      <c r="M3310" s="24"/>
      <c r="N3310" s="18"/>
      <c r="O3310" s="147"/>
      <c r="P3310" s="227"/>
      <c r="Q3310" s="1584" t="s">
        <v>40</v>
      </c>
      <c r="R3310" s="1584"/>
      <c r="S3310" s="1584"/>
      <c r="T3310" s="1584"/>
      <c r="U3310" s="1584"/>
      <c r="W3310" s="340" t="e">
        <f t="shared" si="84"/>
        <v>#VALUE!</v>
      </c>
    </row>
    <row r="3311" spans="1:23" ht="15" customHeight="1">
      <c r="A3311" s="3">
        <v>40540</v>
      </c>
      <c r="B3311" s="9">
        <v>0</v>
      </c>
      <c r="C3311" s="24"/>
      <c r="D3311" s="24"/>
      <c r="E3311" s="24"/>
      <c r="F3311" s="1494"/>
      <c r="G3311" s="1494"/>
      <c r="H3311" s="1494"/>
      <c r="I3311" s="1494"/>
      <c r="J3311" s="5"/>
      <c r="K3311" s="24"/>
      <c r="L3311" s="24"/>
      <c r="M3311" s="24"/>
      <c r="N3311" s="18"/>
      <c r="O3311" s="147"/>
      <c r="P3311" s="227"/>
      <c r="Q3311" s="1584"/>
      <c r="R3311" s="1584"/>
      <c r="S3311" s="1584"/>
      <c r="T3311" s="1584"/>
      <c r="U3311" s="1584"/>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41" t="s">
        <v>41</v>
      </c>
      <c r="R3336" s="1541"/>
      <c r="S3336" s="1541"/>
      <c r="T3336" s="1541"/>
      <c r="U3336" s="1541"/>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41"/>
      <c r="R3337" s="1541"/>
      <c r="S3337" s="1541"/>
      <c r="T3337" s="1541"/>
      <c r="U3337" s="1541"/>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41"/>
      <c r="R3338" s="1541"/>
      <c r="S3338" s="1541"/>
      <c r="T3338" s="1541"/>
      <c r="U3338" s="1541"/>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41"/>
      <c r="R3339" s="1541"/>
      <c r="S3339" s="1541"/>
      <c r="T3339" s="1541"/>
      <c r="U3339" s="1541"/>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41"/>
      <c r="R3340" s="1541"/>
      <c r="S3340" s="1541"/>
      <c r="T3340" s="1541"/>
      <c r="U3340" s="1541"/>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41" t="s">
        <v>41</v>
      </c>
      <c r="R3379" s="1541"/>
      <c r="S3379" s="1541"/>
      <c r="T3379" s="1541"/>
      <c r="U3379" s="1541"/>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41"/>
      <c r="R3380" s="1541"/>
      <c r="S3380" s="1541"/>
      <c r="T3380" s="1541"/>
      <c r="U3380" s="1541"/>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94" t="s">
        <v>39</v>
      </c>
      <c r="G3393" s="1494"/>
      <c r="H3393" s="1494"/>
      <c r="I3393" s="1494"/>
      <c r="J3393" s="5"/>
      <c r="K3393" s="24"/>
      <c r="L3393" s="24"/>
      <c r="M3393" s="24"/>
      <c r="N3393" s="18"/>
      <c r="O3393" s="147"/>
      <c r="P3393" s="193"/>
      <c r="Q3393" s="1541" t="s">
        <v>36</v>
      </c>
      <c r="R3393" s="1541"/>
      <c r="S3393" s="1541"/>
      <c r="T3393" s="1541"/>
      <c r="U3393" s="1541"/>
      <c r="W3393" s="340" t="e">
        <f t="shared" si="86"/>
        <v>#VALUE!</v>
      </c>
    </row>
    <row r="3394" spans="1:23" ht="15" customHeight="1">
      <c r="A3394" s="3">
        <v>40658</v>
      </c>
      <c r="B3394" s="9">
        <v>0</v>
      </c>
      <c r="C3394" s="24"/>
      <c r="D3394" s="24"/>
      <c r="E3394" s="24"/>
      <c r="F3394" s="1494"/>
      <c r="G3394" s="1494"/>
      <c r="H3394" s="1494"/>
      <c r="I3394" s="1494"/>
      <c r="J3394" s="5"/>
      <c r="K3394" s="24"/>
      <c r="L3394" s="24"/>
      <c r="M3394" s="24"/>
      <c r="N3394" s="18"/>
      <c r="O3394" s="147"/>
      <c r="P3394" s="227"/>
      <c r="Q3394" s="1541"/>
      <c r="R3394" s="1541"/>
      <c r="S3394" s="1541"/>
      <c r="T3394" s="1541"/>
      <c r="U3394" s="1541"/>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586" t="s">
        <v>38</v>
      </c>
      <c r="G3398" s="1586"/>
      <c r="H3398" s="1586"/>
      <c r="I3398" s="1586"/>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505" t="s">
        <v>38</v>
      </c>
      <c r="G3399" s="1505"/>
      <c r="H3399" s="1505"/>
      <c r="I3399" s="1505"/>
      <c r="J3399" s="31"/>
      <c r="K3399" s="230"/>
      <c r="L3399" s="230"/>
      <c r="M3399" s="230"/>
      <c r="N3399" s="102"/>
      <c r="O3399" s="152"/>
      <c r="P3399" s="231"/>
      <c r="Q3399" s="1573" t="s">
        <v>41</v>
      </c>
      <c r="R3399" s="1573"/>
      <c r="S3399" s="1573"/>
      <c r="T3399" s="1573"/>
      <c r="U3399" s="1573"/>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94" t="s">
        <v>38</v>
      </c>
      <c r="G3419" s="1494"/>
      <c r="H3419" s="1494"/>
      <c r="I3419" s="1494"/>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41" t="s">
        <v>41</v>
      </c>
      <c r="R3424" s="1541"/>
      <c r="S3424" s="1541"/>
      <c r="T3424" s="1541"/>
      <c r="U3424" s="1541"/>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94" t="s">
        <v>38</v>
      </c>
      <c r="G3484" s="1494"/>
      <c r="H3484" s="1494"/>
      <c r="I3484" s="1494"/>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40" t="s">
        <v>41</v>
      </c>
      <c r="R3509" s="1540"/>
      <c r="S3509" s="1540"/>
      <c r="T3509" s="1540"/>
      <c r="U3509" s="1540"/>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41"/>
      <c r="R3510" s="1541"/>
      <c r="S3510" s="1541"/>
      <c r="T3510" s="1541"/>
      <c r="U3510" s="1541"/>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41"/>
      <c r="R3511" s="1541"/>
      <c r="S3511" s="1541"/>
      <c r="T3511" s="1541"/>
      <c r="U3511" s="1541"/>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41"/>
      <c r="R3512" s="1541"/>
      <c r="S3512" s="1541"/>
      <c r="T3512" s="1541"/>
      <c r="U3512" s="1541"/>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41"/>
      <c r="R3513" s="1541"/>
      <c r="S3513" s="1541"/>
      <c r="T3513" s="1541"/>
      <c r="U3513" s="1541"/>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94" t="s">
        <v>38</v>
      </c>
      <c r="G3569" s="1494"/>
      <c r="H3569" s="1494"/>
      <c r="I3569" s="1494"/>
      <c r="J3569" s="5"/>
      <c r="K3569" s="24"/>
      <c r="L3569" s="24"/>
      <c r="M3569" s="24"/>
      <c r="N3569" s="18"/>
      <c r="O3569" s="147"/>
      <c r="P3569" s="227"/>
      <c r="Q3569" s="1541" t="s">
        <v>41</v>
      </c>
      <c r="R3569" s="1541"/>
      <c r="S3569" s="1541"/>
      <c r="T3569" s="1541"/>
      <c r="U3569" s="1541"/>
      <c r="W3569" s="343"/>
    </row>
    <row r="3570" spans="1:23" ht="15" customHeight="1">
      <c r="A3570" s="3">
        <v>40904</v>
      </c>
      <c r="B3570" s="9">
        <v>0</v>
      </c>
      <c r="C3570" s="24"/>
      <c r="D3570" s="24"/>
      <c r="E3570" s="24"/>
      <c r="F3570" s="1494"/>
      <c r="G3570" s="1494"/>
      <c r="H3570" s="1494"/>
      <c r="I3570" s="1494"/>
      <c r="J3570" s="5"/>
      <c r="K3570" s="24"/>
      <c r="L3570" s="24"/>
      <c r="M3570" s="24"/>
      <c r="N3570" s="18"/>
      <c r="O3570" s="147"/>
      <c r="P3570" s="227"/>
      <c r="Q3570" s="1541"/>
      <c r="R3570" s="1541"/>
      <c r="S3570" s="1541"/>
      <c r="T3570" s="1541"/>
      <c r="U3570" s="1541"/>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505" t="s">
        <v>38</v>
      </c>
      <c r="G3574" s="1505"/>
      <c r="H3574" s="1505"/>
      <c r="I3574" s="1505"/>
      <c r="J3574" s="31"/>
      <c r="K3574" s="230"/>
      <c r="L3574" s="230"/>
      <c r="M3574" s="230"/>
      <c r="N3574" s="20"/>
      <c r="P3574" s="228"/>
      <c r="Q3574" s="1540" t="s">
        <v>41</v>
      </c>
      <c r="R3574" s="1540"/>
      <c r="S3574" s="1540"/>
      <c r="T3574" s="1540"/>
      <c r="U3574" s="1540"/>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41"/>
      <c r="R3575" s="1541"/>
      <c r="S3575" s="1541"/>
      <c r="T3575" s="1541"/>
      <c r="U3575" s="1541"/>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41" t="s">
        <v>41</v>
      </c>
      <c r="R3589" s="1541"/>
      <c r="S3589" s="1541"/>
      <c r="T3589" s="1541"/>
      <c r="U3589" s="1541"/>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41"/>
      <c r="R3590" s="1541"/>
      <c r="S3590" s="1541"/>
      <c r="T3590" s="1541"/>
      <c r="U3590" s="1541"/>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41"/>
      <c r="R3591" s="1541"/>
      <c r="S3591" s="1541"/>
      <c r="T3591" s="1541"/>
      <c r="U3591" s="1541"/>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41"/>
      <c r="R3592" s="1541"/>
      <c r="S3592" s="1541"/>
      <c r="T3592" s="1541"/>
      <c r="U3592" s="1541"/>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41"/>
      <c r="R3593" s="1541"/>
      <c r="S3593" s="1541"/>
      <c r="T3593" s="1541"/>
      <c r="U3593" s="1541"/>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579"/>
      <c r="C3596" s="1579"/>
      <c r="D3596" s="157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544"/>
      <c r="C3618" s="1544"/>
      <c r="D3618" s="1544"/>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544"/>
      <c r="C3641" s="1544"/>
      <c r="D3641" s="1544"/>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40" t="s">
        <v>41</v>
      </c>
      <c r="R3642" s="1540"/>
      <c r="S3642" s="1540"/>
      <c r="T3642" s="1540"/>
      <c r="U3642" s="1540"/>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41"/>
      <c r="R3643" s="1541"/>
      <c r="S3643" s="1541"/>
      <c r="T3643" s="1541"/>
      <c r="U3643" s="1541"/>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41"/>
      <c r="R3644" s="1541"/>
      <c r="S3644" s="1541"/>
      <c r="T3644" s="1541"/>
      <c r="U3644" s="1541"/>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94" t="s">
        <v>38</v>
      </c>
      <c r="G3646" s="1494"/>
      <c r="H3646" s="1494"/>
      <c r="I3646" s="1494"/>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94"/>
      <c r="G3647" s="1494"/>
      <c r="H3647" s="1494"/>
      <c r="I3647" s="1494"/>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41" t="s">
        <v>41</v>
      </c>
      <c r="R3662" s="1541"/>
      <c r="S3662" s="1541"/>
      <c r="T3662" s="1541"/>
      <c r="U3662" s="1541"/>
      <c r="W3662" s="343"/>
    </row>
    <row r="3663" spans="1:24" s="125" customFormat="1" ht="15" customHeight="1" thickBot="1">
      <c r="A3663" s="235"/>
      <c r="B3663" s="1544"/>
      <c r="C3663" s="1544"/>
      <c r="D3663" s="1544"/>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40" t="s">
        <v>41</v>
      </c>
      <c r="R3664" s="1540"/>
      <c r="S3664" s="1540"/>
      <c r="T3664" s="1540"/>
      <c r="U3664" s="1540"/>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94" t="s">
        <v>39</v>
      </c>
      <c r="G3668" s="1494"/>
      <c r="H3668" s="1494"/>
      <c r="I3668" s="1494"/>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544"/>
      <c r="C3687" s="1544"/>
      <c r="D3687" s="1544"/>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94" t="s">
        <v>38</v>
      </c>
      <c r="G3689" s="1494"/>
      <c r="H3689" s="1494"/>
      <c r="I3689" s="1494"/>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94"/>
      <c r="G3690" s="1494"/>
      <c r="H3690" s="1494"/>
      <c r="I3690" s="1494"/>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41" t="s">
        <v>41</v>
      </c>
      <c r="R3703" s="1541"/>
      <c r="S3703" s="1541"/>
      <c r="T3703" s="1541"/>
      <c r="U3703" s="1541"/>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544"/>
      <c r="C3709" s="1544"/>
      <c r="D3709" s="1544"/>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544"/>
      <c r="C3732" s="1544"/>
      <c r="D3732" s="1544"/>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94" t="s">
        <v>38</v>
      </c>
      <c r="G3751" s="1494"/>
      <c r="H3751" s="1494"/>
      <c r="I3751" s="1494"/>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544"/>
      <c r="C3777" s="1544"/>
      <c r="D3777" s="1544"/>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39" t="s">
        <v>41</v>
      </c>
      <c r="R3778" s="1539"/>
      <c r="S3778" s="1539"/>
      <c r="T3778" s="1539"/>
      <c r="U3778" s="1539"/>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510"/>
      <c r="R3779" s="1510"/>
      <c r="S3779" s="1510"/>
      <c r="T3779" s="1510"/>
      <c r="U3779" s="1510"/>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510"/>
      <c r="R3780" s="1510"/>
      <c r="S3780" s="1510"/>
      <c r="T3780" s="1510"/>
      <c r="U3780" s="1510"/>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510"/>
      <c r="R3781" s="1510"/>
      <c r="S3781" s="1510"/>
      <c r="T3781" s="1510"/>
      <c r="U3781" s="1510"/>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510"/>
      <c r="R3782" s="1510"/>
      <c r="S3782" s="1510"/>
      <c r="T3782" s="1510"/>
      <c r="U3782" s="1510"/>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544"/>
      <c r="C3801" s="1544"/>
      <c r="D3801" s="1544"/>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544"/>
      <c r="C3824" s="1544"/>
      <c r="D3824" s="1544"/>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94" t="s">
        <v>38</v>
      </c>
      <c r="G3841" s="1494"/>
      <c r="H3841" s="1494"/>
      <c r="I3841" s="1494"/>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94"/>
      <c r="G3842" s="1494"/>
      <c r="H3842" s="1494"/>
      <c r="I3842" s="1494"/>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507"/>
      <c r="C3846" s="1507"/>
      <c r="D3846" s="1507"/>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505" t="s">
        <v>38</v>
      </c>
      <c r="G3847" s="1505"/>
      <c r="H3847" s="1505"/>
      <c r="I3847" s="1505"/>
      <c r="J3847" s="31"/>
      <c r="K3847" s="230"/>
      <c r="L3847" s="230"/>
      <c r="M3847" s="230"/>
      <c r="O3847" s="169"/>
      <c r="P3847" s="228"/>
      <c r="Q3847" s="1540" t="s">
        <v>43</v>
      </c>
      <c r="R3847" s="1540"/>
      <c r="S3847" s="1540"/>
      <c r="T3847" s="1540"/>
      <c r="U3847" s="1540"/>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41"/>
      <c r="R3848" s="1541"/>
      <c r="S3848" s="1541"/>
      <c r="T3848" s="1541"/>
      <c r="U3848" s="1541"/>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41"/>
      <c r="R3849" s="1541"/>
      <c r="S3849" s="1541"/>
      <c r="T3849" s="1541"/>
      <c r="U3849" s="1541"/>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507"/>
      <c r="C3870" s="1507"/>
      <c r="D3870" s="1507"/>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76" t="s">
        <v>43</v>
      </c>
      <c r="R3877" s="1576"/>
      <c r="S3877" s="1576"/>
      <c r="T3877" s="1576"/>
      <c r="U3877" s="1576"/>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76"/>
      <c r="R3878" s="1576"/>
      <c r="S3878" s="1576"/>
      <c r="T3878" s="1576"/>
      <c r="U3878" s="1576"/>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76"/>
      <c r="R3879" s="1576"/>
      <c r="S3879" s="1576"/>
      <c r="T3879" s="1576"/>
      <c r="U3879" s="1576"/>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76"/>
      <c r="R3880" s="1576"/>
      <c r="S3880" s="1576"/>
      <c r="T3880" s="1576"/>
      <c r="U3880" s="1576"/>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76"/>
      <c r="R3881" s="1576"/>
      <c r="S3881" s="1576"/>
      <c r="T3881" s="1576"/>
      <c r="U3881" s="1576"/>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507"/>
      <c r="C3891" s="1507"/>
      <c r="D3891" s="1507"/>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507"/>
      <c r="C3913" s="1507"/>
      <c r="D3913" s="1507"/>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76" t="s">
        <v>43</v>
      </c>
      <c r="R3917" s="1576"/>
      <c r="S3917" s="1576"/>
      <c r="T3917" s="1576"/>
      <c r="U3917" s="1576"/>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76"/>
      <c r="R3918" s="1576"/>
      <c r="S3918" s="1576"/>
      <c r="T3918" s="1576"/>
      <c r="U3918" s="1576"/>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76" t="s">
        <v>35</v>
      </c>
      <c r="R3934" s="1576"/>
      <c r="S3934" s="1576"/>
      <c r="T3934" s="1576"/>
      <c r="U3934" s="1576"/>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76"/>
      <c r="R3935" s="1576"/>
      <c r="S3935" s="1576"/>
      <c r="T3935" s="1576"/>
      <c r="U3935" s="1576"/>
    </row>
    <row r="3936" spans="1:24" ht="15" customHeight="1" thickBot="1">
      <c r="A3936" s="236"/>
      <c r="B3936" s="1507"/>
      <c r="C3936" s="1507"/>
      <c r="D3936" s="1507"/>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520" t="s">
        <v>44</v>
      </c>
      <c r="R3937" s="1520"/>
      <c r="S3937" s="1520"/>
      <c r="T3937" s="1520"/>
      <c r="U3937" s="1520"/>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504" t="s">
        <v>45</v>
      </c>
      <c r="R3948" s="1504"/>
      <c r="S3948" s="1504"/>
      <c r="T3948" s="1504"/>
      <c r="U3948" s="1504"/>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507"/>
      <c r="C3960" s="1507"/>
      <c r="D3960" s="1507"/>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504" t="s">
        <v>45</v>
      </c>
      <c r="R3963" s="1504"/>
      <c r="S3963" s="1504"/>
      <c r="T3963" s="1504"/>
      <c r="U3963" s="1504"/>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504" t="s">
        <v>45</v>
      </c>
      <c r="R3966" s="1504"/>
      <c r="S3966" s="1504"/>
      <c r="T3966" s="1504"/>
      <c r="U3966" s="1504"/>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504"/>
      <c r="R3967" s="1504"/>
      <c r="S3967" s="1504"/>
      <c r="T3967" s="1504"/>
      <c r="U3967" s="1504"/>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504"/>
      <c r="R3968" s="1504"/>
      <c r="S3968" s="1504"/>
      <c r="T3968" s="1504"/>
      <c r="U3968" s="1504"/>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507"/>
      <c r="C3981" s="1507"/>
      <c r="D3981" s="1507"/>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507"/>
      <c r="C4005" s="1507"/>
      <c r="D4005" s="1507"/>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507"/>
      <c r="C4028" s="1507"/>
      <c r="D4028" s="1507"/>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546"/>
      <c r="Z4042" s="1546"/>
      <c r="AA4042" s="1546"/>
      <c r="AB4042" s="1546"/>
      <c r="AC4042" s="1546"/>
      <c r="AD4042" s="1546"/>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546"/>
      <c r="Z4043" s="1546"/>
      <c r="AA4043" s="1546"/>
      <c r="AB4043" s="1546"/>
      <c r="AC4043" s="1546"/>
      <c r="AD4043" s="1546"/>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507"/>
      <c r="C4050" s="1507"/>
      <c r="D4050" s="1507"/>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539" t="s">
        <v>41</v>
      </c>
      <c r="Z4051" s="1539"/>
      <c r="AA4051" s="1539"/>
      <c r="AB4051" s="1539"/>
      <c r="AC4051" s="1539"/>
      <c r="AD4051" s="1539"/>
      <c r="AE4051" s="1539"/>
      <c r="AF4051" s="1539"/>
      <c r="AG4051" s="1539"/>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510"/>
      <c r="Z4052" s="1510"/>
      <c r="AA4052" s="1510"/>
      <c r="AB4052" s="1510"/>
      <c r="AC4052" s="1510"/>
      <c r="AD4052" s="1510"/>
      <c r="AE4052" s="1510"/>
      <c r="AF4052" s="1510"/>
      <c r="AG4052" s="1510"/>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510"/>
      <c r="Z4053" s="1510"/>
      <c r="AA4053" s="1510"/>
      <c r="AB4053" s="1510"/>
      <c r="AC4053" s="1510"/>
      <c r="AD4053" s="1510"/>
      <c r="AE4053" s="1510"/>
      <c r="AF4053" s="1510"/>
      <c r="AG4053" s="1510"/>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510"/>
      <c r="Z4054" s="1510"/>
      <c r="AA4054" s="1510"/>
      <c r="AB4054" s="1510"/>
      <c r="AC4054" s="1510"/>
      <c r="AD4054" s="1510"/>
      <c r="AE4054" s="1510"/>
      <c r="AF4054" s="1510"/>
      <c r="AG4054" s="1510"/>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510"/>
      <c r="Z4055" s="1510"/>
      <c r="AA4055" s="1510"/>
      <c r="AB4055" s="1510"/>
      <c r="AC4055" s="1510"/>
      <c r="AD4055" s="1510"/>
      <c r="AE4055" s="1510"/>
      <c r="AF4055" s="1510"/>
      <c r="AG4055" s="1510"/>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507"/>
      <c r="C4074" s="1507"/>
      <c r="D4074" s="1507"/>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507"/>
      <c r="C4096" s="1507"/>
      <c r="D4096" s="1507"/>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94" t="s">
        <v>38</v>
      </c>
      <c r="G4114" s="1494"/>
      <c r="H4114" s="1494"/>
      <c r="I4114" s="1494"/>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94"/>
      <c r="G4115" s="1494"/>
      <c r="H4115" s="1494"/>
      <c r="I4115" s="1494"/>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507"/>
      <c r="C4119" s="1507"/>
      <c r="D4119" s="1507"/>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77" t="s">
        <v>46</v>
      </c>
      <c r="Q4141" s="1578"/>
      <c r="R4141" s="1578"/>
      <c r="S4141" s="1578"/>
      <c r="T4141" s="1578"/>
      <c r="U4141" s="1578"/>
      <c r="V4141" s="1578"/>
      <c r="W4141" s="1578"/>
    </row>
    <row r="4142" spans="1:23" ht="15" customHeight="1" thickBot="1">
      <c r="A4142" s="236"/>
      <c r="B4142" s="1507"/>
      <c r="C4142" s="1507"/>
      <c r="D4142" s="1507"/>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80" t="s">
        <v>46</v>
      </c>
      <c r="Q4143" s="1581"/>
      <c r="R4143" s="1581"/>
      <c r="S4143" s="1581"/>
      <c r="T4143" s="1581"/>
      <c r="U4143" s="1581"/>
      <c r="V4143" s="1581"/>
      <c r="W4143" s="1581"/>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82"/>
      <c r="Q4144" s="1583"/>
      <c r="R4144" s="1583"/>
      <c r="S4144" s="1583"/>
      <c r="T4144" s="1583"/>
      <c r="U4144" s="1583"/>
      <c r="V4144" s="1583"/>
      <c r="W4144" s="1583"/>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82"/>
      <c r="Q4145" s="1583"/>
      <c r="R4145" s="1583"/>
      <c r="S4145" s="1583"/>
      <c r="T4145" s="1583"/>
      <c r="U4145" s="1583"/>
      <c r="V4145" s="1583"/>
      <c r="W4145" s="1583"/>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82"/>
      <c r="Q4146" s="1583"/>
      <c r="R4146" s="1583"/>
      <c r="S4146" s="1583"/>
      <c r="T4146" s="1583"/>
      <c r="U4146" s="1583"/>
      <c r="V4146" s="1583"/>
      <c r="W4146" s="1583"/>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507"/>
      <c r="C4163" s="1507"/>
      <c r="D4163" s="1507"/>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507"/>
      <c r="C4185" s="1507"/>
      <c r="D4185" s="1507"/>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575" t="s">
        <v>47</v>
      </c>
      <c r="G4199" s="1575"/>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575"/>
      <c r="G4200" s="1575"/>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507"/>
      <c r="C4208" s="1507"/>
      <c r="D4208" s="1507"/>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520" t="s">
        <v>44</v>
      </c>
      <c r="R4209" s="1520"/>
      <c r="S4209" s="1520"/>
      <c r="T4209" s="1520"/>
      <c r="U4209" s="1520"/>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520" t="s">
        <v>44</v>
      </c>
      <c r="R4210" s="1520"/>
      <c r="S4210" s="1520"/>
      <c r="T4210" s="1520"/>
      <c r="U4210" s="1520"/>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507"/>
      <c r="C4231" s="1507"/>
      <c r="D4231" s="1507"/>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520" t="s">
        <v>44</v>
      </c>
      <c r="R4232" s="1520"/>
      <c r="S4232" s="1520"/>
      <c r="T4232" s="1520"/>
      <c r="U4232" s="1520"/>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507"/>
      <c r="C4253" s="1507"/>
      <c r="D4253" s="1507"/>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507"/>
      <c r="C4277" s="1507"/>
      <c r="D4277" s="1507"/>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94" t="s">
        <v>48</v>
      </c>
      <c r="G4294" s="1494"/>
      <c r="H4294" s="1494"/>
      <c r="I4294" s="1494"/>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507"/>
      <c r="C4299" s="1507"/>
      <c r="D4299" s="1507"/>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32" t="s">
        <v>50</v>
      </c>
      <c r="Q4305" s="1532"/>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507"/>
      <c r="C4322" s="1507"/>
      <c r="D4322" s="1507"/>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33"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34"/>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34"/>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34"/>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34"/>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34"/>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507"/>
      <c r="C4346" s="1507"/>
      <c r="D4346" s="1507"/>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507"/>
      <c r="C4367" s="1507"/>
      <c r="D4367" s="1507"/>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94" t="s">
        <v>51</v>
      </c>
      <c r="G4386" s="1494"/>
      <c r="H4386" s="1494"/>
      <c r="I4386" s="1494"/>
      <c r="J4386" s="5"/>
      <c r="P4386" s="278">
        <v>12590</v>
      </c>
      <c r="Q4386" s="25">
        <f>177.91/1104.3</f>
        <v>0.16110658335597211</v>
      </c>
      <c r="U4386" s="461">
        <v>0.1</v>
      </c>
      <c r="W4386" s="340">
        <f t="shared" si="222"/>
        <v>2231.165072896858</v>
      </c>
    </row>
    <row r="4387" spans="1:23" ht="15" customHeight="1">
      <c r="A4387" s="3">
        <v>41999</v>
      </c>
      <c r="B4387" s="9">
        <v>0</v>
      </c>
      <c r="F4387" s="1494"/>
      <c r="G4387" s="1494"/>
      <c r="H4387" s="1494"/>
      <c r="I4387" s="1494"/>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507"/>
      <c r="C4391" s="1507"/>
      <c r="D4391" s="1507"/>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507"/>
      <c r="C4413" s="1507"/>
      <c r="D4413" s="1507"/>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519"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519" t="s">
        <v>50</v>
      </c>
      <c r="Q4426" s="1519"/>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519"/>
      <c r="Q4427" s="1519"/>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519"/>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519"/>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519"/>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507"/>
      <c r="C4434" s="1507"/>
      <c r="D4434" s="1507"/>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507"/>
      <c r="C4457" s="1507"/>
      <c r="D4457" s="1507"/>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94" t="s">
        <v>51</v>
      </c>
      <c r="G4460" s="1494"/>
      <c r="H4460" s="1494"/>
      <c r="I4460" s="1494"/>
      <c r="J4460" s="5"/>
      <c r="P4460" s="278">
        <v>12510</v>
      </c>
      <c r="Q4460" s="25">
        <f>176.64/1094.6</f>
        <v>0.16137401790608441</v>
      </c>
      <c r="U4460" s="461">
        <v>0.1</v>
      </c>
      <c r="W4460" s="340">
        <f>(P4460*Q4460)*(1+U4460)</f>
        <v>2220.6678604056278</v>
      </c>
    </row>
    <row r="4461" spans="1:23" ht="15" customHeight="1">
      <c r="A4461" s="3">
        <v>42100</v>
      </c>
      <c r="B4461" s="9">
        <v>0</v>
      </c>
      <c r="F4461" s="1494"/>
      <c r="G4461" s="1494"/>
      <c r="H4461" s="1494"/>
      <c r="I4461" s="1494"/>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35" t="s">
        <v>50</v>
      </c>
      <c r="Q4479" s="1536"/>
      <c r="U4479" s="461">
        <v>0.1</v>
      </c>
    </row>
    <row r="4480" spans="1:23" ht="15" customHeight="1" thickBot="1">
      <c r="A4480" s="236"/>
      <c r="B4480" s="1507"/>
      <c r="C4480" s="1507"/>
      <c r="D4480" s="1507"/>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45" t="s">
        <v>50</v>
      </c>
      <c r="Q4481" s="1545"/>
      <c r="U4481" s="461">
        <v>0.1</v>
      </c>
    </row>
    <row r="4482" spans="1:23" ht="15" customHeight="1">
      <c r="A4482" s="3">
        <v>42128</v>
      </c>
      <c r="B4482" s="9" t="e">
        <f>#REF!+#REF!</f>
        <v>#REF!</v>
      </c>
      <c r="F4482" s="1494" t="s">
        <v>51</v>
      </c>
      <c r="G4482" s="1494"/>
      <c r="H4482" s="1494"/>
      <c r="I4482" s="1494"/>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94" t="s">
        <v>51</v>
      </c>
      <c r="G4497" s="1494"/>
      <c r="H4497" s="1494"/>
      <c r="I4497" s="1494"/>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507"/>
      <c r="C4502" s="1507"/>
      <c r="D4502" s="1507"/>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507"/>
      <c r="C4525" s="1507"/>
      <c r="D4525" s="1507"/>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507"/>
      <c r="C4549" s="1507"/>
      <c r="D4549" s="1507"/>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94" t="s">
        <v>51</v>
      </c>
      <c r="G4570" s="1494"/>
      <c r="H4570" s="1494"/>
      <c r="I4570" s="1494"/>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507"/>
      <c r="C4571" s="1507"/>
      <c r="D4571" s="1507"/>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27"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27"/>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504" t="s">
        <v>48</v>
      </c>
      <c r="Q4590" s="1504" t="s">
        <v>48</v>
      </c>
      <c r="U4590" s="461">
        <v>0.1</v>
      </c>
      <c r="W4590" s="1518"/>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504"/>
      <c r="Q4591" s="1504"/>
      <c r="U4591" s="461">
        <v>0.1</v>
      </c>
      <c r="W4591" s="1518"/>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507"/>
      <c r="C4594" s="1507"/>
      <c r="D4594" s="1507"/>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503" t="s">
        <v>48</v>
      </c>
      <c r="Q4595" s="25">
        <f>184.92/1177</f>
        <v>0.15711129991503822</v>
      </c>
      <c r="U4595" s="461">
        <v>0.1</v>
      </c>
      <c r="W4595" s="1517"/>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504"/>
      <c r="Q4596" s="25">
        <f>185.5/1183</f>
        <v>0.15680473372781065</v>
      </c>
      <c r="U4596" s="461">
        <v>0.1</v>
      </c>
      <c r="W4596" s="1518"/>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504"/>
      <c r="Q4597" s="25">
        <f>183.64/1168</f>
        <v>0.15722602739726027</v>
      </c>
      <c r="U4597" s="461">
        <v>0.1</v>
      </c>
      <c r="W4597" s="1518"/>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504"/>
      <c r="Q4598" s="25">
        <f>183.6/1167</f>
        <v>0.15732647814910025</v>
      </c>
      <c r="U4598" s="461">
        <v>0.1</v>
      </c>
      <c r="W4598" s="1518"/>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504"/>
      <c r="Q4599" s="25">
        <f>182.52/1157</f>
        <v>0.15775280898876406</v>
      </c>
      <c r="U4599" s="461">
        <v>0.1</v>
      </c>
      <c r="W4599" s="1518"/>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504"/>
      <c r="Q4600" s="25">
        <f>182.82/1161.5</f>
        <v>0.15739991390443392</v>
      </c>
      <c r="U4600" s="461">
        <v>0.1</v>
      </c>
      <c r="W4600" s="1518"/>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507"/>
      <c r="C4617" s="1507"/>
      <c r="D4617" s="1507"/>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507"/>
      <c r="C4639" s="1507"/>
      <c r="D4639" s="1507"/>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08"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08"/>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08"/>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94" t="s">
        <v>51</v>
      </c>
      <c r="G4658" s="1494"/>
      <c r="H4658" s="1494"/>
      <c r="I4658" s="1494"/>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507"/>
      <c r="C4662" s="1507"/>
      <c r="D4662" s="1507"/>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507"/>
      <c r="C4683" s="1507"/>
      <c r="D4683" s="1507"/>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504" t="s">
        <v>48</v>
      </c>
      <c r="Q4688" s="25">
        <f>181.83/1202.7</f>
        <v>0.15118483412322276</v>
      </c>
      <c r="U4688" s="457">
        <v>0.1</v>
      </c>
      <c r="W4688" s="1521"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504"/>
      <c r="Q4689" s="1504" t="s">
        <v>48</v>
      </c>
      <c r="U4689" s="457">
        <v>0.1</v>
      </c>
      <c r="W4689" s="1521"/>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504"/>
      <c r="Q4690" s="1504"/>
      <c r="U4690" s="457">
        <v>0.1</v>
      </c>
      <c r="W4690" s="1521"/>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504"/>
      <c r="Q4691" s="1504"/>
      <c r="U4691" s="457">
        <v>0.1</v>
      </c>
      <c r="W4691" s="1521"/>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504"/>
      <c r="Q4692" s="25">
        <f>183.28/1198.36</f>
        <v>0.15294235455122002</v>
      </c>
      <c r="U4692" s="457">
        <v>0.1</v>
      </c>
      <c r="W4692" s="1521"/>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504"/>
      <c r="Q4693" s="25">
        <f>182.78/1197</f>
        <v>0.15269841269841269</v>
      </c>
      <c r="U4693" s="457">
        <v>0.1</v>
      </c>
      <c r="W4693" s="1521"/>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507"/>
      <c r="C4705" s="1507"/>
      <c r="D4705" s="1507"/>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94"/>
      <c r="C4724" s="1494"/>
      <c r="D4724" s="1494"/>
      <c r="E4724" s="1494"/>
      <c r="F4724" s="1494"/>
      <c r="G4724" s="1494"/>
      <c r="H4724" s="1494"/>
      <c r="I4724" s="1494"/>
      <c r="J4724" s="1494"/>
      <c r="K4724" s="1494"/>
      <c r="L4724" s="1494"/>
      <c r="M4724" s="1494"/>
      <c r="P4724" s="278">
        <v>13540</v>
      </c>
      <c r="Q4724" s="25">
        <f>179.19/1167.1</f>
        <v>0.15353440150801131</v>
      </c>
      <c r="U4724" s="457">
        <v>0.1</v>
      </c>
      <c r="W4724" s="340">
        <f t="shared" si="280"/>
        <v>2286.7413760603208</v>
      </c>
      <c r="X4724" s="534"/>
    </row>
    <row r="4725" spans="1:24" ht="15" customHeight="1">
      <c r="A4725" s="3">
        <v>42457</v>
      </c>
      <c r="B4725" s="1494"/>
      <c r="C4725" s="1494"/>
      <c r="D4725" s="1494"/>
      <c r="E4725" s="1494"/>
      <c r="F4725" s="1494"/>
      <c r="G4725" s="1494"/>
      <c r="H4725" s="1494"/>
      <c r="I4725" s="1494"/>
      <c r="J4725" s="1494"/>
      <c r="K4725" s="1494"/>
      <c r="L4725" s="1494"/>
      <c r="M4725" s="1494"/>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507"/>
      <c r="C4729" s="1507"/>
      <c r="D4729" s="1507"/>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507"/>
      <c r="C4751" s="1507"/>
      <c r="D4751" s="1507"/>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505"/>
      <c r="C4752" s="1505"/>
      <c r="D4752" s="1505"/>
      <c r="E4752" s="1505"/>
      <c r="F4752" s="1505"/>
      <c r="G4752" s="1505"/>
      <c r="H4752" s="1505"/>
      <c r="I4752" s="1505"/>
      <c r="J4752" s="1505"/>
      <c r="K4752" s="1505"/>
      <c r="L4752" s="1505"/>
      <c r="M4752" s="1505"/>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94"/>
      <c r="C4772" s="1494"/>
      <c r="D4772" s="1494"/>
      <c r="E4772" s="1494"/>
      <c r="F4772" s="1494"/>
      <c r="G4772" s="1494"/>
      <c r="H4772" s="1494"/>
      <c r="I4772" s="1494"/>
      <c r="J4772" s="1494"/>
      <c r="K4772" s="1494"/>
      <c r="L4772" s="1494"/>
      <c r="M4772" s="1494"/>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507"/>
      <c r="C4774" s="1507"/>
      <c r="D4774" s="1507"/>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27" t="s">
        <v>55</v>
      </c>
      <c r="Q4781" s="25">
        <f>175.94/1156.5</f>
        <v>0.15213143104193688</v>
      </c>
      <c r="U4781" s="457">
        <v>0.1</v>
      </c>
      <c r="W4781" s="1518"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27"/>
      <c r="Q4782" s="25">
        <f>175.94/1155.8</f>
        <v>0.15222356809136528</v>
      </c>
      <c r="U4782" s="457">
        <v>0.1</v>
      </c>
      <c r="W4782" s="1518"/>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507"/>
      <c r="C4797" s="1507"/>
      <c r="D4797" s="1507"/>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507"/>
      <c r="C4819" s="1507"/>
      <c r="D4819" s="1507"/>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94"/>
      <c r="C4840" s="1494"/>
      <c r="D4840" s="1494"/>
      <c r="E4840" s="1494"/>
      <c r="F4840" s="1494"/>
      <c r="G4840" s="1494"/>
      <c r="H4840" s="1494"/>
      <c r="I4840" s="1494"/>
      <c r="J4840" s="1494"/>
      <c r="K4840" s="1494"/>
      <c r="L4840" s="1494"/>
      <c r="M4840" s="1494"/>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507"/>
      <c r="C4843" s="1507"/>
      <c r="D4843" s="1507"/>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28" t="s">
        <v>50</v>
      </c>
      <c r="U4852" s="457">
        <v>0.1</v>
      </c>
      <c r="W4852" s="1518"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28"/>
      <c r="U4853" s="457">
        <v>0.1</v>
      </c>
      <c r="W4853" s="1518"/>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519" t="s">
        <v>50</v>
      </c>
      <c r="Q4854" s="1528"/>
      <c r="U4854" s="457">
        <v>0.1</v>
      </c>
      <c r="W4854" s="1518"/>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519"/>
      <c r="Q4855" s="25">
        <f>166.02/1112.3</f>
        <v>0.14925829362582038</v>
      </c>
      <c r="U4855" s="457">
        <v>0.1</v>
      </c>
      <c r="W4855" s="1518"/>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507"/>
      <c r="C4866" s="1507"/>
      <c r="D4866" s="1507"/>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87" t="s">
        <v>50</v>
      </c>
      <c r="Q4867" s="376" t="s">
        <v>50</v>
      </c>
      <c r="U4867" s="457">
        <v>0.1</v>
      </c>
      <c r="W4867" s="1517"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519"/>
      <c r="Q4868" s="25">
        <f>165.28/1105.1</f>
        <v>0.14956112568998281</v>
      </c>
      <c r="U4868" s="457">
        <v>0.1</v>
      </c>
      <c r="W4868" s="1518"/>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519"/>
      <c r="Q4869" s="25">
        <f>165.28/1105.1</f>
        <v>0.14956112568998281</v>
      </c>
      <c r="U4869" s="457">
        <v>0.1</v>
      </c>
      <c r="W4869" s="1518"/>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519"/>
      <c r="Q4870" s="25">
        <f>165.28/1105.1</f>
        <v>0.14956112568998281</v>
      </c>
      <c r="U4870" s="457">
        <v>0.1</v>
      </c>
      <c r="W4870" s="1518"/>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519"/>
      <c r="Q4871" s="25">
        <f>165.94/1111.3</f>
        <v>0.14932061549536579</v>
      </c>
      <c r="U4871" s="457">
        <v>0.1</v>
      </c>
      <c r="W4871" s="1518"/>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507"/>
      <c r="C4888" s="1507"/>
      <c r="D4888" s="1507"/>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507"/>
      <c r="C4911" s="1507"/>
      <c r="D4911" s="1507"/>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94"/>
      <c r="C4929" s="1494"/>
      <c r="D4929" s="1494"/>
      <c r="E4929" s="1494"/>
      <c r="F4929" s="1494"/>
      <c r="G4929" s="1494"/>
      <c r="H4929" s="1494"/>
      <c r="I4929" s="1494"/>
      <c r="J4929" s="1494"/>
      <c r="K4929" s="1494"/>
      <c r="L4929" s="1494"/>
      <c r="M4929" s="1494"/>
      <c r="P4929" s="278">
        <v>17610</v>
      </c>
      <c r="Q4929" s="25">
        <f>172.49/1199.4</f>
        <v>0.14381357345339335</v>
      </c>
      <c r="U4929" s="457">
        <v>0.1</v>
      </c>
      <c r="W4929" s="340">
        <f t="shared" si="309"/>
        <v>2785.8127313656832</v>
      </c>
      <c r="X4929" s="534"/>
    </row>
    <row r="4930" spans="1:24" ht="15" customHeight="1">
      <c r="A4930" s="3">
        <v>42731</v>
      </c>
      <c r="B4930" s="1494"/>
      <c r="C4930" s="1494"/>
      <c r="D4930" s="1494"/>
      <c r="E4930" s="1494"/>
      <c r="F4930" s="1494"/>
      <c r="G4930" s="1494"/>
      <c r="H4930" s="1494"/>
      <c r="I4930" s="1494"/>
      <c r="J4930" s="1494"/>
      <c r="K4930" s="1494"/>
      <c r="L4930" s="1494"/>
      <c r="M4930" s="1494"/>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507"/>
      <c r="C4934" s="1507"/>
      <c r="D4934" s="1507"/>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519" t="s">
        <v>50</v>
      </c>
      <c r="Q4953" s="1519" t="s">
        <v>50</v>
      </c>
      <c r="W4953" s="1524"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519"/>
      <c r="Q4954" s="1519"/>
      <c r="W4954" s="1524"/>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519"/>
      <c r="Q4955" s="1519"/>
      <c r="W4955" s="1524"/>
      <c r="X4955" s="534"/>
    </row>
    <row r="4956" spans="1:24" ht="15" customHeight="1" thickBot="1">
      <c r="A4956" s="236"/>
      <c r="B4956" s="1507"/>
      <c r="C4956" s="1507"/>
      <c r="D4956" s="1507"/>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25" t="s">
        <v>50</v>
      </c>
      <c r="Q4957" s="25">
        <f>169.01/1155.5</f>
        <v>0.14626568585028127</v>
      </c>
      <c r="W4957" s="1522"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26"/>
      <c r="Q4958" s="25">
        <f>168.97/1155.2</f>
        <v>0.14626904432132964</v>
      </c>
      <c r="W4958" s="1523"/>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507"/>
      <c r="C4977" s="1507"/>
      <c r="D4977" s="1507"/>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507"/>
      <c r="C5001" s="1507"/>
      <c r="D5001" s="1507"/>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31" t="s">
        <v>56</v>
      </c>
      <c r="Q5002" s="25">
        <f>162.01/1113.8</f>
        <v>0.1454569940743401</v>
      </c>
      <c r="W5002" s="1529"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08"/>
      <c r="Q5003" s="25">
        <f>162.67/1118.9</f>
        <v>0.14538385914737686</v>
      </c>
      <c r="W5003" s="1530"/>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94"/>
      <c r="C5011" s="1494"/>
      <c r="D5011" s="1494"/>
      <c r="E5011" s="1494"/>
      <c r="F5011" s="1494"/>
      <c r="G5011" s="1494"/>
      <c r="H5011" s="1494"/>
      <c r="I5011" s="1494"/>
      <c r="J5011" s="1494"/>
      <c r="K5011" s="1494"/>
      <c r="L5011" s="1494"/>
      <c r="M5011" s="1494"/>
      <c r="Q5011" s="25">
        <f>165.47/1138.8</f>
        <v>0.14530207235686687</v>
      </c>
      <c r="X5011" s="534"/>
    </row>
    <row r="5012" spans="1:24" ht="15" customHeight="1">
      <c r="A5012" s="3">
        <v>42842</v>
      </c>
      <c r="B5012" s="1494"/>
      <c r="C5012" s="1494"/>
      <c r="D5012" s="1494"/>
      <c r="E5012" s="1494"/>
      <c r="F5012" s="1494"/>
      <c r="G5012" s="1494"/>
      <c r="H5012" s="1494"/>
      <c r="I5012" s="1494"/>
      <c r="J5012" s="1494"/>
      <c r="K5012" s="1494"/>
      <c r="L5012" s="1494"/>
      <c r="M5012" s="1494"/>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507"/>
      <c r="C5022" s="1507"/>
      <c r="D5022" s="1507"/>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505"/>
      <c r="C5023" s="1505"/>
      <c r="D5023" s="1505"/>
      <c r="E5023" s="1505"/>
      <c r="F5023" s="1505"/>
      <c r="G5023" s="1505"/>
      <c r="H5023" s="1505"/>
      <c r="I5023" s="1505"/>
      <c r="J5023" s="1505"/>
      <c r="K5023" s="1505"/>
      <c r="L5023" s="1505"/>
      <c r="M5023" s="1505"/>
      <c r="P5023" s="450" t="s">
        <v>56</v>
      </c>
      <c r="Q5023" s="1503"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504"/>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504"/>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504"/>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94"/>
      <c r="C5043" s="1494"/>
      <c r="D5043" s="1494"/>
      <c r="E5043" s="1494"/>
      <c r="F5043" s="1494"/>
      <c r="G5043" s="1494"/>
      <c r="H5043" s="1494"/>
      <c r="I5043" s="1494"/>
      <c r="J5043" s="1494"/>
      <c r="K5043" s="1494"/>
      <c r="L5043" s="1494"/>
      <c r="M5043" s="1494"/>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507"/>
      <c r="C5046" s="1507"/>
      <c r="D5046" s="1507"/>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507"/>
      <c r="C5069" s="1507"/>
      <c r="D5069" s="1507"/>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507"/>
      <c r="C5091" s="1507"/>
      <c r="D5091" s="1507"/>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94"/>
      <c r="C5111" s="1494"/>
      <c r="D5111" s="1494"/>
      <c r="E5111" s="1494"/>
      <c r="F5111" s="1494"/>
      <c r="G5111" s="1494"/>
      <c r="H5111" s="1494"/>
      <c r="I5111" s="1494"/>
      <c r="J5111" s="1494"/>
      <c r="K5111" s="1494"/>
      <c r="L5111" s="1494"/>
      <c r="M5111" s="1494"/>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507"/>
      <c r="C5115" s="1507"/>
      <c r="D5115" s="1507"/>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507"/>
      <c r="C5137" s="1507"/>
      <c r="D5137" s="1507"/>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507"/>
      <c r="C5160" s="1507"/>
      <c r="D5160" s="1507"/>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507"/>
      <c r="C5183" s="1507"/>
      <c r="D5183" s="1507"/>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94"/>
      <c r="C5200" s="1494"/>
      <c r="D5200" s="1494"/>
      <c r="E5200" s="1494"/>
      <c r="F5200" s="1494"/>
      <c r="G5200" s="1494"/>
      <c r="H5200" s="1494"/>
      <c r="I5200" s="1494"/>
      <c r="J5200" s="1494"/>
      <c r="K5200" s="1494"/>
      <c r="L5200" s="1494"/>
      <c r="M5200" s="1494"/>
      <c r="P5200" s="278"/>
      <c r="X5200" s="534"/>
    </row>
    <row r="5201" spans="1:24" ht="15" customHeight="1">
      <c r="A5201" s="3">
        <v>43095</v>
      </c>
      <c r="B5201" s="1494"/>
      <c r="C5201" s="1494"/>
      <c r="D5201" s="1494"/>
      <c r="E5201" s="1494"/>
      <c r="F5201" s="1494"/>
      <c r="G5201" s="1494"/>
      <c r="H5201" s="1494"/>
      <c r="I5201" s="1494"/>
      <c r="J5201" s="1494"/>
      <c r="K5201" s="1494"/>
      <c r="L5201" s="1494"/>
      <c r="M5201" s="1494"/>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507"/>
      <c r="C5205" s="1507"/>
      <c r="D5205" s="1507"/>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507"/>
      <c r="C5228" s="1507"/>
      <c r="D5228" s="1507"/>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15" t="s">
        <v>50</v>
      </c>
      <c r="Q5239" s="1515"/>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15"/>
      <c r="Q5240" s="1515"/>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15"/>
      <c r="Q5241" s="1515"/>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15"/>
      <c r="Q5242" s="1515"/>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15"/>
      <c r="Q5243" s="1515"/>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507"/>
      <c r="C5249" s="1507"/>
      <c r="D5249" s="1507"/>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94"/>
      <c r="C5271" s="1494"/>
      <c r="D5271" s="1494"/>
      <c r="E5271" s="1494"/>
      <c r="F5271" s="1494"/>
      <c r="G5271" s="1494"/>
      <c r="H5271" s="1494"/>
      <c r="I5271" s="1494"/>
      <c r="J5271" s="1494"/>
      <c r="K5271" s="1494"/>
      <c r="L5271" s="1494"/>
      <c r="M5271" s="1494"/>
      <c r="N5271" s="454">
        <f>AVERAGE(K5250:K5270)</f>
        <v>2397</v>
      </c>
      <c r="O5271" s="250">
        <f>AVERAGE(K5206:K5270)</f>
        <v>2522.6746031746034</v>
      </c>
      <c r="X5271" s="534"/>
    </row>
    <row r="5272" spans="1:24" ht="15" customHeight="1" thickBot="1">
      <c r="A5272" s="236"/>
      <c r="B5272" s="1507"/>
      <c r="C5272" s="1507"/>
      <c r="D5272" s="1507"/>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94"/>
      <c r="C5273" s="1494"/>
      <c r="D5273" s="1494"/>
      <c r="E5273" s="1494"/>
      <c r="F5273" s="1494"/>
      <c r="G5273" s="1494"/>
      <c r="H5273" s="1494"/>
      <c r="I5273" s="1494"/>
      <c r="J5273" s="1494"/>
      <c r="K5273" s="1494"/>
      <c r="L5273" s="1494"/>
      <c r="M5273" s="1494"/>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08"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08"/>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507"/>
      <c r="C5294" s="1507"/>
      <c r="D5294" s="1507"/>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94"/>
      <c r="C5299" s="1494"/>
      <c r="D5299" s="1494"/>
      <c r="E5299" s="1494"/>
      <c r="F5299" s="1494"/>
      <c r="G5299" s="1494"/>
      <c r="H5299" s="1494"/>
      <c r="I5299" s="1494"/>
      <c r="J5299" s="1494"/>
      <c r="K5299" s="1494"/>
      <c r="L5299" s="1494"/>
      <c r="M5299" s="1494"/>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94"/>
      <c r="C5314" s="1494"/>
      <c r="D5314" s="1494"/>
      <c r="E5314" s="1494"/>
      <c r="F5314" s="1494"/>
      <c r="G5314" s="1494"/>
      <c r="H5314" s="1494"/>
      <c r="I5314" s="1494"/>
      <c r="J5314" s="1494"/>
      <c r="K5314" s="1494"/>
      <c r="L5314" s="1494"/>
      <c r="M5314" s="1494"/>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507"/>
      <c r="C5318" s="1507"/>
      <c r="D5318" s="1507"/>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507"/>
      <c r="C5340" s="1507"/>
      <c r="D5340" s="1507"/>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94"/>
      <c r="C5382" s="1494"/>
      <c r="D5382" s="1494"/>
      <c r="E5382" s="1494"/>
      <c r="F5382" s="1494"/>
      <c r="G5382" s="1494"/>
      <c r="H5382" s="1494"/>
      <c r="I5382" s="1494"/>
      <c r="J5382" s="1494"/>
      <c r="K5382" s="1494"/>
      <c r="L5382" s="1494"/>
      <c r="M5382" s="1494"/>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94"/>
      <c r="C5472" s="1494"/>
      <c r="D5472" s="1494"/>
      <c r="E5472" s="1494"/>
      <c r="F5472" s="1494"/>
      <c r="G5472" s="1494"/>
      <c r="H5472" s="1494"/>
      <c r="I5472" s="1494"/>
      <c r="J5472" s="1494"/>
      <c r="K5472" s="1494"/>
      <c r="L5472" s="1494"/>
      <c r="M5472" s="1494"/>
      <c r="N5472" s="137"/>
      <c r="O5472" s="137"/>
      <c r="P5472" s="278">
        <v>18350</v>
      </c>
      <c r="Q5472" s="25">
        <f>162.82/1125.2</f>
        <v>0.14470316388197652</v>
      </c>
      <c r="W5472" s="340">
        <f>(P5472*Q5472)*(1+U5472)</f>
        <v>2655.3030572342691</v>
      </c>
      <c r="X5472" s="534"/>
    </row>
    <row r="5473" spans="1:24" ht="15" customHeight="1">
      <c r="A5473" s="3">
        <v>43460</v>
      </c>
      <c r="B5473" s="1494"/>
      <c r="C5473" s="1494"/>
      <c r="D5473" s="1494"/>
      <c r="E5473" s="1494"/>
      <c r="F5473" s="1494"/>
      <c r="G5473" s="1494"/>
      <c r="H5473" s="1494"/>
      <c r="I5473" s="1494"/>
      <c r="J5473" s="1494"/>
      <c r="K5473" s="1494"/>
      <c r="L5473" s="1494"/>
      <c r="M5473" s="1494"/>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94"/>
      <c r="C5558" s="1494"/>
      <c r="D5558" s="1494"/>
      <c r="E5558" s="1494"/>
      <c r="F5558" s="1494"/>
      <c r="G5558" s="1494"/>
      <c r="H5558" s="1494"/>
      <c r="I5558" s="1494"/>
      <c r="J5558" s="1494"/>
      <c r="K5558" s="1494"/>
      <c r="L5558" s="1494"/>
      <c r="M5558" s="1494"/>
      <c r="P5558" s="278"/>
      <c r="X5558" s="534"/>
    </row>
    <row r="5559" spans="1:24" ht="15" customHeight="1">
      <c r="A5559" s="3">
        <v>43577</v>
      </c>
      <c r="B5559" s="1494"/>
      <c r="C5559" s="1494"/>
      <c r="D5559" s="1494"/>
      <c r="E5559" s="1494"/>
      <c r="F5559" s="1494"/>
      <c r="G5559" s="1494"/>
      <c r="H5559" s="1494"/>
      <c r="I5559" s="1494"/>
      <c r="J5559" s="1494"/>
      <c r="K5559" s="1494"/>
      <c r="L5559" s="1494"/>
      <c r="M5559" s="1494"/>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94"/>
      <c r="C5570" s="1494"/>
      <c r="D5570" s="1494"/>
      <c r="E5570" s="1494"/>
      <c r="F5570" s="1494"/>
      <c r="G5570" s="1494"/>
      <c r="H5570" s="1494"/>
      <c r="I5570" s="1494"/>
      <c r="J5570" s="1494"/>
      <c r="K5570" s="1494"/>
      <c r="L5570" s="1494"/>
      <c r="M5570" s="1494"/>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94"/>
      <c r="C5585" s="1494"/>
      <c r="D5585" s="1494"/>
      <c r="E5585" s="1494"/>
      <c r="F5585" s="1494"/>
      <c r="G5585" s="1494"/>
      <c r="H5585" s="1494"/>
      <c r="I5585" s="1494"/>
      <c r="J5585" s="1494"/>
      <c r="K5585" s="1494"/>
      <c r="L5585" s="1494"/>
      <c r="M5585" s="1494"/>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94"/>
      <c r="C5653" s="1494"/>
      <c r="D5653" s="1494"/>
      <c r="E5653" s="1494"/>
      <c r="F5653" s="1494"/>
      <c r="G5653" s="1494"/>
      <c r="H5653" s="1494"/>
      <c r="I5653" s="1494"/>
      <c r="J5653" s="1494"/>
      <c r="K5653" s="1494"/>
      <c r="L5653" s="1494"/>
      <c r="M5653" s="1494"/>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510" t="s">
        <v>60</v>
      </c>
      <c r="C5744" s="1494"/>
      <c r="D5744" s="1494"/>
      <c r="E5744" s="1494"/>
      <c r="F5744" s="1494"/>
      <c r="G5744" s="1494"/>
      <c r="H5744" s="1494"/>
      <c r="I5744" s="1494"/>
      <c r="J5744" s="1494"/>
      <c r="K5744" s="1494"/>
      <c r="L5744" s="1494"/>
      <c r="M5744" s="1494"/>
      <c r="O5744" s="137"/>
      <c r="P5744" s="278">
        <v>15200</v>
      </c>
      <c r="Q5744" s="25">
        <f>166.01/1163.7</f>
        <v>0.14265704219300507</v>
      </c>
      <c r="W5744" s="340">
        <f>(P5744*Q5744)*(1+U5744)</f>
        <v>2168.3870413336772</v>
      </c>
      <c r="X5744" s="534"/>
    </row>
    <row r="5745" spans="1:24" ht="15" customHeight="1">
      <c r="A5745" s="3">
        <v>43825</v>
      </c>
      <c r="B5745" s="1494"/>
      <c r="C5745" s="1494"/>
      <c r="D5745" s="1494"/>
      <c r="E5745" s="1494"/>
      <c r="F5745" s="1494"/>
      <c r="G5745" s="1494"/>
      <c r="H5745" s="1494"/>
      <c r="I5745" s="1494"/>
      <c r="J5745" s="1494"/>
      <c r="K5745" s="1494"/>
      <c r="L5745" s="1494"/>
      <c r="M5745" s="1494"/>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94" t="s">
        <v>61</v>
      </c>
      <c r="C5824" s="1494"/>
      <c r="D5824" s="1494"/>
      <c r="E5824" s="1494"/>
      <c r="F5824" s="1494"/>
      <c r="G5824" s="1494"/>
      <c r="H5824" s="1494"/>
      <c r="I5824" s="1494"/>
      <c r="J5824" s="1494"/>
      <c r="K5824" s="1494"/>
      <c r="L5824" s="1494"/>
      <c r="M5824" s="1494"/>
      <c r="P5824" s="278">
        <v>14050</v>
      </c>
      <c r="Q5824" s="25">
        <f>172.07/1212.3</f>
        <v>0.14193681431988781</v>
      </c>
      <c r="W5824" s="340">
        <f t="shared" si="826"/>
        <v>1994.2122411944238</v>
      </c>
      <c r="X5824" s="534"/>
    </row>
    <row r="5825" spans="1:24" ht="15" customHeight="1">
      <c r="A5825" s="3">
        <v>43934</v>
      </c>
      <c r="B5825" s="1494"/>
      <c r="C5825" s="1494"/>
      <c r="D5825" s="1494"/>
      <c r="E5825" s="1494"/>
      <c r="F5825" s="1494"/>
      <c r="G5825" s="1494"/>
      <c r="H5825" s="1494"/>
      <c r="I5825" s="1494"/>
      <c r="J5825" s="1494"/>
      <c r="K5825" s="1494"/>
      <c r="L5825" s="1494"/>
      <c r="M5825" s="1494"/>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11"/>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12"/>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12"/>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94" t="s">
        <v>61</v>
      </c>
      <c r="C5845" s="1494"/>
      <c r="D5845" s="1494"/>
      <c r="E5845" s="1494"/>
      <c r="F5845" s="1494"/>
      <c r="G5845" s="1494"/>
      <c r="H5845" s="1494"/>
      <c r="I5845" s="1494"/>
      <c r="J5845" s="1494"/>
      <c r="K5845" s="1494"/>
      <c r="L5845" s="1494"/>
      <c r="M5845" s="1494"/>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94" t="s">
        <v>61</v>
      </c>
      <c r="C5856" s="1494"/>
      <c r="D5856" s="1494"/>
      <c r="E5856" s="1494"/>
      <c r="F5856" s="1494"/>
      <c r="G5856" s="1494"/>
      <c r="H5856" s="1494"/>
      <c r="I5856" s="1494"/>
      <c r="J5856" s="1494"/>
      <c r="K5856" s="1494"/>
      <c r="L5856" s="1494"/>
      <c r="M5856" s="1494"/>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94" t="s">
        <v>61</v>
      </c>
      <c r="C5929" s="1494"/>
      <c r="D5929" s="1494"/>
      <c r="E5929" s="1494"/>
      <c r="F5929" s="1494"/>
      <c r="G5929" s="1494"/>
      <c r="H5929" s="1494"/>
      <c r="I5929" s="1494"/>
      <c r="J5929" s="1494"/>
      <c r="K5929" s="1494"/>
      <c r="L5929" s="1494"/>
      <c r="M5929" s="1494"/>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504"/>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504"/>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06"/>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01"/>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01"/>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01"/>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01"/>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01"/>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94" t="s">
        <v>61</v>
      </c>
      <c r="C6017" s="1494"/>
      <c r="D6017" s="1494"/>
      <c r="E6017" s="1494"/>
      <c r="F6017" s="1494"/>
      <c r="G6017" s="1494"/>
      <c r="H6017" s="1494"/>
      <c r="I6017" s="1494"/>
      <c r="J6017" s="1494"/>
      <c r="K6017" s="1494"/>
      <c r="L6017" s="1494"/>
      <c r="M6017" s="1494"/>
      <c r="X6017" s="534"/>
    </row>
    <row r="6018" spans="1:24" ht="15" customHeight="1">
      <c r="A6018" s="3">
        <v>44193</v>
      </c>
      <c r="B6018" s="1494"/>
      <c r="C6018" s="1494"/>
      <c r="D6018" s="1494"/>
      <c r="E6018" s="1494"/>
      <c r="F6018" s="1494"/>
      <c r="G6018" s="1494"/>
      <c r="H6018" s="1494"/>
      <c r="I6018" s="1494"/>
      <c r="J6018" s="1494"/>
      <c r="K6018" s="1494"/>
      <c r="L6018" s="1494"/>
      <c r="M6018" s="1494"/>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504"/>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16"/>
      <c r="Q6052" s="1504"/>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16"/>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16"/>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16"/>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16"/>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94" t="s">
        <v>61</v>
      </c>
      <c r="C6090" s="1494"/>
      <c r="D6090" s="1494"/>
      <c r="E6090" s="1494"/>
      <c r="F6090" s="1494"/>
      <c r="G6090" s="1494"/>
      <c r="H6090" s="1494"/>
      <c r="I6090" s="1494"/>
      <c r="J6090" s="1494"/>
      <c r="K6090" s="1494"/>
      <c r="L6090" s="1494"/>
      <c r="M6090" s="1494"/>
      <c r="P6090" s="278">
        <v>15100</v>
      </c>
      <c r="Q6090" s="25">
        <f>171.66/1127.5</f>
        <v>0.15224833702882484</v>
      </c>
      <c r="W6090" s="340">
        <f t="shared" ref="W6090:W6093" si="1185">(P6090*Q6090)*(1+U6090)</f>
        <v>2298.949889135255</v>
      </c>
      <c r="X6090" s="534"/>
    </row>
    <row r="6091" spans="1:24" ht="15" customHeight="1">
      <c r="A6091" s="3">
        <v>44291</v>
      </c>
      <c r="B6091" s="1494"/>
      <c r="C6091" s="1494"/>
      <c r="D6091" s="1494"/>
      <c r="E6091" s="1494"/>
      <c r="F6091" s="1494"/>
      <c r="G6091" s="1494"/>
      <c r="H6091" s="1494"/>
      <c r="I6091" s="1494"/>
      <c r="J6091" s="1494"/>
      <c r="K6091" s="1494"/>
      <c r="L6091" s="1494"/>
      <c r="M6091" s="1494"/>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505" t="s">
        <v>62</v>
      </c>
      <c r="C6112" s="1505"/>
      <c r="D6112" s="1505"/>
      <c r="E6112" s="1505"/>
      <c r="F6112" s="1505"/>
      <c r="G6112" s="1505"/>
      <c r="H6112" s="1505"/>
      <c r="I6112" s="1505"/>
      <c r="J6112" s="1505"/>
      <c r="K6112" s="1505"/>
      <c r="L6112" s="1505"/>
      <c r="M6112" s="1505"/>
      <c r="N6112" s="1505"/>
      <c r="O6112" s="1505"/>
      <c r="P6112" s="1505"/>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14"/>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14"/>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94" t="s">
        <v>61</v>
      </c>
      <c r="C6132" s="1494"/>
      <c r="D6132" s="1494"/>
      <c r="E6132" s="1494"/>
      <c r="F6132" s="1494"/>
      <c r="G6132" s="1494"/>
      <c r="H6132" s="1494"/>
      <c r="I6132" s="1494"/>
      <c r="J6132" s="1494"/>
      <c r="K6132" s="1494"/>
      <c r="L6132" s="1494"/>
      <c r="M6132" s="1494"/>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94" t="s">
        <v>61</v>
      </c>
      <c r="C6200" s="1509"/>
      <c r="D6200" s="1509"/>
      <c r="E6200" s="1509"/>
      <c r="F6200" s="1509"/>
      <c r="G6200" s="1509"/>
      <c r="H6200" s="1509"/>
      <c r="I6200" s="1509"/>
      <c r="J6200" s="1509"/>
      <c r="K6200" s="1509"/>
      <c r="L6200" s="1509"/>
      <c r="M6200" s="1509"/>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94" t="s">
        <v>61</v>
      </c>
      <c r="C6289" s="1502"/>
      <c r="D6289" s="1502"/>
      <c r="E6289" s="1502"/>
      <c r="F6289" s="1502"/>
      <c r="G6289" s="1502"/>
      <c r="H6289" s="1502"/>
      <c r="I6289" s="1502"/>
      <c r="J6289" s="1502"/>
      <c r="K6289" s="1502"/>
      <c r="L6289" s="1502"/>
      <c r="M6289" s="1502"/>
      <c r="P6289" s="278">
        <v>15225</v>
      </c>
      <c r="Q6289" s="25">
        <f>186.09/1186.2</f>
        <v>0.15687910976226604</v>
      </c>
      <c r="W6289" s="340">
        <f t="shared" si="1300"/>
        <v>2388.4844461305006</v>
      </c>
      <c r="X6289" s="534"/>
    </row>
    <row r="6290" spans="1:24" ht="15" customHeight="1">
      <c r="A6290" s="3">
        <v>44558</v>
      </c>
      <c r="B6290" s="1502"/>
      <c r="C6290" s="1502"/>
      <c r="D6290" s="1502"/>
      <c r="E6290" s="1502"/>
      <c r="F6290" s="1502"/>
      <c r="G6290" s="1502"/>
      <c r="H6290" s="1502"/>
      <c r="I6290" s="1502"/>
      <c r="J6290" s="1502"/>
      <c r="K6290" s="1502"/>
      <c r="L6290" s="1502"/>
      <c r="M6290" s="1502"/>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505" t="s">
        <v>61</v>
      </c>
      <c r="C6295" s="1513"/>
      <c r="D6295" s="1513"/>
      <c r="E6295" s="1513"/>
      <c r="F6295" s="1513"/>
      <c r="G6295" s="1513"/>
      <c r="H6295" s="1513"/>
      <c r="I6295" s="1513"/>
      <c r="J6295" s="1513"/>
      <c r="K6295" s="1513"/>
      <c r="L6295" s="1513"/>
      <c r="M6295" s="1513"/>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94" t="s">
        <v>61</v>
      </c>
      <c r="C6372" s="1502"/>
      <c r="D6372" s="1502"/>
      <c r="E6372" s="1502"/>
      <c r="F6372" s="1502"/>
      <c r="G6372" s="1502"/>
      <c r="H6372" s="1502"/>
      <c r="I6372" s="1502"/>
      <c r="J6372" s="1502"/>
      <c r="K6372" s="1502"/>
      <c r="L6372" s="1502"/>
      <c r="M6372" s="1502"/>
      <c r="P6372" s="278">
        <v>15325</v>
      </c>
      <c r="Q6372" s="25">
        <f>192.79/1230.1</f>
        <v>0.15672709535810098</v>
      </c>
      <c r="W6372" s="340">
        <f t="shared" si="1314"/>
        <v>2401.8427363628975</v>
      </c>
      <c r="X6372" s="534" t="e">
        <f t="shared" ref="X6372:X6373" si="1319">P6372/K6372</f>
        <v>#DIV/0!</v>
      </c>
    </row>
    <row r="6373" spans="1:24" ht="15" customHeight="1">
      <c r="A6373" s="3">
        <v>44669</v>
      </c>
      <c r="B6373" s="1502"/>
      <c r="C6373" s="1502"/>
      <c r="D6373" s="1502"/>
      <c r="E6373" s="1502"/>
      <c r="F6373" s="1502"/>
      <c r="G6373" s="1502"/>
      <c r="H6373" s="1502"/>
      <c r="I6373" s="1502"/>
      <c r="J6373" s="1502"/>
      <c r="K6373" s="1502"/>
      <c r="L6373" s="1502"/>
      <c r="M6373" s="1502"/>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505" t="s">
        <v>61</v>
      </c>
      <c r="C6384" s="1505"/>
      <c r="D6384" s="1505"/>
      <c r="E6384" s="1505"/>
      <c r="F6384" s="1505"/>
      <c r="G6384" s="1505"/>
      <c r="H6384" s="1505"/>
      <c r="I6384" s="1505"/>
      <c r="J6384" s="1505"/>
      <c r="K6384" s="1505"/>
      <c r="L6384" s="1505"/>
      <c r="M6384" s="1505"/>
      <c r="P6384" s="1506"/>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01"/>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01"/>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94" t="s">
        <v>61</v>
      </c>
      <c r="C6408" s="1494"/>
      <c r="D6408" s="1494"/>
      <c r="E6408" s="1494"/>
      <c r="F6408" s="1494"/>
      <c r="G6408" s="1494"/>
      <c r="H6408" s="1494"/>
      <c r="I6408" s="1494"/>
      <c r="J6408" s="1494"/>
      <c r="K6408" s="1494"/>
      <c r="L6408" s="1494"/>
      <c r="M6408" s="1494"/>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94"/>
      <c r="C6409" s="1494"/>
      <c r="D6409" s="1494"/>
      <c r="E6409" s="1494"/>
      <c r="F6409" s="1494"/>
      <c r="G6409" s="1494"/>
      <c r="H6409" s="1494"/>
      <c r="I6409" s="1494"/>
      <c r="J6409" s="1494"/>
      <c r="K6409" s="1494"/>
      <c r="L6409" s="1494"/>
      <c r="M6409" s="1494"/>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94" t="s">
        <v>61</v>
      </c>
      <c r="C6472" s="1494"/>
      <c r="D6472" s="1494"/>
      <c r="E6472" s="1494"/>
      <c r="F6472" s="1494"/>
      <c r="G6472" s="1494"/>
      <c r="H6472" s="1494"/>
      <c r="I6472" s="1494"/>
      <c r="J6472" s="1494"/>
      <c r="K6472" s="1494"/>
      <c r="L6472" s="1494"/>
      <c r="M6472" s="1494"/>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06"/>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01"/>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01"/>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01"/>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01"/>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94" t="s">
        <v>61</v>
      </c>
      <c r="C6561" s="1494"/>
      <c r="D6561" s="1494"/>
      <c r="E6561" s="1494"/>
      <c r="F6561" s="1494"/>
      <c r="G6561" s="1494"/>
      <c r="H6561" s="1494"/>
      <c r="I6561" s="1494"/>
      <c r="J6561" s="1494"/>
      <c r="K6561" s="1494"/>
      <c r="L6561" s="1494"/>
      <c r="M6561" s="1494"/>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94"/>
      <c r="C6562" s="1494"/>
      <c r="D6562" s="1494"/>
      <c r="E6562" s="1494"/>
      <c r="F6562" s="1494"/>
      <c r="G6562" s="1494"/>
      <c r="H6562" s="1494"/>
      <c r="I6562" s="1494"/>
      <c r="J6562" s="1494"/>
      <c r="K6562" s="1494"/>
      <c r="L6562" s="1494"/>
      <c r="M6562" s="1494"/>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505" t="s">
        <v>61</v>
      </c>
      <c r="C6567" s="1505"/>
      <c r="D6567" s="1505"/>
      <c r="E6567" s="1505"/>
      <c r="F6567" s="1505"/>
      <c r="G6567" s="1505"/>
      <c r="H6567" s="1505"/>
      <c r="I6567" s="1505"/>
      <c r="J6567" s="1505"/>
      <c r="K6567" s="1505"/>
      <c r="L6567" s="1505"/>
      <c r="M6567" s="1505"/>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01"/>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01"/>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501"/>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501"/>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501"/>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94"/>
      <c r="C6639" s="1494"/>
      <c r="D6639" s="1494"/>
      <c r="E6639" s="1494"/>
      <c r="F6639" s="1494"/>
      <c r="G6639" s="1494"/>
      <c r="H6639" s="1494"/>
      <c r="I6639" s="1494"/>
      <c r="J6639" s="1494"/>
      <c r="K6639" s="1494"/>
      <c r="L6639" s="1494"/>
      <c r="M6639" s="1494"/>
      <c r="P6639" s="278">
        <v>15175</v>
      </c>
      <c r="Q6639" s="25">
        <f>191.61/1318.9</f>
        <v>0.14528015770718022</v>
      </c>
      <c r="W6639" s="340">
        <f t="shared" si="1896"/>
        <v>2204.6263932064599</v>
      </c>
      <c r="X6639" s="531" t="e">
        <f t="shared" si="1897"/>
        <v>#DIV/0!</v>
      </c>
    </row>
    <row r="6640" spans="1:25" ht="15" customHeight="1">
      <c r="A6640" s="3">
        <v>45026</v>
      </c>
      <c r="B6640" s="1494"/>
      <c r="C6640" s="1494"/>
      <c r="D6640" s="1494"/>
      <c r="E6640" s="1494"/>
      <c r="F6640" s="1494"/>
      <c r="G6640" s="1494"/>
      <c r="H6640" s="1494"/>
      <c r="I6640" s="1494"/>
      <c r="J6640" s="1494"/>
      <c r="K6640" s="1494"/>
      <c r="L6640" s="1494"/>
      <c r="M6640" s="1494"/>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94"/>
      <c r="C6656" s="1494"/>
      <c r="D6656" s="1494"/>
      <c r="E6656" s="1494"/>
      <c r="F6656" s="1494"/>
      <c r="G6656" s="1494"/>
      <c r="H6656" s="1494"/>
      <c r="I6656" s="1494"/>
      <c r="J6656" s="1494"/>
      <c r="K6656" s="1494"/>
      <c r="L6656" s="1494"/>
      <c r="M6656" s="1494"/>
      <c r="P6656" s="1503"/>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504"/>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504"/>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94" t="s">
        <v>61</v>
      </c>
      <c r="C6661" s="1494"/>
      <c r="D6661" s="1494"/>
      <c r="E6661" s="1494"/>
      <c r="F6661" s="1494"/>
      <c r="G6661" s="1494"/>
      <c r="H6661" s="1494"/>
      <c r="I6661" s="1494"/>
      <c r="J6661" s="1494"/>
      <c r="K6661" s="1494"/>
      <c r="L6661" s="1494"/>
      <c r="M6661" s="1494"/>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94"/>
      <c r="C6676" s="1494"/>
      <c r="D6676" s="1494"/>
      <c r="E6676" s="1494"/>
      <c r="F6676" s="1494"/>
      <c r="G6676" s="1494"/>
      <c r="H6676" s="1494"/>
      <c r="I6676" s="1494"/>
      <c r="J6676" s="1494"/>
      <c r="K6676" s="1494"/>
      <c r="L6676" s="1494"/>
      <c r="M6676" s="1494"/>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501"/>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01"/>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94"/>
      <c r="C6744" s="1494"/>
      <c r="D6744" s="1494"/>
      <c r="E6744" s="1494"/>
      <c r="F6744" s="1494"/>
      <c r="G6744" s="1494"/>
      <c r="H6744" s="1494"/>
      <c r="I6744" s="1494"/>
      <c r="J6744" s="1494"/>
      <c r="K6744" s="1494"/>
      <c r="L6744" s="1494"/>
      <c r="M6744" s="1494"/>
      <c r="N6744" s="1494"/>
      <c r="O6744" s="1494"/>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94"/>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94"/>
      <c r="Q6866" s="1494"/>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94"/>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94"/>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94"/>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94"/>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94"/>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94"/>
      <c r="C6902" s="1494"/>
      <c r="D6902" s="1494"/>
      <c r="E6902" s="1494"/>
      <c r="F6902" s="1494"/>
      <c r="G6902" s="1494"/>
      <c r="H6902" s="1494"/>
      <c r="I6902" s="1494"/>
      <c r="J6902" s="1494"/>
      <c r="K6902" s="1494"/>
      <c r="L6902" s="1494"/>
      <c r="M6902" s="1494"/>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505"/>
      <c r="C6904" s="1505"/>
      <c r="D6904" s="1505"/>
      <c r="E6904" s="1505"/>
      <c r="F6904" s="1505"/>
      <c r="G6904" s="1505"/>
      <c r="H6904" s="1505"/>
      <c r="I6904" s="1505"/>
      <c r="J6904" s="1505"/>
      <c r="K6904" s="1505"/>
      <c r="L6904" s="1505"/>
      <c r="M6904" s="1505"/>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500"/>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500"/>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96"/>
      <c r="Q6927" s="25">
        <f>189.92/1378</f>
        <v>0.13782293178519592</v>
      </c>
      <c r="V6927" s="1312"/>
      <c r="W6927" s="1498"/>
      <c r="X6927" s="1498"/>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97"/>
      <c r="Q6928" s="25">
        <f>190.31/1378.5</f>
        <v>0.13805585781646718</v>
      </c>
      <c r="V6928" s="1312"/>
      <c r="W6928" s="1499"/>
      <c r="X6928" s="1499"/>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97"/>
      <c r="Q6929" s="25">
        <f>189.55/1365.2</f>
        <v>0.13884412540287139</v>
      </c>
      <c r="V6929" s="1312"/>
      <c r="W6929" s="1499"/>
      <c r="X6929" s="1499"/>
    </row>
    <row r="6930" spans="1:24" ht="15" customHeight="1">
      <c r="A6930" s="1324">
        <v>45418</v>
      </c>
      <c r="B6930" s="1494"/>
      <c r="C6930" s="1494"/>
      <c r="D6930" s="1494"/>
      <c r="E6930" s="1494"/>
      <c r="F6930" s="1494"/>
      <c r="G6930" s="1494"/>
      <c r="H6930" s="1494"/>
      <c r="I6930" s="1494"/>
      <c r="J6930" s="1494"/>
      <c r="K6930" s="1494"/>
      <c r="L6930" s="1494"/>
      <c r="M6930" s="1494"/>
      <c r="N6930" s="1494"/>
      <c r="O6930" s="1495"/>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94"/>
      <c r="C6945" s="1494"/>
      <c r="D6945" s="1494"/>
      <c r="E6945" s="1494"/>
      <c r="F6945" s="1494"/>
      <c r="G6945" s="1494"/>
      <c r="H6945" s="1494"/>
      <c r="I6945" s="1494"/>
      <c r="J6945" s="1494"/>
      <c r="K6945" s="1494"/>
      <c r="L6945" s="1494"/>
      <c r="M6945" s="1494"/>
      <c r="N6945" s="1494"/>
      <c r="O6945" s="1494"/>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7024" si="2407">H6972/E6972</f>
        <v>0.13403211418376448</v>
      </c>
      <c r="J6972" s="1393">
        <v>144151</v>
      </c>
      <c r="K6972" s="22">
        <v>2185</v>
      </c>
      <c r="L6972" s="6">
        <v>2226</v>
      </c>
      <c r="M6972" s="137">
        <f t="shared" ref="M6972:M7012"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P6991" s="631">
        <v>19400</v>
      </c>
      <c r="Q6991" s="25">
        <f>191.1/1385.4</f>
        <v>0.13793850151580769</v>
      </c>
      <c r="W6991" s="340">
        <f t="shared" si="2415"/>
        <v>2676.0069294066693</v>
      </c>
      <c r="X6991" s="531">
        <f t="shared" si="2416"/>
        <v>9.5519448547513548</v>
      </c>
    </row>
    <row r="6992" spans="1:24" ht="15" customHeight="1">
      <c r="A6992" s="1429">
        <v>45502</v>
      </c>
      <c r="B6992" s="4">
        <v>237325</v>
      </c>
      <c r="C6992" s="1428">
        <v>0</v>
      </c>
      <c r="D6992" s="5">
        <v>7075</v>
      </c>
      <c r="E6992" s="5">
        <v>243800</v>
      </c>
      <c r="F6992" s="4">
        <v>0</v>
      </c>
      <c r="G6992" s="5">
        <v>3225</v>
      </c>
      <c r="H6992" s="5">
        <v>78700</v>
      </c>
      <c r="I6992" s="130">
        <f t="shared" si="2407"/>
        <v>0.32280557834290402</v>
      </c>
      <c r="J6992" s="1428">
        <v>142942</v>
      </c>
      <c r="K6992" s="22">
        <v>2054</v>
      </c>
      <c r="L6992" s="6">
        <v>2082</v>
      </c>
      <c r="M6992" s="137">
        <f t="shared" si="2408"/>
        <v>28</v>
      </c>
      <c r="P6992" s="631">
        <v>19350</v>
      </c>
      <c r="Q6992" s="25">
        <f>190.17/1382</f>
        <v>0.13760492040520983</v>
      </c>
      <c r="W6992" s="340">
        <f t="shared" si="2415"/>
        <v>2662.6552098408101</v>
      </c>
      <c r="X6992" s="531">
        <f t="shared" si="2416"/>
        <v>9.4206426484907499</v>
      </c>
    </row>
    <row r="6993" spans="1:24" ht="15" customHeight="1">
      <c r="A6993" s="1431">
        <v>45503</v>
      </c>
      <c r="B6993" s="4">
        <v>234125</v>
      </c>
      <c r="C6993" s="1430">
        <v>0</v>
      </c>
      <c r="D6993" s="5">
        <v>7075</v>
      </c>
      <c r="E6993" s="5">
        <v>239950</v>
      </c>
      <c r="F6993" s="4">
        <v>0</v>
      </c>
      <c r="G6993" s="5">
        <v>3850</v>
      </c>
      <c r="H6993" s="5">
        <v>75725</v>
      </c>
      <c r="I6993" s="130">
        <f t="shared" si="2407"/>
        <v>0.31558658053761202</v>
      </c>
      <c r="J6993" s="1408">
        <v>142347</v>
      </c>
      <c r="K6993" s="22">
        <v>2001</v>
      </c>
      <c r="L6993" s="6">
        <v>2047</v>
      </c>
      <c r="M6993" s="137">
        <f t="shared" si="2408"/>
        <v>46</v>
      </c>
      <c r="P6993" s="631">
        <v>19350</v>
      </c>
      <c r="Q6993" s="25">
        <f>190.39/1384.6</f>
        <v>0.13750541672685251</v>
      </c>
      <c r="W6993" s="340">
        <f t="shared" si="2415"/>
        <v>2660.7298136645963</v>
      </c>
      <c r="X6993" s="531">
        <f t="shared" si="2416"/>
        <v>9.6701649175412285</v>
      </c>
    </row>
    <row r="6994" spans="1:24" ht="15" customHeight="1">
      <c r="A6994" s="1433">
        <v>45504</v>
      </c>
      <c r="B6994" s="4">
        <v>231300</v>
      </c>
      <c r="C6994" s="1432">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thickBot="1">
      <c r="A6995" s="1438"/>
      <c r="B6995" s="1438"/>
      <c r="C6995" s="1438"/>
      <c r="D6995" s="1438"/>
      <c r="E6995" s="236"/>
      <c r="F6995" s="486"/>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3"/>
      <c r="X6995" s="535">
        <f>V6995/N6994</f>
        <v>9.2088217149907461</v>
      </c>
    </row>
    <row r="6996" spans="1:24" ht="15" customHeight="1">
      <c r="A6996" s="1439">
        <v>45505</v>
      </c>
      <c r="B6996" s="4">
        <v>228950</v>
      </c>
      <c r="C6996" s="1437">
        <v>0</v>
      </c>
      <c r="D6996" s="5">
        <v>7075</v>
      </c>
      <c r="E6996" s="5">
        <v>234325</v>
      </c>
      <c r="F6996" s="4">
        <v>0</v>
      </c>
      <c r="G6996" s="5">
        <v>2600</v>
      </c>
      <c r="H6996" s="5">
        <v>70600</v>
      </c>
      <c r="I6996" s="130">
        <f t="shared" si="2407"/>
        <v>0.30129094206764112</v>
      </c>
      <c r="J6996" s="1408">
        <v>141183</v>
      </c>
      <c r="K6996" s="22">
        <v>2047</v>
      </c>
      <c r="L6996" s="6">
        <v>2078</v>
      </c>
      <c r="M6996" s="137">
        <f t="shared" si="2408"/>
        <v>31</v>
      </c>
      <c r="P6996" s="631">
        <v>19400</v>
      </c>
      <c r="Q6996" s="25">
        <f>188.51/1365.9</f>
        <v>0.1380115674646753</v>
      </c>
      <c r="W6996" s="340">
        <f t="shared" ref="W6996:W6998" si="2417">(P6996*Q6996)*(1+U6996)</f>
        <v>2677.4244088147007</v>
      </c>
      <c r="X6996" s="531">
        <f t="shared" ref="X6996:X6999" si="2418">P6996/K6996</f>
        <v>9.4772838299951143</v>
      </c>
    </row>
    <row r="6997" spans="1:24" ht="15" customHeight="1">
      <c r="A6997" s="1440">
        <v>45506</v>
      </c>
      <c r="B6997" s="4">
        <v>209775</v>
      </c>
      <c r="C6997" s="5">
        <v>0</v>
      </c>
      <c r="D6997" s="5">
        <v>7075</v>
      </c>
      <c r="E6997" s="5">
        <v>231600</v>
      </c>
      <c r="F6997" s="4">
        <v>0</v>
      </c>
      <c r="G6997" s="5">
        <v>2725</v>
      </c>
      <c r="H6997" s="5">
        <v>67875</v>
      </c>
      <c r="I6997" s="130">
        <f t="shared" si="2407"/>
        <v>0.29306994818652848</v>
      </c>
      <c r="J6997" s="1408">
        <v>143021</v>
      </c>
      <c r="K6997" s="22">
        <v>2000</v>
      </c>
      <c r="L6997" s="6">
        <v>2040</v>
      </c>
      <c r="M6997" s="137">
        <f t="shared" si="2408"/>
        <v>40</v>
      </c>
      <c r="P6997" s="631">
        <v>18725</v>
      </c>
      <c r="Q6997" s="25">
        <f>189.78/1372.8</f>
        <v>0.13824300699300701</v>
      </c>
      <c r="W6997" s="340">
        <f t="shared" si="2417"/>
        <v>2588.6003059440563</v>
      </c>
      <c r="X6997" s="531">
        <f t="shared" si="2418"/>
        <v>9.3625000000000007</v>
      </c>
    </row>
    <row r="6998" spans="1:24" ht="15" customHeight="1">
      <c r="A6998" s="1441">
        <v>45509</v>
      </c>
      <c r="B6998" s="4">
        <v>221475</v>
      </c>
      <c r="C6998" s="5">
        <v>0</v>
      </c>
      <c r="D6998" s="5">
        <v>7075</v>
      </c>
      <c r="E6998" s="5">
        <v>226850</v>
      </c>
      <c r="F6998" s="4">
        <v>0</v>
      </c>
      <c r="G6998" s="5">
        <v>4750</v>
      </c>
      <c r="H6998" s="5">
        <v>62000</v>
      </c>
      <c r="I6998" s="130">
        <f t="shared" si="2407"/>
        <v>0.27330835353757987</v>
      </c>
      <c r="J6998" s="1408">
        <v>146227</v>
      </c>
      <c r="K6998" s="22">
        <v>1917</v>
      </c>
      <c r="L6998" s="6">
        <v>1966</v>
      </c>
      <c r="M6998" s="137">
        <f t="shared" si="2408"/>
        <v>49</v>
      </c>
      <c r="P6998" s="631">
        <v>18425</v>
      </c>
      <c r="Q6998" s="25">
        <f>190.72/1360.6</f>
        <v>0.14017345288843158</v>
      </c>
      <c r="W6998" s="340">
        <f t="shared" si="2417"/>
        <v>2582.6958694693517</v>
      </c>
      <c r="X6998" s="531">
        <f t="shared" si="2418"/>
        <v>9.6113719353155975</v>
      </c>
    </row>
    <row r="6999" spans="1:24" ht="15" customHeight="1">
      <c r="A6999" s="1443">
        <v>45510</v>
      </c>
      <c r="B6999" s="4">
        <v>216600</v>
      </c>
      <c r="C6999" s="5">
        <v>0</v>
      </c>
      <c r="D6999" s="5">
        <v>7075</v>
      </c>
      <c r="E6999" s="5">
        <v>221975</v>
      </c>
      <c r="F6999" s="4">
        <v>400</v>
      </c>
      <c r="G6999" s="5">
        <v>5275</v>
      </c>
      <c r="H6999" s="5">
        <v>56900</v>
      </c>
      <c r="I6999" s="130">
        <f t="shared" si="2407"/>
        <v>0.25633517287982882</v>
      </c>
      <c r="J6999" s="1442">
        <v>149281</v>
      </c>
      <c r="K6999" s="22">
        <v>1905</v>
      </c>
      <c r="L6999" s="6">
        <v>1959</v>
      </c>
      <c r="M6999" s="137">
        <f t="shared" si="2408"/>
        <v>54</v>
      </c>
      <c r="P6999" s="631">
        <v>18125</v>
      </c>
      <c r="Q6999" s="25">
        <f>192.03/1372.2</f>
        <v>0.13994315697420201</v>
      </c>
      <c r="W6999" s="340">
        <f t="shared" ref="W6999:W7017" si="2419">(P6999*Q6999)*(1+U6999)</f>
        <v>2536.4697201574113</v>
      </c>
      <c r="X6999" s="531">
        <f t="shared" si="2418"/>
        <v>9.514435695538058</v>
      </c>
    </row>
    <row r="7000" spans="1:24" ht="15" customHeight="1">
      <c r="A7000" s="1445">
        <v>45511</v>
      </c>
      <c r="B7000" s="4">
        <v>213625</v>
      </c>
      <c r="C7000" s="5">
        <v>0</v>
      </c>
      <c r="D7000" s="5">
        <v>7075</v>
      </c>
      <c r="E7000" s="5">
        <v>218425</v>
      </c>
      <c r="F7000" s="4">
        <v>0</v>
      </c>
      <c r="G7000" s="5">
        <v>3550</v>
      </c>
      <c r="H7000" s="5">
        <v>53350</v>
      </c>
      <c r="I7000" s="130">
        <f t="shared" si="2407"/>
        <v>0.24424859791690512</v>
      </c>
      <c r="J7000" s="1444">
        <v>149516</v>
      </c>
      <c r="K7000" s="22">
        <v>1918</v>
      </c>
      <c r="L7000" s="6">
        <v>1962</v>
      </c>
      <c r="M7000" s="137">
        <f t="shared" si="2408"/>
        <v>44</v>
      </c>
      <c r="P7000" s="631">
        <v>18125</v>
      </c>
      <c r="Q7000" s="25">
        <f>191.57/1376.4</f>
        <v>0.13918192385934319</v>
      </c>
      <c r="W7000" s="340">
        <f t="shared" si="2419"/>
        <v>2522.6723699505956</v>
      </c>
      <c r="X7000" s="531">
        <f t="shared" ref="X7000:X7017" si="2420">P7000/K7000</f>
        <v>9.4499478623566215</v>
      </c>
    </row>
    <row r="7001" spans="1:24" ht="15" customHeight="1">
      <c r="A7001" s="1446">
        <v>45512</v>
      </c>
      <c r="B7001" s="4">
        <v>209925</v>
      </c>
      <c r="C7001" s="5">
        <v>0</v>
      </c>
      <c r="D7001" s="5">
        <v>7075</v>
      </c>
      <c r="E7001" s="5">
        <v>213825</v>
      </c>
      <c r="F7001" s="4">
        <v>0</v>
      </c>
      <c r="G7001" s="5">
        <v>4600</v>
      </c>
      <c r="H7001" s="5">
        <v>48750</v>
      </c>
      <c r="I7001" s="130">
        <f t="shared" si="2407"/>
        <v>0.22799017888460191</v>
      </c>
      <c r="J7001" s="1444">
        <v>147549</v>
      </c>
      <c r="K7001" s="22">
        <v>1919</v>
      </c>
      <c r="L7001" s="6">
        <v>1970</v>
      </c>
      <c r="M7001" s="137">
        <f t="shared" si="2408"/>
        <v>51</v>
      </c>
      <c r="P7001" s="631">
        <v>18075</v>
      </c>
      <c r="Q7001" s="25">
        <f>191.95/1377.7</f>
        <v>0.13932641358786382</v>
      </c>
      <c r="W7001" s="340">
        <f t="shared" si="2419"/>
        <v>2518.3249256006384</v>
      </c>
      <c r="X7001" s="531">
        <f t="shared" si="2420"/>
        <v>9.4189682126107339</v>
      </c>
    </row>
    <row r="7002" spans="1:24" ht="15" customHeight="1">
      <c r="A7002" s="1448">
        <v>45513</v>
      </c>
      <c r="B7002" s="4">
        <v>209250</v>
      </c>
      <c r="C7002" s="1447">
        <v>0</v>
      </c>
      <c r="D7002" s="5">
        <v>7075</v>
      </c>
      <c r="E7002" s="5">
        <v>212850</v>
      </c>
      <c r="F7002" s="4">
        <v>0</v>
      </c>
      <c r="G7002" s="5">
        <v>975</v>
      </c>
      <c r="H7002" s="5">
        <v>47800</v>
      </c>
      <c r="I7002" s="130">
        <f t="shared" si="2407"/>
        <v>0.22457129433873621</v>
      </c>
      <c r="J7002" s="1447">
        <v>147783</v>
      </c>
      <c r="K7002" s="22">
        <v>1990</v>
      </c>
      <c r="L7002" s="6">
        <v>2030</v>
      </c>
      <c r="M7002" s="137">
        <f t="shared" si="2408"/>
        <v>40</v>
      </c>
      <c r="P7002" s="631">
        <v>18250</v>
      </c>
      <c r="Q7002" s="25">
        <f>191.2/1369.4</f>
        <v>0.13962319263911199</v>
      </c>
      <c r="W7002" s="340">
        <f t="shared" si="2419"/>
        <v>2548.123265663794</v>
      </c>
      <c r="X7002" s="531">
        <f t="shared" si="2420"/>
        <v>9.1708542713567844</v>
      </c>
    </row>
    <row r="7003" spans="1:24" ht="15" customHeight="1">
      <c r="A7003" s="1450">
        <v>45516</v>
      </c>
      <c r="B7003" s="4">
        <v>207950</v>
      </c>
      <c r="C7003" s="1449">
        <v>0</v>
      </c>
      <c r="D7003" s="5">
        <v>7075</v>
      </c>
      <c r="E7003" s="5">
        <v>211550</v>
      </c>
      <c r="F7003" s="4">
        <v>0</v>
      </c>
      <c r="G7003" s="5">
        <v>1300</v>
      </c>
      <c r="H7003" s="5">
        <v>47625</v>
      </c>
      <c r="I7003" s="130">
        <f t="shared" si="2407"/>
        <v>0.22512408414086504</v>
      </c>
      <c r="J7003" s="1449">
        <v>147375</v>
      </c>
      <c r="K7003" s="22">
        <v>2031</v>
      </c>
      <c r="L7003" s="6">
        <v>2063.5</v>
      </c>
      <c r="M7003" s="137">
        <f t="shared" si="2408"/>
        <v>32.5</v>
      </c>
      <c r="P7003" s="631">
        <v>18300</v>
      </c>
      <c r="Q7003" s="25">
        <f>190.39/1367.7</f>
        <v>0.13920450391167652</v>
      </c>
      <c r="W7003" s="340">
        <f t="shared" si="2419"/>
        <v>2547.4424215836802</v>
      </c>
      <c r="X7003" s="531">
        <f t="shared" si="2420"/>
        <v>9.0103397341211231</v>
      </c>
    </row>
    <row r="7004" spans="1:24" ht="15" customHeight="1">
      <c r="A7004" s="1452">
        <v>45517</v>
      </c>
      <c r="B7004" s="4">
        <v>203625</v>
      </c>
      <c r="C7004" s="1451">
        <v>0</v>
      </c>
      <c r="D7004" s="5">
        <v>7075</v>
      </c>
      <c r="E7004" s="5">
        <v>207175</v>
      </c>
      <c r="F7004" s="4">
        <v>2975</v>
      </c>
      <c r="G7004" s="5">
        <v>7350</v>
      </c>
      <c r="H7004" s="5">
        <v>40575</v>
      </c>
      <c r="I7004" s="130">
        <f t="shared" si="2407"/>
        <v>0.19584891999517318</v>
      </c>
      <c r="J7004" s="1449">
        <v>148434</v>
      </c>
      <c r="K7004" s="22">
        <v>1971</v>
      </c>
      <c r="L7004" s="6">
        <v>2012</v>
      </c>
      <c r="M7004" s="137">
        <f t="shared" si="2408"/>
        <v>41</v>
      </c>
      <c r="P7004" s="631">
        <v>18225</v>
      </c>
      <c r="Q7004" s="25">
        <f>190.8/1370.3</f>
        <v>0.13923958257315919</v>
      </c>
      <c r="W7004" s="340">
        <f t="shared" si="2419"/>
        <v>2537.6413923958262</v>
      </c>
      <c r="X7004" s="531">
        <f t="shared" si="2420"/>
        <v>9.2465753424657535</v>
      </c>
    </row>
    <row r="7005" spans="1:24" ht="15" customHeight="1">
      <c r="A7005" s="1456">
        <v>45518</v>
      </c>
      <c r="B7005" s="4">
        <v>199800</v>
      </c>
      <c r="C7005" s="5">
        <v>0</v>
      </c>
      <c r="D7005" s="5">
        <v>7075</v>
      </c>
      <c r="E7005" s="5">
        <v>202800</v>
      </c>
      <c r="F7005" s="4">
        <v>0</v>
      </c>
      <c r="G7005" s="5">
        <v>4375</v>
      </c>
      <c r="H7005" s="5">
        <v>36450</v>
      </c>
      <c r="I7005" s="130">
        <f t="shared" si="2407"/>
        <v>0.17973372781065089</v>
      </c>
      <c r="J7005" s="1449">
        <v>148313</v>
      </c>
      <c r="K7005" s="22">
        <v>1959</v>
      </c>
      <c r="L7005" s="6">
        <v>2000</v>
      </c>
      <c r="M7005" s="137">
        <f t="shared" si="2408"/>
        <v>41</v>
      </c>
      <c r="P7005" s="631"/>
      <c r="W7005" s="340">
        <f t="shared" si="2419"/>
        <v>0</v>
      </c>
      <c r="X7005" s="531">
        <f t="shared" si="2420"/>
        <v>0</v>
      </c>
    </row>
    <row r="7006" spans="1:24" ht="15" customHeight="1">
      <c r="A7006" s="1456">
        <v>45519</v>
      </c>
      <c r="B7006" s="4">
        <v>196050</v>
      </c>
      <c r="C7006" s="5">
        <v>0</v>
      </c>
      <c r="D7006" s="5">
        <v>7075</v>
      </c>
      <c r="E7006" s="5">
        <v>198700</v>
      </c>
      <c r="F7006" s="4">
        <v>0</v>
      </c>
      <c r="G7006" s="5">
        <v>4100</v>
      </c>
      <c r="H7006" s="5">
        <v>37425</v>
      </c>
      <c r="I7006" s="130">
        <f t="shared" si="2407"/>
        <v>0.18834927025666834</v>
      </c>
      <c r="J7006" s="1449">
        <v>152412</v>
      </c>
      <c r="K7006" s="22">
        <v>2005</v>
      </c>
      <c r="L7006" s="6">
        <v>2039</v>
      </c>
      <c r="M7006" s="137">
        <f t="shared" si="2408"/>
        <v>34</v>
      </c>
      <c r="P7006" s="631">
        <v>17650</v>
      </c>
      <c r="Q7006" s="25">
        <f>190.32/1361.4</f>
        <v>0.1397972675187307</v>
      </c>
      <c r="W7006" s="340">
        <f t="shared" si="2419"/>
        <v>2467.4217717055967</v>
      </c>
      <c r="X7006" s="531">
        <f t="shared" si="2420"/>
        <v>8.8029925187032418</v>
      </c>
    </row>
    <row r="7007" spans="1:24" ht="15" customHeight="1">
      <c r="A7007" s="1456">
        <v>45520</v>
      </c>
      <c r="B7007" s="4">
        <v>194250</v>
      </c>
      <c r="C7007" s="5">
        <v>0</v>
      </c>
      <c r="D7007" s="5">
        <v>7075</v>
      </c>
      <c r="E7007" s="5">
        <v>196900</v>
      </c>
      <c r="F7007" s="4">
        <v>0</v>
      </c>
      <c r="G7007" s="5">
        <v>1800</v>
      </c>
      <c r="H7007" s="5">
        <v>35625</v>
      </c>
      <c r="I7007" s="130">
        <f t="shared" si="2407"/>
        <v>0.18092940578974098</v>
      </c>
      <c r="J7007" s="1449">
        <v>156111</v>
      </c>
      <c r="K7007" s="22">
        <v>1975</v>
      </c>
      <c r="L7007" s="6">
        <v>2015</v>
      </c>
      <c r="M7007" s="137">
        <f t="shared" si="2408"/>
        <v>40</v>
      </c>
      <c r="P7007" s="631">
        <v>17700</v>
      </c>
      <c r="Q7007" s="25">
        <f>189.42/1360.1</f>
        <v>0.13926917138445702</v>
      </c>
      <c r="W7007" s="340">
        <f t="shared" si="2419"/>
        <v>2465.0643335048894</v>
      </c>
      <c r="X7007" s="531">
        <f t="shared" si="2420"/>
        <v>8.962025316455696</v>
      </c>
    </row>
    <row r="7008" spans="1:24" ht="15" customHeight="1">
      <c r="A7008" s="1457">
        <v>45523</v>
      </c>
      <c r="B7008" s="4">
        <v>191350</v>
      </c>
      <c r="C7008" s="5">
        <v>0</v>
      </c>
      <c r="D7008" s="5">
        <v>7075</v>
      </c>
      <c r="E7008" s="5">
        <v>193825</v>
      </c>
      <c r="F7008" s="4">
        <v>0</v>
      </c>
      <c r="G7008" s="5">
        <v>3075</v>
      </c>
      <c r="H7008" s="5">
        <v>33525</v>
      </c>
      <c r="I7008" s="130">
        <f t="shared" si="2407"/>
        <v>0.17296530375338579</v>
      </c>
      <c r="J7008" s="1449">
        <v>156777</v>
      </c>
      <c r="K7008" s="22">
        <v>2004</v>
      </c>
      <c r="L7008" s="6">
        <v>2052.5</v>
      </c>
      <c r="M7008" s="137">
        <f t="shared" si="2408"/>
        <v>48.5</v>
      </c>
      <c r="P7008" s="631">
        <v>17700</v>
      </c>
      <c r="Q7008" s="25">
        <f>187.01/1337.8</f>
        <v>0.13978920615936613</v>
      </c>
      <c r="W7008" s="340">
        <f t="shared" si="2419"/>
        <v>2474.2689490207804</v>
      </c>
      <c r="X7008" s="531">
        <f t="shared" si="2420"/>
        <v>8.8323353293413174</v>
      </c>
    </row>
    <row r="7009" spans="1:24" ht="15" customHeight="1">
      <c r="A7009" s="1460">
        <v>45524</v>
      </c>
      <c r="B7009" s="4">
        <v>188625</v>
      </c>
      <c r="C7009" s="5">
        <v>0</v>
      </c>
      <c r="D7009" s="5">
        <v>7075</v>
      </c>
      <c r="E7009" s="5">
        <v>191100</v>
      </c>
      <c r="F7009" s="4">
        <v>0</v>
      </c>
      <c r="G7009" s="5">
        <v>2725</v>
      </c>
      <c r="H7009" s="5">
        <v>30300</v>
      </c>
      <c r="I7009" s="130">
        <f t="shared" si="2407"/>
        <v>0.15855572998430142</v>
      </c>
      <c r="J7009" s="1459">
        <v>153733</v>
      </c>
      <c r="K7009" s="22">
        <v>2030</v>
      </c>
      <c r="L7009" s="6">
        <v>2066.5</v>
      </c>
      <c r="M7009" s="137">
        <f t="shared" si="2408"/>
        <v>36.5</v>
      </c>
      <c r="P7009" s="631">
        <v>17475</v>
      </c>
      <c r="Q7009" s="25">
        <f>186.57/1332</f>
        <v>0.14006756756756755</v>
      </c>
      <c r="W7009" s="340">
        <f t="shared" si="2419"/>
        <v>2447.6807432432429</v>
      </c>
      <c r="X7009" s="531">
        <f t="shared" si="2420"/>
        <v>8.6083743842364537</v>
      </c>
    </row>
    <row r="7010" spans="1:24" ht="15" customHeight="1">
      <c r="A7010" s="1462">
        <v>45525</v>
      </c>
      <c r="B7010" s="4">
        <v>183025</v>
      </c>
      <c r="C7010" s="5">
        <v>0</v>
      </c>
      <c r="D7010" s="5">
        <v>7075</v>
      </c>
      <c r="E7010" s="5">
        <v>185500</v>
      </c>
      <c r="F7010" s="4">
        <v>0</v>
      </c>
      <c r="G7010" s="5">
        <v>5600</v>
      </c>
      <c r="H7010" s="5">
        <v>25800</v>
      </c>
      <c r="I7010" s="130">
        <f t="shared" si="2407"/>
        <v>0.13908355795148247</v>
      </c>
      <c r="J7010" s="1461">
        <v>149904</v>
      </c>
      <c r="K7010" s="22">
        <v>2052</v>
      </c>
      <c r="L7010" s="6">
        <v>2084</v>
      </c>
      <c r="M7010" s="137">
        <f t="shared" si="2408"/>
        <v>32</v>
      </c>
      <c r="P7010" s="631">
        <v>17252</v>
      </c>
      <c r="Q7010" s="25">
        <f>186.91/1332.4</f>
        <v>0.14028069648754127</v>
      </c>
      <c r="W7010" s="340">
        <f t="shared" si="2419"/>
        <v>2420.1225758030619</v>
      </c>
      <c r="X7010" s="531">
        <f t="shared" si="2420"/>
        <v>8.4074074074074066</v>
      </c>
    </row>
    <row r="7011" spans="1:24" ht="15" customHeight="1">
      <c r="A7011" s="1464">
        <v>45526</v>
      </c>
      <c r="B7011" s="4">
        <v>180000</v>
      </c>
      <c r="C7011" s="5">
        <v>0</v>
      </c>
      <c r="D7011" s="5">
        <v>7075</v>
      </c>
      <c r="E7011" s="5">
        <v>182475</v>
      </c>
      <c r="F7011" s="4">
        <v>0</v>
      </c>
      <c r="G7011" s="5">
        <v>3025</v>
      </c>
      <c r="H7011" s="5">
        <v>22775</v>
      </c>
      <c r="I7011" s="130">
        <f t="shared" si="2407"/>
        <v>0.12481161802986711</v>
      </c>
      <c r="J7011" s="1463">
        <v>149096</v>
      </c>
      <c r="K7011" s="22">
        <v>2062</v>
      </c>
      <c r="L7011" s="6">
        <v>2082.5</v>
      </c>
      <c r="M7011" s="137">
        <f t="shared" si="2408"/>
        <v>20.5</v>
      </c>
      <c r="P7011" s="631">
        <v>17425</v>
      </c>
      <c r="Q7011" s="25">
        <f>187.6/1335.9</f>
        <v>0.14042967287970656</v>
      </c>
      <c r="W7011" s="340">
        <f t="shared" si="2419"/>
        <v>2446.9870499288868</v>
      </c>
      <c r="X7011" s="531">
        <f t="shared" si="2420"/>
        <v>8.4505334626576136</v>
      </c>
    </row>
    <row r="7012" spans="1:24" ht="15" customHeight="1">
      <c r="A7012" s="1466">
        <v>45527</v>
      </c>
      <c r="B7012" s="4">
        <v>178425</v>
      </c>
      <c r="C7012" s="1465">
        <v>0</v>
      </c>
      <c r="D7012" s="5">
        <v>7075</v>
      </c>
      <c r="E7012" s="5">
        <v>180900</v>
      </c>
      <c r="F7012" s="4">
        <v>0</v>
      </c>
      <c r="G7012" s="5">
        <v>1575</v>
      </c>
      <c r="H7012" s="5">
        <v>21800</v>
      </c>
      <c r="I7012" s="130">
        <f t="shared" si="2407"/>
        <v>0.12050856826976231</v>
      </c>
      <c r="J7012" s="1465">
        <v>150546</v>
      </c>
      <c r="K7012" s="22">
        <v>2086</v>
      </c>
      <c r="L7012" s="6">
        <v>2104</v>
      </c>
      <c r="M7012" s="137">
        <f t="shared" si="2408"/>
        <v>18</v>
      </c>
      <c r="P7012" s="631">
        <v>17275</v>
      </c>
      <c r="Q7012" s="25">
        <f>187.6/1340.1</f>
        <v>0.13998955301843147</v>
      </c>
      <c r="W7012" s="340">
        <f t="shared" si="2419"/>
        <v>2418.3195283934037</v>
      </c>
      <c r="X7012" s="531">
        <f t="shared" si="2420"/>
        <v>8.2813998082454461</v>
      </c>
    </row>
    <row r="7013" spans="1:24" ht="15" customHeight="1">
      <c r="A7013" s="1467">
        <v>45530</v>
      </c>
      <c r="B7013" s="1494"/>
      <c r="C7013" s="1494"/>
      <c r="D7013" s="1494"/>
      <c r="E7013" s="1494"/>
      <c r="F7013" s="1494"/>
      <c r="G7013" s="1494"/>
      <c r="H7013" s="1494"/>
      <c r="I7013" s="1494"/>
      <c r="J7013" s="1494"/>
      <c r="K7013" s="1494"/>
      <c r="L7013" s="1494"/>
      <c r="M7013" s="1494"/>
      <c r="N7013" s="1494"/>
      <c r="O7013" s="1494"/>
      <c r="P7013" s="631">
        <v>17425</v>
      </c>
      <c r="Q7013" s="25">
        <f>186/1323.9</f>
        <v>0.1404939950147292</v>
      </c>
      <c r="W7013" s="340">
        <f t="shared" si="2419"/>
        <v>2448.1078631316564</v>
      </c>
      <c r="X7013" s="531" t="e">
        <f t="shared" si="2420"/>
        <v>#DIV/0!</v>
      </c>
    </row>
    <row r="7014" spans="1:24" ht="15" customHeight="1">
      <c r="A7014" s="1469">
        <v>45531</v>
      </c>
      <c r="B7014" s="4">
        <v>182625</v>
      </c>
      <c r="C7014" s="1468">
        <v>0</v>
      </c>
      <c r="D7014" s="5">
        <v>7075</v>
      </c>
      <c r="E7014" s="5">
        <v>185100</v>
      </c>
      <c r="F7014" s="4">
        <v>5425</v>
      </c>
      <c r="G7014" s="5">
        <v>1225</v>
      </c>
      <c r="H7014" s="5">
        <v>21675</v>
      </c>
      <c r="I7014" s="130">
        <f t="shared" si="2407"/>
        <v>0.11709886547811993</v>
      </c>
      <c r="J7014" s="1468">
        <v>151198</v>
      </c>
      <c r="K7014" s="22">
        <v>2095</v>
      </c>
      <c r="L7014" s="6">
        <v>2115.5</v>
      </c>
      <c r="M7014" s="137">
        <f t="shared" ref="M7014:M7024" si="2421">L7014-K7014</f>
        <v>20.5</v>
      </c>
      <c r="P7014" s="631">
        <v>17525</v>
      </c>
      <c r="Q7014" s="25">
        <f>186.73/1330.4</f>
        <v>0.1403562838244137</v>
      </c>
      <c r="W7014" s="340">
        <f t="shared" si="2419"/>
        <v>2459.7438740228499</v>
      </c>
      <c r="X7014" s="531">
        <f t="shared" si="2420"/>
        <v>8.3651551312649168</v>
      </c>
    </row>
    <row r="7015" spans="1:24" ht="15" customHeight="1">
      <c r="A7015" s="1471">
        <v>45532</v>
      </c>
      <c r="B7015" s="4">
        <v>181100</v>
      </c>
      <c r="C7015" s="1470">
        <v>0</v>
      </c>
      <c r="D7015" s="5">
        <v>7075</v>
      </c>
      <c r="E7015" s="5">
        <v>183475</v>
      </c>
      <c r="F7015" s="4">
        <v>0</v>
      </c>
      <c r="G7015" s="5">
        <v>1625</v>
      </c>
      <c r="H7015" s="5">
        <v>20575</v>
      </c>
      <c r="I7015" s="130">
        <f t="shared" si="2407"/>
        <v>0.11214061861289004</v>
      </c>
      <c r="J7015" s="1449">
        <v>150683</v>
      </c>
      <c r="K7015" s="22">
        <v>2045</v>
      </c>
      <c r="L7015" s="6">
        <v>2083.5</v>
      </c>
      <c r="M7015" s="137">
        <f t="shared" si="2421"/>
        <v>38.5</v>
      </c>
      <c r="P7015" s="631">
        <v>17500</v>
      </c>
      <c r="Q7015" s="25">
        <f>187.39/1334.7</f>
        <v>0.14039859144377012</v>
      </c>
      <c r="W7015" s="340">
        <f t="shared" si="2419"/>
        <v>2456.9753502659773</v>
      </c>
      <c r="X7015" s="531">
        <f t="shared" si="2420"/>
        <v>8.5574572127139366</v>
      </c>
    </row>
    <row r="7016" spans="1:24" ht="15" customHeight="1">
      <c r="A7016" s="1473">
        <v>45533</v>
      </c>
      <c r="B7016" s="4">
        <v>180400</v>
      </c>
      <c r="C7016" s="1472">
        <v>0</v>
      </c>
      <c r="D7016" s="5">
        <v>7075</v>
      </c>
      <c r="E7016" s="5">
        <v>182750</v>
      </c>
      <c r="F7016" s="4">
        <v>950</v>
      </c>
      <c r="G7016" s="5">
        <v>1675</v>
      </c>
      <c r="H7016" s="5">
        <v>19900</v>
      </c>
      <c r="I7016" s="130">
        <f t="shared" si="2407"/>
        <v>0.10889192886456908</v>
      </c>
      <c r="J7016" s="1449">
        <v>148936</v>
      </c>
      <c r="K7016" s="22">
        <v>2013</v>
      </c>
      <c r="L7016" s="6">
        <v>2053</v>
      </c>
      <c r="M7016" s="137">
        <f t="shared" si="2421"/>
        <v>40</v>
      </c>
      <c r="P7016" s="631">
        <v>17300</v>
      </c>
      <c r="Q7016" s="25">
        <f>187.56/1335.3</f>
        <v>0.14046281734441698</v>
      </c>
      <c r="W7016" s="340">
        <f t="shared" si="2419"/>
        <v>2430.0067400584139</v>
      </c>
      <c r="X7016" s="531">
        <f t="shared" si="2420"/>
        <v>8.5941381023348242</v>
      </c>
    </row>
    <row r="7017" spans="1:24" ht="15" customHeight="1">
      <c r="A7017" s="1475">
        <v>45534</v>
      </c>
      <c r="B7017" s="4">
        <v>177650</v>
      </c>
      <c r="C7017" s="5">
        <v>0</v>
      </c>
      <c r="D7017" s="1474">
        <v>7075</v>
      </c>
      <c r="E7017" s="5">
        <v>181225</v>
      </c>
      <c r="F7017" s="4">
        <v>0</v>
      </c>
      <c r="G7017" s="5">
        <v>1525</v>
      </c>
      <c r="H7017" s="5">
        <v>17425</v>
      </c>
      <c r="I7017" s="130">
        <f t="shared" si="2407"/>
        <v>9.6151193268036977E-2</v>
      </c>
      <c r="J7017" s="1449">
        <v>149328</v>
      </c>
      <c r="K7017" s="22">
        <v>2026.5</v>
      </c>
      <c r="L7017" s="6">
        <v>2067</v>
      </c>
      <c r="M7017" s="137">
        <f t="shared" si="2421"/>
        <v>40.5</v>
      </c>
      <c r="N7017" s="536">
        <f>AVERAGE($K$6996:K7017)</f>
        <v>2002.4047619047619</v>
      </c>
      <c r="O7017" s="472">
        <f>AVERAGE($K$6837:K7017)</f>
        <v>2105.5532544378698</v>
      </c>
      <c r="P7017" s="631">
        <v>17200</v>
      </c>
      <c r="Q7017" s="25">
        <f>188.35/1334.8</f>
        <v>0.14110728198981121</v>
      </c>
      <c r="W7017" s="340">
        <f t="shared" si="2419"/>
        <v>2427.0452502247526</v>
      </c>
      <c r="X7017" s="531">
        <f t="shared" si="2420"/>
        <v>8.4875400937577101</v>
      </c>
    </row>
    <row r="7018" spans="1:24" ht="15" customHeight="1" thickBot="1">
      <c r="A7018" s="1477"/>
      <c r="B7018" s="1477"/>
      <c r="C7018" s="1477"/>
      <c r="D7018" s="1477"/>
      <c r="E7018" s="236"/>
      <c r="F7018" s="486"/>
      <c r="G7018" s="181"/>
      <c r="H7018" s="181"/>
      <c r="I7018" s="183"/>
      <c r="J7018" s="183"/>
      <c r="K7018" s="183"/>
      <c r="L7018" s="184"/>
      <c r="M7018" s="184"/>
      <c r="N7018" s="184"/>
      <c r="O7018" s="198"/>
      <c r="P7018" s="198"/>
      <c r="Q7018" s="198"/>
      <c r="R7018" s="281"/>
      <c r="S7018" s="282"/>
      <c r="T7018" s="282"/>
      <c r="U7018" s="164"/>
      <c r="V7018" s="165">
        <f>AVERAGE(P6996:P7017)</f>
        <v>17860.809523809523</v>
      </c>
      <c r="W7018" s="1313"/>
      <c r="X7018" s="535">
        <f>V7018/N7017</f>
        <v>8.9196799086812284</v>
      </c>
    </row>
    <row r="7019" spans="1:24" ht="15" customHeight="1">
      <c r="A7019" s="3">
        <v>45537</v>
      </c>
      <c r="B7019" s="4">
        <v>177025</v>
      </c>
      <c r="C7019" s="1481">
        <v>0</v>
      </c>
      <c r="D7019" s="5">
        <v>7075</v>
      </c>
      <c r="E7019" s="5">
        <v>179375</v>
      </c>
      <c r="F7019" s="4">
        <v>0</v>
      </c>
      <c r="G7019" s="5">
        <v>1850</v>
      </c>
      <c r="H7019" s="5">
        <v>15700</v>
      </c>
      <c r="I7019" s="130">
        <f t="shared" si="2407"/>
        <v>8.7526132404181181E-2</v>
      </c>
      <c r="J7019" s="1476">
        <v>149060</v>
      </c>
      <c r="K7019" s="22">
        <v>2020</v>
      </c>
      <c r="L7019" s="6">
        <v>2050</v>
      </c>
      <c r="M7019" s="137">
        <f t="shared" si="2421"/>
        <v>30</v>
      </c>
      <c r="P7019" s="631">
        <v>17175</v>
      </c>
      <c r="Q7019" s="25">
        <f>188.54/1338.8</f>
        <v>0.14082760681207052</v>
      </c>
      <c r="W7019" s="340">
        <f t="shared" ref="W7019:W7024" si="2422">(P7019*Q7019)*(1+U7019)</f>
        <v>2418.7141469973112</v>
      </c>
      <c r="X7019" s="531">
        <f t="shared" ref="X7019:X7024" si="2423">P7019/K7019</f>
        <v>8.5024752475247531</v>
      </c>
    </row>
    <row r="7020" spans="1:24" ht="15" customHeight="1">
      <c r="A7020" s="1483">
        <v>45538</v>
      </c>
      <c r="B7020" s="4">
        <v>175525</v>
      </c>
      <c r="C7020" s="5">
        <v>0</v>
      </c>
      <c r="D7020" s="5">
        <v>7075</v>
      </c>
      <c r="E7020" s="5">
        <v>177875</v>
      </c>
      <c r="F7020" s="4">
        <v>0</v>
      </c>
      <c r="G7020" s="5">
        <v>1500</v>
      </c>
      <c r="H7020" s="5">
        <v>14200</v>
      </c>
      <c r="I7020" s="130">
        <f t="shared" si="2407"/>
        <v>7.9831342234715386E-2</v>
      </c>
      <c r="J7020" s="1482">
        <v>146577</v>
      </c>
      <c r="K7020" s="22">
        <v>2006</v>
      </c>
      <c r="L7020" s="6">
        <v>2043</v>
      </c>
      <c r="M7020" s="137">
        <f t="shared" si="2421"/>
        <v>37</v>
      </c>
      <c r="P7020" s="631">
        <v>17175</v>
      </c>
      <c r="Q7020" s="25">
        <f>188.31/1341</f>
        <v>0.14042505592841165</v>
      </c>
      <c r="W7020" s="340">
        <f t="shared" si="2422"/>
        <v>2411.80033557047</v>
      </c>
      <c r="X7020" s="531">
        <f t="shared" si="2423"/>
        <v>8.5618145563310062</v>
      </c>
    </row>
    <row r="7021" spans="1:24" ht="15" customHeight="1">
      <c r="A7021" s="1485">
        <v>45539</v>
      </c>
      <c r="B7021" s="4">
        <v>175150</v>
      </c>
      <c r="C7021" s="5">
        <v>0</v>
      </c>
      <c r="D7021" s="5">
        <v>7075</v>
      </c>
      <c r="E7021" s="5">
        <v>177500</v>
      </c>
      <c r="F7021" s="4">
        <v>0</v>
      </c>
      <c r="G7021" s="5">
        <v>375</v>
      </c>
      <c r="H7021" s="5">
        <v>14825</v>
      </c>
      <c r="I7021" s="130">
        <f t="shared" si="2407"/>
        <v>8.3521126760563377E-2</v>
      </c>
      <c r="J7021" s="1484">
        <v>146282</v>
      </c>
      <c r="K7021" s="22">
        <v>1989</v>
      </c>
      <c r="L7021" s="6">
        <v>2027</v>
      </c>
      <c r="M7021" s="137">
        <f t="shared" si="2421"/>
        <v>38</v>
      </c>
      <c r="P7021" s="631">
        <v>17075</v>
      </c>
      <c r="Q7021" s="25">
        <f>188.78/1342</f>
        <v>0.14067064083457526</v>
      </c>
      <c r="W7021" s="340">
        <f t="shared" si="2422"/>
        <v>2401.9511922503725</v>
      </c>
      <c r="X7021" s="531">
        <f t="shared" si="2423"/>
        <v>8.5847159376571138</v>
      </c>
    </row>
    <row r="7022" spans="1:24" ht="15" customHeight="1">
      <c r="A7022" s="1487">
        <v>45540</v>
      </c>
      <c r="B7022" s="4">
        <v>175100</v>
      </c>
      <c r="C7022" s="5">
        <v>0</v>
      </c>
      <c r="D7022" s="5">
        <v>6975</v>
      </c>
      <c r="E7022" s="5">
        <v>177350</v>
      </c>
      <c r="F7022" s="4">
        <v>0</v>
      </c>
      <c r="G7022" s="5">
        <v>150</v>
      </c>
      <c r="H7022" s="5">
        <v>14775</v>
      </c>
      <c r="I7022" s="130">
        <f t="shared" si="2407"/>
        <v>8.330983930081759E-2</v>
      </c>
      <c r="J7022" s="1486">
        <v>144012</v>
      </c>
      <c r="K7022" s="22">
        <v>1977</v>
      </c>
      <c r="L7022" s="6">
        <v>2015</v>
      </c>
      <c r="M7022" s="137">
        <f t="shared" si="2421"/>
        <v>38</v>
      </c>
      <c r="N7022" s="1492"/>
      <c r="O7022" s="1493"/>
      <c r="P7022" s="631">
        <v>16975</v>
      </c>
      <c r="Q7022" s="25">
        <f>188.05/1335.8</f>
        <v>0.1407770624344962</v>
      </c>
      <c r="W7022" s="340">
        <f t="shared" si="2422"/>
        <v>2389.6906348255729</v>
      </c>
      <c r="X7022" s="531">
        <f t="shared" si="2423"/>
        <v>8.5862417804754685</v>
      </c>
    </row>
    <row r="7023" spans="1:24" ht="15" customHeight="1">
      <c r="A7023" s="1489">
        <v>45541</v>
      </c>
      <c r="B7023" s="4">
        <v>175075</v>
      </c>
      <c r="C7023" s="1488">
        <v>0</v>
      </c>
      <c r="D7023" s="5">
        <v>2450</v>
      </c>
      <c r="E7023" s="5">
        <v>177525</v>
      </c>
      <c r="F7023" s="4">
        <v>200</v>
      </c>
      <c r="G7023" s="5">
        <v>25</v>
      </c>
      <c r="H7023" s="5">
        <v>14750</v>
      </c>
      <c r="I7023" s="130">
        <f t="shared" si="2407"/>
        <v>8.3086889170539358E-2</v>
      </c>
      <c r="J7023" s="1486">
        <v>144819</v>
      </c>
      <c r="K7023" s="22">
        <v>1953</v>
      </c>
      <c r="L7023" s="6">
        <v>1994</v>
      </c>
      <c r="M7023" s="137">
        <f t="shared" si="2421"/>
        <v>41</v>
      </c>
      <c r="N7023" s="1492"/>
      <c r="O7023" s="1493"/>
      <c r="P7023" s="631">
        <v>16750</v>
      </c>
      <c r="Q7023" s="25">
        <f>187.74/1330.4</f>
        <v>0.14111545399879735</v>
      </c>
      <c r="W7023" s="340">
        <f t="shared" si="2422"/>
        <v>2363.6838544798557</v>
      </c>
      <c r="X7023" s="531">
        <f t="shared" si="2423"/>
        <v>8.5765488991295449</v>
      </c>
    </row>
    <row r="7024" spans="1:24" ht="15" customHeight="1">
      <c r="A7024" s="1491">
        <v>45544</v>
      </c>
      <c r="B7024" s="4">
        <v>174550</v>
      </c>
      <c r="C7024" s="1490">
        <v>0</v>
      </c>
      <c r="D7024" s="5">
        <v>2450</v>
      </c>
      <c r="E7024" s="5">
        <v>177000</v>
      </c>
      <c r="F7024" s="4">
        <v>0</v>
      </c>
      <c r="G7024" s="5">
        <v>525</v>
      </c>
      <c r="H7024" s="5">
        <v>14225</v>
      </c>
      <c r="I7024" s="130">
        <f t="shared" si="2407"/>
        <v>8.036723163841808E-2</v>
      </c>
      <c r="J7024" s="1490">
        <v>146618</v>
      </c>
      <c r="K7024" s="22">
        <v>1915</v>
      </c>
      <c r="L7024" s="6">
        <v>1953.5</v>
      </c>
      <c r="M7024" s="137">
        <f t="shared" si="2421"/>
        <v>38.5</v>
      </c>
      <c r="N7024" s="536">
        <f>AVERAGE($K$7019:K7024)</f>
        <v>1976.6666666666667</v>
      </c>
      <c r="O7024" s="472">
        <f>AVERAGE($K$6837:K7024)</f>
        <v>2101.1342857142859</v>
      </c>
      <c r="P7024" s="631">
        <v>16425</v>
      </c>
      <c r="Q7024" s="25">
        <f>188.51/1339.5</f>
        <v>0.14073161627472938</v>
      </c>
      <c r="W7024" s="340">
        <f t="shared" si="2422"/>
        <v>2311.5167973124303</v>
      </c>
      <c r="X7024" s="531">
        <f t="shared" si="2423"/>
        <v>8.5770234986945173</v>
      </c>
    </row>
    <row r="7025" spans="10:10" ht="15" customHeight="1">
      <c r="J7025" s="1490"/>
    </row>
    <row r="7026" spans="10:10" ht="15" customHeight="1">
      <c r="J7026" s="1490"/>
    </row>
    <row r="7027" spans="10:10" ht="15" customHeight="1">
      <c r="J7027" s="1490"/>
    </row>
    <row r="7028" spans="10:10" ht="15" customHeight="1">
      <c r="J7028" s="1490"/>
    </row>
    <row r="7029" spans="10:10" ht="15" customHeight="1">
      <c r="J7029" s="1490"/>
    </row>
    <row r="7030" spans="10:10" ht="15" customHeight="1">
      <c r="J7030" s="1490"/>
    </row>
    <row r="7031" spans="10:10" ht="15" customHeight="1">
      <c r="J7031" s="1490"/>
    </row>
    <row r="7032" spans="10:10" ht="15" customHeight="1">
      <c r="J7032" s="1490"/>
    </row>
    <row r="7033" spans="10:10" ht="15" customHeight="1">
      <c r="J7033" s="1490"/>
    </row>
    <row r="7034" spans="10:10" ht="15" customHeight="1">
      <c r="J7034" s="1490"/>
    </row>
    <row r="7035" spans="10:10" ht="15" customHeight="1">
      <c r="J7035" s="1490"/>
    </row>
    <row r="7036" spans="10:10" ht="15" customHeight="1">
      <c r="J7036" s="1490"/>
    </row>
    <row r="7037" spans="10:10" ht="15" customHeight="1">
      <c r="J7037" s="1490"/>
    </row>
    <row r="7038" spans="10:10" ht="15" customHeight="1">
      <c r="J7038" s="1490"/>
    </row>
    <row r="7039" spans="10:10" ht="15" customHeight="1">
      <c r="J7039" s="1490"/>
    </row>
    <row r="7040" spans="10:10" ht="15" customHeight="1">
      <c r="J7040" s="1490"/>
    </row>
    <row r="7041" spans="10:10" ht="15" customHeight="1">
      <c r="J7041" s="1490"/>
    </row>
    <row r="7042" spans="10:10" ht="15" customHeight="1">
      <c r="J7042" s="1490"/>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2">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7013:O7013"/>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54"/>
  <sheetViews>
    <sheetView zoomScale="115" zoomScaleNormal="115" workbookViewId="0">
      <pane xSplit="1" ySplit="2" topLeftCell="B4241" activePane="bottomRight" state="frozen"/>
      <selection pane="topRight" activeCell="B1" sqref="B1"/>
      <selection pane="bottomLeft" activeCell="A3" sqref="A3"/>
      <selection pane="bottomRight" activeCell="F4254" sqref="F4254"/>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599" t="s">
        <v>64</v>
      </c>
      <c r="B1" s="1599"/>
      <c r="C1" s="1599"/>
      <c r="D1" s="1599"/>
      <c r="E1" s="1599"/>
      <c r="F1" s="1599"/>
      <c r="G1" s="1599"/>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600" t="s">
        <v>73</v>
      </c>
      <c r="C68" s="1600"/>
      <c r="D68" s="1600"/>
    </row>
    <row r="69" spans="1:4" ht="15" customHeight="1">
      <c r="A69" s="408">
        <v>39181</v>
      </c>
      <c r="B69" s="1600"/>
      <c r="C69" s="1600"/>
      <c r="D69" s="1600"/>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601" t="s">
        <v>25</v>
      </c>
      <c r="B103" s="1601"/>
      <c r="C103" s="1601"/>
      <c r="D103" s="1601"/>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89" t="s">
        <v>74</v>
      </c>
      <c r="C313" s="1589"/>
      <c r="D313" s="1589"/>
      <c r="E313" s="1589"/>
      <c r="F313" s="1589"/>
      <c r="G313" s="1589"/>
      <c r="H313" s="426"/>
      <c r="I313" s="426"/>
      <c r="J313" s="426"/>
      <c r="K313" s="426"/>
    </row>
    <row r="314" spans="1:11" ht="15" customHeight="1">
      <c r="A314" s="423">
        <v>39531</v>
      </c>
      <c r="B314" s="1589"/>
      <c r="C314" s="1589"/>
      <c r="D314" s="1589"/>
      <c r="E314" s="1589"/>
      <c r="F314" s="1589"/>
      <c r="G314" s="158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89" t="s">
        <v>75</v>
      </c>
      <c r="C344" s="1589"/>
      <c r="D344" s="1589"/>
      <c r="E344" s="1589"/>
      <c r="F344" s="1589"/>
      <c r="G344" s="1589"/>
      <c r="H344" s="1589"/>
      <c r="I344" s="158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89" t="s">
        <v>76</v>
      </c>
      <c r="C359" s="1589"/>
      <c r="D359" s="1589"/>
      <c r="E359" s="1589"/>
      <c r="F359" s="1589"/>
      <c r="G359" s="1589"/>
      <c r="H359" s="1589"/>
      <c r="I359" s="158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89" t="s">
        <v>77</v>
      </c>
      <c r="C424" s="1589"/>
      <c r="D424" s="1589"/>
      <c r="E424" s="1589"/>
      <c r="F424" s="1589"/>
      <c r="G424" s="1589"/>
      <c r="H424" s="1589"/>
      <c r="I424" s="158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89" t="s">
        <v>78</v>
      </c>
      <c r="C511" s="1589"/>
      <c r="D511" s="1589"/>
      <c r="E511" s="1589"/>
      <c r="F511" s="1589"/>
      <c r="G511" s="1589"/>
      <c r="H511" s="1589"/>
      <c r="I511" s="1589"/>
      <c r="J511" s="1589"/>
      <c r="K511" s="1589"/>
    </row>
    <row r="512" spans="1:11" ht="15" customHeight="1">
      <c r="A512" s="423">
        <v>39807</v>
      </c>
      <c r="B512" s="1589"/>
      <c r="C512" s="1589"/>
      <c r="D512" s="1589"/>
      <c r="E512" s="1589"/>
      <c r="F512" s="1589"/>
      <c r="G512" s="1589"/>
      <c r="H512" s="1589"/>
      <c r="I512" s="1589"/>
      <c r="J512" s="1589"/>
      <c r="K512" s="158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89" t="s">
        <v>79</v>
      </c>
      <c r="C587" s="1589"/>
      <c r="D587" s="1589"/>
      <c r="E587" s="1589"/>
      <c r="F587" s="1589"/>
      <c r="G587" s="1589"/>
      <c r="H587" s="1589"/>
      <c r="I587" s="1589"/>
    </row>
    <row r="588" spans="1:9" ht="15" customHeight="1">
      <c r="A588" s="423">
        <v>39916</v>
      </c>
      <c r="B588" s="1589"/>
      <c r="C588" s="1589"/>
      <c r="D588" s="1589"/>
      <c r="E588" s="1589"/>
      <c r="F588" s="1589"/>
      <c r="G588" s="1589"/>
      <c r="H588" s="1589"/>
      <c r="I588" s="158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95" t="s">
        <v>80</v>
      </c>
      <c r="C603" s="1595"/>
      <c r="D603" s="1595"/>
      <c r="E603" s="1595"/>
      <c r="F603" s="1595"/>
      <c r="G603" s="1595"/>
      <c r="H603" s="1595"/>
      <c r="I603" s="159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95" t="s">
        <v>81</v>
      </c>
      <c r="C618" s="1595"/>
      <c r="D618" s="1595"/>
      <c r="E618" s="1595"/>
      <c r="F618" s="1595"/>
      <c r="G618" s="1595"/>
      <c r="H618" s="1595"/>
      <c r="I618" s="159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97" t="s">
        <v>82</v>
      </c>
      <c r="C771" s="1597"/>
      <c r="D771" s="1597"/>
      <c r="E771" s="1597"/>
      <c r="F771" s="1597"/>
      <c r="G771" s="1597"/>
      <c r="H771" s="1597"/>
      <c r="I771" s="1597"/>
    </row>
    <row r="772" spans="1:9" ht="15" customHeight="1">
      <c r="A772" s="408">
        <v>40175</v>
      </c>
      <c r="B772" s="1597"/>
      <c r="C772" s="1597"/>
      <c r="D772" s="1597"/>
      <c r="E772" s="1597"/>
      <c r="F772" s="1597"/>
      <c r="G772" s="1597"/>
      <c r="H772" s="1597"/>
      <c r="I772" s="1597"/>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97" t="s">
        <v>83</v>
      </c>
      <c r="C840" s="1597"/>
      <c r="D840" s="1597"/>
      <c r="E840" s="1597"/>
      <c r="F840" s="1597"/>
      <c r="G840" s="1597"/>
      <c r="H840" s="1597"/>
      <c r="I840" s="1597"/>
    </row>
    <row r="841" spans="1:9" ht="15" customHeight="1">
      <c r="A841" s="408">
        <v>40273</v>
      </c>
      <c r="B841" s="1597"/>
      <c r="C841" s="1597"/>
      <c r="D841" s="1597"/>
      <c r="E841" s="1597"/>
      <c r="F841" s="1597"/>
      <c r="G841" s="1597"/>
      <c r="H841" s="1597"/>
      <c r="I841" s="1597"/>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98" t="s">
        <v>84</v>
      </c>
      <c r="C880" s="1598"/>
      <c r="D880" s="1598"/>
      <c r="E880" s="1598"/>
      <c r="F880" s="1598"/>
      <c r="G880" s="1598"/>
      <c r="H880" s="1598"/>
      <c r="I880" s="1598"/>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95" t="s">
        <v>84</v>
      </c>
      <c r="C945" s="1595"/>
      <c r="D945" s="1595"/>
      <c r="E945" s="1595"/>
      <c r="F945" s="1595"/>
      <c r="G945" s="1595"/>
      <c r="H945" s="1595"/>
      <c r="I945" s="159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97" t="s">
        <v>83</v>
      </c>
      <c r="C1030" s="1597"/>
      <c r="D1030" s="1597"/>
      <c r="E1030" s="1597"/>
      <c r="F1030" s="1597"/>
      <c r="G1030" s="1597"/>
      <c r="H1030" s="1597"/>
      <c r="I1030" s="1597"/>
    </row>
    <row r="1031" spans="1:9" ht="15" customHeight="1">
      <c r="A1031" s="408">
        <v>40540</v>
      </c>
      <c r="B1031" s="1597"/>
      <c r="C1031" s="1597"/>
      <c r="D1031" s="1597"/>
      <c r="E1031" s="1597"/>
      <c r="F1031" s="1597"/>
      <c r="G1031" s="1597"/>
      <c r="H1031" s="1597"/>
      <c r="I1031" s="1597"/>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96" t="s">
        <v>84</v>
      </c>
      <c r="C1035" s="1596"/>
      <c r="D1035" s="1596"/>
      <c r="E1035" s="1596"/>
      <c r="F1035" s="1596"/>
      <c r="G1035" s="1596"/>
      <c r="H1035" s="1596"/>
      <c r="I1035" s="159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97" t="s">
        <v>83</v>
      </c>
      <c r="C1114" s="1597"/>
      <c r="D1114" s="1597"/>
      <c r="E1114" s="1597"/>
      <c r="F1114" s="1597"/>
      <c r="G1114" s="1597"/>
      <c r="H1114" s="1597"/>
      <c r="I1114" s="1597"/>
    </row>
    <row r="1115" spans="1:9" ht="15" customHeight="1">
      <c r="A1115" s="408">
        <v>40658</v>
      </c>
      <c r="B1115" s="1597"/>
      <c r="C1115" s="1597"/>
      <c r="D1115" s="1597"/>
      <c r="E1115" s="1597"/>
      <c r="F1115" s="1597"/>
      <c r="G1115" s="1597"/>
      <c r="H1115" s="1597"/>
      <c r="I1115" s="1597"/>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98" t="s">
        <v>84</v>
      </c>
      <c r="C1119" s="1598"/>
      <c r="D1119" s="1598"/>
      <c r="E1119" s="1598"/>
      <c r="F1119" s="1598"/>
      <c r="G1119" s="1598"/>
      <c r="H1119" s="1598"/>
      <c r="I1119" s="1598"/>
    </row>
    <row r="1120" spans="1:9" ht="15" customHeight="1">
      <c r="A1120" s="408">
        <v>40665</v>
      </c>
      <c r="B1120" s="1596" t="s">
        <v>84</v>
      </c>
      <c r="C1120" s="1596"/>
      <c r="D1120" s="1596"/>
      <c r="E1120" s="1596"/>
      <c r="F1120" s="1596"/>
      <c r="G1120" s="1596"/>
      <c r="H1120" s="1596"/>
      <c r="I1120" s="159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95" t="s">
        <v>84</v>
      </c>
      <c r="C1140" s="1595"/>
      <c r="D1140" s="1595"/>
      <c r="E1140" s="1595"/>
      <c r="F1140" s="1595"/>
      <c r="G1140" s="1595"/>
      <c r="H1140" s="1595"/>
      <c r="I1140" s="159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95" t="s">
        <v>84</v>
      </c>
      <c r="C1205" s="1595"/>
      <c r="D1205" s="1595"/>
      <c r="E1205" s="1595"/>
      <c r="F1205" s="1595"/>
      <c r="G1205" s="1595"/>
      <c r="H1205" s="1595"/>
      <c r="I1205" s="159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95" t="s">
        <v>84</v>
      </c>
      <c r="C1290" s="1595"/>
      <c r="D1290" s="1595"/>
      <c r="E1290" s="1595"/>
      <c r="F1290" s="1595"/>
      <c r="G1290" s="1595"/>
      <c r="H1290" s="1595"/>
      <c r="I1290" s="1595"/>
    </row>
    <row r="1291" spans="1:9" ht="15" customHeight="1">
      <c r="A1291" s="408">
        <v>40904</v>
      </c>
      <c r="B1291" s="1595"/>
      <c r="C1291" s="1595"/>
      <c r="D1291" s="1595"/>
      <c r="E1291" s="1595"/>
      <c r="F1291" s="1595"/>
      <c r="G1291" s="1595"/>
      <c r="H1291" s="1595"/>
      <c r="I1291" s="159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95" t="s">
        <v>84</v>
      </c>
      <c r="C1295" s="1595"/>
      <c r="D1295" s="1595"/>
      <c r="E1295" s="1595"/>
      <c r="F1295" s="1595"/>
      <c r="G1295" s="1595"/>
      <c r="H1295" s="1595"/>
      <c r="I1295" s="159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95" t="s">
        <v>84</v>
      </c>
      <c r="C1364" s="1595"/>
      <c r="D1364" s="1595"/>
      <c r="E1364" s="1595"/>
      <c r="F1364" s="1595"/>
      <c r="G1364" s="1595"/>
      <c r="H1364" s="1595"/>
      <c r="I1364" s="1595"/>
    </row>
    <row r="1365" spans="1:9" ht="15" customHeight="1">
      <c r="A1365" s="408">
        <v>41008</v>
      </c>
      <c r="B1365" s="1595"/>
      <c r="C1365" s="1595"/>
      <c r="D1365" s="1595"/>
      <c r="E1365" s="1595"/>
      <c r="F1365" s="1595"/>
      <c r="G1365" s="1595"/>
      <c r="H1365" s="1595"/>
      <c r="I1365" s="159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95" t="s">
        <v>85</v>
      </c>
      <c r="C1385" s="1595"/>
      <c r="D1385" s="1595"/>
      <c r="E1385" s="1595"/>
      <c r="F1385" s="1595"/>
      <c r="G1385" s="1595"/>
      <c r="H1385" s="1595"/>
      <c r="I1385" s="159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95" t="s">
        <v>85</v>
      </c>
      <c r="C1405" s="1595"/>
      <c r="D1405" s="1595"/>
      <c r="E1405" s="1595"/>
      <c r="F1405" s="1595"/>
      <c r="G1405" s="1595"/>
      <c r="H1405" s="1595"/>
      <c r="I1405" s="1595"/>
    </row>
    <row r="1406" spans="1:9" ht="15" customHeight="1">
      <c r="A1406" s="408">
        <v>41065</v>
      </c>
      <c r="B1406" s="1595"/>
      <c r="C1406" s="1595"/>
      <c r="D1406" s="1595"/>
      <c r="E1406" s="1595"/>
      <c r="F1406" s="1595"/>
      <c r="G1406" s="1595"/>
      <c r="H1406" s="1595"/>
      <c r="I1406" s="159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95" t="s">
        <v>85</v>
      </c>
      <c r="C1465" s="1595"/>
      <c r="D1465" s="1595"/>
      <c r="E1465" s="1595"/>
      <c r="F1465" s="1595"/>
      <c r="G1465" s="1595"/>
      <c r="H1465" s="1595"/>
      <c r="I1465" s="159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94" t="s">
        <v>86</v>
      </c>
      <c r="C1551" s="1594"/>
      <c r="D1551" s="1594"/>
    </row>
    <row r="1552" spans="1:4" ht="15" customHeight="1">
      <c r="A1552" s="408">
        <v>41269</v>
      </c>
      <c r="B1552" s="1594" t="s">
        <v>86</v>
      </c>
      <c r="C1552" s="1594"/>
      <c r="D1552" s="159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94" t="s">
        <v>86</v>
      </c>
      <c r="C1556" s="1594"/>
      <c r="D1556" s="159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93" t="s">
        <v>86</v>
      </c>
      <c r="C1619" s="1593"/>
      <c r="D1619" s="1593"/>
      <c r="E1619" s="433">
        <f>AVERAGE(D1599:D1618)</f>
        <v>10900</v>
      </c>
      <c r="F1619" s="433"/>
      <c r="G1619" s="417"/>
      <c r="H1619" s="427"/>
      <c r="I1619" s="431"/>
    </row>
    <row r="1620" spans="1:9" ht="15" customHeight="1">
      <c r="A1620" s="408">
        <v>41365</v>
      </c>
      <c r="B1620" s="1594" t="s">
        <v>86</v>
      </c>
      <c r="C1620" s="1594"/>
      <c r="D1620" s="159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94" t="s">
        <v>86</v>
      </c>
      <c r="C1645" s="1594"/>
      <c r="D1645" s="159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94" t="s">
        <v>86</v>
      </c>
      <c r="C1660" s="1594"/>
      <c r="D1660" s="159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94" t="s">
        <v>86</v>
      </c>
      <c r="C1725" s="1594"/>
      <c r="D1725" s="159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94" t="s">
        <v>86</v>
      </c>
      <c r="C1812" s="1594"/>
      <c r="D1812" s="1594"/>
    </row>
    <row r="1813" spans="1:9" ht="15" customHeight="1">
      <c r="A1813" s="408">
        <v>41634</v>
      </c>
      <c r="B1813" s="1594" t="s">
        <v>86</v>
      </c>
      <c r="C1813" s="1594"/>
      <c r="D1813" s="159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95" t="s">
        <v>87</v>
      </c>
      <c r="D1893" s="1595"/>
    </row>
    <row r="1894" spans="1:9" ht="15" customHeight="1">
      <c r="A1894" s="408">
        <v>41750</v>
      </c>
      <c r="C1894" s="1595"/>
      <c r="D1894" s="159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94" t="s">
        <v>86</v>
      </c>
      <c r="C1904" s="1594"/>
      <c r="D1904" s="159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94" t="s">
        <v>86</v>
      </c>
      <c r="C1919" s="1594"/>
      <c r="D1919" s="159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94" t="s">
        <v>88</v>
      </c>
      <c r="C1984" s="1594"/>
      <c r="D1984" s="159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94" t="s">
        <v>88</v>
      </c>
      <c r="C2072" s="1594"/>
      <c r="D2072" s="1594"/>
    </row>
    <row r="2073" spans="1:9" ht="15" customHeight="1">
      <c r="A2073" s="408">
        <v>41999</v>
      </c>
      <c r="B2073" s="1594"/>
      <c r="C2073" s="1594"/>
      <c r="D2073" s="159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94" t="s">
        <v>88</v>
      </c>
      <c r="C2142" s="1594"/>
      <c r="D2142" s="1594"/>
      <c r="E2142" s="420"/>
      <c r="F2142" s="420"/>
    </row>
    <row r="2143" spans="1:9" ht="15" customHeight="1">
      <c r="A2143" s="408">
        <v>42100</v>
      </c>
      <c r="B2143" s="1594"/>
      <c r="C2143" s="1594"/>
      <c r="D2143" s="159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94" t="s">
        <v>88</v>
      </c>
      <c r="C2163" s="1594"/>
      <c r="D2163" s="159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94" t="s">
        <v>88</v>
      </c>
      <c r="C2178" s="1594"/>
      <c r="D2178" s="159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93" t="s">
        <v>88</v>
      </c>
      <c r="C2248" s="1593"/>
      <c r="D2248" s="1593"/>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89" t="s">
        <v>88</v>
      </c>
      <c r="C2332" s="1589"/>
      <c r="D2332" s="158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90" t="s">
        <v>89</v>
      </c>
      <c r="C2421" s="1590"/>
      <c r="D2421" s="1590"/>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89" t="s">
        <v>89</v>
      </c>
      <c r="C2441" s="1589"/>
      <c r="D2441" s="158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89" t="s">
        <v>89</v>
      </c>
      <c r="C2506" s="1589"/>
      <c r="D2506" s="158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92" t="s">
        <v>90</v>
      </c>
      <c r="C2591" s="1592"/>
      <c r="D2591" s="1592"/>
      <c r="E2591" s="264"/>
    </row>
    <row r="2592" spans="1:5" ht="15" customHeight="1">
      <c r="A2592" s="3">
        <v>42731</v>
      </c>
      <c r="B2592" s="1592"/>
      <c r="C2592" s="1592"/>
      <c r="D2592" s="1592"/>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92" t="s">
        <v>90</v>
      </c>
      <c r="C2669" s="1592"/>
      <c r="D2669" s="1592"/>
    </row>
    <row r="2670" spans="1:6" ht="15" customHeight="1">
      <c r="A2670" s="3">
        <v>42842</v>
      </c>
      <c r="B2670" s="1592"/>
      <c r="C2670" s="1592"/>
      <c r="D2670" s="1592"/>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602" t="s">
        <v>90</v>
      </c>
      <c r="C2680" s="1602"/>
      <c r="D2680" s="1602"/>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603" t="s">
        <v>90</v>
      </c>
      <c r="C2700" s="1603"/>
      <c r="D2700" s="1603"/>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94" t="s">
        <v>91</v>
      </c>
      <c r="C2765" s="1594"/>
      <c r="D2765" s="159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94" t="s">
        <v>91</v>
      </c>
      <c r="C2850" s="1594"/>
      <c r="D2850" s="1594"/>
    </row>
    <row r="2851" spans="1:6" ht="15" customHeight="1">
      <c r="A2851" s="3">
        <v>43095</v>
      </c>
      <c r="B2851" s="1594"/>
      <c r="C2851" s="1594"/>
      <c r="D2851" s="159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551" t="s">
        <v>92</v>
      </c>
      <c r="C2918" s="1551"/>
      <c r="D2918" s="1551"/>
      <c r="E2918" s="433">
        <f>AVERAGE(D2897:D2917)</f>
        <v>8708.3333333333339</v>
      </c>
      <c r="F2918" s="433">
        <f>AVERAGE(D2855:D2917)</f>
        <v>8497.6190476190477</v>
      </c>
    </row>
    <row r="2919" spans="1:6" ht="15" customHeight="1">
      <c r="A2919" s="29">
        <v>43192</v>
      </c>
      <c r="B2919" s="1539" t="s">
        <v>92</v>
      </c>
      <c r="C2919" s="1539"/>
      <c r="D2919" s="153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510" t="s">
        <v>92</v>
      </c>
      <c r="C2944" s="1510"/>
      <c r="D2944" s="1510"/>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510" t="s">
        <v>92</v>
      </c>
      <c r="C2959" s="1510"/>
      <c r="D2959" s="1510"/>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510" t="s">
        <v>92</v>
      </c>
      <c r="C3024" s="1510"/>
      <c r="D3024" s="1510"/>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94" t="s">
        <v>93</v>
      </c>
      <c r="C3110" s="1594"/>
      <c r="D3110" s="1594"/>
      <c r="E3110" s="476"/>
      <c r="F3110" s="476"/>
    </row>
    <row r="3111" spans="1:9" ht="15" customHeight="1">
      <c r="A3111" s="3">
        <v>43460</v>
      </c>
      <c r="B3111" s="1594"/>
      <c r="C3111" s="1594"/>
      <c r="D3111" s="159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94" t="s">
        <v>51</v>
      </c>
      <c r="C3192" s="1494"/>
      <c r="D3192" s="149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94"/>
      <c r="C3193" s="1494"/>
      <c r="D3193" s="149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94" t="s">
        <v>51</v>
      </c>
      <c r="C3203" s="1494"/>
      <c r="D3203" s="1494"/>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94" t="s">
        <v>51</v>
      </c>
      <c r="C3218" s="1494"/>
      <c r="D3218" s="1494"/>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94" t="s">
        <v>51</v>
      </c>
      <c r="C3283" s="1494"/>
      <c r="D3283" s="1494"/>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94" t="s">
        <v>93</v>
      </c>
      <c r="C3370" s="1594"/>
      <c r="D3370" s="1594"/>
    </row>
    <row r="3371" spans="1:6" ht="15" customHeight="1">
      <c r="A3371" s="3">
        <v>43825</v>
      </c>
      <c r="B3371" s="1594"/>
      <c r="C3371" s="1594"/>
      <c r="D3371" s="159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94" t="s">
        <v>61</v>
      </c>
      <c r="C3447" s="1594"/>
      <c r="D3447" s="1594"/>
    </row>
    <row r="3448" spans="1:6" ht="15" customHeight="1">
      <c r="A3448" s="408">
        <v>43934</v>
      </c>
      <c r="B3448" s="1594"/>
      <c r="C3448" s="1594"/>
      <c r="D3448" s="159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94" t="s">
        <v>61</v>
      </c>
      <c r="C3467" s="1594"/>
      <c r="D3467" s="159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94" t="s">
        <v>61</v>
      </c>
      <c r="C3478" s="1594"/>
      <c r="D3478" s="159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93" t="s">
        <v>61</v>
      </c>
      <c r="C3548" s="1593"/>
      <c r="D3548" s="1593"/>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94" t="s">
        <v>61</v>
      </c>
      <c r="C3632" s="1594"/>
      <c r="D3632" s="1594"/>
    </row>
    <row r="3633" spans="1:6" ht="15" customHeight="1">
      <c r="A3633" s="3">
        <v>44193</v>
      </c>
      <c r="B3633" s="1594"/>
      <c r="C3633" s="1594"/>
      <c r="D3633" s="159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94" t="s">
        <v>61</v>
      </c>
      <c r="C3701" s="1594"/>
      <c r="D3701" s="1594"/>
      <c r="E3701" s="420"/>
      <c r="F3701" s="420"/>
    </row>
    <row r="3702" spans="1:7" ht="15" customHeight="1">
      <c r="A3702" s="3">
        <v>44291</v>
      </c>
      <c r="B3702" s="1594"/>
      <c r="C3702" s="1594"/>
      <c r="D3702" s="159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90" t="s">
        <v>61</v>
      </c>
      <c r="C3722" s="1590"/>
      <c r="D3722" s="1590"/>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93" t="s">
        <v>61</v>
      </c>
      <c r="C3742" s="1593"/>
      <c r="D3742" s="1593"/>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94" t="s">
        <v>61</v>
      </c>
      <c r="C3807" s="1516"/>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89" t="s">
        <v>61</v>
      </c>
      <c r="C3892" s="1589"/>
      <c r="D3892" s="1589"/>
    </row>
    <row r="3893" spans="1:6" ht="15" customHeight="1">
      <c r="A3893" s="3">
        <v>44558</v>
      </c>
      <c r="B3893" s="1589"/>
      <c r="C3893" s="1589"/>
      <c r="D3893" s="158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90" t="s">
        <v>61</v>
      </c>
      <c r="C3897" s="1591"/>
      <c r="D3897" s="1591"/>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90" t="s">
        <v>61</v>
      </c>
      <c r="C3982" s="1590"/>
      <c r="D3982" s="1590"/>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88" t="s">
        <v>23</v>
      </c>
      <c r="C4005" s="1588"/>
      <c r="D4005" s="1588"/>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row r="4244" spans="1:6" ht="15" customHeight="1">
      <c r="A4244" s="408">
        <v>45506</v>
      </c>
      <c r="B4244" s="409">
        <v>22800</v>
      </c>
      <c r="C4244" s="409">
        <v>23700</v>
      </c>
      <c r="D4244" s="410">
        <v>23250</v>
      </c>
    </row>
    <row r="4245" spans="1:6" ht="15" customHeight="1">
      <c r="A4245" s="408">
        <v>45511</v>
      </c>
      <c r="B4245" s="409">
        <v>22800</v>
      </c>
      <c r="C4245" s="409">
        <v>23700</v>
      </c>
      <c r="D4245" s="410">
        <v>23250</v>
      </c>
      <c r="E4245" s="420"/>
      <c r="F4245" s="420"/>
    </row>
    <row r="4246" spans="1:6" ht="15" customHeight="1">
      <c r="A4246" s="408">
        <v>45513</v>
      </c>
      <c r="B4246" s="409">
        <v>22800</v>
      </c>
      <c r="C4246" s="409">
        <v>23700</v>
      </c>
      <c r="D4246" s="410">
        <v>23250</v>
      </c>
    </row>
    <row r="4247" spans="1:6" ht="15" customHeight="1">
      <c r="A4247" s="408">
        <v>45518</v>
      </c>
      <c r="B4247" s="409">
        <v>23000</v>
      </c>
      <c r="C4247" s="409">
        <v>23700</v>
      </c>
      <c r="D4247" s="410">
        <v>23350</v>
      </c>
    </row>
    <row r="4248" spans="1:6" ht="15" customHeight="1">
      <c r="A4248" s="1458">
        <v>45520</v>
      </c>
      <c r="B4248" s="409">
        <v>23200</v>
      </c>
      <c r="C4248" s="409">
        <v>24000</v>
      </c>
      <c r="D4248" s="410">
        <v>23600</v>
      </c>
    </row>
    <row r="4249" spans="1:6" ht="15" customHeight="1">
      <c r="A4249" s="408">
        <v>45525</v>
      </c>
      <c r="B4249" s="409">
        <v>24000</v>
      </c>
      <c r="C4249" s="409">
        <v>25500</v>
      </c>
      <c r="D4249" s="410">
        <v>24750</v>
      </c>
      <c r="E4249" s="420"/>
      <c r="F4249" s="420"/>
    </row>
    <row r="4250" spans="1:6" ht="15" customHeight="1">
      <c r="A4250" s="408">
        <v>45527</v>
      </c>
      <c r="B4250" s="409">
        <v>25000</v>
      </c>
      <c r="C4250" s="409">
        <v>25500</v>
      </c>
      <c r="D4250" s="410">
        <v>25250</v>
      </c>
      <c r="E4250" s="420"/>
      <c r="F4250" s="420"/>
    </row>
    <row r="4251" spans="1:6" ht="15" customHeight="1">
      <c r="A4251" s="408">
        <v>45532</v>
      </c>
      <c r="B4251" s="409">
        <v>25000</v>
      </c>
      <c r="C4251" s="409">
        <v>25500</v>
      </c>
      <c r="D4251" s="410">
        <v>25250</v>
      </c>
    </row>
    <row r="4252" spans="1:6" ht="15" customHeight="1" thickBot="1">
      <c r="A4252" s="413">
        <v>45534</v>
      </c>
      <c r="B4252" s="414">
        <v>25000</v>
      </c>
      <c r="C4252" s="414">
        <v>26000</v>
      </c>
      <c r="D4252" s="415">
        <v>25500</v>
      </c>
      <c r="E4252" s="433">
        <f>AVERAGE($D$4244:D4252)</f>
        <v>24161.111111111109</v>
      </c>
      <c r="F4252" s="433">
        <f>AVERAGE($D$4183:D4252)</f>
        <v>17475.178571428572</v>
      </c>
    </row>
    <row r="4253" spans="1:6" ht="15" customHeight="1">
      <c r="A4253" s="408">
        <v>45539</v>
      </c>
      <c r="B4253" s="409">
        <v>25000</v>
      </c>
      <c r="C4253" s="409">
        <v>26000</v>
      </c>
      <c r="D4253" s="410">
        <v>25500</v>
      </c>
    </row>
    <row r="4254" spans="1:6" ht="15" customHeight="1">
      <c r="A4254" s="408">
        <v>45541</v>
      </c>
      <c r="B4254" s="409">
        <v>25400</v>
      </c>
      <c r="C4254" s="409">
        <v>26500</v>
      </c>
      <c r="D4254" s="410">
        <v>25950</v>
      </c>
      <c r="E4254" s="449">
        <f>AVERAGE($D$4253:D4254)</f>
        <v>25725</v>
      </c>
      <c r="F4254" s="449">
        <f>AVERAGE($D$4183:D4254)</f>
        <v>17704.340277777777</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604" t="s">
        <v>99</v>
      </c>
      <c r="B1" s="1604"/>
      <c r="C1" s="1604"/>
      <c r="D1" s="1604"/>
      <c r="E1" s="1604"/>
      <c r="F1" s="1604"/>
      <c r="G1" s="1604"/>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605" t="s">
        <v>103</v>
      </c>
      <c r="K38" s="1606"/>
      <c r="L38" s="292" t="s">
        <v>104</v>
      </c>
      <c r="M38" s="292" t="s">
        <v>105</v>
      </c>
      <c r="N38" s="292" t="s">
        <v>106</v>
      </c>
      <c r="O38" s="292" t="s">
        <v>107</v>
      </c>
      <c r="P38" s="293" t="s">
        <v>108</v>
      </c>
    </row>
    <row r="39" spans="1:16" ht="16.2" thickBot="1">
      <c r="A39" s="68">
        <v>41691</v>
      </c>
      <c r="B39" s="321">
        <v>25.5</v>
      </c>
      <c r="C39" s="321">
        <v>29</v>
      </c>
      <c r="D39" s="323">
        <f t="shared" si="1"/>
        <v>27.25</v>
      </c>
      <c r="E39">
        <v>60076.02</v>
      </c>
      <c r="J39" s="1607"/>
      <c r="K39" s="1608"/>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87" activePane="bottomLeft" state="frozen"/>
      <selection pane="bottomLeft" activeCell="H3298" sqref="H3298"/>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547" t="s">
        <v>0</v>
      </c>
      <c r="B1" s="5" t="s">
        <v>95</v>
      </c>
      <c r="C1" s="1630" t="s">
        <v>110</v>
      </c>
      <c r="D1" s="1632" t="s">
        <v>5</v>
      </c>
      <c r="E1" s="1632" t="s">
        <v>6</v>
      </c>
      <c r="F1" s="1634" t="s">
        <v>111</v>
      </c>
      <c r="G1" s="1552" t="s">
        <v>7</v>
      </c>
      <c r="H1" s="1552" t="s">
        <v>8</v>
      </c>
      <c r="I1" s="300" t="s">
        <v>9</v>
      </c>
    </row>
    <row r="2" spans="1:11" s="80" customFormat="1" ht="15" customHeight="1" thickBot="1">
      <c r="A2" s="1548"/>
      <c r="B2" s="13" t="s">
        <v>15</v>
      </c>
      <c r="C2" s="1631"/>
      <c r="D2" s="1633"/>
      <c r="E2" s="1633"/>
      <c r="F2" s="1635"/>
      <c r="G2" s="1640"/>
      <c r="H2" s="1640"/>
      <c r="I2" s="322" t="s">
        <v>4</v>
      </c>
    </row>
    <row r="3" spans="1:11" s="80" customFormat="1" ht="15" customHeight="1">
      <c r="A3" s="3">
        <v>40910</v>
      </c>
      <c r="B3" s="1609" t="s">
        <v>112</v>
      </c>
      <c r="C3" s="1609"/>
      <c r="D3" s="1609"/>
      <c r="E3" s="1609"/>
      <c r="F3" s="1609"/>
      <c r="G3" s="84"/>
      <c r="I3" s="163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3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39" t="s">
        <v>113</v>
      </c>
    </row>
    <row r="19" spans="1:9" s="80" customFormat="1" ht="15" customHeight="1">
      <c r="A19" s="3">
        <v>40932</v>
      </c>
      <c r="B19" s="81">
        <v>9685</v>
      </c>
      <c r="C19" s="173">
        <v>21860</v>
      </c>
      <c r="D19" s="172">
        <v>22000</v>
      </c>
      <c r="E19" s="137">
        <f t="shared" si="0"/>
        <v>140</v>
      </c>
      <c r="F19" s="18">
        <f t="shared" si="2"/>
        <v>-75</v>
      </c>
      <c r="G19" s="84"/>
      <c r="H19" s="84"/>
      <c r="I19" s="1639"/>
    </row>
    <row r="20" spans="1:9" s="80" customFormat="1" ht="15" customHeight="1">
      <c r="A20" s="3">
        <v>40933</v>
      </c>
      <c r="B20" s="81">
        <v>9685</v>
      </c>
      <c r="C20" s="173">
        <v>22005</v>
      </c>
      <c r="D20" s="172">
        <v>22145</v>
      </c>
      <c r="E20" s="137">
        <f t="shared" si="0"/>
        <v>140</v>
      </c>
      <c r="F20" s="18">
        <f t="shared" si="2"/>
        <v>145</v>
      </c>
      <c r="G20" s="84"/>
      <c r="H20" s="84"/>
      <c r="I20" s="1639"/>
    </row>
    <row r="21" spans="1:9" s="80" customFormat="1" ht="15" customHeight="1">
      <c r="A21" s="3">
        <v>40934</v>
      </c>
      <c r="B21" s="81">
        <v>9664</v>
      </c>
      <c r="C21" s="173">
        <v>23330</v>
      </c>
      <c r="D21" s="172">
        <v>23400</v>
      </c>
      <c r="E21" s="137">
        <f t="shared" si="0"/>
        <v>70</v>
      </c>
      <c r="F21" s="18">
        <f t="shared" si="2"/>
        <v>1325</v>
      </c>
      <c r="G21" s="84"/>
      <c r="H21" s="84"/>
      <c r="I21" s="1639"/>
    </row>
    <row r="22" spans="1:9" ht="15" customHeight="1">
      <c r="A22" s="3">
        <v>40935</v>
      </c>
      <c r="B22" s="81">
        <v>9365</v>
      </c>
      <c r="C22" s="173">
        <v>24310</v>
      </c>
      <c r="D22" s="172">
        <v>24325</v>
      </c>
      <c r="E22" s="137">
        <f t="shared" si="0"/>
        <v>15</v>
      </c>
      <c r="F22" s="18">
        <f t="shared" ref="F22:F27" si="3">+C22-C21</f>
        <v>980</v>
      </c>
      <c r="G22" s="84"/>
      <c r="H22" s="84"/>
      <c r="I22" s="163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38" t="s">
        <v>112</v>
      </c>
    </row>
    <row r="69" spans="1:9" ht="15" customHeight="1">
      <c r="A69" s="3">
        <v>41002</v>
      </c>
      <c r="B69" s="82">
        <v>13285</v>
      </c>
      <c r="C69" s="173">
        <v>23100</v>
      </c>
      <c r="D69" s="172">
        <v>23200</v>
      </c>
      <c r="E69" s="137">
        <f t="shared" ref="E69:E71" si="11">D69-C69</f>
        <v>100</v>
      </c>
      <c r="F69" s="18">
        <f t="shared" si="10"/>
        <v>350</v>
      </c>
      <c r="G69" s="84"/>
      <c r="H69" s="84"/>
      <c r="I69" s="1639"/>
    </row>
    <row r="70" spans="1:9" ht="15" customHeight="1">
      <c r="A70" s="3">
        <v>41003</v>
      </c>
      <c r="B70" s="82">
        <v>13285</v>
      </c>
      <c r="C70" s="173">
        <v>22550</v>
      </c>
      <c r="D70" s="172">
        <v>22505</v>
      </c>
      <c r="E70" s="137">
        <f t="shared" si="11"/>
        <v>-45</v>
      </c>
      <c r="F70" s="18">
        <f t="shared" si="10"/>
        <v>-550</v>
      </c>
      <c r="G70" s="84"/>
      <c r="H70" s="84"/>
      <c r="I70" s="163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603" t="s">
        <v>112</v>
      </c>
      <c r="C72" s="1603"/>
      <c r="D72" s="1603"/>
      <c r="E72" s="1603"/>
      <c r="F72" s="1603"/>
      <c r="G72" s="84"/>
      <c r="H72" s="84"/>
      <c r="I72" s="301">
        <v>170000</v>
      </c>
    </row>
    <row r="73" spans="1:9" ht="15" customHeight="1">
      <c r="A73" s="3">
        <v>41008</v>
      </c>
      <c r="B73" s="1603"/>
      <c r="C73" s="1603"/>
      <c r="D73" s="1603"/>
      <c r="E73" s="1603"/>
      <c r="F73" s="160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609" t="s">
        <v>112</v>
      </c>
      <c r="C93" s="1609"/>
      <c r="D93" s="1609"/>
      <c r="E93" s="1609"/>
      <c r="F93" s="160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603" t="s">
        <v>112</v>
      </c>
      <c r="C113" s="1603"/>
      <c r="D113" s="1603"/>
      <c r="E113" s="1603"/>
      <c r="F113" s="1603"/>
      <c r="G113" s="84"/>
      <c r="H113" s="84"/>
      <c r="I113" s="301">
        <v>154250</v>
      </c>
    </row>
    <row r="114" spans="1:9" ht="15" customHeight="1">
      <c r="A114" s="3">
        <v>41065</v>
      </c>
      <c r="B114" s="1603"/>
      <c r="C114" s="1603"/>
      <c r="D114" s="1603"/>
      <c r="E114" s="1603"/>
      <c r="F114" s="160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609" t="s">
        <v>112</v>
      </c>
      <c r="C173" s="1609"/>
      <c r="D173" s="1609"/>
      <c r="E173" s="1609"/>
      <c r="F173" s="160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38" t="s">
        <v>112</v>
      </c>
      <c r="J198" s="84"/>
    </row>
    <row r="199" spans="1:11" s="80" customFormat="1" ht="15" customHeight="1">
      <c r="A199" s="3">
        <v>41184</v>
      </c>
      <c r="B199" s="81">
        <v>11965</v>
      </c>
      <c r="C199" s="173">
        <v>22110</v>
      </c>
      <c r="D199" s="172">
        <v>22025</v>
      </c>
      <c r="E199" s="137">
        <f t="shared" si="30"/>
        <v>-85</v>
      </c>
      <c r="F199" s="84">
        <f t="shared" si="33"/>
        <v>210</v>
      </c>
      <c r="G199" s="84"/>
      <c r="H199" s="84"/>
      <c r="I199" s="1639"/>
      <c r="J199" s="84"/>
    </row>
    <row r="200" spans="1:11" s="80" customFormat="1" ht="15" customHeight="1">
      <c r="A200" s="3">
        <v>41185</v>
      </c>
      <c r="B200" s="81">
        <v>12105</v>
      </c>
      <c r="C200" s="173">
        <v>22100</v>
      </c>
      <c r="D200" s="172">
        <v>22100</v>
      </c>
      <c r="E200" s="137">
        <f t="shared" si="30"/>
        <v>0</v>
      </c>
      <c r="F200" s="84">
        <f t="shared" si="33"/>
        <v>-10</v>
      </c>
      <c r="G200" s="84"/>
      <c r="H200" s="84"/>
      <c r="I200" s="1639"/>
      <c r="J200" s="84"/>
    </row>
    <row r="201" spans="1:11" ht="15" customHeight="1">
      <c r="A201" s="3">
        <v>41186</v>
      </c>
      <c r="B201" s="81">
        <v>12055</v>
      </c>
      <c r="C201" s="173">
        <v>22230</v>
      </c>
      <c r="D201" s="172">
        <v>22225</v>
      </c>
      <c r="E201" s="137">
        <f t="shared" si="30"/>
        <v>-5</v>
      </c>
      <c r="F201" s="84">
        <f t="shared" ref="F201:F206" si="34">+C201-C200</f>
        <v>130</v>
      </c>
      <c r="G201" s="84"/>
      <c r="H201" s="84"/>
      <c r="I201" s="1639"/>
    </row>
    <row r="202" spans="1:11" ht="15" customHeight="1">
      <c r="A202" s="3">
        <v>41187</v>
      </c>
      <c r="B202" s="81">
        <v>12175</v>
      </c>
      <c r="C202" s="173">
        <v>22455</v>
      </c>
      <c r="D202" s="172">
        <v>22500</v>
      </c>
      <c r="E202" s="137">
        <f t="shared" si="30"/>
        <v>45</v>
      </c>
      <c r="F202" s="84">
        <f t="shared" si="34"/>
        <v>225</v>
      </c>
      <c r="G202" s="84"/>
      <c r="H202" s="84"/>
      <c r="I202" s="163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609" t="s">
        <v>38</v>
      </c>
      <c r="C259" s="1609"/>
      <c r="D259" s="1609"/>
      <c r="E259" s="1609"/>
      <c r="F259" s="1609"/>
      <c r="G259" s="129"/>
      <c r="H259" s="129"/>
      <c r="I259" s="301">
        <v>151250</v>
      </c>
    </row>
    <row r="260" spans="1:9" ht="15" customHeight="1">
      <c r="A260" s="3">
        <v>41269</v>
      </c>
      <c r="B260" s="1609" t="s">
        <v>38</v>
      </c>
      <c r="C260" s="1609"/>
      <c r="D260" s="1609"/>
      <c r="E260" s="1609"/>
      <c r="F260" s="160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28" t="s">
        <v>38</v>
      </c>
      <c r="C264" s="1628"/>
      <c r="D264" s="1628"/>
      <c r="E264" s="1628"/>
      <c r="F264" s="1628"/>
      <c r="I264" s="1636" t="s">
        <v>114</v>
      </c>
    </row>
    <row r="265" spans="1:9" ht="15" customHeight="1">
      <c r="A265" s="3">
        <v>41276</v>
      </c>
      <c r="B265" s="83">
        <v>12800</v>
      </c>
      <c r="C265" s="173">
        <v>24350</v>
      </c>
      <c r="D265" s="172">
        <v>24345</v>
      </c>
      <c r="E265" s="137">
        <f t="shared" ref="E265:E326" si="45">D265-C265</f>
        <v>-5</v>
      </c>
      <c r="F265" s="84">
        <f>C265-C263</f>
        <v>850</v>
      </c>
      <c r="I265" s="1637"/>
    </row>
    <row r="266" spans="1:9" ht="15" customHeight="1">
      <c r="A266" s="3">
        <v>41277</v>
      </c>
      <c r="B266" s="83">
        <v>12675</v>
      </c>
      <c r="C266" s="173">
        <v>24150</v>
      </c>
      <c r="D266" s="172">
        <v>24150</v>
      </c>
      <c r="E266" s="137">
        <f t="shared" si="45"/>
        <v>0</v>
      </c>
      <c r="F266" s="84">
        <f t="shared" ref="F266:F286" si="46">C266-C265</f>
        <v>-200</v>
      </c>
      <c r="G266" s="129"/>
      <c r="H266" s="129"/>
      <c r="I266" s="163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29" t="s">
        <v>114</v>
      </c>
    </row>
    <row r="294" spans="1:9" ht="15" customHeight="1">
      <c r="A294" s="3">
        <v>41317</v>
      </c>
      <c r="B294" s="83">
        <v>13350</v>
      </c>
      <c r="C294" s="173">
        <v>24925</v>
      </c>
      <c r="D294" s="172">
        <v>24905</v>
      </c>
      <c r="E294" s="137">
        <f t="shared" si="45"/>
        <v>-20</v>
      </c>
      <c r="F294" s="84">
        <f t="shared" si="47"/>
        <v>-75</v>
      </c>
      <c r="I294" s="1629"/>
    </row>
    <row r="295" spans="1:9" ht="15" customHeight="1">
      <c r="A295" s="3">
        <v>41318</v>
      </c>
      <c r="B295" s="83">
        <v>13350</v>
      </c>
      <c r="C295" s="173">
        <v>24905</v>
      </c>
      <c r="D295" s="172">
        <v>24925</v>
      </c>
      <c r="E295" s="137">
        <f t="shared" si="45"/>
        <v>20</v>
      </c>
      <c r="F295" s="84">
        <f t="shared" si="47"/>
        <v>-20</v>
      </c>
      <c r="I295" s="1629"/>
    </row>
    <row r="296" spans="1:9" ht="15" customHeight="1">
      <c r="A296" s="3">
        <v>41319</v>
      </c>
      <c r="B296" s="83">
        <v>13350</v>
      </c>
      <c r="C296" s="173">
        <v>24780</v>
      </c>
      <c r="D296" s="172">
        <v>24800</v>
      </c>
      <c r="E296" s="137">
        <f t="shared" si="45"/>
        <v>20</v>
      </c>
      <c r="F296" s="84">
        <f t="shared" si="47"/>
        <v>-125</v>
      </c>
      <c r="I296" s="1629"/>
    </row>
    <row r="297" spans="1:9" ht="15" customHeight="1">
      <c r="A297" s="3">
        <v>41320</v>
      </c>
      <c r="B297" s="83">
        <v>13375</v>
      </c>
      <c r="C297" s="173">
        <v>24925</v>
      </c>
      <c r="D297" s="172">
        <v>24950</v>
      </c>
      <c r="E297" s="137">
        <f t="shared" si="45"/>
        <v>25</v>
      </c>
      <c r="F297" s="84">
        <f t="shared" si="47"/>
        <v>145</v>
      </c>
      <c r="I297" s="1629"/>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623" t="s">
        <v>38</v>
      </c>
      <c r="C327" s="1623"/>
      <c r="D327" s="1623"/>
      <c r="E327" s="1623"/>
      <c r="F327" s="1623"/>
      <c r="G327" s="202">
        <f>AVERAGE(C307:C326)</f>
        <v>23337</v>
      </c>
      <c r="H327" s="203">
        <f>AVERAGE(C265:C326)</f>
        <v>24125.322580645163</v>
      </c>
      <c r="I327" s="314">
        <v>151750</v>
      </c>
    </row>
    <row r="328" spans="1:13" ht="15" customHeight="1">
      <c r="A328" s="3">
        <v>41365</v>
      </c>
      <c r="B328" s="1609" t="s">
        <v>38</v>
      </c>
      <c r="C328" s="1609"/>
      <c r="D328" s="1609"/>
      <c r="E328" s="1609"/>
      <c r="F328" s="160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29" t="s">
        <v>114</v>
      </c>
    </row>
    <row r="332" spans="1:13" ht="15" customHeight="1">
      <c r="A332" s="3">
        <v>41369</v>
      </c>
      <c r="B332" s="264">
        <v>14400</v>
      </c>
      <c r="C332" s="266">
        <v>22725</v>
      </c>
      <c r="D332" s="267">
        <v>22735</v>
      </c>
      <c r="E332" s="137">
        <f t="shared" si="48"/>
        <v>10</v>
      </c>
      <c r="F332" s="268">
        <f t="shared" si="49"/>
        <v>-15</v>
      </c>
      <c r="G332" s="269"/>
      <c r="H332" s="269"/>
      <c r="I332" s="1629"/>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41"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4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609" t="s">
        <v>38</v>
      </c>
      <c r="C353" s="1609"/>
      <c r="D353" s="1609"/>
      <c r="E353" s="1609"/>
      <c r="F353" s="160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609" t="s">
        <v>38</v>
      </c>
      <c r="C368" s="1609"/>
      <c r="D368" s="1609"/>
      <c r="E368" s="1609"/>
      <c r="F368" s="160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39" t="s">
        <v>112</v>
      </c>
    </row>
    <row r="379" spans="1:9" ht="15" customHeight="1">
      <c r="A379" s="3">
        <v>41436</v>
      </c>
      <c r="B379" s="83">
        <v>14505</v>
      </c>
      <c r="C379" s="173">
        <v>20600</v>
      </c>
      <c r="D379" s="248">
        <v>20600</v>
      </c>
      <c r="E379" s="137">
        <f t="shared" si="48"/>
        <v>0</v>
      </c>
      <c r="F379" s="191">
        <f t="shared" si="51"/>
        <v>-245</v>
      </c>
      <c r="I379" s="1639"/>
    </row>
    <row r="380" spans="1:9" ht="15" customHeight="1">
      <c r="A380" s="3">
        <v>41437</v>
      </c>
      <c r="B380" s="83">
        <v>14495</v>
      </c>
      <c r="C380" s="173">
        <v>20445</v>
      </c>
      <c r="D380" s="248">
        <v>20470</v>
      </c>
      <c r="E380" s="137">
        <f t="shared" si="48"/>
        <v>25</v>
      </c>
      <c r="F380" s="191">
        <f t="shared" si="51"/>
        <v>-155</v>
      </c>
      <c r="I380" s="163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609" t="s">
        <v>38</v>
      </c>
      <c r="C433" s="1609"/>
      <c r="D433" s="1609"/>
      <c r="E433" s="1609"/>
      <c r="F433" s="160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56" t="s">
        <v>115</v>
      </c>
    </row>
    <row r="452" spans="1:9" ht="15" customHeight="1">
      <c r="A452" s="3">
        <v>41537</v>
      </c>
      <c r="B452" s="83">
        <v>13740</v>
      </c>
      <c r="C452" s="173">
        <v>23345</v>
      </c>
      <c r="D452" s="248">
        <v>23225</v>
      </c>
      <c r="E452" s="137">
        <f t="shared" si="52"/>
        <v>-120</v>
      </c>
      <c r="F452" s="172">
        <f t="shared" si="54"/>
        <v>10</v>
      </c>
      <c r="I452" s="1656"/>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38" t="s">
        <v>112</v>
      </c>
    </row>
    <row r="460" spans="1:9" ht="15" customHeight="1">
      <c r="A460" s="3">
        <v>41549</v>
      </c>
      <c r="B460" s="83">
        <v>13195</v>
      </c>
      <c r="C460" s="173">
        <v>22710</v>
      </c>
      <c r="D460" s="248">
        <v>22750</v>
      </c>
      <c r="E460" s="137">
        <f t="shared" si="56"/>
        <v>40</v>
      </c>
      <c r="F460" s="172">
        <f t="shared" si="55"/>
        <v>-490</v>
      </c>
      <c r="H460" s="361"/>
      <c r="I460" s="1639"/>
    </row>
    <row r="461" spans="1:9" ht="15" customHeight="1">
      <c r="A461" s="3">
        <v>41550</v>
      </c>
      <c r="B461" s="83">
        <v>13170</v>
      </c>
      <c r="C461" s="173">
        <v>22850</v>
      </c>
      <c r="D461" s="248">
        <v>22870</v>
      </c>
      <c r="E461" s="137">
        <f t="shared" si="56"/>
        <v>20</v>
      </c>
      <c r="F461" s="172">
        <f t="shared" si="55"/>
        <v>140</v>
      </c>
      <c r="I461" s="1639"/>
    </row>
    <row r="462" spans="1:9" ht="15" customHeight="1">
      <c r="A462" s="3">
        <v>41551</v>
      </c>
      <c r="B462" s="83">
        <v>13195</v>
      </c>
      <c r="C462" s="173">
        <v>22975</v>
      </c>
      <c r="D462" s="248">
        <v>23025</v>
      </c>
      <c r="E462" s="137">
        <f t="shared" si="56"/>
        <v>50</v>
      </c>
      <c r="F462" s="172">
        <f t="shared" si="55"/>
        <v>125</v>
      </c>
      <c r="I462" s="1639"/>
    </row>
    <row r="463" spans="1:9" ht="15" customHeight="1">
      <c r="A463" s="3">
        <v>41554</v>
      </c>
      <c r="B463" s="83">
        <v>13195</v>
      </c>
      <c r="C463" s="173">
        <v>23675</v>
      </c>
      <c r="D463" s="248">
        <v>23700</v>
      </c>
      <c r="E463" s="137">
        <f t="shared" si="56"/>
        <v>25</v>
      </c>
      <c r="F463" s="172">
        <f t="shared" si="55"/>
        <v>700</v>
      </c>
      <c r="I463" s="163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609" t="s">
        <v>38</v>
      </c>
      <c r="C520" s="1609"/>
      <c r="D520" s="1609"/>
      <c r="E520" s="1609"/>
      <c r="F520" s="1609"/>
      <c r="I520" s="316">
        <v>142250</v>
      </c>
    </row>
    <row r="521" spans="1:9" ht="15" customHeight="1">
      <c r="A521" s="3">
        <v>41634</v>
      </c>
      <c r="B521" s="1609" t="s">
        <v>38</v>
      </c>
      <c r="C521" s="1609"/>
      <c r="D521" s="1609"/>
      <c r="E521" s="1609"/>
      <c r="F521" s="160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43" t="s">
        <v>23</v>
      </c>
    </row>
    <row r="548" spans="1:9" ht="15" customHeight="1">
      <c r="A548" s="3">
        <v>41674</v>
      </c>
      <c r="B548" s="83">
        <v>8890</v>
      </c>
      <c r="C548" s="173">
        <v>22330</v>
      </c>
      <c r="D548" s="248">
        <v>22275</v>
      </c>
      <c r="E548" s="137">
        <f t="shared" si="59"/>
        <v>-55</v>
      </c>
      <c r="F548" s="172">
        <f t="shared" si="60"/>
        <v>130</v>
      </c>
      <c r="I548" s="1644"/>
    </row>
    <row r="549" spans="1:9" ht="15" customHeight="1">
      <c r="A549" s="3">
        <v>41675</v>
      </c>
      <c r="B549" s="83">
        <v>8890</v>
      </c>
      <c r="C549" s="173">
        <v>22150</v>
      </c>
      <c r="D549" s="248">
        <v>22175</v>
      </c>
      <c r="E549" s="137">
        <f t="shared" si="59"/>
        <v>25</v>
      </c>
      <c r="F549" s="172">
        <f t="shared" si="60"/>
        <v>-180</v>
      </c>
      <c r="I549" s="1644"/>
    </row>
    <row r="550" spans="1:9" ht="15" customHeight="1">
      <c r="A550" s="3">
        <v>41676</v>
      </c>
      <c r="B550" s="83">
        <v>8940</v>
      </c>
      <c r="C550" s="173">
        <v>22060</v>
      </c>
      <c r="D550" s="248">
        <v>22030</v>
      </c>
      <c r="E550" s="137">
        <f t="shared" si="59"/>
        <v>-30</v>
      </c>
      <c r="F550" s="172">
        <f t="shared" si="60"/>
        <v>-90</v>
      </c>
      <c r="I550" s="1644"/>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52" t="s">
        <v>116</v>
      </c>
      <c r="D601" s="248"/>
      <c r="E601" s="137" t="e">
        <f t="shared" si="62"/>
        <v>#VALUE!</v>
      </c>
      <c r="F601" s="172"/>
      <c r="I601" s="316">
        <v>140500</v>
      </c>
    </row>
    <row r="602" spans="1:9" ht="15" customHeight="1">
      <c r="A602" s="3">
        <v>41750</v>
      </c>
      <c r="B602" s="83"/>
      <c r="C602" s="1652"/>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55" t="s">
        <v>45</v>
      </c>
      <c r="D692" s="1655"/>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48" t="s">
        <v>49</v>
      </c>
    </row>
    <row r="720" spans="1:9" ht="15" customHeight="1">
      <c r="A720" s="3">
        <v>41914</v>
      </c>
      <c r="B720" s="83">
        <v>8535</v>
      </c>
      <c r="C720" s="173">
        <v>20425</v>
      </c>
      <c r="D720" s="248">
        <v>20475</v>
      </c>
      <c r="E720" s="137">
        <f t="shared" si="75"/>
        <v>50</v>
      </c>
      <c r="F720" s="172">
        <f t="shared" si="74"/>
        <v>225</v>
      </c>
      <c r="I720" s="1649"/>
    </row>
    <row r="721" spans="1:10" ht="15" customHeight="1">
      <c r="A721" s="3">
        <v>41915</v>
      </c>
      <c r="B721" s="83">
        <v>9270</v>
      </c>
      <c r="C721" s="173">
        <v>20395</v>
      </c>
      <c r="D721" s="248">
        <v>20450</v>
      </c>
      <c r="E721" s="137">
        <f t="shared" si="75"/>
        <v>55</v>
      </c>
      <c r="F721" s="172">
        <f t="shared" si="74"/>
        <v>-30</v>
      </c>
      <c r="I721" s="1649"/>
      <c r="J721" s="367"/>
    </row>
    <row r="722" spans="1:10" ht="15" customHeight="1">
      <c r="A722" s="3">
        <v>41918</v>
      </c>
      <c r="B722" s="83">
        <v>9270</v>
      </c>
      <c r="C722" s="173">
        <v>20465</v>
      </c>
      <c r="D722" s="248">
        <v>20475</v>
      </c>
      <c r="E722" s="137">
        <f t="shared" si="75"/>
        <v>10</v>
      </c>
      <c r="F722" s="172">
        <f t="shared" si="74"/>
        <v>70</v>
      </c>
      <c r="I722" s="1649"/>
    </row>
    <row r="723" spans="1:10" ht="15" customHeight="1">
      <c r="A723" s="3">
        <v>41919</v>
      </c>
      <c r="B723" s="83">
        <v>9270</v>
      </c>
      <c r="C723" s="173">
        <v>20275</v>
      </c>
      <c r="D723" s="248">
        <v>20300</v>
      </c>
      <c r="E723" s="137">
        <f t="shared" si="75"/>
        <v>25</v>
      </c>
      <c r="F723" s="172">
        <f t="shared" si="74"/>
        <v>-190</v>
      </c>
      <c r="I723" s="1649"/>
    </row>
    <row r="724" spans="1:10" ht="15" customHeight="1">
      <c r="A724" s="3">
        <v>41920</v>
      </c>
      <c r="B724" s="83">
        <v>9130</v>
      </c>
      <c r="C724" s="173">
        <v>20220</v>
      </c>
      <c r="D724" s="248">
        <v>20300</v>
      </c>
      <c r="E724" s="137">
        <f t="shared" si="75"/>
        <v>80</v>
      </c>
      <c r="F724" s="172">
        <f t="shared" si="74"/>
        <v>-55</v>
      </c>
      <c r="I724" s="164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92" t="s">
        <v>48</v>
      </c>
      <c r="C780" s="1592"/>
      <c r="D780" s="1592"/>
      <c r="E780" s="1592"/>
      <c r="F780" s="1592"/>
      <c r="I780" s="316">
        <v>124750</v>
      </c>
    </row>
    <row r="781" spans="1:9" ht="15" customHeight="1">
      <c r="A781" s="3">
        <v>41999</v>
      </c>
      <c r="B781" s="1592"/>
      <c r="C781" s="1592"/>
      <c r="D781" s="1592"/>
      <c r="E781" s="1592"/>
      <c r="F781" s="159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22" t="s">
        <v>56</v>
      </c>
    </row>
    <row r="819" spans="1:9" ht="15" customHeight="1">
      <c r="A819" s="3">
        <v>42054</v>
      </c>
      <c r="B819" s="83">
        <v>11440</v>
      </c>
      <c r="C819" s="173">
        <v>18185</v>
      </c>
      <c r="D819" s="248">
        <v>18225</v>
      </c>
      <c r="E819" s="137">
        <f t="shared" si="81"/>
        <v>40</v>
      </c>
      <c r="F819" s="172">
        <f t="shared" si="87"/>
        <v>165</v>
      </c>
      <c r="I819" s="1622"/>
    </row>
    <row r="820" spans="1:9" ht="14.25" customHeight="1">
      <c r="A820" s="3">
        <v>42055</v>
      </c>
      <c r="B820" s="83">
        <v>11440</v>
      </c>
      <c r="C820" s="173">
        <v>18100</v>
      </c>
      <c r="D820" s="248">
        <v>18100</v>
      </c>
      <c r="E820" s="137">
        <f t="shared" si="81"/>
        <v>0</v>
      </c>
      <c r="F820" s="172">
        <f t="shared" si="87"/>
        <v>-85</v>
      </c>
      <c r="I820" s="1622"/>
    </row>
    <row r="821" spans="1:9" ht="15" customHeight="1">
      <c r="A821" s="3">
        <v>42058</v>
      </c>
      <c r="B821" s="83">
        <v>11420</v>
      </c>
      <c r="C821" s="173">
        <v>17955</v>
      </c>
      <c r="D821" s="248">
        <v>17975</v>
      </c>
      <c r="E821" s="137">
        <f t="shared" si="81"/>
        <v>20</v>
      </c>
      <c r="F821" s="172">
        <f t="shared" si="87"/>
        <v>-145</v>
      </c>
      <c r="I821" s="1622"/>
    </row>
    <row r="822" spans="1:9" ht="15" customHeight="1">
      <c r="A822" s="3">
        <v>42059</v>
      </c>
      <c r="B822" s="83">
        <v>11420</v>
      </c>
      <c r="C822" s="173">
        <v>18095</v>
      </c>
      <c r="D822" s="248">
        <v>18125</v>
      </c>
      <c r="E822" s="137">
        <f t="shared" si="81"/>
        <v>30</v>
      </c>
      <c r="F822" s="172">
        <f t="shared" si="87"/>
        <v>140</v>
      </c>
      <c r="I822" s="162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92" t="s">
        <v>48</v>
      </c>
      <c r="C850" s="1592"/>
      <c r="D850" s="1592"/>
      <c r="E850" s="1592"/>
      <c r="F850" s="1592"/>
      <c r="I850" s="316">
        <v>118750</v>
      </c>
    </row>
    <row r="851" spans="1:9" ht="15" customHeight="1">
      <c r="A851" s="3">
        <v>42100</v>
      </c>
      <c r="B851" s="1592"/>
      <c r="C851" s="1592"/>
      <c r="D851" s="1592"/>
      <c r="E851" s="1592"/>
      <c r="F851" s="159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28" t="s">
        <v>48</v>
      </c>
      <c r="C871" s="1628"/>
      <c r="D871" s="1628"/>
      <c r="E871" s="1628"/>
      <c r="F871" s="1628"/>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54" t="s">
        <v>55</v>
      </c>
      <c r="C886" s="1654"/>
      <c r="D886" s="1654"/>
      <c r="E886" s="1654"/>
      <c r="F886" s="1654"/>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53" t="s">
        <v>55</v>
      </c>
      <c r="C956" s="1653"/>
      <c r="D956" s="1653"/>
      <c r="E956" s="1653"/>
      <c r="F956" s="1653"/>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44" t="s">
        <v>54</v>
      </c>
    </row>
    <row r="960" spans="1:9" ht="15" customHeight="1">
      <c r="A960" s="3">
        <v>42251</v>
      </c>
      <c r="B960" s="83">
        <v>5830</v>
      </c>
      <c r="C960" s="173">
        <v>15595</v>
      </c>
      <c r="D960" s="248">
        <v>15175</v>
      </c>
      <c r="E960" s="137">
        <f t="shared" si="98"/>
        <v>-420</v>
      </c>
      <c r="F960" s="172">
        <f t="shared" si="101"/>
        <v>-5</v>
      </c>
      <c r="I960" s="1644"/>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18" t="s">
        <v>48</v>
      </c>
    </row>
    <row r="976" spans="1:9" ht="15" customHeight="1">
      <c r="A976" s="3">
        <v>42275</v>
      </c>
      <c r="B976" s="83">
        <v>4900</v>
      </c>
      <c r="C976" s="173">
        <v>15400</v>
      </c>
      <c r="D976" s="248">
        <v>15085</v>
      </c>
      <c r="E976" s="137">
        <f t="shared" si="98"/>
        <v>-315</v>
      </c>
      <c r="F976" s="172">
        <f t="shared" si="101"/>
        <v>75</v>
      </c>
      <c r="I976" s="151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17" t="s">
        <v>48</v>
      </c>
    </row>
    <row r="980" spans="1:9" ht="15" customHeight="1">
      <c r="A980" s="3">
        <v>42279</v>
      </c>
      <c r="B980" s="81">
        <v>4705</v>
      </c>
      <c r="C980" s="173">
        <v>15700</v>
      </c>
      <c r="D980" s="248">
        <v>15475</v>
      </c>
      <c r="E980" s="137">
        <f t="shared" ref="E980:E1043" si="102">D980-C980</f>
        <v>-225</v>
      </c>
      <c r="F980" s="172">
        <f t="shared" si="101"/>
        <v>25</v>
      </c>
      <c r="I980" s="1518"/>
    </row>
    <row r="981" spans="1:9" ht="15" customHeight="1">
      <c r="A981" s="3">
        <v>42282</v>
      </c>
      <c r="B981" s="83">
        <v>4675</v>
      </c>
      <c r="C981" s="173">
        <v>15680</v>
      </c>
      <c r="D981" s="248">
        <v>15525</v>
      </c>
      <c r="E981" s="137">
        <f t="shared" si="102"/>
        <v>-155</v>
      </c>
      <c r="F981" s="172">
        <f t="shared" si="101"/>
        <v>-20</v>
      </c>
      <c r="I981" s="1518"/>
    </row>
    <row r="982" spans="1:9" ht="15" customHeight="1">
      <c r="A982" s="3">
        <v>42283</v>
      </c>
      <c r="B982" s="83">
        <v>4610</v>
      </c>
      <c r="C982" s="173">
        <v>15875</v>
      </c>
      <c r="D982" s="248">
        <v>15575</v>
      </c>
      <c r="E982" s="137">
        <f t="shared" si="102"/>
        <v>-300</v>
      </c>
      <c r="F982" s="172">
        <f t="shared" si="101"/>
        <v>195</v>
      </c>
      <c r="I982" s="1518"/>
    </row>
    <row r="983" spans="1:9" ht="15" customHeight="1">
      <c r="A983" s="3">
        <v>42284</v>
      </c>
      <c r="B983" s="83">
        <v>4650</v>
      </c>
      <c r="C983" s="173">
        <v>16275</v>
      </c>
      <c r="D983" s="248">
        <v>16000</v>
      </c>
      <c r="E983" s="137">
        <f t="shared" si="102"/>
        <v>-275</v>
      </c>
      <c r="F983" s="172">
        <f t="shared" si="101"/>
        <v>400</v>
      </c>
      <c r="I983" s="1518"/>
    </row>
    <row r="984" spans="1:9" ht="15" customHeight="1">
      <c r="A984" s="3">
        <v>42285</v>
      </c>
      <c r="B984" s="83">
        <v>4665</v>
      </c>
      <c r="C984" s="173">
        <v>16000</v>
      </c>
      <c r="D984" s="248">
        <v>15860</v>
      </c>
      <c r="E984" s="137">
        <f t="shared" si="102"/>
        <v>-140</v>
      </c>
      <c r="F984" s="172">
        <f t="shared" si="101"/>
        <v>-275</v>
      </c>
      <c r="I984" s="151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44" t="s">
        <v>55</v>
      </c>
    </row>
    <row r="1033" spans="1:9" ht="15" customHeight="1">
      <c r="A1033" s="3">
        <v>42354</v>
      </c>
      <c r="B1033" s="83">
        <v>6095</v>
      </c>
      <c r="C1033" s="173">
        <v>14755</v>
      </c>
      <c r="D1033" s="248">
        <v>14650</v>
      </c>
      <c r="E1033" s="137">
        <f t="shared" si="102"/>
        <v>-105</v>
      </c>
      <c r="F1033" s="172">
        <f t="shared" si="105"/>
        <v>155</v>
      </c>
      <c r="I1033" s="1644"/>
    </row>
    <row r="1034" spans="1:9" ht="15" customHeight="1">
      <c r="A1034" s="3">
        <v>42355</v>
      </c>
      <c r="B1034" s="83">
        <v>6115</v>
      </c>
      <c r="C1034" s="173">
        <v>14660</v>
      </c>
      <c r="D1034" s="248">
        <v>14605</v>
      </c>
      <c r="E1034" s="137">
        <f t="shared" si="102"/>
        <v>-55</v>
      </c>
      <c r="F1034" s="172">
        <f t="shared" si="105"/>
        <v>-95</v>
      </c>
      <c r="I1034" s="1644"/>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28" t="s">
        <v>48</v>
      </c>
      <c r="C1040" s="1628"/>
      <c r="D1040" s="1628"/>
      <c r="E1040" s="1628"/>
      <c r="F1040" s="1628"/>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21" t="s">
        <v>48</v>
      </c>
    </row>
    <row r="1069" spans="1:9" ht="15" customHeight="1">
      <c r="A1069" s="3">
        <v>42408</v>
      </c>
      <c r="B1069" s="83">
        <v>4515</v>
      </c>
      <c r="C1069" s="173">
        <v>15675</v>
      </c>
      <c r="D1069" s="248">
        <v>15555</v>
      </c>
      <c r="E1069" s="137">
        <f t="shared" si="106"/>
        <v>-120</v>
      </c>
      <c r="F1069" s="172">
        <f t="shared" si="108"/>
        <v>450</v>
      </c>
      <c r="I1069" s="1521"/>
    </row>
    <row r="1070" spans="1:9" ht="15" customHeight="1">
      <c r="A1070" s="3">
        <v>42409</v>
      </c>
      <c r="B1070" s="83">
        <v>4515</v>
      </c>
      <c r="C1070" s="173">
        <v>15775</v>
      </c>
      <c r="D1070" s="248">
        <v>15675</v>
      </c>
      <c r="E1070" s="137">
        <f t="shared" si="106"/>
        <v>-100</v>
      </c>
      <c r="F1070" s="172">
        <f t="shared" si="108"/>
        <v>100</v>
      </c>
      <c r="I1070" s="1521"/>
    </row>
    <row r="1071" spans="1:9" ht="15" customHeight="1">
      <c r="A1071" s="3">
        <v>42410</v>
      </c>
      <c r="B1071" s="83">
        <v>4515</v>
      </c>
      <c r="C1071" s="173">
        <v>15855</v>
      </c>
      <c r="D1071" s="248">
        <v>15825</v>
      </c>
      <c r="E1071" s="137">
        <f t="shared" si="106"/>
        <v>-30</v>
      </c>
      <c r="F1071" s="172">
        <f t="shared" si="108"/>
        <v>80</v>
      </c>
      <c r="I1071" s="1521"/>
    </row>
    <row r="1072" spans="1:9" ht="15" customHeight="1">
      <c r="A1072" s="3">
        <v>42411</v>
      </c>
      <c r="B1072" s="83">
        <v>4420</v>
      </c>
      <c r="C1072" s="173">
        <v>15600</v>
      </c>
      <c r="D1072" s="248">
        <v>15405</v>
      </c>
      <c r="E1072" s="137">
        <f t="shared" si="106"/>
        <v>-195</v>
      </c>
      <c r="F1072" s="172">
        <f t="shared" si="108"/>
        <v>-255</v>
      </c>
      <c r="I1072" s="1521"/>
    </row>
    <row r="1073" spans="1:9" ht="15" customHeight="1">
      <c r="A1073" s="3">
        <v>42412</v>
      </c>
      <c r="B1073" s="83">
        <v>4295</v>
      </c>
      <c r="C1073" s="173">
        <v>15300</v>
      </c>
      <c r="D1073" s="248">
        <v>15280</v>
      </c>
      <c r="E1073" s="137">
        <f t="shared" si="106"/>
        <v>-20</v>
      </c>
      <c r="F1073" s="172">
        <f t="shared" si="108"/>
        <v>-300</v>
      </c>
      <c r="I1073" s="152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92" t="s">
        <v>118</v>
      </c>
      <c r="C1103" s="1592"/>
      <c r="D1103" s="1592"/>
      <c r="E1103" s="1592"/>
      <c r="F1103" s="1592"/>
      <c r="I1103" s="316">
        <v>111500</v>
      </c>
    </row>
    <row r="1104" spans="1:9" ht="15" customHeight="1">
      <c r="A1104" s="3">
        <v>42457</v>
      </c>
      <c r="B1104" s="1592"/>
      <c r="C1104" s="1592"/>
      <c r="D1104" s="1592"/>
      <c r="E1104" s="1592"/>
      <c r="F1104" s="159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16" t="s">
        <v>118</v>
      </c>
      <c r="C1129" s="1616"/>
      <c r="D1129" s="1616"/>
      <c r="E1129" s="1616"/>
      <c r="F1129" s="161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609" t="s">
        <v>118</v>
      </c>
      <c r="C1149" s="1609"/>
      <c r="D1149" s="1609"/>
      <c r="E1149" s="1609"/>
      <c r="F1149" s="160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44" t="s">
        <v>55</v>
      </c>
    </row>
    <row r="1158" spans="1:9" ht="15" customHeight="1">
      <c r="A1158" s="3">
        <v>42531</v>
      </c>
      <c r="B1158" s="83">
        <v>6575</v>
      </c>
      <c r="C1158" s="173">
        <v>17225</v>
      </c>
      <c r="D1158" s="248">
        <v>17200</v>
      </c>
      <c r="E1158" s="137">
        <f t="shared" si="110"/>
        <v>-25</v>
      </c>
      <c r="F1158" s="172">
        <f t="shared" si="113"/>
        <v>-75</v>
      </c>
      <c r="I1158" s="1644"/>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609" t="s">
        <v>118</v>
      </c>
      <c r="C1214" s="1609"/>
      <c r="D1214" s="1609"/>
      <c r="E1214" s="1609"/>
      <c r="F1214" s="160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41" t="s">
        <v>48</v>
      </c>
    </row>
    <row r="1228" spans="1:9" ht="15" customHeight="1">
      <c r="A1228" s="3">
        <v>42629</v>
      </c>
      <c r="B1228" s="81">
        <v>3835</v>
      </c>
      <c r="C1228" s="173">
        <v>19125</v>
      </c>
      <c r="D1228" s="248">
        <v>19125</v>
      </c>
      <c r="E1228" s="137">
        <f t="shared" si="114"/>
        <v>0</v>
      </c>
      <c r="F1228" s="172">
        <f t="shared" si="118"/>
        <v>-275</v>
      </c>
      <c r="I1228" s="1641"/>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46" t="s">
        <v>50</v>
      </c>
    </row>
    <row r="1240" spans="1:9" ht="15" customHeight="1">
      <c r="A1240" s="3">
        <v>42647</v>
      </c>
      <c r="B1240" s="81">
        <v>3570</v>
      </c>
      <c r="C1240" s="173">
        <v>20200</v>
      </c>
      <c r="D1240" s="248">
        <v>19955</v>
      </c>
      <c r="E1240" s="137">
        <f t="shared" si="119"/>
        <v>-245</v>
      </c>
      <c r="F1240" s="172">
        <f t="shared" si="118"/>
        <v>-75</v>
      </c>
      <c r="I1240" s="1524"/>
    </row>
    <row r="1241" spans="1:9" ht="15" customHeight="1">
      <c r="A1241" s="3">
        <v>42648</v>
      </c>
      <c r="B1241" s="81">
        <v>3475</v>
      </c>
      <c r="C1241" s="173">
        <v>19930</v>
      </c>
      <c r="D1241" s="248">
        <v>19810</v>
      </c>
      <c r="E1241" s="137">
        <f t="shared" si="119"/>
        <v>-120</v>
      </c>
      <c r="F1241" s="172">
        <f t="shared" si="118"/>
        <v>-270</v>
      </c>
      <c r="I1241" s="1524"/>
    </row>
    <row r="1242" spans="1:9" ht="15" customHeight="1">
      <c r="A1242" s="3">
        <v>42649</v>
      </c>
      <c r="B1242" s="81">
        <v>3475</v>
      </c>
      <c r="C1242" s="173">
        <v>20200</v>
      </c>
      <c r="D1242" s="248">
        <v>20050</v>
      </c>
      <c r="E1242" s="137">
        <f t="shared" si="119"/>
        <v>-150</v>
      </c>
      <c r="F1242" s="172">
        <f t="shared" si="118"/>
        <v>270</v>
      </c>
      <c r="I1242" s="1524"/>
    </row>
    <row r="1243" spans="1:9" ht="15" customHeight="1">
      <c r="A1243" s="3">
        <v>42650</v>
      </c>
      <c r="B1243" s="81">
        <v>3445</v>
      </c>
      <c r="C1243" s="173">
        <v>20175</v>
      </c>
      <c r="D1243" s="248">
        <v>20025</v>
      </c>
      <c r="E1243" s="137">
        <f t="shared" si="119"/>
        <v>-150</v>
      </c>
      <c r="F1243" s="172">
        <f t="shared" si="118"/>
        <v>-25</v>
      </c>
      <c r="I1243" s="152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603" t="s">
        <v>118</v>
      </c>
      <c r="C1299" s="1603"/>
      <c r="D1299" s="1603"/>
      <c r="E1299" s="1603"/>
      <c r="F1299" s="1603"/>
      <c r="I1299" s="316">
        <v>147000</v>
      </c>
    </row>
    <row r="1300" spans="1:9" ht="15" customHeight="1">
      <c r="A1300" s="3">
        <v>42731</v>
      </c>
      <c r="B1300" s="1603"/>
      <c r="C1300" s="1603"/>
      <c r="D1300" s="1603"/>
      <c r="E1300" s="1603"/>
      <c r="F1300" s="160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24" t="s">
        <v>50</v>
      </c>
    </row>
    <row r="1323" spans="1:9" ht="15" customHeight="1">
      <c r="A1323" s="3">
        <v>42765</v>
      </c>
      <c r="B1323" s="81">
        <v>5805</v>
      </c>
      <c r="C1323" s="173">
        <v>19700</v>
      </c>
      <c r="D1323" s="248">
        <v>19725</v>
      </c>
      <c r="E1323" s="137">
        <f t="shared" si="124"/>
        <v>25</v>
      </c>
      <c r="F1323" s="172">
        <f t="shared" si="125"/>
        <v>-275</v>
      </c>
      <c r="I1323" s="152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45"/>
    </row>
    <row r="1325" spans="1:9" ht="15" customHeight="1">
      <c r="A1325" s="3">
        <v>42767</v>
      </c>
      <c r="B1325" s="81">
        <v>5805</v>
      </c>
      <c r="C1325" s="173">
        <v>19825</v>
      </c>
      <c r="D1325" s="248">
        <v>19875</v>
      </c>
      <c r="E1325" s="137">
        <f t="shared" si="124"/>
        <v>50</v>
      </c>
      <c r="F1325" s="172">
        <f t="shared" si="125"/>
        <v>-255</v>
      </c>
      <c r="I1325" s="1613" t="s">
        <v>50</v>
      </c>
    </row>
    <row r="1326" spans="1:9" ht="15" customHeight="1">
      <c r="A1326" s="3">
        <v>42768</v>
      </c>
      <c r="B1326" s="81">
        <v>5825</v>
      </c>
      <c r="C1326" s="173">
        <v>19855</v>
      </c>
      <c r="D1326" s="248">
        <v>19950</v>
      </c>
      <c r="E1326" s="137">
        <f t="shared" si="124"/>
        <v>95</v>
      </c>
      <c r="F1326" s="172">
        <f t="shared" si="125"/>
        <v>30</v>
      </c>
      <c r="I1326" s="161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21" t="s">
        <v>56</v>
      </c>
    </row>
    <row r="1369" spans="1:9" ht="15" customHeight="1">
      <c r="A1369" s="3">
        <v>42829</v>
      </c>
      <c r="B1369" s="81">
        <v>3510</v>
      </c>
      <c r="C1369" s="173">
        <v>20035</v>
      </c>
      <c r="D1369" s="248">
        <v>20075</v>
      </c>
      <c r="E1369" s="137">
        <f t="shared" si="127"/>
        <v>40</v>
      </c>
      <c r="F1369" s="172">
        <f t="shared" si="126"/>
        <v>-190</v>
      </c>
      <c r="I1369" s="162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603" t="s">
        <v>118</v>
      </c>
      <c r="C1377" s="1603"/>
      <c r="D1377" s="1603"/>
      <c r="E1377" s="1603"/>
      <c r="F1377" s="1603"/>
      <c r="I1377" s="316"/>
    </row>
    <row r="1378" spans="1:9" ht="15" customHeight="1">
      <c r="A1378" s="3">
        <v>42842</v>
      </c>
      <c r="B1378" s="1603"/>
      <c r="C1378" s="1603"/>
      <c r="D1378" s="1603"/>
      <c r="E1378" s="1603"/>
      <c r="F1378" s="160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602" t="s">
        <v>118</v>
      </c>
      <c r="C1388" s="1602"/>
      <c r="D1388" s="1602"/>
      <c r="E1388" s="1602"/>
      <c r="F1388" s="1602"/>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603" t="s">
        <v>118</v>
      </c>
      <c r="C1408" s="1603"/>
      <c r="D1408" s="1603"/>
      <c r="E1408" s="1603"/>
      <c r="F1408" s="160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609" t="s">
        <v>118</v>
      </c>
      <c r="C1473" s="1609"/>
      <c r="D1473" s="1609"/>
      <c r="E1473" s="1609"/>
      <c r="F1473" s="160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603" t="s">
        <v>118</v>
      </c>
      <c r="C1558" s="1603"/>
      <c r="D1558" s="1603"/>
      <c r="E1558" s="1603"/>
      <c r="F1558" s="1603"/>
      <c r="G1558" s="1603"/>
      <c r="H1558" s="1618"/>
      <c r="I1558" s="316"/>
    </row>
    <row r="1559" spans="1:9" ht="15" customHeight="1">
      <c r="A1559" s="3">
        <v>43095</v>
      </c>
      <c r="B1559" s="1603"/>
      <c r="C1559" s="1603"/>
      <c r="D1559" s="1603"/>
      <c r="E1559" s="1603"/>
      <c r="F1559" s="1603"/>
      <c r="G1559" s="1603"/>
      <c r="H1559" s="161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44" t="s">
        <v>55</v>
      </c>
    </row>
    <row r="1596" spans="1:9" ht="15" customHeight="1">
      <c r="A1596" s="3">
        <v>43147</v>
      </c>
      <c r="B1596" s="81">
        <v>1860</v>
      </c>
      <c r="C1596" s="173">
        <v>21900</v>
      </c>
      <c r="D1596" s="248">
        <v>21675</v>
      </c>
      <c r="E1596" s="137">
        <f t="shared" si="136"/>
        <v>-225</v>
      </c>
      <c r="F1596" s="172">
        <f t="shared" ref="F1596:F1625" si="139">C1596-C1595</f>
        <v>200</v>
      </c>
      <c r="I1596" s="1644"/>
    </row>
    <row r="1597" spans="1:9" ht="15" customHeight="1">
      <c r="A1597" s="3">
        <v>43150</v>
      </c>
      <c r="B1597" s="81">
        <v>1860</v>
      </c>
      <c r="C1597" s="173">
        <v>21830</v>
      </c>
      <c r="D1597" s="248">
        <v>21655</v>
      </c>
      <c r="E1597" s="137">
        <f t="shared" si="136"/>
        <v>-175</v>
      </c>
      <c r="F1597" s="172">
        <f t="shared" si="139"/>
        <v>-70</v>
      </c>
      <c r="I1597" s="1644"/>
    </row>
    <row r="1598" spans="1:9" ht="15" customHeight="1">
      <c r="A1598" s="3">
        <v>43151</v>
      </c>
      <c r="B1598" s="81">
        <v>1860</v>
      </c>
      <c r="C1598" s="173">
        <v>21500</v>
      </c>
      <c r="D1598" s="248">
        <v>21375</v>
      </c>
      <c r="E1598" s="137">
        <f t="shared" si="136"/>
        <v>-125</v>
      </c>
      <c r="F1598" s="172">
        <f t="shared" si="139"/>
        <v>-330</v>
      </c>
      <c r="I1598" s="1644"/>
    </row>
    <row r="1599" spans="1:9" ht="15" customHeight="1">
      <c r="A1599" s="3">
        <v>43152</v>
      </c>
      <c r="B1599" s="81">
        <v>1860</v>
      </c>
      <c r="C1599" s="173">
        <v>21680</v>
      </c>
      <c r="D1599" s="248">
        <v>21550</v>
      </c>
      <c r="E1599" s="137">
        <f t="shared" si="136"/>
        <v>-130</v>
      </c>
      <c r="F1599" s="172">
        <f t="shared" si="139"/>
        <v>180</v>
      </c>
      <c r="I1599" s="1644"/>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27" t="s">
        <v>119</v>
      </c>
      <c r="C1626" s="1627"/>
      <c r="D1626" s="1627"/>
      <c r="E1626" s="1627"/>
      <c r="F1626" s="1627"/>
      <c r="G1626" s="273">
        <f>AVERAGE(C1605:C1625)</f>
        <v>21214.047619047618</v>
      </c>
      <c r="H1626" s="359">
        <f>AVERAGE(C1563:C1625)</f>
        <v>21190.476190476191</v>
      </c>
      <c r="I1626" s="317"/>
    </row>
    <row r="1627" spans="1:9" ht="15" customHeight="1">
      <c r="A1627" s="29">
        <v>43192</v>
      </c>
      <c r="B1627" s="1626" t="s">
        <v>119</v>
      </c>
      <c r="C1627" s="1626"/>
      <c r="D1627" s="1626"/>
      <c r="E1627" s="1626"/>
      <c r="F1627" s="162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24" t="s">
        <v>56</v>
      </c>
    </row>
    <row r="1631" spans="1:9" ht="15" customHeight="1">
      <c r="A1631" s="3">
        <v>43196</v>
      </c>
      <c r="B1631" s="81">
        <v>2000</v>
      </c>
      <c r="C1631" s="173">
        <v>21050</v>
      </c>
      <c r="D1631" s="248">
        <v>20975</v>
      </c>
      <c r="E1631" s="137">
        <f t="shared" si="141"/>
        <v>-75</v>
      </c>
      <c r="F1631" s="172">
        <f t="shared" si="142"/>
        <v>-25</v>
      </c>
      <c r="I1631" s="162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17" t="s">
        <v>119</v>
      </c>
      <c r="C1652" s="1617"/>
      <c r="D1652" s="1617"/>
      <c r="E1652" s="1617"/>
      <c r="F1652" s="161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17" t="s">
        <v>119</v>
      </c>
      <c r="C1667" s="1617"/>
      <c r="D1667" s="1617"/>
      <c r="E1667" s="1617"/>
      <c r="F1667" s="161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17" t="s">
        <v>119</v>
      </c>
      <c r="C1732" s="1617"/>
      <c r="D1732" s="1617"/>
      <c r="E1732" s="1617"/>
      <c r="F1732" s="161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603" t="s">
        <v>118</v>
      </c>
      <c r="C1818" s="1603"/>
      <c r="D1818" s="1603"/>
      <c r="E1818" s="1603"/>
      <c r="F1818" s="1603"/>
      <c r="G1818" s="1603"/>
      <c r="H1818" s="1618"/>
      <c r="I1818" s="316">
        <v>144250</v>
      </c>
    </row>
    <row r="1819" spans="1:9" ht="15" customHeight="1">
      <c r="A1819" s="3">
        <v>43460</v>
      </c>
      <c r="B1819" s="1603"/>
      <c r="C1819" s="1603"/>
      <c r="D1819" s="1603"/>
      <c r="E1819" s="1603"/>
      <c r="F1819" s="1603"/>
      <c r="G1819" s="1603"/>
      <c r="H1819" s="161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94" t="s">
        <v>51</v>
      </c>
      <c r="C1900" s="1494"/>
      <c r="D1900" s="1494"/>
      <c r="E1900" s="1494"/>
      <c r="F1900" s="1494"/>
      <c r="G1900" s="1494"/>
      <c r="H1900" s="1494"/>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94"/>
      <c r="C1901" s="1494"/>
      <c r="D1901" s="1494"/>
      <c r="E1901" s="1494"/>
      <c r="F1901" s="1494"/>
      <c r="G1901" s="1494"/>
      <c r="H1901" s="1494"/>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94" t="s">
        <v>51</v>
      </c>
      <c r="C1911" s="1494"/>
      <c r="D1911" s="1494"/>
      <c r="E1911" s="1494"/>
      <c r="F1911" s="1494"/>
      <c r="G1911" s="1494"/>
      <c r="H1911" s="149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94" t="s">
        <v>51</v>
      </c>
      <c r="C1926" s="1494"/>
      <c r="D1926" s="1494"/>
      <c r="E1926" s="1494"/>
      <c r="F1926" s="1494"/>
      <c r="G1926" s="1494"/>
      <c r="H1926" s="149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94" t="s">
        <v>51</v>
      </c>
      <c r="C1991" s="1494"/>
      <c r="D1991" s="1494"/>
      <c r="E1991" s="1494"/>
      <c r="F1991" s="149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603" t="s">
        <v>118</v>
      </c>
      <c r="C2078" s="1603"/>
      <c r="D2078" s="1603"/>
      <c r="E2078" s="1603"/>
      <c r="F2078" s="1603"/>
      <c r="G2078" s="1603"/>
      <c r="H2078" s="1618"/>
      <c r="I2078" s="316">
        <v>142500</v>
      </c>
    </row>
    <row r="2079" spans="1:9" ht="15" customHeight="1">
      <c r="A2079" s="3">
        <v>43825</v>
      </c>
      <c r="B2079" s="1603"/>
      <c r="C2079" s="1603"/>
      <c r="D2079" s="1603"/>
      <c r="E2079" s="1603"/>
      <c r="F2079" s="1603"/>
      <c r="G2079" s="1603"/>
      <c r="H2079" s="161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12"/>
    </row>
    <row r="2099" spans="1:9" ht="15" customHeight="1">
      <c r="A2099" s="3">
        <v>43854</v>
      </c>
      <c r="B2099" s="81">
        <v>6945</v>
      </c>
      <c r="C2099" s="173">
        <v>16900</v>
      </c>
      <c r="D2099" s="248">
        <v>16925</v>
      </c>
      <c r="E2099" s="137">
        <f t="shared" si="336"/>
        <v>25</v>
      </c>
      <c r="F2099" s="172">
        <f t="shared" si="345"/>
        <v>-235</v>
      </c>
      <c r="I2099" s="1612"/>
    </row>
    <row r="2100" spans="1:9" ht="15" customHeight="1">
      <c r="A2100" s="3">
        <v>43857</v>
      </c>
      <c r="B2100" s="81">
        <v>6870</v>
      </c>
      <c r="C2100" s="173">
        <v>16565</v>
      </c>
      <c r="D2100" s="248">
        <v>16600</v>
      </c>
      <c r="E2100" s="137">
        <f t="shared" si="336"/>
        <v>35</v>
      </c>
      <c r="F2100" s="172">
        <f t="shared" si="345"/>
        <v>-335</v>
      </c>
      <c r="I2100" s="1612"/>
    </row>
    <row r="2101" spans="1:9" ht="15" customHeight="1">
      <c r="A2101" s="3">
        <v>43858</v>
      </c>
      <c r="B2101" s="81">
        <v>6870</v>
      </c>
      <c r="C2101" s="173">
        <v>16345</v>
      </c>
      <c r="D2101" s="248">
        <v>16350</v>
      </c>
      <c r="E2101" s="137">
        <f t="shared" si="336"/>
        <v>5</v>
      </c>
      <c r="F2101" s="172">
        <f t="shared" ref="F2101" si="346">C2101-C2100</f>
        <v>-220</v>
      </c>
      <c r="I2101" s="1612"/>
    </row>
    <row r="2102" spans="1:9" ht="15" customHeight="1">
      <c r="A2102" s="3">
        <v>43859</v>
      </c>
      <c r="B2102" s="81">
        <v>6830</v>
      </c>
      <c r="C2102" s="173">
        <v>16325</v>
      </c>
      <c r="D2102" s="248">
        <v>16300</v>
      </c>
      <c r="E2102" s="137">
        <f t="shared" si="336"/>
        <v>-25</v>
      </c>
      <c r="F2102" s="172">
        <f t="shared" ref="F2102" si="347">C2102-C2101</f>
        <v>-20</v>
      </c>
      <c r="I2102" s="1612"/>
    </row>
    <row r="2103" spans="1:9" ht="15" customHeight="1">
      <c r="A2103" s="3">
        <v>43860</v>
      </c>
      <c r="B2103" s="81">
        <v>6830</v>
      </c>
      <c r="C2103" s="173">
        <v>16275</v>
      </c>
      <c r="D2103" s="248">
        <v>16200</v>
      </c>
      <c r="E2103" s="137">
        <f t="shared" si="336"/>
        <v>-75</v>
      </c>
      <c r="F2103" s="172">
        <f t="shared" ref="F2103" si="348">C2103-C2102</f>
        <v>-50</v>
      </c>
      <c r="I2103" s="161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2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603" t="s">
        <v>61</v>
      </c>
      <c r="C2154" s="1603"/>
      <c r="D2154" s="1603"/>
      <c r="E2154" s="1603"/>
      <c r="F2154" s="1603"/>
      <c r="I2154" s="316">
        <v>129500</v>
      </c>
    </row>
    <row r="2155" spans="1:9" ht="15" customHeight="1">
      <c r="A2155" s="3">
        <v>43934</v>
      </c>
      <c r="B2155" s="1603"/>
      <c r="C2155" s="1603"/>
      <c r="D2155" s="1603"/>
      <c r="E2155" s="1603"/>
      <c r="F2155" s="160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11"/>
    </row>
    <row r="2170" spans="1:11" ht="15" customHeight="1">
      <c r="A2170" s="3">
        <v>43955</v>
      </c>
      <c r="B2170" s="81">
        <v>5270</v>
      </c>
      <c r="C2170" s="173">
        <v>15265</v>
      </c>
      <c r="D2170" s="248">
        <v>15138</v>
      </c>
      <c r="E2170" s="137">
        <f t="shared" si="395"/>
        <v>-127</v>
      </c>
      <c r="F2170" s="172">
        <f t="shared" ref="F2170:F2171" si="407">C2170-C2169</f>
        <v>96</v>
      </c>
      <c r="I2170" s="1612"/>
    </row>
    <row r="2171" spans="1:11" ht="15" customHeight="1">
      <c r="A2171" s="3">
        <v>43956</v>
      </c>
      <c r="B2171" s="81">
        <v>5100</v>
      </c>
      <c r="C2171" s="173">
        <v>15380</v>
      </c>
      <c r="D2171" s="248">
        <v>15223</v>
      </c>
      <c r="E2171" s="137">
        <f t="shared" si="395"/>
        <v>-157</v>
      </c>
      <c r="F2171" s="172">
        <f t="shared" si="407"/>
        <v>115</v>
      </c>
      <c r="I2171" s="161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603" t="s">
        <v>61</v>
      </c>
      <c r="C2174" s="1603"/>
      <c r="D2174" s="1603"/>
      <c r="E2174" s="1603"/>
      <c r="F2174" s="1603"/>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609" t="s">
        <v>61</v>
      </c>
      <c r="C2185" s="1609"/>
      <c r="D2185" s="1609"/>
      <c r="E2185" s="1609"/>
      <c r="F2185" s="160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623" t="s">
        <v>61</v>
      </c>
      <c r="C2255" s="1623"/>
      <c r="D2255" s="1623"/>
      <c r="E2255" s="1623"/>
      <c r="F2255" s="162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11"/>
    </row>
    <row r="2279" spans="1:9" ht="15" customHeight="1">
      <c r="A2279" s="357">
        <v>44106</v>
      </c>
      <c r="B2279" s="81">
        <v>5550</v>
      </c>
      <c r="C2279" s="173">
        <v>17545</v>
      </c>
      <c r="D2279" s="248">
        <v>17530</v>
      </c>
      <c r="E2279" s="137">
        <f t="shared" si="480"/>
        <v>-15</v>
      </c>
      <c r="F2279" s="172">
        <f t="shared" ref="F2279" si="499">C2279-C2278</f>
        <v>39</v>
      </c>
      <c r="I2279" s="1612"/>
    </row>
    <row r="2280" spans="1:9" ht="15" customHeight="1">
      <c r="A2280" s="357">
        <v>44109</v>
      </c>
      <c r="B2280" s="81">
        <v>5500</v>
      </c>
      <c r="C2280" s="173">
        <v>17850</v>
      </c>
      <c r="D2280" s="248">
        <v>17863</v>
      </c>
      <c r="E2280" s="137">
        <f t="shared" si="480"/>
        <v>13</v>
      </c>
      <c r="F2280" s="172">
        <f t="shared" ref="F2280" si="500">C2280-C2279</f>
        <v>305</v>
      </c>
      <c r="I2280" s="1612"/>
    </row>
    <row r="2281" spans="1:9" ht="15" customHeight="1">
      <c r="A2281" s="357">
        <v>44110</v>
      </c>
      <c r="B2281" s="81">
        <v>5475</v>
      </c>
      <c r="C2281" s="173">
        <v>18175</v>
      </c>
      <c r="D2281" s="248">
        <v>18120</v>
      </c>
      <c r="E2281" s="137">
        <f t="shared" si="480"/>
        <v>-55</v>
      </c>
      <c r="F2281" s="172">
        <f t="shared" ref="F2281" si="501">C2281-C2280</f>
        <v>325</v>
      </c>
      <c r="I2281" s="1612"/>
    </row>
    <row r="2282" spans="1:9" ht="15" customHeight="1">
      <c r="A2282" s="357">
        <v>44111</v>
      </c>
      <c r="B2282" s="81">
        <v>5425</v>
      </c>
      <c r="C2282" s="173">
        <v>18155</v>
      </c>
      <c r="D2282" s="248">
        <v>18180</v>
      </c>
      <c r="E2282" s="137">
        <f t="shared" si="480"/>
        <v>25</v>
      </c>
      <c r="F2282" s="172">
        <f t="shared" ref="F2282" si="502">C2282-C2281</f>
        <v>-20</v>
      </c>
      <c r="I2282" s="1612"/>
    </row>
    <row r="2283" spans="1:9" ht="15" customHeight="1">
      <c r="A2283" s="357">
        <v>44112</v>
      </c>
      <c r="B2283" s="81">
        <v>5375</v>
      </c>
      <c r="C2283" s="173">
        <v>18215</v>
      </c>
      <c r="D2283" s="248">
        <v>18175</v>
      </c>
      <c r="E2283" s="137">
        <f t="shared" si="480"/>
        <v>-40</v>
      </c>
      <c r="F2283" s="172">
        <f t="shared" ref="F2283" si="503">C2283-C2282</f>
        <v>60</v>
      </c>
      <c r="I2283" s="161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603" t="s">
        <v>61</v>
      </c>
      <c r="C2339" s="1603"/>
      <c r="D2339" s="1603"/>
      <c r="E2339" s="1603"/>
      <c r="F2339" s="1603"/>
      <c r="I2339" s="316"/>
    </row>
    <row r="2340" spans="1:9" ht="15" customHeight="1">
      <c r="A2340" s="3">
        <v>44193</v>
      </c>
      <c r="B2340" s="1603"/>
      <c r="C2340" s="1603"/>
      <c r="D2340" s="1603"/>
      <c r="E2340" s="1603"/>
      <c r="F2340" s="160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12"/>
    </row>
    <row r="2373" spans="1:9" ht="15" customHeight="1">
      <c r="A2373" s="3">
        <v>44239</v>
      </c>
      <c r="B2373" s="81">
        <v>790</v>
      </c>
      <c r="C2373" s="173">
        <v>25290</v>
      </c>
      <c r="D2373" s="248">
        <v>23443</v>
      </c>
      <c r="E2373" s="137">
        <f t="shared" si="560"/>
        <v>-1847</v>
      </c>
      <c r="F2373" s="172">
        <f t="shared" ref="F2373:F2378" si="591">C2373-C2372</f>
        <v>-278</v>
      </c>
      <c r="I2373" s="1612"/>
    </row>
    <row r="2374" spans="1:9" ht="15" customHeight="1">
      <c r="A2374" s="3">
        <v>44242</v>
      </c>
      <c r="B2374" s="81">
        <v>1340</v>
      </c>
      <c r="C2374" s="173">
        <v>28899</v>
      </c>
      <c r="D2374" s="248">
        <v>24151</v>
      </c>
      <c r="E2374" s="137">
        <f t="shared" si="560"/>
        <v>-4748</v>
      </c>
      <c r="F2374" s="172">
        <f t="shared" si="591"/>
        <v>3609</v>
      </c>
      <c r="I2374" s="1612"/>
    </row>
    <row r="2375" spans="1:9" ht="15" customHeight="1">
      <c r="A2375" s="3">
        <v>44243</v>
      </c>
      <c r="B2375" s="81">
        <v>1360</v>
      </c>
      <c r="C2375" s="173">
        <v>27760</v>
      </c>
      <c r="D2375" s="248">
        <v>24237</v>
      </c>
      <c r="E2375" s="137">
        <f t="shared" ref="E2375" si="592">D2375-C2375</f>
        <v>-3523</v>
      </c>
      <c r="F2375" s="172">
        <f t="shared" si="591"/>
        <v>-1139</v>
      </c>
      <c r="I2375" s="1612"/>
    </row>
    <row r="2376" spans="1:9" ht="15" customHeight="1">
      <c r="A2376" s="3">
        <v>44244</v>
      </c>
      <c r="B2376" s="81">
        <v>1375</v>
      </c>
      <c r="C2376" s="173">
        <v>28710</v>
      </c>
      <c r="D2376" s="248">
        <v>24620</v>
      </c>
      <c r="E2376" s="137">
        <f t="shared" ref="E2376" si="593">D2376-C2376</f>
        <v>-4090</v>
      </c>
      <c r="F2376" s="172">
        <f t="shared" si="591"/>
        <v>950</v>
      </c>
      <c r="I2376" s="161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603" t="s">
        <v>61</v>
      </c>
      <c r="C2408" s="1603"/>
      <c r="D2408" s="1603"/>
      <c r="E2408" s="137"/>
      <c r="I2408" s="316">
        <v>179150</v>
      </c>
    </row>
    <row r="2409" spans="1:9" ht="15" customHeight="1">
      <c r="A2409" s="3">
        <v>44291</v>
      </c>
      <c r="B2409" s="1603"/>
      <c r="C2409" s="1603"/>
      <c r="D2409" s="160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47" t="s">
        <v>60</v>
      </c>
      <c r="C2429" s="1647"/>
      <c r="D2429" s="1647"/>
      <c r="E2429" s="507"/>
      <c r="F2429" s="507"/>
      <c r="I2429" s="1619" t="s">
        <v>23</v>
      </c>
    </row>
    <row r="2430" spans="1:9" ht="15" customHeight="1">
      <c r="A2430" s="3">
        <v>44320</v>
      </c>
      <c r="B2430" s="81">
        <v>1245</v>
      </c>
      <c r="C2430" s="173">
        <v>32397</v>
      </c>
      <c r="D2430" s="248">
        <v>29004</v>
      </c>
      <c r="E2430" s="137">
        <f t="shared" ref="E2430:E2431" si="670">D2430-C2430</f>
        <v>-3393</v>
      </c>
      <c r="F2430" s="172">
        <f>C2430-C2428</f>
        <v>204</v>
      </c>
      <c r="I2430" s="1620"/>
    </row>
    <row r="2431" spans="1:9" ht="15" customHeight="1">
      <c r="A2431" s="3">
        <v>44321</v>
      </c>
      <c r="B2431" s="81">
        <v>1320</v>
      </c>
      <c r="C2431" s="173">
        <v>32425</v>
      </c>
      <c r="D2431" s="248">
        <v>29550</v>
      </c>
      <c r="E2431" s="137">
        <f t="shared" si="670"/>
        <v>-2875</v>
      </c>
      <c r="F2431" s="172">
        <f t="shared" ref="F2431" si="671">C2431-C2430</f>
        <v>28</v>
      </c>
      <c r="I2431" s="162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623" t="s">
        <v>60</v>
      </c>
      <c r="C2449" s="1623"/>
      <c r="D2449" s="1623"/>
      <c r="E2449" s="1623"/>
      <c r="F2449" s="162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609" t="s">
        <v>61</v>
      </c>
      <c r="C2514" s="1502"/>
      <c r="D2514" s="1502"/>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94" t="s">
        <v>60</v>
      </c>
      <c r="C2599" s="1516"/>
      <c r="D2599" s="1516"/>
      <c r="E2599" s="137"/>
      <c r="F2599" s="172"/>
      <c r="I2599" s="316">
        <v>297250</v>
      </c>
    </row>
    <row r="2600" spans="1:9" ht="15" customHeight="1">
      <c r="A2600" s="3">
        <v>44558</v>
      </c>
      <c r="B2600" s="1509"/>
      <c r="C2600" s="1509"/>
      <c r="D2600" s="1509"/>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16" t="s">
        <v>61</v>
      </c>
      <c r="C2604" s="1513"/>
      <c r="D2604" s="1513"/>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94" t="s">
        <v>60</v>
      </c>
      <c r="C2678" s="1516"/>
      <c r="D2678" s="1516"/>
      <c r="E2678" s="137"/>
      <c r="I2678" s="316">
        <v>344000</v>
      </c>
    </row>
    <row r="2679" spans="1:9" ht="15" customHeight="1">
      <c r="A2679" s="3">
        <v>44669</v>
      </c>
      <c r="B2679" s="1509"/>
      <c r="C2679" s="1509"/>
      <c r="D2679" s="1509"/>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616" t="s">
        <v>61</v>
      </c>
      <c r="C2689" s="1616"/>
      <c r="D2689" s="1616"/>
      <c r="E2689" s="507"/>
      <c r="F2689" s="507"/>
      <c r="G2689" s="356"/>
      <c r="H2689" s="362"/>
      <c r="I2689" s="1611"/>
    </row>
    <row r="2690" spans="1:10" ht="15" customHeight="1">
      <c r="A2690" s="3">
        <v>44684</v>
      </c>
      <c r="B2690" s="81">
        <v>3045</v>
      </c>
      <c r="C2690" s="173">
        <v>41300</v>
      </c>
      <c r="D2690" s="248">
        <v>40900</v>
      </c>
      <c r="E2690" s="137">
        <f t="shared" ref="E2690" si="759">D2690-C2690</f>
        <v>-400</v>
      </c>
      <c r="F2690" s="172">
        <f>C2690-C2688</f>
        <v>500</v>
      </c>
      <c r="I2690" s="1612"/>
    </row>
    <row r="2691" spans="1:10" ht="15" customHeight="1">
      <c r="A2691" s="3">
        <v>44685</v>
      </c>
      <c r="B2691" s="81">
        <v>3045</v>
      </c>
      <c r="C2691" s="173">
        <v>40700</v>
      </c>
      <c r="D2691" s="248">
        <v>40425</v>
      </c>
      <c r="E2691" s="137">
        <f t="shared" ref="E2691" si="760">D2691-C2691</f>
        <v>-275</v>
      </c>
      <c r="F2691" s="172">
        <f t="shared" ref="F2691" si="761">C2691-C2690</f>
        <v>-600</v>
      </c>
      <c r="I2691" s="161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603" t="s">
        <v>61</v>
      </c>
      <c r="C2712" s="1603"/>
      <c r="D2712" s="1603"/>
      <c r="E2712" s="1603"/>
      <c r="F2712" s="1603"/>
      <c r="G2712" s="529"/>
      <c r="H2712" s="530"/>
      <c r="I2712" s="316">
        <v>271000</v>
      </c>
    </row>
    <row r="2713" spans="1:9" ht="15" customHeight="1">
      <c r="A2713" s="3">
        <v>44715</v>
      </c>
      <c r="B2713" s="1603"/>
      <c r="C2713" s="1603"/>
      <c r="D2713" s="1603"/>
      <c r="E2713" s="1603"/>
      <c r="F2713" s="160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609" t="s">
        <v>61</v>
      </c>
      <c r="C2774" s="1609"/>
      <c r="D2774" s="1609"/>
      <c r="E2774" s="1609"/>
      <c r="F2774" s="160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11"/>
    </row>
    <row r="2800" spans="1:9" ht="15" customHeight="1">
      <c r="A2800" s="357">
        <v>44838</v>
      </c>
      <c r="B2800" s="81">
        <v>4830</v>
      </c>
      <c r="C2800" s="173">
        <v>20255</v>
      </c>
      <c r="D2800" s="248">
        <v>20300</v>
      </c>
      <c r="E2800" s="137">
        <f t="shared" ref="E2800" si="893">D2800-C2800</f>
        <v>45</v>
      </c>
      <c r="F2800" s="172">
        <f t="shared" si="889"/>
        <v>-90</v>
      </c>
      <c r="I2800" s="1612"/>
    </row>
    <row r="2801" spans="1:9" ht="15" customHeight="1">
      <c r="A2801" s="357">
        <v>44839</v>
      </c>
      <c r="B2801" s="81">
        <v>4810</v>
      </c>
      <c r="C2801" s="173">
        <v>20305</v>
      </c>
      <c r="D2801" s="248">
        <v>20275</v>
      </c>
      <c r="E2801" s="137">
        <f t="shared" ref="E2801" si="894">D2801-C2801</f>
        <v>-30</v>
      </c>
      <c r="F2801" s="172">
        <f t="shared" si="889"/>
        <v>50</v>
      </c>
      <c r="I2801" s="1612"/>
    </row>
    <row r="2802" spans="1:9" ht="15" customHeight="1">
      <c r="A2802" s="357">
        <v>44840</v>
      </c>
      <c r="B2802" s="81">
        <v>4675</v>
      </c>
      <c r="C2802" s="173">
        <v>20250</v>
      </c>
      <c r="D2802" s="248">
        <v>20150</v>
      </c>
      <c r="E2802" s="137">
        <f t="shared" ref="E2802" si="895">D2802-C2802</f>
        <v>-100</v>
      </c>
      <c r="F2802" s="172">
        <f t="shared" ref="F2802" si="896">C2802-C2801</f>
        <v>-55</v>
      </c>
      <c r="I2802" s="1612"/>
    </row>
    <row r="2803" spans="1:9" ht="15" customHeight="1">
      <c r="A2803" s="357">
        <v>44841</v>
      </c>
      <c r="B2803" s="81">
        <v>4690</v>
      </c>
      <c r="C2803" s="173">
        <v>20000</v>
      </c>
      <c r="D2803" s="248">
        <v>19950</v>
      </c>
      <c r="E2803" s="137">
        <f t="shared" ref="E2803" si="897">D2803-C2803</f>
        <v>-50</v>
      </c>
      <c r="F2803" s="172">
        <f t="shared" ref="F2803" si="898">C2803-C2802</f>
        <v>-250</v>
      </c>
      <c r="I2803" s="161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657" t="s">
        <v>61</v>
      </c>
      <c r="C2859" s="1657"/>
      <c r="D2859" s="1657"/>
      <c r="E2859" s="1657"/>
      <c r="F2859" s="1657"/>
      <c r="G2859" s="276"/>
      <c r="H2859" s="471"/>
      <c r="I2859" s="316">
        <v>196750</v>
      </c>
    </row>
    <row r="2860" spans="1:10" ht="15" customHeight="1">
      <c r="A2860" s="357">
        <v>44922</v>
      </c>
      <c r="B2860" s="1657"/>
      <c r="C2860" s="1657"/>
      <c r="D2860" s="1657"/>
      <c r="E2860" s="1657"/>
      <c r="F2860" s="1657"/>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16" t="s">
        <v>61</v>
      </c>
      <c r="C2864" s="1616"/>
      <c r="D2864" s="1616"/>
      <c r="E2864" s="1616"/>
      <c r="F2864" s="1616"/>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12"/>
    </row>
    <row r="2880" spans="1:10" ht="15" customHeight="1">
      <c r="A2880" s="357">
        <v>44950</v>
      </c>
      <c r="B2880" s="81">
        <v>2945</v>
      </c>
      <c r="C2880" s="173">
        <v>29950</v>
      </c>
      <c r="D2880" s="248">
        <v>29950</v>
      </c>
      <c r="E2880" s="137">
        <f t="shared" si="1007"/>
        <v>0</v>
      </c>
      <c r="F2880" s="172">
        <f t="shared" si="1008"/>
        <v>50</v>
      </c>
      <c r="I2880" s="1612"/>
    </row>
    <row r="2881" spans="1:9" ht="15" customHeight="1">
      <c r="A2881" s="357">
        <v>44951</v>
      </c>
      <c r="B2881" s="81">
        <v>2945</v>
      </c>
      <c r="C2881" s="173">
        <v>30325</v>
      </c>
      <c r="D2881" s="248">
        <v>30350</v>
      </c>
      <c r="E2881" s="137">
        <f t="shared" si="1007"/>
        <v>25</v>
      </c>
      <c r="F2881" s="172">
        <f t="shared" ref="F2881:F2886" si="1009">C2881-C2880</f>
        <v>375</v>
      </c>
      <c r="G2881" s="537"/>
      <c r="H2881" s="276"/>
      <c r="I2881" s="1612"/>
    </row>
    <row r="2882" spans="1:9" ht="15" customHeight="1">
      <c r="A2882" s="357">
        <v>44952</v>
      </c>
      <c r="B2882" s="81">
        <v>3020</v>
      </c>
      <c r="C2882" s="173">
        <v>31450</v>
      </c>
      <c r="D2882" s="248">
        <v>31400</v>
      </c>
      <c r="E2882" s="137">
        <f t="shared" ref="E2882" si="1010">D2882-C2882</f>
        <v>-50</v>
      </c>
      <c r="F2882" s="172">
        <f t="shared" si="1009"/>
        <v>1125</v>
      </c>
      <c r="G2882" s="537"/>
      <c r="H2882" s="276"/>
      <c r="I2882" s="1612"/>
    </row>
    <row r="2883" spans="1:9" ht="15" customHeight="1">
      <c r="A2883" s="357">
        <v>44953</v>
      </c>
      <c r="B2883" s="81">
        <v>3055</v>
      </c>
      <c r="C2883" s="173">
        <v>32050</v>
      </c>
      <c r="D2883" s="248">
        <v>32100</v>
      </c>
      <c r="E2883" s="137">
        <f t="shared" ref="E2883" si="1011">D2883-C2883</f>
        <v>50</v>
      </c>
      <c r="F2883" s="172">
        <f t="shared" si="1009"/>
        <v>600</v>
      </c>
      <c r="G2883" s="537"/>
      <c r="H2883" s="276"/>
      <c r="I2883" s="1612"/>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609"/>
      <c r="C2933" s="1609"/>
      <c r="D2933" s="1609"/>
      <c r="E2933" s="1609"/>
      <c r="F2933" s="1609"/>
      <c r="I2933" s="316">
        <v>195750</v>
      </c>
    </row>
    <row r="2934" spans="1:9" ht="15" customHeight="1">
      <c r="A2934" s="357">
        <v>45026</v>
      </c>
      <c r="B2934" s="1609"/>
      <c r="C2934" s="1609"/>
      <c r="D2934" s="1609"/>
      <c r="E2934" s="1609"/>
      <c r="F2934" s="1609"/>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609"/>
      <c r="C2949" s="1609"/>
      <c r="D2949" s="1609"/>
      <c r="E2949" s="1609"/>
      <c r="F2949" s="1609"/>
      <c r="I2949" s="1612"/>
    </row>
    <row r="2950" spans="1:9" ht="15" customHeight="1">
      <c r="A2950" s="357">
        <v>45048</v>
      </c>
      <c r="B2950" s="81">
        <v>1545</v>
      </c>
      <c r="C2950" s="173">
        <v>26800</v>
      </c>
      <c r="D2950" s="248">
        <v>26400</v>
      </c>
      <c r="E2950" s="576">
        <f t="shared" ref="E2950:E2951" si="1086">D2950-C2950</f>
        <v>-400</v>
      </c>
      <c r="F2950" s="577">
        <f>C2950-C2948</f>
        <v>450</v>
      </c>
      <c r="I2950" s="1612"/>
    </row>
    <row r="2951" spans="1:9" ht="15" customHeight="1">
      <c r="A2951" s="357">
        <v>45049</v>
      </c>
      <c r="B2951" s="81">
        <v>1535</v>
      </c>
      <c r="C2951" s="173">
        <v>27125</v>
      </c>
      <c r="D2951" s="248">
        <v>26875</v>
      </c>
      <c r="E2951" s="576">
        <f t="shared" si="1086"/>
        <v>-250</v>
      </c>
      <c r="F2951" s="577">
        <f t="shared" ref="F2951" si="1087">C2951-C2950</f>
        <v>325</v>
      </c>
      <c r="I2951" s="1612"/>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615"/>
      <c r="C2954" s="1615"/>
      <c r="D2954" s="1615"/>
      <c r="E2954" s="1615"/>
      <c r="F2954" s="1615"/>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609"/>
      <c r="C2969" s="1609"/>
      <c r="D2969" s="1609"/>
      <c r="E2969" s="1609"/>
      <c r="F2969" s="1609"/>
      <c r="I2969" s="316">
        <v>202750</v>
      </c>
    </row>
    <row r="2970" spans="1:9" ht="15" customHeight="1">
      <c r="A2970" s="357">
        <v>45076</v>
      </c>
      <c r="B2970" s="81">
        <v>1925</v>
      </c>
      <c r="C2970" s="173">
        <v>25705</v>
      </c>
      <c r="D2970" s="629">
        <v>25350</v>
      </c>
      <c r="E2970" s="137">
        <f t="shared" ref="E2970" si="1105">D2970-C2970</f>
        <v>-355</v>
      </c>
      <c r="F2970" s="577">
        <f>C2970-C2968</f>
        <v>705</v>
      </c>
      <c r="G2970" s="537"/>
      <c r="H2970" s="559"/>
      <c r="I2970" s="630">
        <v>210500</v>
      </c>
    </row>
    <row r="2971" spans="1:9" ht="15" customHeight="1" thickBot="1">
      <c r="A2971" s="358">
        <v>45077</v>
      </c>
      <c r="B2971" s="85">
        <v>1895</v>
      </c>
      <c r="C2971" s="174">
        <v>25375</v>
      </c>
      <c r="D2971" s="643">
        <v>25210</v>
      </c>
      <c r="E2971" s="138">
        <f t="shared" ref="E2971" si="1106">D2971-C2971</f>
        <v>-165</v>
      </c>
      <c r="F2971" s="176">
        <f t="shared" ref="F2971" si="1107">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8">D2972-C2972</f>
        <v>-175</v>
      </c>
      <c r="F2972" s="577">
        <f t="shared" ref="F2972:F2974" si="1109">C2972-C2971</f>
        <v>200</v>
      </c>
      <c r="I2972" s="641">
        <v>208000</v>
      </c>
    </row>
    <row r="2973" spans="1:9" ht="15" customHeight="1">
      <c r="A2973" s="357">
        <v>45079</v>
      </c>
      <c r="B2973" s="81">
        <v>1970</v>
      </c>
      <c r="C2973" s="173">
        <v>26295</v>
      </c>
      <c r="D2973" s="248">
        <v>25950</v>
      </c>
      <c r="E2973" s="137">
        <f t="shared" si="1108"/>
        <v>-345</v>
      </c>
      <c r="F2973" s="577">
        <f t="shared" si="1109"/>
        <v>720</v>
      </c>
      <c r="I2973" s="641">
        <v>210000</v>
      </c>
    </row>
    <row r="2974" spans="1:9" ht="15" customHeight="1">
      <c r="A2974" s="357">
        <v>45082</v>
      </c>
      <c r="B2974" s="81">
        <v>1950</v>
      </c>
      <c r="C2974" s="173">
        <v>26000</v>
      </c>
      <c r="D2974" s="248">
        <v>25625</v>
      </c>
      <c r="E2974" s="137">
        <f t="shared" si="1108"/>
        <v>-375</v>
      </c>
      <c r="F2974" s="577">
        <f t="shared" si="1109"/>
        <v>-295</v>
      </c>
      <c r="I2974" s="641">
        <v>207250</v>
      </c>
    </row>
    <row r="2975" spans="1:9" ht="15" customHeight="1">
      <c r="A2975" s="357">
        <v>45083</v>
      </c>
      <c r="B2975" s="81">
        <v>1950</v>
      </c>
      <c r="C2975" s="173">
        <v>26250</v>
      </c>
      <c r="D2975" s="248">
        <v>25750</v>
      </c>
      <c r="E2975" s="137">
        <f t="shared" si="1108"/>
        <v>-500</v>
      </c>
      <c r="F2975" s="577">
        <f t="shared" ref="F2975:F2980" si="1110">C2975-C2974</f>
        <v>250</v>
      </c>
      <c r="I2975" s="641">
        <v>209000</v>
      </c>
    </row>
    <row r="2976" spans="1:9" ht="15" customHeight="1">
      <c r="A2976" s="357">
        <v>45084</v>
      </c>
      <c r="B2976" s="81">
        <v>1960</v>
      </c>
      <c r="C2976" s="173">
        <v>26050</v>
      </c>
      <c r="D2976" s="248">
        <v>25600</v>
      </c>
      <c r="E2976" s="137">
        <f t="shared" si="1108"/>
        <v>-450</v>
      </c>
      <c r="F2976" s="577">
        <f t="shared" si="1110"/>
        <v>-200</v>
      </c>
      <c r="I2976" s="641">
        <v>210250</v>
      </c>
    </row>
    <row r="2977" spans="1:9" ht="15" customHeight="1">
      <c r="A2977" s="357">
        <v>45085</v>
      </c>
      <c r="B2977" s="81">
        <v>1995</v>
      </c>
      <c r="C2977" s="173">
        <v>25950</v>
      </c>
      <c r="D2977" s="248">
        <v>25450</v>
      </c>
      <c r="E2977" s="137">
        <f t="shared" si="1108"/>
        <v>-500</v>
      </c>
      <c r="F2977" s="577">
        <f t="shared" si="1110"/>
        <v>-100</v>
      </c>
      <c r="I2977" s="316">
        <v>207250</v>
      </c>
    </row>
    <row r="2978" spans="1:9" ht="15" customHeight="1">
      <c r="A2978" s="357">
        <v>45086</v>
      </c>
      <c r="B2978" s="81">
        <v>2025</v>
      </c>
      <c r="C2978" s="173">
        <v>27075</v>
      </c>
      <c r="D2978" s="649">
        <v>26450</v>
      </c>
      <c r="E2978" s="137">
        <f t="shared" ref="E2978" si="1111">D2978-C2978</f>
        <v>-625</v>
      </c>
      <c r="F2978" s="577">
        <f t="shared" si="1110"/>
        <v>1125</v>
      </c>
      <c r="I2978" s="650">
        <v>214500</v>
      </c>
    </row>
    <row r="2979" spans="1:9" ht="15" customHeight="1">
      <c r="A2979" s="357">
        <v>45089</v>
      </c>
      <c r="B2979" s="81">
        <v>2060</v>
      </c>
      <c r="C2979" s="173">
        <v>26350</v>
      </c>
      <c r="D2979" s="653">
        <v>25900</v>
      </c>
      <c r="E2979" s="137">
        <f t="shared" ref="E2979:E2980" si="1112">D2979-C2979</f>
        <v>-450</v>
      </c>
      <c r="F2979" s="577">
        <f t="shared" si="1110"/>
        <v>-725</v>
      </c>
      <c r="I2979" s="654">
        <v>210500</v>
      </c>
    </row>
    <row r="2980" spans="1:9" ht="15" customHeight="1">
      <c r="A2980" s="357">
        <v>45090</v>
      </c>
      <c r="B2980" s="81">
        <v>2030</v>
      </c>
      <c r="C2980" s="173">
        <v>26625</v>
      </c>
      <c r="D2980" s="248">
        <v>26200</v>
      </c>
      <c r="E2980" s="137">
        <f t="shared" si="1112"/>
        <v>-425</v>
      </c>
      <c r="F2980" s="577">
        <f t="shared" si="1110"/>
        <v>275</v>
      </c>
      <c r="I2980" s="316">
        <v>208750</v>
      </c>
    </row>
    <row r="2981" spans="1:9" ht="15" customHeight="1">
      <c r="A2981" s="357">
        <v>45091</v>
      </c>
      <c r="B2981" s="81">
        <v>2020</v>
      </c>
      <c r="C2981" s="173">
        <v>27100</v>
      </c>
      <c r="D2981" s="659">
        <v>26350</v>
      </c>
      <c r="E2981" s="137">
        <f t="shared" ref="E2981" si="1113">D2981-C2981</f>
        <v>-750</v>
      </c>
      <c r="F2981" s="577">
        <f t="shared" ref="F2981" si="1114">C2981-C2980</f>
        <v>475</v>
      </c>
      <c r="I2981" s="660">
        <v>211750</v>
      </c>
    </row>
    <row r="2982" spans="1:9" ht="15" customHeight="1">
      <c r="A2982" s="357">
        <v>45092</v>
      </c>
      <c r="B2982" s="81">
        <v>2025</v>
      </c>
      <c r="C2982" s="173">
        <v>28900</v>
      </c>
      <c r="D2982" s="664">
        <v>27325</v>
      </c>
      <c r="E2982" s="137">
        <f t="shared" ref="E2982" si="1115">D2982-C2982</f>
        <v>-1575</v>
      </c>
      <c r="F2982" s="577">
        <f t="shared" ref="F2982" si="1116">C2982-C2981</f>
        <v>1800</v>
      </c>
      <c r="G2982" s="537"/>
      <c r="H2982" s="559"/>
      <c r="I2982" s="663">
        <v>213750</v>
      </c>
    </row>
    <row r="2983" spans="1:9" ht="15" customHeight="1">
      <c r="A2983" s="357">
        <v>45093</v>
      </c>
      <c r="B2983" s="81">
        <v>2060</v>
      </c>
      <c r="C2983" s="173">
        <v>28325</v>
      </c>
      <c r="D2983" s="667">
        <v>27250</v>
      </c>
      <c r="E2983" s="137">
        <f t="shared" ref="E2983" si="1117">D2983-C2983</f>
        <v>-1075</v>
      </c>
      <c r="F2983" s="577">
        <f t="shared" ref="F2983" si="1118">C2983-C2982</f>
        <v>-575</v>
      </c>
      <c r="G2983" s="537"/>
      <c r="H2983" s="559"/>
      <c r="I2983" s="668">
        <v>218750</v>
      </c>
    </row>
    <row r="2984" spans="1:9" ht="15" customHeight="1">
      <c r="A2984" s="357">
        <v>45096</v>
      </c>
      <c r="B2984" s="81">
        <v>2060</v>
      </c>
      <c r="C2984" s="173">
        <v>28600</v>
      </c>
      <c r="D2984" s="671">
        <v>27150</v>
      </c>
      <c r="E2984" s="137">
        <f t="shared" ref="E2984" si="1119">D2984-C2984</f>
        <v>-1450</v>
      </c>
      <c r="F2984" s="577">
        <f t="shared" ref="F2984" si="1120">C2984-C2983</f>
        <v>275</v>
      </c>
      <c r="G2984" s="537"/>
      <c r="H2984" s="559"/>
      <c r="I2984" s="672">
        <v>215250</v>
      </c>
    </row>
    <row r="2985" spans="1:9" ht="15" customHeight="1">
      <c r="A2985" s="357">
        <v>45097</v>
      </c>
      <c r="B2985" s="81">
        <v>2290</v>
      </c>
      <c r="C2985" s="173">
        <v>28795</v>
      </c>
      <c r="D2985" s="675">
        <v>27000</v>
      </c>
      <c r="E2985" s="137">
        <f t="shared" ref="E2985" si="1121">D2985-C2985</f>
        <v>-1795</v>
      </c>
      <c r="F2985" s="577">
        <f t="shared" ref="F2985" si="1122">C2985-C2984</f>
        <v>195</v>
      </c>
      <c r="G2985" s="537"/>
      <c r="H2985" s="559"/>
      <c r="I2985" s="676">
        <v>216750</v>
      </c>
    </row>
    <row r="2986" spans="1:9" ht="15" customHeight="1">
      <c r="A2986" s="357">
        <v>45098</v>
      </c>
      <c r="B2986" s="81">
        <v>2380</v>
      </c>
      <c r="C2986" s="173">
        <v>28595</v>
      </c>
      <c r="D2986" s="679">
        <v>27200</v>
      </c>
      <c r="E2986" s="137">
        <f t="shared" ref="E2986" si="1123">D2986-C2986</f>
        <v>-1395</v>
      </c>
      <c r="F2986" s="577">
        <f t="shared" ref="F2986" si="1124">C2986-C2985</f>
        <v>-200</v>
      </c>
      <c r="G2986" s="537"/>
      <c r="H2986" s="559"/>
      <c r="I2986" s="680">
        <v>219000</v>
      </c>
    </row>
    <row r="2987" spans="1:9" ht="15" customHeight="1">
      <c r="A2987" s="357">
        <v>45099</v>
      </c>
      <c r="B2987" s="81">
        <v>2565</v>
      </c>
      <c r="C2987" s="173">
        <v>28650</v>
      </c>
      <c r="D2987" s="683">
        <v>27300</v>
      </c>
      <c r="E2987" s="137">
        <f t="shared" ref="E2987:E2991" si="1125">D2987-C2987</f>
        <v>-1350</v>
      </c>
      <c r="F2987" s="577">
        <f t="shared" ref="F2987:F2991" si="1126">C2987-C2986</f>
        <v>55</v>
      </c>
      <c r="I2987" s="1651"/>
    </row>
    <row r="2988" spans="1:9" ht="15" customHeight="1">
      <c r="A2988" s="357">
        <v>45100</v>
      </c>
      <c r="B2988" s="81">
        <v>2730</v>
      </c>
      <c r="C2988" s="173">
        <v>28195</v>
      </c>
      <c r="D2988" s="248">
        <v>26575</v>
      </c>
      <c r="E2988" s="137">
        <f t="shared" si="1125"/>
        <v>-1620</v>
      </c>
      <c r="F2988" s="577">
        <f t="shared" si="1126"/>
        <v>-455</v>
      </c>
      <c r="I2988" s="1651"/>
    </row>
    <row r="2989" spans="1:9" ht="15" customHeight="1">
      <c r="A2989" s="357">
        <v>45103</v>
      </c>
      <c r="B2989" s="81">
        <v>2905</v>
      </c>
      <c r="C2989" s="173">
        <v>26700</v>
      </c>
      <c r="D2989" s="248">
        <v>25450</v>
      </c>
      <c r="E2989" s="137">
        <f t="shared" si="1125"/>
        <v>-1250</v>
      </c>
      <c r="F2989" s="577">
        <f t="shared" si="1126"/>
        <v>-1495</v>
      </c>
      <c r="I2989" s="316">
        <v>214750</v>
      </c>
    </row>
    <row r="2990" spans="1:9" ht="15" customHeight="1">
      <c r="A2990" s="357">
        <v>45104</v>
      </c>
      <c r="B2990" s="81">
        <v>2905</v>
      </c>
      <c r="C2990" s="173">
        <v>27650</v>
      </c>
      <c r="D2990" s="248">
        <v>26050</v>
      </c>
      <c r="E2990" s="137">
        <f t="shared" si="1125"/>
        <v>-1600</v>
      </c>
      <c r="F2990" s="577">
        <f t="shared" si="1126"/>
        <v>950</v>
      </c>
      <c r="I2990" s="316">
        <v>212000</v>
      </c>
    </row>
    <row r="2991" spans="1:9" ht="15" customHeight="1">
      <c r="A2991" s="357">
        <v>45105</v>
      </c>
      <c r="B2991" s="81">
        <v>2935</v>
      </c>
      <c r="C2991" s="173">
        <v>27500</v>
      </c>
      <c r="D2991" s="248">
        <v>26325</v>
      </c>
      <c r="E2991" s="137">
        <f t="shared" si="1125"/>
        <v>-1175</v>
      </c>
      <c r="F2991" s="577">
        <f t="shared" si="1126"/>
        <v>-150</v>
      </c>
      <c r="G2991" s="537"/>
      <c r="H2991" s="559"/>
      <c r="I2991" s="316">
        <v>212750</v>
      </c>
    </row>
    <row r="2992" spans="1:9" ht="15" customHeight="1">
      <c r="A2992" s="357">
        <v>45106</v>
      </c>
      <c r="B2992" s="81">
        <v>3490</v>
      </c>
      <c r="C2992" s="173">
        <v>26900</v>
      </c>
      <c r="D2992" s="694">
        <v>25900</v>
      </c>
      <c r="E2992" s="137">
        <f t="shared" ref="E2992" si="1127">D2992-C2992</f>
        <v>-1000</v>
      </c>
      <c r="F2992" s="577">
        <f t="shared" ref="F2992" si="1128">C2992-C2991</f>
        <v>-600</v>
      </c>
      <c r="G2992" s="537"/>
      <c r="H2992" s="559"/>
      <c r="I2992" s="693">
        <v>213750</v>
      </c>
    </row>
    <row r="2993" spans="1:16384" ht="15" customHeight="1" thickBot="1">
      <c r="A2993" s="358">
        <v>45107</v>
      </c>
      <c r="B2993" s="85">
        <v>3490</v>
      </c>
      <c r="C2993" s="174">
        <v>27700</v>
      </c>
      <c r="D2993" s="698">
        <v>26800</v>
      </c>
      <c r="E2993" s="138">
        <f t="shared" ref="E2993" si="1129">D2993-C2993</f>
        <v>-900</v>
      </c>
      <c r="F2993" s="176">
        <f t="shared" ref="F2993" si="1130">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1">D2994-C2994</f>
        <v>-575</v>
      </c>
      <c r="F2994" s="177">
        <f t="shared" ref="F2994" si="1132">C2994-C2993</f>
        <v>0</v>
      </c>
      <c r="G2994" s="538"/>
      <c r="H2994" s="708"/>
      <c r="I2994" s="702">
        <v>217000</v>
      </c>
    </row>
    <row r="2995" spans="1:16384" ht="15" customHeight="1">
      <c r="A2995" s="357">
        <v>45111</v>
      </c>
      <c r="B2995" s="81">
        <v>3700</v>
      </c>
      <c r="C2995" s="173">
        <v>28150</v>
      </c>
      <c r="D2995" s="706">
        <v>27350</v>
      </c>
      <c r="E2995" s="137">
        <f t="shared" ref="E2995" si="1133">D2995-C2995</f>
        <v>-800</v>
      </c>
      <c r="F2995" s="577">
        <f t="shared" ref="F2995" si="1134">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5">D2996-C2996</f>
        <v>-950</v>
      </c>
      <c r="F2996" s="577">
        <f t="shared" ref="F2996" si="1136">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7">D2997-C2997</f>
        <v>-670</v>
      </c>
      <c r="F2997" s="577">
        <f t="shared" ref="F2997" si="1138">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39">D2998-C2998</f>
        <v>-700</v>
      </c>
      <c r="F2998" s="577">
        <f t="shared" ref="F2998" si="1140">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1">D2999-C2999</f>
        <v>-450</v>
      </c>
      <c r="F2999" s="577">
        <f t="shared" ref="F2999" si="1142">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3">D3000-C3000</f>
        <v>-500</v>
      </c>
      <c r="F3000" s="577">
        <f t="shared" ref="F3000" si="1144">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5">D3001-C3001</f>
        <v>-395</v>
      </c>
      <c r="F3001" s="577">
        <f t="shared" ref="F3001" si="1146">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7">D3002-C3002</f>
        <v>-350</v>
      </c>
      <c r="F3002" s="577">
        <f t="shared" ref="F3002:F3008" si="1148">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7"/>
        <v>-275</v>
      </c>
      <c r="F3003" s="577">
        <f t="shared" si="1148"/>
        <v>-425</v>
      </c>
      <c r="I3003" s="316">
        <v>233250</v>
      </c>
    </row>
    <row r="3004" spans="1:16384" ht="15" customHeight="1">
      <c r="A3004" s="357">
        <v>45124</v>
      </c>
      <c r="B3004" s="81">
        <v>4510</v>
      </c>
      <c r="C3004" s="173">
        <v>28800</v>
      </c>
      <c r="D3004" s="248">
        <v>28400</v>
      </c>
      <c r="E3004" s="137">
        <f t="shared" si="1147"/>
        <v>-400</v>
      </c>
      <c r="F3004" s="577">
        <f t="shared" si="1148"/>
        <v>-225</v>
      </c>
      <c r="I3004" s="316">
        <v>232000</v>
      </c>
    </row>
    <row r="3005" spans="1:16384" ht="15" customHeight="1">
      <c r="A3005" s="357">
        <v>45125</v>
      </c>
      <c r="B3005" s="81">
        <v>4610</v>
      </c>
      <c r="C3005" s="173">
        <v>28925</v>
      </c>
      <c r="D3005" s="248">
        <v>28500</v>
      </c>
      <c r="E3005" s="137">
        <f t="shared" si="1147"/>
        <v>-425</v>
      </c>
      <c r="F3005" s="577">
        <f t="shared" si="1148"/>
        <v>125</v>
      </c>
      <c r="I3005" s="316">
        <v>232500</v>
      </c>
    </row>
    <row r="3006" spans="1:16384" ht="15" customHeight="1">
      <c r="A3006" s="357">
        <v>45126</v>
      </c>
      <c r="B3006" s="81">
        <v>4610</v>
      </c>
      <c r="C3006" s="173">
        <v>28350</v>
      </c>
      <c r="D3006" s="248">
        <v>28175</v>
      </c>
      <c r="E3006" s="137">
        <f t="shared" si="1147"/>
        <v>-175</v>
      </c>
      <c r="F3006" s="577">
        <f t="shared" si="1148"/>
        <v>-575</v>
      </c>
      <c r="I3006" s="316">
        <v>232250</v>
      </c>
    </row>
    <row r="3007" spans="1:16384" ht="15" customHeight="1">
      <c r="A3007" s="357">
        <v>45127</v>
      </c>
      <c r="B3007" s="81">
        <v>4710</v>
      </c>
      <c r="C3007" s="173">
        <v>29250</v>
      </c>
      <c r="D3007" s="248">
        <v>28800</v>
      </c>
      <c r="E3007" s="137">
        <f t="shared" si="1147"/>
        <v>-450</v>
      </c>
      <c r="F3007" s="577">
        <f t="shared" si="1148"/>
        <v>900</v>
      </c>
      <c r="I3007" s="316">
        <v>231000</v>
      </c>
    </row>
    <row r="3008" spans="1:16384" ht="15" customHeight="1">
      <c r="A3008" s="357">
        <v>45128</v>
      </c>
      <c r="B3008" s="81">
        <v>4755</v>
      </c>
      <c r="C3008" s="173">
        <v>28900</v>
      </c>
      <c r="D3008" s="248">
        <v>28675</v>
      </c>
      <c r="E3008" s="137">
        <f t="shared" si="1147"/>
        <v>-225</v>
      </c>
      <c r="F3008" s="577">
        <f t="shared" si="1148"/>
        <v>-350</v>
      </c>
      <c r="I3008" s="316">
        <v>233000</v>
      </c>
    </row>
    <row r="3009" spans="1:9" ht="15" customHeight="1">
      <c r="A3009" s="357">
        <v>45131</v>
      </c>
      <c r="B3009" s="81">
        <v>4880</v>
      </c>
      <c r="C3009" s="173">
        <v>28250</v>
      </c>
      <c r="D3009" s="750">
        <v>28225</v>
      </c>
      <c r="E3009" s="137">
        <f t="shared" ref="E3009" si="1149">D3009-C3009</f>
        <v>-25</v>
      </c>
      <c r="F3009" s="577">
        <f t="shared" ref="F3009" si="1150">C3009-C3008</f>
        <v>-650</v>
      </c>
      <c r="I3009" s="751">
        <v>232750</v>
      </c>
    </row>
    <row r="3010" spans="1:9" ht="15" customHeight="1">
      <c r="A3010" s="357">
        <v>45132</v>
      </c>
      <c r="B3010" s="81">
        <v>5030</v>
      </c>
      <c r="C3010" s="173">
        <v>28875</v>
      </c>
      <c r="D3010" s="755">
        <v>28725</v>
      </c>
      <c r="E3010" s="137">
        <f t="shared" ref="E3010" si="1151">D3010-C3010</f>
        <v>-150</v>
      </c>
      <c r="F3010" s="577">
        <f t="shared" ref="F3010" si="1152">C3010-C3009</f>
        <v>625</v>
      </c>
      <c r="I3010" s="754">
        <v>233000</v>
      </c>
    </row>
    <row r="3011" spans="1:9" ht="15" customHeight="1">
      <c r="A3011" s="357">
        <v>45133</v>
      </c>
      <c r="B3011" s="81">
        <v>5050</v>
      </c>
      <c r="C3011" s="173">
        <v>28800</v>
      </c>
      <c r="D3011" s="758">
        <v>28735</v>
      </c>
      <c r="E3011" s="137">
        <f t="shared" ref="E3011" si="1153">D3011-C3011</f>
        <v>-65</v>
      </c>
      <c r="F3011" s="577">
        <f t="shared" ref="F3011" si="1154">C3011-C3010</f>
        <v>-75</v>
      </c>
      <c r="I3011" s="759">
        <v>232500</v>
      </c>
    </row>
    <row r="3012" spans="1:9" ht="15" customHeight="1">
      <c r="A3012" s="357">
        <v>45134</v>
      </c>
      <c r="B3012" s="81">
        <v>5130</v>
      </c>
      <c r="C3012" s="173">
        <v>29450</v>
      </c>
      <c r="D3012" s="762">
        <v>29450</v>
      </c>
      <c r="E3012" s="137">
        <f t="shared" ref="E3012" si="1155">D3012-C3012</f>
        <v>0</v>
      </c>
      <c r="F3012" s="577">
        <f t="shared" ref="F3012" si="1156">C3012-C3011</f>
        <v>650</v>
      </c>
      <c r="G3012" s="537"/>
      <c r="H3012" s="559"/>
      <c r="I3012" s="763">
        <v>242250</v>
      </c>
    </row>
    <row r="3013" spans="1:9" ht="15" customHeight="1">
      <c r="A3013" s="357">
        <v>45135</v>
      </c>
      <c r="B3013" s="81">
        <v>5215</v>
      </c>
      <c r="C3013" s="173">
        <v>28755</v>
      </c>
      <c r="D3013" s="767">
        <v>28750</v>
      </c>
      <c r="E3013" s="137">
        <f t="shared" ref="E3013" si="1157">D3013-C3013</f>
        <v>-5</v>
      </c>
      <c r="F3013" s="577">
        <f t="shared" ref="F3013" si="1158">C3013-C3012</f>
        <v>-695</v>
      </c>
      <c r="G3013" s="537"/>
      <c r="H3013" s="559"/>
      <c r="I3013" s="766">
        <v>232250</v>
      </c>
    </row>
    <row r="3014" spans="1:9" ht="15" customHeight="1" thickBot="1">
      <c r="A3014" s="357">
        <v>45138</v>
      </c>
      <c r="B3014" s="81">
        <v>5275</v>
      </c>
      <c r="C3014" s="173">
        <v>28900</v>
      </c>
      <c r="D3014" s="770">
        <v>28825</v>
      </c>
      <c r="E3014" s="137">
        <f t="shared" ref="E3014" si="1159">D3014-C3014</f>
        <v>-75</v>
      </c>
      <c r="F3014" s="577">
        <f t="shared" ref="F3014" si="1160">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1">D3015-C3015</f>
        <v>120</v>
      </c>
      <c r="F3015" s="177">
        <f t="shared" ref="F3015" si="1162">C3015-C3014</f>
        <v>-1340</v>
      </c>
      <c r="G3015" s="538"/>
      <c r="H3015" s="708"/>
      <c r="I3015" s="775">
        <v>227250</v>
      </c>
    </row>
    <row r="3016" spans="1:9" ht="15" customHeight="1">
      <c r="A3016" s="357">
        <v>45140</v>
      </c>
      <c r="B3016" s="81">
        <v>5275</v>
      </c>
      <c r="C3016" s="588">
        <v>27250</v>
      </c>
      <c r="D3016" s="589">
        <v>27425</v>
      </c>
      <c r="E3016" s="576">
        <f t="shared" ref="E3016" si="1163">D3016-C3016</f>
        <v>175</v>
      </c>
      <c r="F3016" s="577">
        <f t="shared" ref="F3016" si="1164">C3016-C3015</f>
        <v>-310</v>
      </c>
      <c r="G3016" s="537"/>
      <c r="H3016" s="559"/>
      <c r="I3016" s="778">
        <v>226500</v>
      </c>
    </row>
    <row r="3017" spans="1:9" ht="15" customHeight="1">
      <c r="A3017" s="357">
        <v>45141</v>
      </c>
      <c r="B3017" s="81">
        <v>5275</v>
      </c>
      <c r="C3017" s="588">
        <v>27550</v>
      </c>
      <c r="D3017" s="589">
        <v>27725</v>
      </c>
      <c r="E3017" s="576">
        <f t="shared" ref="E3017:E3023" si="1165">D3017-C3017</f>
        <v>175</v>
      </c>
      <c r="F3017" s="577">
        <f t="shared" ref="F3017:F3023" si="1166">C3017-C3016</f>
        <v>300</v>
      </c>
      <c r="I3017" s="781">
        <v>230750</v>
      </c>
    </row>
    <row r="3018" spans="1:9" ht="15" customHeight="1">
      <c r="A3018" s="357">
        <v>45142</v>
      </c>
      <c r="B3018" s="81">
        <v>5480</v>
      </c>
      <c r="C3018" s="173">
        <v>27925</v>
      </c>
      <c r="D3018" s="248">
        <v>27950</v>
      </c>
      <c r="E3018" s="137">
        <f t="shared" si="1165"/>
        <v>25</v>
      </c>
      <c r="F3018" s="577">
        <f t="shared" si="1166"/>
        <v>375</v>
      </c>
      <c r="I3018" s="316">
        <v>229000</v>
      </c>
    </row>
    <row r="3019" spans="1:9" ht="15" customHeight="1">
      <c r="A3019" s="357">
        <v>45145</v>
      </c>
      <c r="B3019" s="81">
        <v>5555</v>
      </c>
      <c r="C3019" s="173">
        <v>27850</v>
      </c>
      <c r="D3019" s="248">
        <v>27750</v>
      </c>
      <c r="E3019" s="137">
        <f t="shared" si="1165"/>
        <v>-100</v>
      </c>
      <c r="F3019" s="577">
        <f t="shared" si="1166"/>
        <v>-75</v>
      </c>
      <c r="I3019" s="316">
        <v>228250</v>
      </c>
    </row>
    <row r="3020" spans="1:9" ht="15" customHeight="1">
      <c r="A3020" s="357">
        <v>45146</v>
      </c>
      <c r="B3020" s="81">
        <v>5605</v>
      </c>
      <c r="C3020" s="173">
        <v>27550</v>
      </c>
      <c r="D3020" s="248">
        <v>27600</v>
      </c>
      <c r="E3020" s="137">
        <f t="shared" si="1165"/>
        <v>50</v>
      </c>
      <c r="F3020" s="577">
        <f t="shared" si="1166"/>
        <v>-300</v>
      </c>
      <c r="I3020" s="316">
        <v>227250</v>
      </c>
    </row>
    <row r="3021" spans="1:9" ht="15" customHeight="1">
      <c r="A3021" s="357">
        <v>45147</v>
      </c>
      <c r="B3021" s="81">
        <v>5675</v>
      </c>
      <c r="C3021" s="173">
        <v>27080</v>
      </c>
      <c r="D3021" s="248">
        <v>27325</v>
      </c>
      <c r="E3021" s="137">
        <f t="shared" si="1165"/>
        <v>245</v>
      </c>
      <c r="F3021" s="577">
        <f t="shared" si="1166"/>
        <v>-470</v>
      </c>
      <c r="I3021" s="316">
        <v>226500</v>
      </c>
    </row>
    <row r="3022" spans="1:9" ht="15" customHeight="1">
      <c r="A3022" s="357">
        <v>45148</v>
      </c>
      <c r="B3022" s="81">
        <v>5695</v>
      </c>
      <c r="C3022" s="173">
        <v>26775</v>
      </c>
      <c r="D3022" s="248">
        <v>27000</v>
      </c>
      <c r="E3022" s="137">
        <f t="shared" si="1165"/>
        <v>225</v>
      </c>
      <c r="F3022" s="577">
        <f t="shared" si="1166"/>
        <v>-305</v>
      </c>
      <c r="I3022" s="316">
        <v>223750</v>
      </c>
    </row>
    <row r="3023" spans="1:9" ht="15" customHeight="1">
      <c r="A3023" s="357">
        <v>45149</v>
      </c>
      <c r="B3023" s="81">
        <v>5780</v>
      </c>
      <c r="C3023" s="173">
        <v>25775</v>
      </c>
      <c r="D3023" s="248">
        <v>25900</v>
      </c>
      <c r="E3023" s="137">
        <f t="shared" si="1165"/>
        <v>125</v>
      </c>
      <c r="F3023" s="577">
        <f t="shared" si="1166"/>
        <v>-1000</v>
      </c>
      <c r="I3023" s="316">
        <v>223000</v>
      </c>
    </row>
    <row r="3024" spans="1:9" ht="15" customHeight="1">
      <c r="A3024" s="357">
        <v>45152</v>
      </c>
      <c r="B3024" s="81">
        <v>5900</v>
      </c>
      <c r="C3024" s="173">
        <v>24975</v>
      </c>
      <c r="D3024" s="793">
        <v>25550</v>
      </c>
      <c r="E3024" s="137">
        <f t="shared" ref="E3024" si="1167">D3024-C3024</f>
        <v>575</v>
      </c>
      <c r="F3024" s="577">
        <f t="shared" ref="F3024" si="1168">C3024-C3023</f>
        <v>-800</v>
      </c>
      <c r="I3024" s="794">
        <f>213750+3750</f>
        <v>217500</v>
      </c>
    </row>
    <row r="3025" spans="1:9" ht="15" customHeight="1">
      <c r="A3025" s="357">
        <v>45153</v>
      </c>
      <c r="B3025" s="81">
        <v>6000</v>
      </c>
      <c r="C3025" s="173">
        <v>24600</v>
      </c>
      <c r="D3025" s="793">
        <v>24860</v>
      </c>
      <c r="E3025" s="137">
        <f t="shared" ref="E3025" si="1169">D3025-C3025</f>
        <v>260</v>
      </c>
      <c r="F3025" s="577">
        <f t="shared" ref="F3025" si="1170">C3025-C3024</f>
        <v>-375</v>
      </c>
      <c r="I3025" s="794">
        <v>213750</v>
      </c>
    </row>
    <row r="3026" spans="1:9" ht="15" customHeight="1">
      <c r="A3026" s="357">
        <v>45154</v>
      </c>
      <c r="B3026" s="81">
        <v>6035</v>
      </c>
      <c r="C3026" s="173">
        <v>24730</v>
      </c>
      <c r="D3026" s="798">
        <v>25100</v>
      </c>
      <c r="E3026" s="137">
        <f t="shared" ref="E3026" si="1171">D3026-C3026</f>
        <v>370</v>
      </c>
      <c r="F3026" s="577">
        <f t="shared" ref="F3026" si="1172">C3026-C3025</f>
        <v>130</v>
      </c>
      <c r="I3026" s="797">
        <v>212250</v>
      </c>
    </row>
    <row r="3027" spans="1:9" ht="15" customHeight="1">
      <c r="A3027" s="357">
        <v>45155</v>
      </c>
      <c r="B3027" s="81">
        <v>6035</v>
      </c>
      <c r="C3027" s="173">
        <v>25000</v>
      </c>
      <c r="D3027" s="801">
        <v>25300</v>
      </c>
      <c r="E3027" s="137">
        <f t="shared" ref="E3027" si="1173">D3027-C3027</f>
        <v>300</v>
      </c>
      <c r="F3027" s="577">
        <f t="shared" ref="F3027" si="1174">C3027-C3026</f>
        <v>270</v>
      </c>
      <c r="G3027" s="537"/>
      <c r="H3027" s="559"/>
      <c r="I3027" s="802">
        <v>211000</v>
      </c>
    </row>
    <row r="3028" spans="1:9" ht="15" customHeight="1">
      <c r="A3028" s="357">
        <v>45156</v>
      </c>
      <c r="B3028" s="81">
        <v>6090</v>
      </c>
      <c r="C3028" s="173">
        <v>25050</v>
      </c>
      <c r="D3028" s="806">
        <v>25250</v>
      </c>
      <c r="E3028" s="137">
        <f t="shared" ref="E3028" si="1175">D3028-C3028</f>
        <v>200</v>
      </c>
      <c r="F3028" s="577">
        <f t="shared" ref="F3028" si="1176">C3028-C3027</f>
        <v>50</v>
      </c>
      <c r="G3028" s="537"/>
      <c r="H3028" s="559"/>
      <c r="I3028" s="805">
        <v>213500</v>
      </c>
    </row>
    <row r="3029" spans="1:9" ht="15" customHeight="1">
      <c r="A3029" s="357">
        <v>45159</v>
      </c>
      <c r="B3029" s="81">
        <v>6090</v>
      </c>
      <c r="C3029" s="173">
        <v>24925</v>
      </c>
      <c r="D3029" s="809">
        <v>25200</v>
      </c>
      <c r="E3029" s="137">
        <f t="shared" ref="E3029" si="1177">D3029-C3029</f>
        <v>275</v>
      </c>
      <c r="F3029" s="577">
        <f t="shared" ref="F3029" si="1178">C3029-C3028</f>
        <v>-125</v>
      </c>
      <c r="G3029" s="537"/>
      <c r="H3029" s="559"/>
      <c r="I3029" s="810">
        <v>215250</v>
      </c>
    </row>
    <row r="3030" spans="1:9" ht="15" customHeight="1">
      <c r="A3030" s="357">
        <v>45160</v>
      </c>
      <c r="B3030" s="81">
        <v>6090</v>
      </c>
      <c r="C3030" s="173">
        <v>25900</v>
      </c>
      <c r="D3030" s="814">
        <v>26250</v>
      </c>
      <c r="E3030" s="137">
        <f t="shared" ref="E3030" si="1179">D3030-C3030</f>
        <v>350</v>
      </c>
      <c r="F3030" s="577">
        <f t="shared" ref="F3030" si="1180">C3030-C3029</f>
        <v>975</v>
      </c>
      <c r="G3030" s="537"/>
      <c r="H3030" s="559"/>
      <c r="I3030" s="813">
        <v>219750</v>
      </c>
    </row>
    <row r="3031" spans="1:9" ht="15" customHeight="1">
      <c r="A3031" s="357">
        <v>45161</v>
      </c>
      <c r="B3031" s="81">
        <v>6115</v>
      </c>
      <c r="C3031" s="173">
        <v>25635</v>
      </c>
      <c r="D3031" s="818">
        <v>25825</v>
      </c>
      <c r="E3031" s="137">
        <f t="shared" ref="E3031" si="1181">D3031-C3031</f>
        <v>190</v>
      </c>
      <c r="F3031" s="577">
        <f t="shared" ref="F3031" si="1182">C3031-C3030</f>
        <v>-265</v>
      </c>
      <c r="G3031" s="537"/>
      <c r="H3031" s="559"/>
      <c r="I3031" s="817">
        <v>219000</v>
      </c>
    </row>
    <row r="3032" spans="1:9" ht="15" customHeight="1">
      <c r="A3032" s="357">
        <v>45162</v>
      </c>
      <c r="B3032" s="81">
        <v>6150</v>
      </c>
      <c r="C3032" s="173">
        <v>25750</v>
      </c>
      <c r="D3032" s="821">
        <v>25875</v>
      </c>
      <c r="E3032" s="137">
        <f t="shared" ref="E3032:E3033" si="1183">D3032-C3032</f>
        <v>125</v>
      </c>
      <c r="F3032" s="577">
        <f t="shared" ref="F3032:F3033" si="1184">C3032-C3031</f>
        <v>115</v>
      </c>
      <c r="I3032" s="822">
        <v>218500</v>
      </c>
    </row>
    <row r="3033" spans="1:9" ht="15" customHeight="1">
      <c r="A3033" s="357">
        <v>45163</v>
      </c>
      <c r="B3033" s="81">
        <v>6185</v>
      </c>
      <c r="C3033" s="173">
        <v>25265</v>
      </c>
      <c r="D3033" s="248">
        <v>25575</v>
      </c>
      <c r="E3033" s="137">
        <f t="shared" si="1183"/>
        <v>310</v>
      </c>
      <c r="F3033" s="577">
        <f t="shared" si="1184"/>
        <v>-485</v>
      </c>
      <c r="I3033" s="316">
        <v>216000</v>
      </c>
    </row>
    <row r="3034" spans="1:9" ht="15" customHeight="1">
      <c r="A3034" s="357">
        <v>45166</v>
      </c>
      <c r="B3034" s="1609"/>
      <c r="C3034" s="1609"/>
      <c r="D3034" s="1609"/>
      <c r="E3034" s="1609"/>
      <c r="F3034" s="1609"/>
      <c r="G3034" s="1609"/>
      <c r="H3034" s="1610"/>
      <c r="I3034" s="316">
        <v>216500</v>
      </c>
    </row>
    <row r="3035" spans="1:9" ht="15" customHeight="1">
      <c r="A3035" s="357">
        <v>45167</v>
      </c>
      <c r="B3035" s="81">
        <v>6215</v>
      </c>
      <c r="C3035" s="173">
        <v>24800</v>
      </c>
      <c r="D3035" s="248">
        <v>25060</v>
      </c>
      <c r="E3035" s="137">
        <f t="shared" ref="E3035:E3037" si="1185">D3035-C3035</f>
        <v>260</v>
      </c>
      <c r="F3035" s="577">
        <f>C3035-C3033</f>
        <v>-465</v>
      </c>
      <c r="I3035" s="316">
        <v>211000</v>
      </c>
    </row>
    <row r="3036" spans="1:9" ht="15" customHeight="1">
      <c r="A3036" s="357">
        <v>45168</v>
      </c>
      <c r="B3036" s="81">
        <v>6205</v>
      </c>
      <c r="C3036" s="173">
        <v>24950</v>
      </c>
      <c r="D3036" s="248">
        <v>25325</v>
      </c>
      <c r="E3036" s="137">
        <f t="shared" si="1185"/>
        <v>375</v>
      </c>
      <c r="F3036" s="577">
        <f t="shared" ref="F3036:F3041" si="1186">C3036-C3035</f>
        <v>150</v>
      </c>
      <c r="I3036" s="316">
        <v>213750</v>
      </c>
    </row>
    <row r="3037" spans="1:9" ht="15" customHeight="1" thickBot="1">
      <c r="A3037" s="358">
        <v>45169</v>
      </c>
      <c r="B3037" s="85">
        <v>6370</v>
      </c>
      <c r="C3037" s="174">
        <v>25000</v>
      </c>
      <c r="D3037" s="832">
        <v>25110</v>
      </c>
      <c r="E3037" s="138">
        <f t="shared" si="1185"/>
        <v>110</v>
      </c>
      <c r="F3037" s="176">
        <f t="shared" si="1186"/>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7">D3038-C3038</f>
        <v>200</v>
      </c>
      <c r="F3038" s="177">
        <f t="shared" si="1186"/>
        <v>600</v>
      </c>
      <c r="I3038" s="835">
        <v>217250</v>
      </c>
    </row>
    <row r="3039" spans="1:9" ht="15" customHeight="1">
      <c r="A3039" s="357">
        <v>45173</v>
      </c>
      <c r="B3039" s="81">
        <v>6390</v>
      </c>
      <c r="C3039" s="173">
        <v>25560</v>
      </c>
      <c r="D3039" s="851">
        <v>25900</v>
      </c>
      <c r="E3039" s="137">
        <f t="shared" ref="E3039" si="1188">D3039-C3039</f>
        <v>340</v>
      </c>
      <c r="F3039" s="577">
        <f t="shared" si="1186"/>
        <v>-40</v>
      </c>
      <c r="G3039" s="537"/>
      <c r="H3039" s="559"/>
      <c r="I3039" s="850">
        <v>217500</v>
      </c>
    </row>
    <row r="3040" spans="1:9" ht="15" customHeight="1">
      <c r="A3040" s="357">
        <v>45174</v>
      </c>
      <c r="B3040" s="81">
        <v>6385</v>
      </c>
      <c r="C3040" s="173">
        <v>26400</v>
      </c>
      <c r="D3040" s="854">
        <v>26420</v>
      </c>
      <c r="E3040" s="137">
        <f t="shared" ref="E3040" si="1189">D3040-C3040</f>
        <v>20</v>
      </c>
      <c r="F3040" s="577">
        <f t="shared" si="1186"/>
        <v>840</v>
      </c>
      <c r="G3040" s="537"/>
      <c r="H3040" s="559"/>
      <c r="I3040" s="855">
        <v>221750</v>
      </c>
    </row>
    <row r="3041" spans="1:9" ht="15" customHeight="1">
      <c r="A3041" s="357">
        <v>45175</v>
      </c>
      <c r="B3041" s="81">
        <v>6410</v>
      </c>
      <c r="C3041" s="173">
        <v>26100</v>
      </c>
      <c r="D3041" s="859">
        <v>26250</v>
      </c>
      <c r="E3041" s="137">
        <f t="shared" ref="E3041" si="1190">D3041-C3041</f>
        <v>150</v>
      </c>
      <c r="F3041" s="577">
        <f t="shared" si="1186"/>
        <v>-300</v>
      </c>
      <c r="G3041" s="537"/>
      <c r="H3041" s="559"/>
      <c r="I3041" s="858">
        <v>222750</v>
      </c>
    </row>
    <row r="3042" spans="1:9" ht="15" customHeight="1">
      <c r="A3042" s="357">
        <v>45176</v>
      </c>
      <c r="B3042" s="81">
        <v>6695</v>
      </c>
      <c r="C3042" s="173">
        <v>25725</v>
      </c>
      <c r="D3042" s="863">
        <v>25775</v>
      </c>
      <c r="E3042" s="137">
        <f t="shared" ref="E3042" si="1191">D3042-C3042</f>
        <v>50</v>
      </c>
      <c r="F3042" s="577">
        <f t="shared" ref="F3042" si="1192">C3042-C3041</f>
        <v>-375</v>
      </c>
      <c r="I3042" s="862">
        <v>222000</v>
      </c>
    </row>
    <row r="3043" spans="1:9" ht="15" customHeight="1">
      <c r="A3043" s="357">
        <v>45177</v>
      </c>
      <c r="B3043" s="81">
        <v>6815</v>
      </c>
      <c r="C3043" s="173">
        <v>25335</v>
      </c>
      <c r="D3043" s="867">
        <v>25650</v>
      </c>
      <c r="E3043" s="137">
        <f t="shared" ref="E3043" si="1193">D3043-C3043</f>
        <v>315</v>
      </c>
      <c r="F3043" s="577">
        <f t="shared" ref="F3043" si="1194">C3043-C3042</f>
        <v>-390</v>
      </c>
      <c r="I3043" s="868">
        <v>222000</v>
      </c>
    </row>
    <row r="3044" spans="1:9" ht="15" customHeight="1">
      <c r="A3044" s="357">
        <v>45180</v>
      </c>
      <c r="B3044" s="81">
        <v>6885</v>
      </c>
      <c r="C3044" s="173">
        <v>25550</v>
      </c>
      <c r="D3044" s="872">
        <v>25775</v>
      </c>
      <c r="E3044" s="137">
        <f t="shared" ref="E3044:E3046" si="1195">D3044-C3044</f>
        <v>225</v>
      </c>
      <c r="F3044" s="577">
        <f t="shared" ref="F3044:F3046" si="1196">C3044-C3043</f>
        <v>215</v>
      </c>
      <c r="I3044" s="871">
        <v>216750</v>
      </c>
    </row>
    <row r="3045" spans="1:9" ht="15" customHeight="1">
      <c r="A3045" s="357">
        <v>45181</v>
      </c>
      <c r="B3045" s="81">
        <v>6950</v>
      </c>
      <c r="C3045" s="173">
        <v>25205</v>
      </c>
      <c r="D3045" s="248">
        <v>25475</v>
      </c>
      <c r="E3045" s="137">
        <f t="shared" si="1195"/>
        <v>270</v>
      </c>
      <c r="F3045" s="577">
        <f t="shared" si="1196"/>
        <v>-345</v>
      </c>
      <c r="I3045" s="316">
        <f>215000+2750</f>
        <v>217750</v>
      </c>
    </row>
    <row r="3046" spans="1:9" ht="15" customHeight="1">
      <c r="A3046" s="357">
        <v>45182</v>
      </c>
      <c r="B3046" s="81">
        <v>6975</v>
      </c>
      <c r="C3046" s="173">
        <v>25200</v>
      </c>
      <c r="D3046" s="248">
        <v>25350</v>
      </c>
      <c r="E3046" s="137">
        <f t="shared" si="1195"/>
        <v>150</v>
      </c>
      <c r="F3046" s="577">
        <f t="shared" si="1196"/>
        <v>-5</v>
      </c>
      <c r="I3046" s="316">
        <v>215000</v>
      </c>
    </row>
    <row r="3047" spans="1:9" ht="15" customHeight="1">
      <c r="A3047" s="357">
        <v>45183</v>
      </c>
      <c r="B3047" s="81">
        <v>7035</v>
      </c>
      <c r="C3047" s="173">
        <v>25650</v>
      </c>
      <c r="D3047" s="877">
        <v>25850</v>
      </c>
      <c r="E3047" s="137">
        <f t="shared" ref="E3047:E3049" si="1197">D3047-C3047</f>
        <v>200</v>
      </c>
      <c r="F3047" s="577">
        <f t="shared" ref="F3047" si="1198">C3047-C3046</f>
        <v>450</v>
      </c>
      <c r="I3047" s="878">
        <v>217250</v>
      </c>
    </row>
    <row r="3048" spans="1:9" ht="15" customHeight="1">
      <c r="A3048" s="357">
        <v>45184</v>
      </c>
      <c r="B3048" s="81">
        <v>7015</v>
      </c>
      <c r="C3048" s="173">
        <v>25600</v>
      </c>
      <c r="D3048" s="248">
        <v>25630</v>
      </c>
      <c r="E3048" s="137">
        <f t="shared" si="1197"/>
        <v>30</v>
      </c>
      <c r="F3048" s="577">
        <f t="shared" ref="F3048:F3053" si="1199">C3048-C3047</f>
        <v>-50</v>
      </c>
      <c r="I3048" s="316">
        <v>219750</v>
      </c>
    </row>
    <row r="3049" spans="1:9" ht="15" customHeight="1">
      <c r="A3049" s="357">
        <v>45187</v>
      </c>
      <c r="B3049" s="81">
        <v>7050</v>
      </c>
      <c r="C3049" s="173">
        <v>25550</v>
      </c>
      <c r="D3049" s="248">
        <v>26000</v>
      </c>
      <c r="E3049" s="137">
        <f t="shared" si="1197"/>
        <v>450</v>
      </c>
      <c r="F3049" s="577">
        <f t="shared" si="1199"/>
        <v>-50</v>
      </c>
      <c r="G3049" s="537"/>
      <c r="H3049" s="559"/>
      <c r="I3049" s="316">
        <v>223000</v>
      </c>
    </row>
    <row r="3050" spans="1:9" ht="15" customHeight="1">
      <c r="A3050" s="357">
        <v>45188</v>
      </c>
      <c r="B3050" s="81">
        <v>6955</v>
      </c>
      <c r="C3050" s="173">
        <v>25650</v>
      </c>
      <c r="D3050" s="884">
        <v>25850</v>
      </c>
      <c r="E3050" s="137">
        <f t="shared" ref="E3050:E3052" si="1200">D3050-C3050</f>
        <v>200</v>
      </c>
      <c r="F3050" s="577">
        <f t="shared" si="1199"/>
        <v>100</v>
      </c>
      <c r="I3050" s="885">
        <v>218500</v>
      </c>
    </row>
    <row r="3051" spans="1:9" ht="15" customHeight="1">
      <c r="A3051" s="357">
        <v>45189</v>
      </c>
      <c r="B3051" s="81">
        <v>6805</v>
      </c>
      <c r="C3051" s="173">
        <v>25800</v>
      </c>
      <c r="D3051" s="248">
        <v>26075</v>
      </c>
      <c r="E3051" s="137">
        <f t="shared" si="1200"/>
        <v>275</v>
      </c>
      <c r="F3051" s="577">
        <f t="shared" si="1199"/>
        <v>150</v>
      </c>
      <c r="I3051" s="316">
        <v>222250</v>
      </c>
    </row>
    <row r="3052" spans="1:9" ht="15" customHeight="1">
      <c r="A3052" s="357">
        <v>45190</v>
      </c>
      <c r="B3052" s="81">
        <v>6925</v>
      </c>
      <c r="C3052" s="173">
        <v>25650</v>
      </c>
      <c r="D3052" s="248">
        <v>25850</v>
      </c>
      <c r="E3052" s="137">
        <f t="shared" si="1200"/>
        <v>200</v>
      </c>
      <c r="F3052" s="577">
        <f t="shared" si="1199"/>
        <v>-150</v>
      </c>
      <c r="I3052" s="316">
        <v>221500</v>
      </c>
    </row>
    <row r="3053" spans="1:9" ht="15" customHeight="1">
      <c r="A3053" s="357">
        <v>45191</v>
      </c>
      <c r="B3053" s="81">
        <v>6920</v>
      </c>
      <c r="C3053" s="173">
        <v>25325</v>
      </c>
      <c r="D3053" s="892">
        <v>25700</v>
      </c>
      <c r="E3053" s="137">
        <f t="shared" ref="E3053" si="1201">D3053-C3053</f>
        <v>375</v>
      </c>
      <c r="F3053" s="577">
        <f t="shared" si="1199"/>
        <v>-325</v>
      </c>
      <c r="I3053" s="893">
        <v>218000</v>
      </c>
    </row>
    <row r="3054" spans="1:9" ht="15" customHeight="1">
      <c r="A3054" s="357">
        <v>45194</v>
      </c>
      <c r="B3054" s="81">
        <v>6960</v>
      </c>
      <c r="C3054" s="173">
        <v>26100</v>
      </c>
      <c r="D3054" s="897">
        <v>26160</v>
      </c>
      <c r="E3054" s="137">
        <f t="shared" ref="E3054" si="1202">D3054-C3054</f>
        <v>60</v>
      </c>
      <c r="F3054" s="577">
        <f t="shared" ref="F3054" si="1203">C3054-C3053</f>
        <v>775</v>
      </c>
      <c r="I3054" s="896">
        <v>222750</v>
      </c>
    </row>
    <row r="3055" spans="1:9" ht="15" customHeight="1">
      <c r="A3055" s="357">
        <v>45195</v>
      </c>
      <c r="B3055" s="81">
        <v>7035</v>
      </c>
      <c r="C3055" s="173">
        <v>25625</v>
      </c>
      <c r="D3055" s="901">
        <v>25900</v>
      </c>
      <c r="E3055" s="137">
        <f t="shared" ref="E3055" si="1204">D3055-C3055</f>
        <v>275</v>
      </c>
      <c r="F3055" s="577">
        <f t="shared" ref="F3055" si="1205">C3055-C3054</f>
        <v>-475</v>
      </c>
      <c r="G3055" s="537"/>
      <c r="H3055" s="559"/>
      <c r="I3055" s="900">
        <v>221500</v>
      </c>
    </row>
    <row r="3056" spans="1:9" ht="15" customHeight="1">
      <c r="A3056" s="357">
        <v>45196</v>
      </c>
      <c r="B3056" s="81">
        <v>6975</v>
      </c>
      <c r="C3056" s="173">
        <v>25550</v>
      </c>
      <c r="D3056" s="904">
        <v>25650</v>
      </c>
      <c r="E3056" s="137">
        <f t="shared" ref="E3056" si="1206">D3056-C3056</f>
        <v>100</v>
      </c>
      <c r="F3056" s="577">
        <f t="shared" ref="F3056" si="1207">C3056-C3055</f>
        <v>-75</v>
      </c>
      <c r="G3056" s="537"/>
      <c r="H3056" s="559"/>
      <c r="I3056" s="905">
        <v>219250</v>
      </c>
    </row>
    <row r="3057" spans="1:9" ht="15" customHeight="1">
      <c r="A3057" s="357">
        <v>45197</v>
      </c>
      <c r="B3057" s="81">
        <v>7080</v>
      </c>
      <c r="C3057" s="173">
        <v>25355</v>
      </c>
      <c r="D3057" s="909">
        <v>25600</v>
      </c>
      <c r="E3057" s="137">
        <f t="shared" ref="E3057" si="1208">D3057-C3057</f>
        <v>245</v>
      </c>
      <c r="F3057" s="577">
        <f t="shared" ref="F3057" si="1209">C3057-C3056</f>
        <v>-195</v>
      </c>
      <c r="G3057" s="537"/>
      <c r="H3057" s="559"/>
      <c r="I3057" s="908">
        <v>218500</v>
      </c>
    </row>
    <row r="3058" spans="1:9" ht="15" customHeight="1" thickBot="1">
      <c r="A3058" s="357">
        <v>2</v>
      </c>
      <c r="B3058" s="81">
        <v>7350</v>
      </c>
      <c r="C3058" s="173">
        <v>24200</v>
      </c>
      <c r="D3058" s="913">
        <v>24450</v>
      </c>
      <c r="E3058" s="137">
        <f t="shared" ref="E3058" si="1210">D3058-C3058</f>
        <v>250</v>
      </c>
      <c r="F3058" s="577">
        <f t="shared" ref="F3058" si="1211">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2">D3059-C3059</f>
        <v>300</v>
      </c>
      <c r="F3059" s="177">
        <f t="shared" ref="F3059" si="1213">C3059-C3058</f>
        <v>-300</v>
      </c>
      <c r="G3059" s="538"/>
      <c r="H3059" s="708"/>
      <c r="I3059" s="917"/>
    </row>
    <row r="3060" spans="1:9" ht="15" customHeight="1">
      <c r="A3060" s="357">
        <v>45202</v>
      </c>
      <c r="B3060" s="81">
        <v>7365</v>
      </c>
      <c r="C3060" s="588">
        <v>24050</v>
      </c>
      <c r="D3060" s="589">
        <v>24200</v>
      </c>
      <c r="E3060" s="576">
        <f t="shared" ref="E3060" si="1214">D3060-C3060</f>
        <v>150</v>
      </c>
      <c r="F3060" s="577">
        <f t="shared" ref="F3060" si="1215">C3060-C3059</f>
        <v>150</v>
      </c>
      <c r="G3060" s="537"/>
      <c r="H3060" s="559"/>
      <c r="I3060" s="920"/>
    </row>
    <row r="3061" spans="1:9" ht="15" customHeight="1">
      <c r="A3061" s="357">
        <v>45203</v>
      </c>
      <c r="B3061" s="81">
        <v>7385</v>
      </c>
      <c r="C3061" s="588">
        <v>24000</v>
      </c>
      <c r="D3061" s="589">
        <v>24275</v>
      </c>
      <c r="E3061" s="576">
        <f t="shared" ref="E3061" si="1216">D3061-C3061</f>
        <v>275</v>
      </c>
      <c r="F3061" s="577">
        <f t="shared" ref="F3061" si="1217">C3061-C3060</f>
        <v>-50</v>
      </c>
      <c r="G3061" s="537"/>
      <c r="H3061" s="559"/>
      <c r="I3061" s="923"/>
    </row>
    <row r="3062" spans="1:9" ht="15" customHeight="1">
      <c r="A3062" s="357">
        <v>45204</v>
      </c>
      <c r="B3062" s="81">
        <v>7425</v>
      </c>
      <c r="C3062" s="588">
        <v>24050</v>
      </c>
      <c r="D3062" s="589">
        <v>24350</v>
      </c>
      <c r="E3062" s="576">
        <f t="shared" ref="E3062:E3067" si="1218">D3062-C3062</f>
        <v>300</v>
      </c>
      <c r="F3062" s="577">
        <f t="shared" ref="F3062:F3064" si="1219">C3062-C3061</f>
        <v>50</v>
      </c>
      <c r="I3062" s="926"/>
    </row>
    <row r="3063" spans="1:9" ht="15" customHeight="1">
      <c r="A3063" s="357">
        <v>45205</v>
      </c>
      <c r="B3063" s="81">
        <v>7515</v>
      </c>
      <c r="C3063" s="173">
        <v>23965</v>
      </c>
      <c r="D3063" s="248">
        <v>24435</v>
      </c>
      <c r="E3063" s="137">
        <f t="shared" si="1218"/>
        <v>470</v>
      </c>
      <c r="F3063" s="577">
        <f t="shared" si="1219"/>
        <v>-85</v>
      </c>
      <c r="I3063" s="316">
        <f>214250+4250</f>
        <v>218500</v>
      </c>
    </row>
    <row r="3064" spans="1:9" ht="15" customHeight="1">
      <c r="A3064" s="357">
        <v>45208</v>
      </c>
      <c r="B3064" s="81">
        <v>7500</v>
      </c>
      <c r="C3064" s="173">
        <v>24700</v>
      </c>
      <c r="D3064" s="248">
        <v>25000</v>
      </c>
      <c r="E3064" s="137">
        <f t="shared" si="1218"/>
        <v>300</v>
      </c>
      <c r="F3064" s="577">
        <f t="shared" si="1219"/>
        <v>735</v>
      </c>
      <c r="I3064" s="316">
        <v>214250</v>
      </c>
    </row>
    <row r="3065" spans="1:9" ht="15" customHeight="1">
      <c r="A3065" s="357">
        <v>45209</v>
      </c>
      <c r="B3065" s="81">
        <v>7560</v>
      </c>
      <c r="C3065" s="173">
        <v>24500</v>
      </c>
      <c r="D3065" s="248">
        <v>24725</v>
      </c>
      <c r="E3065" s="137">
        <f t="shared" si="1218"/>
        <v>225</v>
      </c>
      <c r="F3065" s="577">
        <f t="shared" ref="F3065:F3070" si="1220">C3065-C3064</f>
        <v>-200</v>
      </c>
      <c r="I3065" s="316">
        <v>212500</v>
      </c>
    </row>
    <row r="3066" spans="1:9" ht="15" customHeight="1">
      <c r="A3066" s="357">
        <v>45210</v>
      </c>
      <c r="B3066" s="81">
        <v>7540</v>
      </c>
      <c r="C3066" s="173">
        <v>24650</v>
      </c>
      <c r="D3066" s="248">
        <v>24950</v>
      </c>
      <c r="E3066" s="137">
        <f t="shared" si="1218"/>
        <v>300</v>
      </c>
      <c r="F3066" s="577">
        <f t="shared" si="1220"/>
        <v>150</v>
      </c>
      <c r="I3066" s="316">
        <v>213000</v>
      </c>
    </row>
    <row r="3067" spans="1:9" ht="15" customHeight="1">
      <c r="A3067" s="357">
        <v>45211</v>
      </c>
      <c r="B3067" s="81">
        <v>7480</v>
      </c>
      <c r="C3067" s="173">
        <v>24900</v>
      </c>
      <c r="D3067" s="248">
        <v>25195</v>
      </c>
      <c r="E3067" s="137">
        <f t="shared" si="1218"/>
        <v>295</v>
      </c>
      <c r="F3067" s="577">
        <f t="shared" si="1220"/>
        <v>250</v>
      </c>
      <c r="I3067" s="316">
        <v>213500</v>
      </c>
    </row>
    <row r="3068" spans="1:9" ht="15" customHeight="1">
      <c r="A3068" s="357">
        <v>45212</v>
      </c>
      <c r="B3068" s="81">
        <v>7500</v>
      </c>
      <c r="C3068" s="173">
        <v>25025</v>
      </c>
      <c r="D3068" s="936">
        <v>25150</v>
      </c>
      <c r="E3068" s="137">
        <f t="shared" ref="E3068:E3069" si="1221">D3068-C3068</f>
        <v>125</v>
      </c>
      <c r="F3068" s="577">
        <f t="shared" si="1220"/>
        <v>125</v>
      </c>
      <c r="I3068" s="935">
        <v>214000</v>
      </c>
    </row>
    <row r="3069" spans="1:9" ht="15" customHeight="1">
      <c r="A3069" s="357">
        <v>45215</v>
      </c>
      <c r="B3069" s="81">
        <v>7390</v>
      </c>
      <c r="C3069" s="173">
        <v>24725</v>
      </c>
      <c r="D3069" s="940">
        <v>25200</v>
      </c>
      <c r="E3069" s="137">
        <f t="shared" si="1221"/>
        <v>475</v>
      </c>
      <c r="F3069" s="577">
        <f t="shared" si="1220"/>
        <v>-300</v>
      </c>
      <c r="I3069" s="939">
        <v>218500</v>
      </c>
    </row>
    <row r="3070" spans="1:9" ht="15" customHeight="1">
      <c r="A3070" s="357">
        <v>45216</v>
      </c>
      <c r="B3070" s="81">
        <v>7410</v>
      </c>
      <c r="C3070" s="173">
        <v>24880</v>
      </c>
      <c r="D3070" s="943">
        <v>25300</v>
      </c>
      <c r="E3070" s="137">
        <f t="shared" ref="E3070" si="1222">D3070-C3070</f>
        <v>420</v>
      </c>
      <c r="F3070" s="577">
        <f t="shared" si="1220"/>
        <v>155</v>
      </c>
      <c r="I3070" s="944">
        <v>218000</v>
      </c>
    </row>
    <row r="3071" spans="1:9" ht="15" customHeight="1">
      <c r="A3071" s="357">
        <v>45217</v>
      </c>
      <c r="B3071" s="81">
        <v>7465</v>
      </c>
      <c r="C3071" s="173">
        <v>25450</v>
      </c>
      <c r="D3071" s="948">
        <v>25675</v>
      </c>
      <c r="E3071" s="137">
        <f t="shared" ref="E3071" si="1223">D3071-C3071</f>
        <v>225</v>
      </c>
      <c r="F3071" s="577">
        <f t="shared" ref="F3071" si="1224">C3071-C3070</f>
        <v>570</v>
      </c>
      <c r="G3071" s="537"/>
      <c r="H3071" s="559"/>
      <c r="I3071" s="947">
        <v>219250</v>
      </c>
    </row>
    <row r="3072" spans="1:9" ht="15" customHeight="1">
      <c r="A3072" s="357">
        <v>45218</v>
      </c>
      <c r="B3072" s="81">
        <v>7395</v>
      </c>
      <c r="C3072" s="173">
        <v>25075</v>
      </c>
      <c r="D3072" s="951">
        <v>25175</v>
      </c>
      <c r="E3072" s="137">
        <f t="shared" ref="E3072" si="1225">D3072-C3072</f>
        <v>100</v>
      </c>
      <c r="F3072" s="577">
        <f t="shared" ref="F3072" si="1226">C3072-C3071</f>
        <v>-375</v>
      </c>
      <c r="G3072" s="537"/>
      <c r="H3072" s="559"/>
      <c r="I3072" s="952">
        <v>218500</v>
      </c>
    </row>
    <row r="3073" spans="1:9" ht="15" customHeight="1">
      <c r="A3073" s="357">
        <v>45219</v>
      </c>
      <c r="B3073" s="81">
        <v>7345</v>
      </c>
      <c r="C3073" s="173">
        <v>24405</v>
      </c>
      <c r="D3073" s="956">
        <v>24700</v>
      </c>
      <c r="E3073" s="137">
        <f t="shared" ref="E3073" si="1227">D3073-C3073</f>
        <v>295</v>
      </c>
      <c r="F3073" s="577">
        <f t="shared" ref="F3073" si="1228">C3073-C3072</f>
        <v>-670</v>
      </c>
      <c r="G3073" s="537"/>
      <c r="H3073" s="559"/>
      <c r="I3073" s="955">
        <v>217750</v>
      </c>
    </row>
    <row r="3074" spans="1:9" ht="15" customHeight="1">
      <c r="A3074" s="357">
        <v>45222</v>
      </c>
      <c r="B3074" s="81">
        <v>7335</v>
      </c>
      <c r="C3074" s="173">
        <v>24555</v>
      </c>
      <c r="D3074" s="960">
        <v>24850</v>
      </c>
      <c r="E3074" s="137">
        <f t="shared" ref="E3074" si="1229">D3074-C3074</f>
        <v>295</v>
      </c>
      <c r="F3074" s="577">
        <f t="shared" ref="F3074" si="1230">C3074-C3073</f>
        <v>150</v>
      </c>
      <c r="G3074" s="537"/>
      <c r="H3074" s="559"/>
      <c r="I3074" s="961">
        <v>214750</v>
      </c>
    </row>
    <row r="3075" spans="1:9" ht="15" customHeight="1">
      <c r="A3075" s="357">
        <v>45223</v>
      </c>
      <c r="B3075" s="81">
        <v>7210</v>
      </c>
      <c r="C3075" s="173">
        <v>24835</v>
      </c>
      <c r="D3075" s="964">
        <v>25025</v>
      </c>
      <c r="E3075" s="137">
        <f t="shared" ref="E3075" si="1231">D3075-C3075</f>
        <v>190</v>
      </c>
      <c r="F3075" s="577">
        <f t="shared" ref="F3075" si="1232">C3075-C3074</f>
        <v>280</v>
      </c>
      <c r="G3075" s="537"/>
      <c r="H3075" s="559"/>
      <c r="I3075" s="965">
        <v>213750</v>
      </c>
    </row>
    <row r="3076" spans="1:9" ht="15" customHeight="1">
      <c r="A3076" s="357">
        <v>45224</v>
      </c>
      <c r="B3076" s="81">
        <v>7285</v>
      </c>
      <c r="C3076" s="173">
        <v>24925</v>
      </c>
      <c r="D3076" s="969">
        <v>25200</v>
      </c>
      <c r="E3076" s="137">
        <f t="shared" ref="E3076" si="1233">D3076-C3076</f>
        <v>275</v>
      </c>
      <c r="F3076" s="577">
        <f t="shared" ref="F3076" si="1234">C3076-C3075</f>
        <v>90</v>
      </c>
      <c r="G3076" s="537"/>
      <c r="H3076" s="559"/>
      <c r="I3076" s="970">
        <v>216500</v>
      </c>
    </row>
    <row r="3077" spans="1:9" ht="15" customHeight="1">
      <c r="A3077" s="357">
        <v>45225</v>
      </c>
      <c r="B3077" s="81">
        <v>7345</v>
      </c>
      <c r="C3077" s="173">
        <v>24750</v>
      </c>
      <c r="D3077" s="973">
        <v>25050</v>
      </c>
      <c r="E3077" s="137">
        <f t="shared" ref="E3077:E3082" si="1235">D3077-C3077</f>
        <v>300</v>
      </c>
      <c r="F3077" s="577">
        <f t="shared" ref="F3077:F3082" si="1236">C3077-C3076</f>
        <v>-175</v>
      </c>
      <c r="I3077" s="974">
        <v>214750</v>
      </c>
    </row>
    <row r="3078" spans="1:9" ht="15" customHeight="1">
      <c r="A3078" s="357">
        <v>45226</v>
      </c>
      <c r="B3078" s="81">
        <v>7090</v>
      </c>
      <c r="C3078" s="173">
        <v>24875</v>
      </c>
      <c r="D3078" s="248">
        <v>24900</v>
      </c>
      <c r="E3078" s="137">
        <f t="shared" si="1235"/>
        <v>25</v>
      </c>
      <c r="F3078" s="577">
        <f t="shared" si="1236"/>
        <v>125</v>
      </c>
      <c r="I3078" s="316">
        <v>212250</v>
      </c>
    </row>
    <row r="3079" spans="1:9" ht="15" customHeight="1">
      <c r="A3079" s="357">
        <v>45229</v>
      </c>
      <c r="B3079" s="81">
        <v>7120</v>
      </c>
      <c r="C3079" s="173">
        <v>24825</v>
      </c>
      <c r="D3079" s="248">
        <v>25025</v>
      </c>
      <c r="E3079" s="137">
        <f t="shared" si="1235"/>
        <v>200</v>
      </c>
      <c r="F3079" s="577">
        <f t="shared" si="1236"/>
        <v>-50</v>
      </c>
      <c r="I3079" s="316">
        <v>215000</v>
      </c>
    </row>
    <row r="3080" spans="1:9" ht="15" customHeight="1" thickBot="1">
      <c r="A3080" s="357">
        <v>45230</v>
      </c>
      <c r="B3080" s="81">
        <v>7355</v>
      </c>
      <c r="C3080" s="173">
        <v>24550</v>
      </c>
      <c r="D3080" s="982">
        <v>24725</v>
      </c>
      <c r="E3080" s="137">
        <f t="shared" si="1235"/>
        <v>175</v>
      </c>
      <c r="F3080" s="577">
        <f t="shared" si="1236"/>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5"/>
        <v>350</v>
      </c>
      <c r="F3081" s="177">
        <f t="shared" si="1236"/>
        <v>-1000</v>
      </c>
      <c r="I3081" s="984">
        <v>205750</v>
      </c>
    </row>
    <row r="3082" spans="1:9" ht="15" customHeight="1">
      <c r="A3082" s="357">
        <v>45232</v>
      </c>
      <c r="B3082" s="81">
        <v>7345</v>
      </c>
      <c r="C3082" s="173">
        <v>23795</v>
      </c>
      <c r="D3082" s="986">
        <v>24000</v>
      </c>
      <c r="E3082" s="137">
        <f t="shared" si="1235"/>
        <v>205</v>
      </c>
      <c r="F3082" s="577">
        <f t="shared" si="1236"/>
        <v>245</v>
      </c>
      <c r="I3082" s="316">
        <v>206750</v>
      </c>
    </row>
    <row r="3083" spans="1:9" ht="15" customHeight="1">
      <c r="A3083" s="357">
        <v>45233</v>
      </c>
      <c r="B3083" s="81">
        <v>7435</v>
      </c>
      <c r="C3083" s="173">
        <v>24150</v>
      </c>
      <c r="D3083" s="990">
        <v>24350</v>
      </c>
      <c r="E3083" s="137">
        <f t="shared" ref="E3083" si="1237">D3083-C3083</f>
        <v>200</v>
      </c>
      <c r="F3083" s="577">
        <f t="shared" ref="F3083" si="1238">C3083-C3082</f>
        <v>355</v>
      </c>
      <c r="I3083" s="989">
        <v>207500</v>
      </c>
    </row>
    <row r="3084" spans="1:9" ht="15" customHeight="1">
      <c r="A3084" s="357">
        <v>45236</v>
      </c>
      <c r="B3084" s="81">
        <v>7430</v>
      </c>
      <c r="C3084" s="173">
        <v>24300</v>
      </c>
      <c r="D3084" s="993">
        <v>24550</v>
      </c>
      <c r="E3084" s="137">
        <f t="shared" ref="E3084" si="1239">D3084-C3084</f>
        <v>250</v>
      </c>
      <c r="F3084" s="577">
        <f t="shared" ref="F3084" si="1240">C3084-C3083</f>
        <v>150</v>
      </c>
      <c r="I3084" s="994">
        <v>208000</v>
      </c>
    </row>
    <row r="3085" spans="1:9" ht="15" customHeight="1">
      <c r="A3085" s="357">
        <v>45237</v>
      </c>
      <c r="B3085" s="81">
        <v>7385</v>
      </c>
      <c r="C3085" s="173">
        <v>24275</v>
      </c>
      <c r="D3085" s="998">
        <v>24500</v>
      </c>
      <c r="E3085" s="137">
        <f t="shared" ref="E3085" si="1241">D3085-C3085</f>
        <v>225</v>
      </c>
      <c r="F3085" s="577">
        <f t="shared" ref="F3085" si="1242">C3085-C3084</f>
        <v>-25</v>
      </c>
      <c r="I3085" s="997">
        <v>209500</v>
      </c>
    </row>
    <row r="3086" spans="1:9" ht="15" customHeight="1">
      <c r="A3086" s="357">
        <v>45238</v>
      </c>
      <c r="B3086" s="81">
        <v>7380</v>
      </c>
      <c r="C3086" s="173">
        <v>24550</v>
      </c>
      <c r="D3086" s="1001">
        <v>24825</v>
      </c>
      <c r="E3086" s="137">
        <f t="shared" ref="E3086" si="1243">D3086-C3086</f>
        <v>275</v>
      </c>
      <c r="F3086" s="577">
        <f t="shared" ref="F3086" si="1244">C3086-C3085</f>
        <v>275</v>
      </c>
      <c r="I3086" s="1002">
        <v>211000</v>
      </c>
    </row>
    <row r="3087" spans="1:9" ht="15" customHeight="1">
      <c r="A3087" s="357">
        <v>45239</v>
      </c>
      <c r="B3087" s="81">
        <v>7500</v>
      </c>
      <c r="C3087" s="173">
        <v>24640</v>
      </c>
      <c r="D3087" s="1006">
        <v>24675</v>
      </c>
      <c r="E3087" s="137">
        <f t="shared" ref="E3087" si="1245">D3087-C3087</f>
        <v>35</v>
      </c>
      <c r="F3087" s="577">
        <f t="shared" ref="F3087" si="1246">C3087-C3086</f>
        <v>90</v>
      </c>
      <c r="G3087" s="537"/>
      <c r="H3087" s="559"/>
      <c r="I3087" s="1005">
        <v>210250</v>
      </c>
    </row>
    <row r="3088" spans="1:9" ht="15" customHeight="1">
      <c r="A3088" s="357">
        <v>45240</v>
      </c>
      <c r="B3088" s="81">
        <v>7485</v>
      </c>
      <c r="C3088" s="173">
        <v>24275</v>
      </c>
      <c r="D3088" s="1009">
        <v>24600</v>
      </c>
      <c r="E3088" s="137">
        <f t="shared" ref="E3088" si="1247">D3088-C3088</f>
        <v>325</v>
      </c>
      <c r="F3088" s="577">
        <f t="shared" ref="F3088" si="1248">C3088-C3087</f>
        <v>-365</v>
      </c>
      <c r="G3088" s="537"/>
      <c r="H3088" s="559"/>
      <c r="I3088" s="1010">
        <v>211000</v>
      </c>
    </row>
    <row r="3089" spans="1:9" ht="15" customHeight="1">
      <c r="A3089" s="357">
        <v>45243</v>
      </c>
      <c r="B3089" s="81">
        <v>7495</v>
      </c>
      <c r="C3089" s="173">
        <v>24750</v>
      </c>
      <c r="D3089" s="1013">
        <v>24975</v>
      </c>
      <c r="E3089" s="137">
        <f t="shared" ref="E3089" si="1249">D3089-C3089</f>
        <v>225</v>
      </c>
      <c r="F3089" s="577">
        <f t="shared" ref="F3089" si="1250">C3089-C3088</f>
        <v>475</v>
      </c>
      <c r="G3089" s="537"/>
      <c r="H3089" s="559"/>
      <c r="I3089" s="1014">
        <v>215500</v>
      </c>
    </row>
    <row r="3090" spans="1:9" ht="15" customHeight="1">
      <c r="A3090" s="357">
        <v>45244</v>
      </c>
      <c r="B3090" s="81">
        <v>7395</v>
      </c>
      <c r="C3090" s="173">
        <v>24600</v>
      </c>
      <c r="D3090" s="1018">
        <v>25000</v>
      </c>
      <c r="E3090" s="137">
        <f t="shared" ref="E3090:E3091" si="1251">D3090-C3090</f>
        <v>400</v>
      </c>
      <c r="F3090" s="577">
        <f t="shared" ref="F3090:F3091" si="1252">C3090-C3089</f>
        <v>-150</v>
      </c>
      <c r="I3090" s="1017">
        <v>213750</v>
      </c>
    </row>
    <row r="3091" spans="1:9" ht="15" customHeight="1">
      <c r="A3091" s="357">
        <v>45245</v>
      </c>
      <c r="B3091" s="81">
        <v>7475</v>
      </c>
      <c r="C3091" s="173">
        <v>25100</v>
      </c>
      <c r="D3091" s="248">
        <v>25330</v>
      </c>
      <c r="E3091" s="137">
        <f t="shared" si="1251"/>
        <v>230</v>
      </c>
      <c r="F3091" s="577">
        <f t="shared" si="1252"/>
        <v>500</v>
      </c>
      <c r="G3091" s="537"/>
      <c r="H3091" s="559"/>
      <c r="I3091" s="316">
        <v>213750</v>
      </c>
    </row>
    <row r="3092" spans="1:9" ht="15" customHeight="1">
      <c r="A3092" s="357">
        <v>45246</v>
      </c>
      <c r="B3092" s="81">
        <v>7760</v>
      </c>
      <c r="C3092" s="173">
        <v>25050</v>
      </c>
      <c r="D3092" s="1022">
        <v>25300</v>
      </c>
      <c r="E3092" s="137">
        <f t="shared" ref="E3092" si="1253">D3092-C3092</f>
        <v>250</v>
      </c>
      <c r="F3092" s="577">
        <f t="shared" ref="F3092" si="1254">C3092-C3091</f>
        <v>-50</v>
      </c>
      <c r="G3092" s="537"/>
      <c r="H3092" s="559"/>
      <c r="I3092" s="1023">
        <v>213750</v>
      </c>
    </row>
    <row r="3093" spans="1:9" ht="15" customHeight="1">
      <c r="A3093" s="357">
        <v>45247</v>
      </c>
      <c r="B3093" s="81">
        <v>7785</v>
      </c>
      <c r="C3093" s="173">
        <v>25000</v>
      </c>
      <c r="D3093" s="1026">
        <v>25250</v>
      </c>
      <c r="E3093" s="137">
        <f t="shared" ref="E3093" si="1255">D3093-C3093</f>
        <v>250</v>
      </c>
      <c r="F3093" s="577">
        <f t="shared" ref="F3093" si="1256">C3093-C3092</f>
        <v>-50</v>
      </c>
      <c r="G3093" s="537"/>
      <c r="H3093" s="559"/>
      <c r="I3093" s="1027">
        <v>212750</v>
      </c>
    </row>
    <row r="3094" spans="1:9" ht="15" customHeight="1">
      <c r="A3094" s="357">
        <v>45250</v>
      </c>
      <c r="B3094" s="81">
        <v>7840</v>
      </c>
      <c r="C3094" s="173">
        <v>24700</v>
      </c>
      <c r="D3094" s="1031">
        <v>24850</v>
      </c>
      <c r="E3094" s="137">
        <f t="shared" ref="E3094:E3097" si="1257">D3094-C3094</f>
        <v>150</v>
      </c>
      <c r="F3094" s="577">
        <f t="shared" ref="F3094:F3097" si="1258">C3094-C3093</f>
        <v>-300</v>
      </c>
      <c r="I3094" s="1030">
        <v>209250</v>
      </c>
    </row>
    <row r="3095" spans="1:9" ht="15" customHeight="1">
      <c r="A3095" s="357">
        <v>45251</v>
      </c>
      <c r="B3095" s="81">
        <v>7825</v>
      </c>
      <c r="C3095" s="173">
        <v>24750</v>
      </c>
      <c r="D3095" s="248">
        <v>24950</v>
      </c>
      <c r="E3095" s="137">
        <f t="shared" si="1257"/>
        <v>200</v>
      </c>
      <c r="F3095" s="577">
        <f t="shared" si="1258"/>
        <v>50</v>
      </c>
      <c r="I3095" s="316">
        <v>209500</v>
      </c>
    </row>
    <row r="3096" spans="1:9" ht="15" customHeight="1">
      <c r="A3096" s="357">
        <v>45252</v>
      </c>
      <c r="B3096" s="81">
        <v>7810</v>
      </c>
      <c r="C3096" s="173">
        <v>24575</v>
      </c>
      <c r="D3096" s="248">
        <v>24835</v>
      </c>
      <c r="E3096" s="137">
        <f t="shared" si="1257"/>
        <v>260</v>
      </c>
      <c r="F3096" s="577">
        <f t="shared" si="1258"/>
        <v>-175</v>
      </c>
      <c r="I3096" s="316">
        <v>207500</v>
      </c>
    </row>
    <row r="3097" spans="1:9" ht="15" customHeight="1">
      <c r="A3097" s="357">
        <v>45253</v>
      </c>
      <c r="B3097" s="81">
        <v>7815</v>
      </c>
      <c r="C3097" s="173">
        <v>24200</v>
      </c>
      <c r="D3097" s="248">
        <v>24450</v>
      </c>
      <c r="E3097" s="137">
        <f t="shared" si="1257"/>
        <v>250</v>
      </c>
      <c r="F3097" s="577">
        <f t="shared" si="1258"/>
        <v>-375</v>
      </c>
      <c r="I3097" s="316">
        <v>206000</v>
      </c>
    </row>
    <row r="3098" spans="1:9" ht="15" customHeight="1">
      <c r="A3098" s="357">
        <v>45254</v>
      </c>
      <c r="B3098" s="81">
        <v>7765</v>
      </c>
      <c r="C3098" s="173">
        <v>24050</v>
      </c>
      <c r="D3098" s="1040">
        <v>24300</v>
      </c>
      <c r="E3098" s="137">
        <f t="shared" ref="E3098" si="1259">D3098-C3098</f>
        <v>250</v>
      </c>
      <c r="F3098" s="577">
        <f t="shared" ref="F3098" si="1260">C3098-C3097</f>
        <v>-150</v>
      </c>
      <c r="G3098" s="537"/>
      <c r="H3098" s="559"/>
      <c r="I3098" s="1039">
        <v>201750</v>
      </c>
    </row>
    <row r="3099" spans="1:9" ht="15" customHeight="1">
      <c r="A3099" s="357">
        <v>45257</v>
      </c>
      <c r="B3099" s="81">
        <v>7810</v>
      </c>
      <c r="C3099" s="173">
        <v>23550</v>
      </c>
      <c r="D3099" s="1043">
        <v>23775</v>
      </c>
      <c r="E3099" s="137">
        <f t="shared" ref="E3099" si="1261">D3099-C3099</f>
        <v>225</v>
      </c>
      <c r="F3099" s="577">
        <f t="shared" ref="F3099" si="1262">C3099-C3098</f>
        <v>-500</v>
      </c>
      <c r="I3099" s="1044">
        <v>201000</v>
      </c>
    </row>
    <row r="3100" spans="1:9" ht="15" customHeight="1">
      <c r="A3100" s="357">
        <v>45258</v>
      </c>
      <c r="B3100" s="81">
        <v>7810</v>
      </c>
      <c r="C3100" s="173">
        <v>22975</v>
      </c>
      <c r="D3100" s="1048">
        <v>23300</v>
      </c>
      <c r="E3100" s="137">
        <f t="shared" ref="E3100" si="1263">D3100-C3100</f>
        <v>325</v>
      </c>
      <c r="F3100" s="577">
        <f t="shared" ref="F3100" si="1264">C3100-C3099</f>
        <v>-575</v>
      </c>
      <c r="G3100" s="537"/>
      <c r="H3100" s="559"/>
      <c r="I3100" s="1049">
        <v>194000</v>
      </c>
    </row>
    <row r="3101" spans="1:9" ht="15" customHeight="1">
      <c r="A3101" s="357">
        <v>45259</v>
      </c>
      <c r="B3101" s="81">
        <v>8095</v>
      </c>
      <c r="C3101" s="173">
        <v>23120</v>
      </c>
      <c r="D3101" s="1053">
        <v>23385</v>
      </c>
      <c r="E3101" s="137">
        <f t="shared" ref="E3101" si="1265">D3101-C3101</f>
        <v>265</v>
      </c>
      <c r="F3101" s="577">
        <f t="shared" ref="F3101" si="1266">C3101-C3100</f>
        <v>145</v>
      </c>
      <c r="G3101" s="537"/>
      <c r="H3101" s="559"/>
      <c r="I3101" s="1052">
        <v>196250</v>
      </c>
    </row>
    <row r="3102" spans="1:9" ht="15" customHeight="1" thickBot="1">
      <c r="A3102" s="357">
        <v>45260</v>
      </c>
      <c r="B3102" s="81">
        <v>8110</v>
      </c>
      <c r="C3102" s="173">
        <v>22910</v>
      </c>
      <c r="D3102" s="1057">
        <v>23275</v>
      </c>
      <c r="E3102" s="137">
        <f t="shared" ref="E3102:E3104" si="1267">D3102-C3102</f>
        <v>365</v>
      </c>
      <c r="F3102" s="577">
        <f t="shared" ref="F3102:F3104" si="1268">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7"/>
        <v>350</v>
      </c>
      <c r="F3103" s="177">
        <f t="shared" si="1268"/>
        <v>340</v>
      </c>
      <c r="H3103" s="362"/>
      <c r="I3103" s="1061">
        <v>196500</v>
      </c>
    </row>
    <row r="3104" spans="1:9" ht="15" customHeight="1">
      <c r="A3104" s="357">
        <v>45264</v>
      </c>
      <c r="B3104" s="81">
        <v>7985</v>
      </c>
      <c r="C3104" s="173">
        <v>23625</v>
      </c>
      <c r="D3104" s="1064">
        <v>23900</v>
      </c>
      <c r="E3104" s="137">
        <f t="shared" si="1267"/>
        <v>275</v>
      </c>
      <c r="F3104" s="577">
        <f t="shared" si="1268"/>
        <v>375</v>
      </c>
      <c r="I3104" s="1065">
        <v>200500</v>
      </c>
    </row>
    <row r="3105" spans="1:9" ht="15" customHeight="1">
      <c r="A3105" s="357">
        <v>45265</v>
      </c>
      <c r="B3105" s="81">
        <v>7995</v>
      </c>
      <c r="C3105" s="173">
        <v>23750</v>
      </c>
      <c r="D3105" s="1068">
        <v>23975</v>
      </c>
      <c r="E3105" s="137">
        <f t="shared" ref="E3105" si="1269">D3105-C3105</f>
        <v>225</v>
      </c>
      <c r="F3105" s="577">
        <f t="shared" ref="F3105" si="1270">C3105-C3104</f>
        <v>125</v>
      </c>
      <c r="I3105" s="1069">
        <v>200500</v>
      </c>
    </row>
    <row r="3106" spans="1:9" ht="15" customHeight="1">
      <c r="A3106" s="357">
        <v>45266</v>
      </c>
      <c r="B3106" s="81">
        <v>7970</v>
      </c>
      <c r="C3106" s="173">
        <v>24450</v>
      </c>
      <c r="D3106" s="1073">
        <v>24475</v>
      </c>
      <c r="E3106" s="137">
        <f t="shared" ref="E3106" si="1271">D3106-C3106</f>
        <v>25</v>
      </c>
      <c r="F3106" s="577">
        <f t="shared" ref="F3106" si="1272">C3106-C3105</f>
        <v>700</v>
      </c>
      <c r="I3106" s="1072">
        <v>205500</v>
      </c>
    </row>
    <row r="3107" spans="1:9" ht="15" customHeight="1">
      <c r="A3107" s="357">
        <v>45267</v>
      </c>
      <c r="B3107" s="81">
        <v>8050</v>
      </c>
      <c r="C3107" s="173">
        <v>24400</v>
      </c>
      <c r="D3107" s="1076">
        <v>24675</v>
      </c>
      <c r="E3107" s="137">
        <f t="shared" ref="E3107:E3116" si="1273">D3107-C3107</f>
        <v>275</v>
      </c>
      <c r="F3107" s="577">
        <f t="shared" ref="F3107:F3113" si="1274">C3107-C3106</f>
        <v>-50</v>
      </c>
      <c r="I3107" s="1077">
        <v>206750</v>
      </c>
    </row>
    <row r="3108" spans="1:9" ht="15" customHeight="1">
      <c r="A3108" s="357">
        <v>45268</v>
      </c>
      <c r="B3108" s="81">
        <v>8025</v>
      </c>
      <c r="C3108" s="173">
        <v>24550</v>
      </c>
      <c r="D3108" s="248">
        <v>24700</v>
      </c>
      <c r="E3108" s="137">
        <f t="shared" si="1273"/>
        <v>150</v>
      </c>
      <c r="F3108" s="577">
        <f t="shared" si="1274"/>
        <v>150</v>
      </c>
      <c r="I3108" s="316">
        <v>209500</v>
      </c>
    </row>
    <row r="3109" spans="1:9" ht="15" customHeight="1">
      <c r="A3109" s="357">
        <v>45271</v>
      </c>
      <c r="B3109" s="81">
        <v>8080</v>
      </c>
      <c r="C3109" s="173">
        <v>24260</v>
      </c>
      <c r="D3109" s="248">
        <v>24500</v>
      </c>
      <c r="E3109" s="137">
        <f t="shared" si="1273"/>
        <v>240</v>
      </c>
      <c r="F3109" s="577">
        <f t="shared" si="1274"/>
        <v>-290</v>
      </c>
      <c r="I3109" s="316">
        <v>206500</v>
      </c>
    </row>
    <row r="3110" spans="1:9" ht="15" customHeight="1">
      <c r="A3110" s="357">
        <v>45272</v>
      </c>
      <c r="B3110" s="81">
        <v>7965</v>
      </c>
      <c r="C3110" s="173">
        <v>24560</v>
      </c>
      <c r="D3110" s="248">
        <v>24825</v>
      </c>
      <c r="E3110" s="137">
        <f t="shared" si="1273"/>
        <v>265</v>
      </c>
      <c r="F3110" s="577">
        <f t="shared" si="1274"/>
        <v>300</v>
      </c>
      <c r="I3110" s="316">
        <v>207500</v>
      </c>
    </row>
    <row r="3111" spans="1:9" ht="15" customHeight="1">
      <c r="A3111" s="357">
        <v>45273</v>
      </c>
      <c r="B3111" s="81">
        <v>7925</v>
      </c>
      <c r="C3111" s="173">
        <v>24555</v>
      </c>
      <c r="D3111" s="248">
        <v>24800</v>
      </c>
      <c r="E3111" s="137">
        <f t="shared" si="1273"/>
        <v>245</v>
      </c>
      <c r="F3111" s="577">
        <f t="shared" si="1274"/>
        <v>-5</v>
      </c>
      <c r="I3111" s="316">
        <v>207000</v>
      </c>
    </row>
    <row r="3112" spans="1:9" ht="15" customHeight="1">
      <c r="A3112" s="357">
        <v>45274</v>
      </c>
      <c r="B3112" s="81">
        <v>7940</v>
      </c>
      <c r="C3112" s="173">
        <v>25050</v>
      </c>
      <c r="D3112" s="248">
        <v>25400</v>
      </c>
      <c r="E3112" s="137">
        <f t="shared" si="1273"/>
        <v>350</v>
      </c>
      <c r="F3112" s="577">
        <f t="shared" si="1274"/>
        <v>495</v>
      </c>
      <c r="I3112" s="316">
        <v>208000</v>
      </c>
    </row>
    <row r="3113" spans="1:9" ht="15" customHeight="1">
      <c r="A3113" s="357">
        <v>45275</v>
      </c>
      <c r="B3113" s="81">
        <v>8110</v>
      </c>
      <c r="C3113" s="173">
        <v>25225</v>
      </c>
      <c r="D3113" s="248">
        <v>25335</v>
      </c>
      <c r="E3113" s="137">
        <f t="shared" si="1273"/>
        <v>110</v>
      </c>
      <c r="F3113" s="577">
        <f t="shared" si="1274"/>
        <v>175</v>
      </c>
      <c r="G3113" s="537"/>
      <c r="H3113" s="1093"/>
      <c r="I3113" s="316">
        <v>209000</v>
      </c>
    </row>
    <row r="3114" spans="1:9" ht="15" customHeight="1">
      <c r="A3114" s="357">
        <v>45278</v>
      </c>
      <c r="B3114" s="81">
        <v>8205</v>
      </c>
      <c r="C3114" s="173">
        <v>24800</v>
      </c>
      <c r="D3114" s="248">
        <v>25030</v>
      </c>
      <c r="E3114" s="137">
        <f t="shared" si="1273"/>
        <v>230</v>
      </c>
      <c r="F3114" s="577">
        <f t="shared" ref="F3114:F3121" si="1275">C3114-C3113</f>
        <v>-425</v>
      </c>
      <c r="G3114" s="537"/>
      <c r="H3114" s="1093"/>
      <c r="I3114" s="316">
        <v>207500</v>
      </c>
    </row>
    <row r="3115" spans="1:9" ht="15" customHeight="1">
      <c r="A3115" s="357">
        <v>45279</v>
      </c>
      <c r="B3115" s="81">
        <v>8190</v>
      </c>
      <c r="C3115" s="173">
        <v>24750</v>
      </c>
      <c r="D3115" s="248">
        <v>25050</v>
      </c>
      <c r="E3115" s="137">
        <f t="shared" si="1273"/>
        <v>300</v>
      </c>
      <c r="F3115" s="577">
        <f t="shared" si="1275"/>
        <v>-50</v>
      </c>
      <c r="G3115" s="537"/>
      <c r="H3115" s="1093"/>
      <c r="I3115" s="316">
        <v>208000</v>
      </c>
    </row>
    <row r="3116" spans="1:9" ht="15" customHeight="1">
      <c r="A3116" s="357">
        <v>45280</v>
      </c>
      <c r="B3116" s="81">
        <v>8040</v>
      </c>
      <c r="C3116" s="173">
        <v>24875</v>
      </c>
      <c r="D3116" s="248">
        <v>25055</v>
      </c>
      <c r="E3116" s="137">
        <f t="shared" si="1273"/>
        <v>180</v>
      </c>
      <c r="F3116" s="577">
        <f t="shared" si="1275"/>
        <v>125</v>
      </c>
      <c r="G3116" s="537"/>
      <c r="H3116" s="1093"/>
      <c r="I3116" s="316">
        <v>208500</v>
      </c>
    </row>
    <row r="3117" spans="1:9" ht="15" customHeight="1">
      <c r="A3117" s="357">
        <v>45281</v>
      </c>
      <c r="B3117" s="81">
        <v>7730</v>
      </c>
      <c r="C3117" s="173">
        <v>24775</v>
      </c>
      <c r="D3117" s="248">
        <v>25050</v>
      </c>
      <c r="E3117" s="137">
        <f t="shared" ref="E3117:E3122" si="1276">D3117-C3117</f>
        <v>275</v>
      </c>
      <c r="F3117" s="577">
        <f t="shared" si="1275"/>
        <v>-100</v>
      </c>
      <c r="G3117" s="537"/>
      <c r="H3117" s="1093"/>
      <c r="I3117" s="316">
        <v>208500</v>
      </c>
    </row>
    <row r="3118" spans="1:9" ht="15" customHeight="1">
      <c r="A3118" s="357">
        <v>45282</v>
      </c>
      <c r="B3118" s="81">
        <v>7755</v>
      </c>
      <c r="C3118" s="173">
        <v>25035</v>
      </c>
      <c r="D3118" s="248">
        <v>25350</v>
      </c>
      <c r="E3118" s="137">
        <f t="shared" si="1276"/>
        <v>315</v>
      </c>
      <c r="F3118" s="577">
        <f t="shared" si="1275"/>
        <v>260</v>
      </c>
      <c r="G3118" s="537"/>
      <c r="H3118" s="1093"/>
      <c r="I3118" s="316">
        <v>208500</v>
      </c>
    </row>
    <row r="3119" spans="1:9" ht="15" customHeight="1">
      <c r="A3119" s="1108">
        <v>45287</v>
      </c>
      <c r="B3119" s="81">
        <v>7745</v>
      </c>
      <c r="C3119" s="173">
        <v>25075</v>
      </c>
      <c r="D3119" s="248">
        <v>25300</v>
      </c>
      <c r="E3119" s="137">
        <f t="shared" si="1276"/>
        <v>225</v>
      </c>
      <c r="F3119" s="577">
        <f>C3119-C3118</f>
        <v>40</v>
      </c>
      <c r="G3119" s="537"/>
      <c r="H3119" s="1093"/>
      <c r="I3119" s="316">
        <v>214000</v>
      </c>
    </row>
    <row r="3120" spans="1:9" ht="15" customHeight="1">
      <c r="A3120" s="1110">
        <v>45288</v>
      </c>
      <c r="B3120" s="81">
        <v>7705</v>
      </c>
      <c r="C3120" s="173">
        <v>25360</v>
      </c>
      <c r="D3120" s="248">
        <v>25650</v>
      </c>
      <c r="E3120" s="137">
        <f t="shared" si="1276"/>
        <v>290</v>
      </c>
      <c r="F3120" s="577">
        <f t="shared" si="1275"/>
        <v>285</v>
      </c>
      <c r="I3120" s="1111">
        <v>214000</v>
      </c>
    </row>
    <row r="3121" spans="1:9" ht="15" customHeight="1" thickBot="1">
      <c r="A3121" s="1117">
        <v>45289</v>
      </c>
      <c r="B3121" s="85">
        <v>7685</v>
      </c>
      <c r="C3121" s="174">
        <v>25175</v>
      </c>
      <c r="D3121" s="1118">
        <v>25500</v>
      </c>
      <c r="E3121" s="138">
        <f t="shared" si="1276"/>
        <v>325</v>
      </c>
      <c r="F3121" s="176">
        <f t="shared" si="1275"/>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6"/>
        <v>275</v>
      </c>
      <c r="F3122" s="577">
        <f t="shared" ref="F3122:F3129" si="1277">C3122-C3121</f>
        <v>-25</v>
      </c>
      <c r="G3122" s="537"/>
      <c r="H3122" s="1093"/>
      <c r="I3122" s="1119">
        <v>208750</v>
      </c>
    </row>
    <row r="3123" spans="1:9" ht="15" customHeight="1">
      <c r="A3123" s="1122">
        <v>45294</v>
      </c>
      <c r="B3123" s="81">
        <v>7730</v>
      </c>
      <c r="C3123" s="173">
        <v>25050</v>
      </c>
      <c r="D3123" s="248">
        <v>25250</v>
      </c>
      <c r="E3123" s="137">
        <f t="shared" ref="E3123:E3129" si="1278">D3123-C3123</f>
        <v>200</v>
      </c>
      <c r="F3123" s="577">
        <f t="shared" si="1277"/>
        <v>-100</v>
      </c>
      <c r="G3123" s="537"/>
      <c r="H3123" s="1093"/>
      <c r="I3123" s="316">
        <v>210250</v>
      </c>
    </row>
    <row r="3124" spans="1:9" ht="15" customHeight="1">
      <c r="A3124" s="1125">
        <v>45295</v>
      </c>
      <c r="B3124" s="81">
        <v>7755</v>
      </c>
      <c r="C3124" s="173">
        <v>24925</v>
      </c>
      <c r="D3124" s="248">
        <v>25205</v>
      </c>
      <c r="E3124" s="137">
        <f t="shared" si="1278"/>
        <v>280</v>
      </c>
      <c r="F3124" s="577">
        <f t="shared" si="1277"/>
        <v>-125</v>
      </c>
      <c r="G3124" s="537"/>
      <c r="H3124" s="1093"/>
      <c r="I3124" s="316">
        <v>211000</v>
      </c>
    </row>
    <row r="3125" spans="1:9" ht="15" customHeight="1">
      <c r="A3125" s="1127">
        <v>45296</v>
      </c>
      <c r="B3125" s="81">
        <v>7450</v>
      </c>
      <c r="C3125" s="173">
        <v>24200</v>
      </c>
      <c r="D3125" s="248">
        <v>24450</v>
      </c>
      <c r="E3125" s="137">
        <f t="shared" si="1278"/>
        <v>250</v>
      </c>
      <c r="F3125" s="577">
        <f t="shared" si="1277"/>
        <v>-725</v>
      </c>
      <c r="I3125" s="316">
        <v>208250</v>
      </c>
    </row>
    <row r="3126" spans="1:9" ht="15" customHeight="1">
      <c r="A3126" s="1128">
        <v>45299</v>
      </c>
      <c r="B3126" s="81">
        <v>7450</v>
      </c>
      <c r="C3126" s="173">
        <v>24400</v>
      </c>
      <c r="D3126" s="248">
        <v>24600</v>
      </c>
      <c r="E3126" s="137">
        <f t="shared" si="1278"/>
        <v>200</v>
      </c>
      <c r="F3126" s="577">
        <f t="shared" si="1277"/>
        <v>200</v>
      </c>
      <c r="I3126" s="316">
        <v>205750</v>
      </c>
    </row>
    <row r="3127" spans="1:9" ht="15" customHeight="1">
      <c r="A3127" s="1129">
        <v>45300</v>
      </c>
      <c r="B3127" s="81">
        <v>7445</v>
      </c>
      <c r="C3127" s="173">
        <v>24300</v>
      </c>
      <c r="D3127" s="248">
        <v>24485</v>
      </c>
      <c r="E3127" s="137">
        <f t="shared" si="1278"/>
        <v>185</v>
      </c>
      <c r="F3127" s="577">
        <f t="shared" si="1277"/>
        <v>-100</v>
      </c>
      <c r="I3127" s="316">
        <v>205000</v>
      </c>
    </row>
    <row r="3128" spans="1:9" ht="15" customHeight="1">
      <c r="A3128" s="1130">
        <v>45301</v>
      </c>
      <c r="B3128" s="81">
        <v>7460</v>
      </c>
      <c r="C3128" s="173">
        <v>24025</v>
      </c>
      <c r="D3128" s="248">
        <v>24350</v>
      </c>
      <c r="E3128" s="137">
        <f t="shared" si="1278"/>
        <v>325</v>
      </c>
      <c r="F3128" s="577">
        <f t="shared" si="1277"/>
        <v>-275</v>
      </c>
      <c r="I3128" s="1131">
        <v>205000</v>
      </c>
    </row>
    <row r="3129" spans="1:9" ht="15" customHeight="1">
      <c r="A3129" s="1133">
        <v>45302</v>
      </c>
      <c r="B3129" s="81">
        <v>7505</v>
      </c>
      <c r="C3129" s="173">
        <v>24300</v>
      </c>
      <c r="D3129" s="248">
        <v>24600</v>
      </c>
      <c r="E3129" s="137">
        <f t="shared" si="1278"/>
        <v>300</v>
      </c>
      <c r="F3129" s="577">
        <f t="shared" si="1277"/>
        <v>275</v>
      </c>
      <c r="G3129" s="540"/>
      <c r="H3129" s="1140"/>
      <c r="I3129" s="316">
        <v>206500</v>
      </c>
    </row>
    <row r="3130" spans="1:9" ht="15" customHeight="1">
      <c r="A3130" s="1135">
        <v>45303</v>
      </c>
      <c r="B3130" s="81">
        <v>7395</v>
      </c>
      <c r="C3130" s="173">
        <v>24350</v>
      </c>
      <c r="D3130" s="1136">
        <v>24700</v>
      </c>
      <c r="E3130" s="137">
        <f t="shared" ref="E3130" si="1279">D3130-C3130</f>
        <v>350</v>
      </c>
      <c r="F3130" s="577">
        <f t="shared" ref="F3130" si="1280">C3130-C3129</f>
        <v>50</v>
      </c>
      <c r="G3130" s="537"/>
      <c r="H3130" s="1093"/>
      <c r="I3130" s="1141">
        <v>206500</v>
      </c>
    </row>
    <row r="3131" spans="1:9" ht="15" customHeight="1">
      <c r="A3131" s="1138">
        <v>45306</v>
      </c>
      <c r="B3131" s="81">
        <v>7320</v>
      </c>
      <c r="C3131" s="173">
        <v>24550</v>
      </c>
      <c r="D3131" s="1139">
        <v>24850</v>
      </c>
      <c r="E3131" s="137">
        <f t="shared" ref="E3131" si="1281">D3131-C3131</f>
        <v>300</v>
      </c>
      <c r="F3131" s="577">
        <f t="shared" ref="F3131" si="1282">C3131-C3130</f>
        <v>200</v>
      </c>
      <c r="G3131" s="537"/>
      <c r="H3131" s="1093"/>
      <c r="I3131" s="1141">
        <v>209500</v>
      </c>
    </row>
    <row r="3132" spans="1:9" ht="15" customHeight="1">
      <c r="A3132" s="1143">
        <v>45307</v>
      </c>
      <c r="B3132" s="81">
        <v>6995</v>
      </c>
      <c r="C3132" s="173">
        <v>24500</v>
      </c>
      <c r="D3132" s="1144">
        <v>24800</v>
      </c>
      <c r="E3132" s="137">
        <f t="shared" ref="E3132" si="1283">D3132-C3132</f>
        <v>300</v>
      </c>
      <c r="F3132" s="577">
        <f t="shared" ref="F3132" si="1284">C3132-C3131</f>
        <v>-50</v>
      </c>
      <c r="G3132" s="537"/>
      <c r="H3132" s="1093"/>
      <c r="I3132" s="1141">
        <v>210000</v>
      </c>
    </row>
    <row r="3133" spans="1:9" ht="15" customHeight="1">
      <c r="A3133" s="1146">
        <v>45308</v>
      </c>
      <c r="B3133" s="81">
        <v>7015</v>
      </c>
      <c r="C3133" s="173">
        <v>25025</v>
      </c>
      <c r="D3133" s="1147">
        <v>25250</v>
      </c>
      <c r="E3133" s="137">
        <f t="shared" ref="E3133" si="1285">D3133-C3133</f>
        <v>225</v>
      </c>
      <c r="F3133" s="577">
        <f t="shared" ref="F3133" si="1286">C3133-C3132</f>
        <v>525</v>
      </c>
      <c r="G3133" s="537"/>
      <c r="H3133" s="1093"/>
      <c r="I3133" s="1141">
        <v>213750</v>
      </c>
    </row>
    <row r="3134" spans="1:9" ht="15" customHeight="1">
      <c r="A3134" s="1150">
        <v>45309</v>
      </c>
      <c r="B3134" s="81">
        <v>7020</v>
      </c>
      <c r="C3134" s="173">
        <v>25200</v>
      </c>
      <c r="D3134" s="1151">
        <v>25400</v>
      </c>
      <c r="E3134" s="137">
        <f t="shared" ref="E3134" si="1287">D3134-C3134</f>
        <v>200</v>
      </c>
      <c r="F3134" s="577">
        <f t="shared" ref="F3134" si="1288">C3134-C3133</f>
        <v>175</v>
      </c>
      <c r="G3134" s="537"/>
      <c r="H3134" s="1093"/>
      <c r="I3134" s="1141">
        <v>212500</v>
      </c>
    </row>
    <row r="3135" spans="1:9" ht="15" customHeight="1">
      <c r="A3135" s="1153">
        <v>45310</v>
      </c>
      <c r="B3135" s="81">
        <v>7030</v>
      </c>
      <c r="C3135" s="173">
        <v>25550</v>
      </c>
      <c r="D3135" s="248">
        <v>25750</v>
      </c>
      <c r="E3135" s="137">
        <f t="shared" ref="E3135:E3144" si="1289">D3135-C3135</f>
        <v>200</v>
      </c>
      <c r="F3135" s="577">
        <f t="shared" ref="F3135:F3142" si="1290">C3135-C3134</f>
        <v>350</v>
      </c>
      <c r="G3135" s="537"/>
      <c r="H3135" s="1093"/>
      <c r="I3135" s="316">
        <v>214000</v>
      </c>
    </row>
    <row r="3136" spans="1:9" ht="15" customHeight="1">
      <c r="A3136" s="1155">
        <v>45313</v>
      </c>
      <c r="B3136" s="81">
        <v>6900</v>
      </c>
      <c r="C3136" s="173">
        <v>25375</v>
      </c>
      <c r="D3136" s="248">
        <v>25650</v>
      </c>
      <c r="E3136" s="137">
        <f t="shared" si="1289"/>
        <v>275</v>
      </c>
      <c r="F3136" s="577">
        <f t="shared" si="1290"/>
        <v>-175</v>
      </c>
      <c r="G3136" s="537"/>
      <c r="H3136" s="1093"/>
      <c r="I3136" s="316">
        <v>214000</v>
      </c>
    </row>
    <row r="3137" spans="1:9" ht="15" customHeight="1">
      <c r="A3137" s="1157">
        <v>45314</v>
      </c>
      <c r="B3137" s="81">
        <v>6645</v>
      </c>
      <c r="C3137" s="173">
        <v>26000</v>
      </c>
      <c r="D3137" s="248">
        <v>26165</v>
      </c>
      <c r="E3137" s="137">
        <f t="shared" si="1289"/>
        <v>165</v>
      </c>
      <c r="F3137" s="577">
        <f t="shared" si="1290"/>
        <v>625</v>
      </c>
      <c r="G3137" s="537"/>
      <c r="H3137" s="1093"/>
      <c r="I3137" s="316">
        <v>217250</v>
      </c>
    </row>
    <row r="3138" spans="1:9" ht="15" customHeight="1">
      <c r="A3138" s="1159">
        <v>45315</v>
      </c>
      <c r="B3138" s="81">
        <v>6555</v>
      </c>
      <c r="C3138" s="173">
        <v>26350</v>
      </c>
      <c r="D3138" s="248">
        <v>26475</v>
      </c>
      <c r="E3138" s="137">
        <f t="shared" si="1289"/>
        <v>125</v>
      </c>
      <c r="F3138" s="577">
        <f t="shared" si="1290"/>
        <v>350</v>
      </c>
      <c r="G3138" s="537"/>
      <c r="H3138" s="1093"/>
      <c r="I3138" s="316">
        <v>217500</v>
      </c>
    </row>
    <row r="3139" spans="1:9" ht="15" customHeight="1">
      <c r="A3139" s="1161">
        <v>45316</v>
      </c>
      <c r="B3139" s="81">
        <v>6515</v>
      </c>
      <c r="C3139" s="173">
        <v>26450</v>
      </c>
      <c r="D3139" s="248">
        <v>26650</v>
      </c>
      <c r="E3139" s="137">
        <f t="shared" si="1289"/>
        <v>200</v>
      </c>
      <c r="F3139" s="577">
        <f t="shared" si="1290"/>
        <v>100</v>
      </c>
      <c r="I3139" s="316">
        <v>219750</v>
      </c>
    </row>
    <row r="3140" spans="1:9" ht="15" customHeight="1">
      <c r="A3140" s="1162">
        <v>45317</v>
      </c>
      <c r="B3140" s="81">
        <v>6515</v>
      </c>
      <c r="C3140" s="173">
        <v>26550</v>
      </c>
      <c r="D3140" s="248">
        <v>26725</v>
      </c>
      <c r="E3140" s="137">
        <f t="shared" si="1289"/>
        <v>175</v>
      </c>
      <c r="F3140" s="577">
        <f t="shared" si="1290"/>
        <v>100</v>
      </c>
      <c r="I3140" s="316">
        <v>222500</v>
      </c>
    </row>
    <row r="3141" spans="1:9" ht="15" customHeight="1">
      <c r="A3141" s="1163">
        <v>45318</v>
      </c>
      <c r="B3141" s="81">
        <v>6340</v>
      </c>
      <c r="C3141" s="173">
        <v>26350</v>
      </c>
      <c r="D3141" s="248">
        <v>26575</v>
      </c>
      <c r="E3141" s="137">
        <f t="shared" si="1289"/>
        <v>225</v>
      </c>
      <c r="F3141" s="577">
        <f t="shared" si="1290"/>
        <v>-200</v>
      </c>
      <c r="I3141" s="316">
        <v>221250</v>
      </c>
    </row>
    <row r="3142" spans="1:9" ht="15" customHeight="1">
      <c r="A3142" s="1165">
        <v>45321</v>
      </c>
      <c r="B3142" s="81">
        <v>6605</v>
      </c>
      <c r="C3142" s="173">
        <v>26050</v>
      </c>
      <c r="D3142" s="248">
        <v>26200</v>
      </c>
      <c r="E3142" s="137">
        <f t="shared" si="1289"/>
        <v>150</v>
      </c>
      <c r="F3142" s="577">
        <f t="shared" si="1290"/>
        <v>-300</v>
      </c>
      <c r="I3142" s="316">
        <v>219250</v>
      </c>
    </row>
    <row r="3143" spans="1:9" ht="15" customHeight="1" thickBot="1">
      <c r="A3143" s="1171">
        <v>45322</v>
      </c>
      <c r="B3143" s="85">
        <v>6605</v>
      </c>
      <c r="C3143" s="174">
        <v>26000</v>
      </c>
      <c r="D3143" s="1172">
        <v>26200</v>
      </c>
      <c r="E3143" s="138">
        <f t="shared" si="1289"/>
        <v>200</v>
      </c>
      <c r="F3143" s="176">
        <f t="shared" ref="F3143:F3153" si="1291">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89"/>
        <v>260</v>
      </c>
      <c r="F3144" s="577">
        <f t="shared" si="1291"/>
        <v>-300</v>
      </c>
      <c r="G3144" s="537"/>
      <c r="H3144" s="1093"/>
      <c r="I3144" s="316">
        <v>217000</v>
      </c>
    </row>
    <row r="3145" spans="1:9" ht="15" customHeight="1">
      <c r="A3145" s="1176">
        <v>45324</v>
      </c>
      <c r="B3145" s="81">
        <v>6415</v>
      </c>
      <c r="C3145" s="173">
        <v>25475</v>
      </c>
      <c r="D3145" s="1178">
        <v>25800</v>
      </c>
      <c r="E3145" s="137">
        <f t="shared" ref="E3145" si="1292">D3145-C3145</f>
        <v>325</v>
      </c>
      <c r="F3145" s="577">
        <f t="shared" si="1291"/>
        <v>-225</v>
      </c>
      <c r="G3145" s="537"/>
      <c r="H3145" s="1093"/>
      <c r="I3145" s="1177">
        <v>214750</v>
      </c>
    </row>
    <row r="3146" spans="1:9" ht="15" customHeight="1">
      <c r="A3146" s="1180">
        <v>45327</v>
      </c>
      <c r="B3146" s="81">
        <v>6295</v>
      </c>
      <c r="C3146" s="173">
        <v>24780</v>
      </c>
      <c r="D3146" s="1182">
        <v>25150</v>
      </c>
      <c r="E3146" s="137">
        <f t="shared" ref="E3146" si="1293">D3146-C3146</f>
        <v>370</v>
      </c>
      <c r="F3146" s="577">
        <f t="shared" si="1291"/>
        <v>-695</v>
      </c>
      <c r="G3146" s="537"/>
      <c r="H3146" s="1093"/>
      <c r="I3146" s="1181">
        <v>211250</v>
      </c>
    </row>
    <row r="3147" spans="1:9" ht="15" customHeight="1">
      <c r="A3147" s="1184">
        <v>45328</v>
      </c>
      <c r="B3147" s="81">
        <v>6280</v>
      </c>
      <c r="C3147" s="173">
        <v>25075</v>
      </c>
      <c r="D3147" s="1185">
        <v>25350</v>
      </c>
      <c r="E3147" s="137">
        <f t="shared" ref="E3147" si="1294">D3147-C3147</f>
        <v>275</v>
      </c>
      <c r="F3147" s="577">
        <f t="shared" si="1291"/>
        <v>295</v>
      </c>
      <c r="G3147" s="537"/>
      <c r="H3147" s="1093"/>
      <c r="I3147" s="1186">
        <v>207750</v>
      </c>
    </row>
    <row r="3148" spans="1:9" ht="15" customHeight="1">
      <c r="A3148" s="1188">
        <v>45329</v>
      </c>
      <c r="B3148" s="81">
        <v>6230</v>
      </c>
      <c r="C3148" s="173">
        <v>25150</v>
      </c>
      <c r="D3148" s="1190">
        <v>25350</v>
      </c>
      <c r="E3148" s="137">
        <f t="shared" ref="E3148:E3188" si="1295">D3148-C3148</f>
        <v>200</v>
      </c>
      <c r="F3148" s="577">
        <f t="shared" si="1291"/>
        <v>75</v>
      </c>
      <c r="G3148" s="537"/>
      <c r="H3148" s="1093"/>
      <c r="I3148" s="1189">
        <v>210000</v>
      </c>
    </row>
    <row r="3149" spans="1:9" ht="15" customHeight="1">
      <c r="A3149" s="1192">
        <v>45330</v>
      </c>
      <c r="B3149" s="81">
        <v>6170</v>
      </c>
      <c r="C3149" s="173">
        <v>25600</v>
      </c>
      <c r="D3149" s="248">
        <v>25760</v>
      </c>
      <c r="E3149" s="137">
        <f t="shared" si="1295"/>
        <v>160</v>
      </c>
      <c r="F3149" s="577">
        <f t="shared" si="1291"/>
        <v>450</v>
      </c>
      <c r="I3149" s="1193">
        <v>214500</v>
      </c>
    </row>
    <row r="3150" spans="1:9" ht="15" customHeight="1">
      <c r="A3150" s="1192">
        <v>45331</v>
      </c>
      <c r="B3150" s="81">
        <v>6300</v>
      </c>
      <c r="C3150" s="173">
        <v>25980</v>
      </c>
      <c r="D3150" s="248">
        <v>26250</v>
      </c>
      <c r="E3150" s="137">
        <f t="shared" si="1295"/>
        <v>270</v>
      </c>
      <c r="F3150" s="577">
        <f t="shared" si="1291"/>
        <v>380</v>
      </c>
      <c r="I3150" s="1650"/>
    </row>
    <row r="3151" spans="1:9" ht="15" customHeight="1">
      <c r="A3151" s="1192">
        <v>45334</v>
      </c>
      <c r="B3151" s="81">
        <v>6280</v>
      </c>
      <c r="C3151" s="173">
        <v>26650</v>
      </c>
      <c r="D3151" s="248">
        <v>26850</v>
      </c>
      <c r="E3151" s="137">
        <f t="shared" si="1295"/>
        <v>200</v>
      </c>
      <c r="F3151" s="577">
        <f t="shared" si="1291"/>
        <v>670</v>
      </c>
      <c r="G3151" s="537"/>
      <c r="H3151" s="1093"/>
      <c r="I3151" s="1650"/>
    </row>
    <row r="3152" spans="1:9" ht="15" customHeight="1">
      <c r="A3152" s="1196">
        <v>45335</v>
      </c>
      <c r="B3152" s="81">
        <v>6280</v>
      </c>
      <c r="C3152" s="173">
        <v>27500</v>
      </c>
      <c r="D3152" s="248">
        <v>27680</v>
      </c>
      <c r="E3152" s="137">
        <f t="shared" si="1295"/>
        <v>180</v>
      </c>
      <c r="F3152" s="577">
        <f t="shared" si="1291"/>
        <v>850</v>
      </c>
      <c r="G3152" s="537"/>
      <c r="H3152" s="1093"/>
      <c r="I3152" s="1650"/>
    </row>
    <row r="3153" spans="1:9" ht="15" customHeight="1">
      <c r="A3153" s="1198">
        <v>45336</v>
      </c>
      <c r="B3153" s="81">
        <v>6215</v>
      </c>
      <c r="C3153" s="173">
        <v>27265</v>
      </c>
      <c r="D3153" s="248">
        <v>27500</v>
      </c>
      <c r="E3153" s="137">
        <f t="shared" si="1295"/>
        <v>235</v>
      </c>
      <c r="F3153" s="577">
        <f t="shared" si="1291"/>
        <v>-235</v>
      </c>
      <c r="G3153" s="537"/>
      <c r="H3153" s="1093"/>
      <c r="I3153" s="1650"/>
    </row>
    <row r="3154" spans="1:9" ht="15" customHeight="1">
      <c r="A3154" s="1200">
        <v>45337</v>
      </c>
      <c r="B3154" s="81">
        <v>6155</v>
      </c>
      <c r="C3154" s="173">
        <v>27275</v>
      </c>
      <c r="D3154" s="248">
        <v>27550</v>
      </c>
      <c r="E3154" s="137">
        <f t="shared" si="1295"/>
        <v>275</v>
      </c>
      <c r="F3154" s="577">
        <f t="shared" ref="F3154:F3155" si="1296">C3154-C3153</f>
        <v>10</v>
      </c>
      <c r="I3154" s="1650"/>
    </row>
    <row r="3155" spans="1:9" ht="15" customHeight="1">
      <c r="A3155" s="1202">
        <v>45338</v>
      </c>
      <c r="B3155" s="81">
        <v>5950</v>
      </c>
      <c r="C3155" s="173">
        <v>26950</v>
      </c>
      <c r="D3155" s="248">
        <v>27105</v>
      </c>
      <c r="E3155" s="137">
        <f t="shared" si="1295"/>
        <v>155</v>
      </c>
      <c r="F3155" s="577">
        <f t="shared" si="1296"/>
        <v>-325</v>
      </c>
      <c r="G3155" s="537"/>
      <c r="H3155" s="1093"/>
      <c r="I3155" s="1650"/>
    </row>
    <row r="3156" spans="1:9" ht="15" customHeight="1">
      <c r="A3156" s="1204">
        <v>45341</v>
      </c>
      <c r="B3156" s="81">
        <v>5945</v>
      </c>
      <c r="C3156" s="173">
        <v>26405</v>
      </c>
      <c r="D3156" s="248">
        <v>26650</v>
      </c>
      <c r="E3156" s="137">
        <f t="shared" si="1295"/>
        <v>245</v>
      </c>
      <c r="F3156" s="577">
        <f t="shared" ref="F3156:F3159" si="1297">C3156-C3155</f>
        <v>-545</v>
      </c>
      <c r="I3156" s="316">
        <v>217750</v>
      </c>
    </row>
    <row r="3157" spans="1:9" ht="15" customHeight="1">
      <c r="A3157" s="1205">
        <v>45342</v>
      </c>
      <c r="B3157" s="81">
        <v>5930</v>
      </c>
      <c r="C3157" s="173">
        <v>26250</v>
      </c>
      <c r="D3157" s="248">
        <v>26500</v>
      </c>
      <c r="E3157" s="137">
        <f t="shared" si="1295"/>
        <v>250</v>
      </c>
      <c r="F3157" s="577">
        <f t="shared" si="1297"/>
        <v>-155</v>
      </c>
      <c r="I3157" s="316">
        <v>217500</v>
      </c>
    </row>
    <row r="3158" spans="1:9" ht="15" customHeight="1">
      <c r="A3158" s="1207">
        <v>45343</v>
      </c>
      <c r="B3158" s="81">
        <v>5980</v>
      </c>
      <c r="C3158" s="173">
        <v>26310</v>
      </c>
      <c r="D3158" s="248">
        <v>26565</v>
      </c>
      <c r="E3158" s="137">
        <f t="shared" si="1295"/>
        <v>255</v>
      </c>
      <c r="F3158" s="577">
        <f t="shared" si="1297"/>
        <v>60</v>
      </c>
      <c r="I3158" s="316">
        <v>218000</v>
      </c>
    </row>
    <row r="3159" spans="1:9" ht="15" customHeight="1">
      <c r="A3159" s="1209">
        <v>45344</v>
      </c>
      <c r="B3159" s="81">
        <v>5965</v>
      </c>
      <c r="C3159" s="173">
        <v>25975</v>
      </c>
      <c r="D3159" s="248">
        <v>26200</v>
      </c>
      <c r="E3159" s="137">
        <f t="shared" si="1295"/>
        <v>225</v>
      </c>
      <c r="F3159" s="577">
        <f t="shared" si="1297"/>
        <v>-335</v>
      </c>
      <c r="G3159" s="537"/>
      <c r="H3159" s="1093"/>
      <c r="I3159" s="316">
        <v>217000</v>
      </c>
    </row>
    <row r="3160" spans="1:9" ht="15" customHeight="1">
      <c r="A3160" s="1211">
        <v>45345</v>
      </c>
      <c r="B3160" s="81">
        <v>5945</v>
      </c>
      <c r="C3160" s="173">
        <v>26300</v>
      </c>
      <c r="D3160" s="248">
        <v>26460</v>
      </c>
      <c r="E3160" s="137">
        <f t="shared" si="1295"/>
        <v>160</v>
      </c>
      <c r="F3160" s="577">
        <f t="shared" ref="F3160" si="1298">C3160-C3159</f>
        <v>325</v>
      </c>
      <c r="G3160" s="537"/>
      <c r="H3160" s="1093"/>
      <c r="I3160" s="316">
        <v>216500</v>
      </c>
    </row>
    <row r="3161" spans="1:9" ht="15" customHeight="1">
      <c r="A3161" s="1213">
        <v>45348</v>
      </c>
      <c r="B3161" s="81">
        <v>6000</v>
      </c>
      <c r="C3161" s="173">
        <v>26100</v>
      </c>
      <c r="D3161" s="248">
        <v>26300</v>
      </c>
      <c r="E3161" s="137">
        <f t="shared" si="1295"/>
        <v>200</v>
      </c>
      <c r="F3161" s="577">
        <f t="shared" ref="F3161" si="1299">C3161-C3160</f>
        <v>-200</v>
      </c>
      <c r="G3161" s="537"/>
      <c r="H3161" s="1093"/>
      <c r="I3161" s="316">
        <v>215750</v>
      </c>
    </row>
    <row r="3162" spans="1:9" ht="15" customHeight="1">
      <c r="A3162" s="1215">
        <v>45349</v>
      </c>
      <c r="B3162" s="81">
        <v>6000</v>
      </c>
      <c r="C3162" s="173">
        <v>26075</v>
      </c>
      <c r="D3162" s="248">
        <v>26300</v>
      </c>
      <c r="E3162" s="137">
        <f t="shared" si="1295"/>
        <v>225</v>
      </c>
      <c r="F3162" s="577">
        <f t="shared" ref="F3162" si="1300">C3162-C3161</f>
        <v>-25</v>
      </c>
      <c r="G3162" s="537"/>
      <c r="H3162" s="1093"/>
      <c r="I3162" s="316">
        <v>215750</v>
      </c>
    </row>
    <row r="3163" spans="1:9" ht="15" customHeight="1">
      <c r="A3163" s="1217">
        <v>45350</v>
      </c>
      <c r="B3163" s="81">
        <v>5945</v>
      </c>
      <c r="C3163" s="173">
        <v>26100</v>
      </c>
      <c r="D3163" s="248">
        <v>26375</v>
      </c>
      <c r="E3163" s="137">
        <f t="shared" si="1295"/>
        <v>275</v>
      </c>
      <c r="F3163" s="577">
        <f t="shared" ref="F3163:F3169" si="1301">C3163-C3162</f>
        <v>25</v>
      </c>
      <c r="I3163" s="316">
        <v>217000</v>
      </c>
    </row>
    <row r="3164" spans="1:9" ht="15" customHeight="1" thickBot="1">
      <c r="A3164" s="1220">
        <v>45351</v>
      </c>
      <c r="B3164" s="85">
        <v>5910</v>
      </c>
      <c r="C3164" s="174">
        <v>26375</v>
      </c>
      <c r="D3164" s="1221">
        <v>26530</v>
      </c>
      <c r="E3164" s="138">
        <f t="shared" si="1295"/>
        <v>155</v>
      </c>
      <c r="F3164" s="176">
        <f t="shared" si="1301"/>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5"/>
        <v>250</v>
      </c>
      <c r="F3165" s="577">
        <f t="shared" si="1301"/>
        <v>-225</v>
      </c>
      <c r="I3165" s="316">
        <v>218250</v>
      </c>
    </row>
    <row r="3166" spans="1:9" ht="15" customHeight="1">
      <c r="A3166" s="1224">
        <v>45355</v>
      </c>
      <c r="B3166" s="81">
        <v>5640</v>
      </c>
      <c r="C3166" s="173">
        <v>26600</v>
      </c>
      <c r="D3166" s="248">
        <v>26825</v>
      </c>
      <c r="E3166" s="137">
        <f t="shared" si="1295"/>
        <v>225</v>
      </c>
      <c r="F3166" s="577">
        <f t="shared" si="1301"/>
        <v>450</v>
      </c>
      <c r="I3166" s="316">
        <v>218500</v>
      </c>
    </row>
    <row r="3167" spans="1:9" ht="15" customHeight="1">
      <c r="A3167" s="1226">
        <v>45356</v>
      </c>
      <c r="B3167" s="81">
        <v>5575</v>
      </c>
      <c r="C3167" s="173">
        <v>26500</v>
      </c>
      <c r="D3167" s="248">
        <v>26700</v>
      </c>
      <c r="E3167" s="137">
        <f t="shared" si="1295"/>
        <v>200</v>
      </c>
      <c r="F3167" s="577">
        <f t="shared" si="1301"/>
        <v>-100</v>
      </c>
      <c r="I3167" s="316">
        <v>218750</v>
      </c>
    </row>
    <row r="3168" spans="1:9" ht="15" customHeight="1">
      <c r="A3168" s="1227">
        <v>45357</v>
      </c>
      <c r="B3168" s="81">
        <v>5520</v>
      </c>
      <c r="C3168" s="173">
        <v>27050</v>
      </c>
      <c r="D3168" s="248">
        <v>27110</v>
      </c>
      <c r="E3168" s="137">
        <f t="shared" si="1295"/>
        <v>60</v>
      </c>
      <c r="F3168" s="577">
        <f t="shared" si="1301"/>
        <v>550</v>
      </c>
      <c r="I3168" s="316">
        <v>218000</v>
      </c>
    </row>
    <row r="3169" spans="1:9" ht="15" customHeight="1">
      <c r="A3169" s="1228">
        <v>45358</v>
      </c>
      <c r="B3169" s="81">
        <v>5365</v>
      </c>
      <c r="C3169" s="173">
        <v>27550</v>
      </c>
      <c r="D3169" s="248">
        <v>27635</v>
      </c>
      <c r="E3169" s="137">
        <f t="shared" si="1295"/>
        <v>85</v>
      </c>
      <c r="F3169" s="577">
        <f t="shared" si="1301"/>
        <v>500</v>
      </c>
      <c r="G3169" s="537"/>
      <c r="H3169" s="1093"/>
      <c r="I3169" s="316">
        <v>220500</v>
      </c>
    </row>
    <row r="3170" spans="1:9" ht="15" customHeight="1">
      <c r="A3170" s="1230">
        <v>45359</v>
      </c>
      <c r="B3170" s="81">
        <v>5335</v>
      </c>
      <c r="C3170" s="173">
        <v>27485</v>
      </c>
      <c r="D3170" s="248">
        <v>27675</v>
      </c>
      <c r="E3170" s="137">
        <f t="shared" si="1295"/>
        <v>190</v>
      </c>
      <c r="F3170" s="577">
        <f t="shared" ref="F3170" si="1302">C3170-C3169</f>
        <v>-65</v>
      </c>
      <c r="G3170" s="537"/>
      <c r="H3170" s="1093"/>
      <c r="I3170" s="316">
        <v>221750</v>
      </c>
    </row>
    <row r="3171" spans="1:9" ht="15" customHeight="1">
      <c r="A3171" s="1231">
        <v>45362</v>
      </c>
      <c r="B3171" s="81">
        <v>5300</v>
      </c>
      <c r="C3171" s="173">
        <v>27450</v>
      </c>
      <c r="D3171" s="248">
        <v>27650</v>
      </c>
      <c r="E3171" s="137">
        <f t="shared" si="1295"/>
        <v>200</v>
      </c>
      <c r="F3171" s="577">
        <f t="shared" ref="F3171" si="1303">C3171-C3170</f>
        <v>-35</v>
      </c>
      <c r="G3171" s="537"/>
      <c r="H3171" s="1093"/>
      <c r="I3171" s="316">
        <v>219750</v>
      </c>
    </row>
    <row r="3172" spans="1:9" ht="15" customHeight="1">
      <c r="A3172" s="1234">
        <v>45363</v>
      </c>
      <c r="B3172" s="81">
        <v>5315</v>
      </c>
      <c r="C3172" s="173">
        <v>27600</v>
      </c>
      <c r="D3172" s="248">
        <v>27660</v>
      </c>
      <c r="E3172" s="137">
        <f t="shared" si="1295"/>
        <v>60</v>
      </c>
      <c r="F3172" s="577">
        <f t="shared" ref="F3172" si="1304">C3172-C3171</f>
        <v>150</v>
      </c>
      <c r="G3172" s="537"/>
      <c r="H3172" s="1093"/>
      <c r="I3172" s="316">
        <v>219500</v>
      </c>
    </row>
    <row r="3173" spans="1:9" ht="15" customHeight="1">
      <c r="A3173" s="1237">
        <v>45364</v>
      </c>
      <c r="B3173" s="81">
        <v>5255</v>
      </c>
      <c r="C3173" s="173">
        <v>27625</v>
      </c>
      <c r="D3173" s="248">
        <v>27700</v>
      </c>
      <c r="E3173" s="137">
        <f t="shared" si="1295"/>
        <v>75</v>
      </c>
      <c r="F3173" s="577">
        <f t="shared" ref="F3173" si="1305">C3173-C3172</f>
        <v>25</v>
      </c>
      <c r="G3173" s="537"/>
      <c r="H3173" s="1093"/>
      <c r="I3173" s="316">
        <v>218750</v>
      </c>
    </row>
    <row r="3174" spans="1:9" ht="15" customHeight="1">
      <c r="A3174" s="1239">
        <v>45365</v>
      </c>
      <c r="B3174" s="81">
        <v>5055</v>
      </c>
      <c r="C3174" s="173">
        <v>28055</v>
      </c>
      <c r="D3174" s="248">
        <v>28200</v>
      </c>
      <c r="E3174" s="137">
        <f t="shared" si="1295"/>
        <v>145</v>
      </c>
      <c r="F3174" s="577">
        <f t="shared" ref="F3174" si="1306">C3174-C3173</f>
        <v>430</v>
      </c>
      <c r="G3174" s="537"/>
      <c r="H3174" s="1093"/>
      <c r="I3174" s="316">
        <v>225500</v>
      </c>
    </row>
    <row r="3175" spans="1:9" ht="15" customHeight="1">
      <c r="A3175" s="1241">
        <v>45366</v>
      </c>
      <c r="B3175" s="81">
        <v>5070</v>
      </c>
      <c r="C3175" s="173">
        <v>28410</v>
      </c>
      <c r="D3175" s="248">
        <v>28550</v>
      </c>
      <c r="E3175" s="137">
        <f t="shared" si="1295"/>
        <v>140</v>
      </c>
      <c r="F3175" s="577">
        <f t="shared" ref="F3175:F3179" si="1307">C3175-C3174</f>
        <v>355</v>
      </c>
      <c r="I3175" s="316">
        <v>224000</v>
      </c>
    </row>
    <row r="3176" spans="1:9" ht="15" customHeight="1">
      <c r="A3176" s="1242">
        <v>45369</v>
      </c>
      <c r="B3176" s="81">
        <v>5035</v>
      </c>
      <c r="C3176" s="173">
        <v>28550</v>
      </c>
      <c r="D3176" s="248">
        <v>28725</v>
      </c>
      <c r="E3176" s="137">
        <f t="shared" si="1295"/>
        <v>175</v>
      </c>
      <c r="F3176" s="577">
        <f t="shared" si="1307"/>
        <v>140</v>
      </c>
      <c r="I3176" s="316">
        <v>228250</v>
      </c>
    </row>
    <row r="3177" spans="1:9" ht="15" customHeight="1">
      <c r="A3177" s="1243">
        <v>45370</v>
      </c>
      <c r="B3177" s="81">
        <v>5085</v>
      </c>
      <c r="C3177" s="173">
        <v>27805</v>
      </c>
      <c r="D3177" s="248">
        <v>28000</v>
      </c>
      <c r="E3177" s="137">
        <f t="shared" si="1295"/>
        <v>195</v>
      </c>
      <c r="F3177" s="577">
        <f t="shared" si="1307"/>
        <v>-745</v>
      </c>
      <c r="I3177" s="316">
        <v>230750</v>
      </c>
    </row>
    <row r="3178" spans="1:9" ht="15" customHeight="1">
      <c r="A3178" s="1244">
        <v>45371</v>
      </c>
      <c r="B3178" s="81">
        <v>5125</v>
      </c>
      <c r="C3178" s="173">
        <v>26900</v>
      </c>
      <c r="D3178" s="248">
        <v>27150</v>
      </c>
      <c r="E3178" s="137">
        <f t="shared" si="1295"/>
        <v>250</v>
      </c>
      <c r="F3178" s="577">
        <f t="shared" si="1307"/>
        <v>-905</v>
      </c>
      <c r="I3178" s="316">
        <v>224750</v>
      </c>
    </row>
    <row r="3179" spans="1:9" ht="15" customHeight="1">
      <c r="A3179" s="1246">
        <v>45372</v>
      </c>
      <c r="B3179" s="81">
        <v>4980</v>
      </c>
      <c r="C3179" s="173">
        <v>27700</v>
      </c>
      <c r="D3179" s="248">
        <v>27800</v>
      </c>
      <c r="E3179" s="137">
        <f t="shared" si="1295"/>
        <v>100</v>
      </c>
      <c r="F3179" s="577">
        <f t="shared" si="1307"/>
        <v>800</v>
      </c>
      <c r="G3179" s="537"/>
      <c r="H3179" s="1093"/>
      <c r="I3179" s="316">
        <v>226000</v>
      </c>
    </row>
    <row r="3180" spans="1:9" ht="15" customHeight="1">
      <c r="A3180" s="1248">
        <v>45373</v>
      </c>
      <c r="B3180" s="81">
        <v>4955</v>
      </c>
      <c r="C3180" s="173">
        <v>27550</v>
      </c>
      <c r="D3180" s="248">
        <v>27705</v>
      </c>
      <c r="E3180" s="137">
        <f t="shared" si="1295"/>
        <v>155</v>
      </c>
      <c r="F3180" s="577">
        <f t="shared" ref="F3180" si="1308">C3180-C3179</f>
        <v>-150</v>
      </c>
      <c r="G3180" s="537"/>
      <c r="H3180" s="1093"/>
      <c r="I3180" s="316">
        <v>225750</v>
      </c>
    </row>
    <row r="3181" spans="1:9" ht="15" customHeight="1">
      <c r="A3181" s="1250">
        <v>45376</v>
      </c>
      <c r="B3181" s="81">
        <v>4865</v>
      </c>
      <c r="C3181" s="173">
        <v>27525</v>
      </c>
      <c r="D3181" s="248">
        <v>27650</v>
      </c>
      <c r="E3181" s="137">
        <f t="shared" si="1295"/>
        <v>125</v>
      </c>
      <c r="F3181" s="577">
        <f t="shared" ref="F3181" si="1309">C3181-C3180</f>
        <v>-25</v>
      </c>
      <c r="G3181" s="537"/>
      <c r="H3181" s="1093"/>
      <c r="I3181" s="316">
        <v>225500</v>
      </c>
    </row>
    <row r="3182" spans="1:9" ht="15" customHeight="1">
      <c r="A3182" s="1252">
        <v>45377</v>
      </c>
      <c r="B3182" s="81">
        <v>4775</v>
      </c>
      <c r="C3182" s="173">
        <v>27410</v>
      </c>
      <c r="D3182" s="248">
        <v>27500</v>
      </c>
      <c r="E3182" s="137">
        <f t="shared" si="1295"/>
        <v>90</v>
      </c>
      <c r="F3182" s="577">
        <f t="shared" ref="F3182" si="1310">C3182-C3181</f>
        <v>-115</v>
      </c>
      <c r="G3182" s="537"/>
      <c r="H3182" s="1093"/>
      <c r="I3182" s="316">
        <v>222000</v>
      </c>
    </row>
    <row r="3183" spans="1:9" ht="15" customHeight="1">
      <c r="A3183" s="1254">
        <v>45378</v>
      </c>
      <c r="B3183" s="81">
        <v>4675</v>
      </c>
      <c r="C3183" s="173">
        <v>27355</v>
      </c>
      <c r="D3183" s="248">
        <v>27375</v>
      </c>
      <c r="E3183" s="137">
        <f t="shared" si="1295"/>
        <v>20</v>
      </c>
      <c r="F3183" s="577">
        <f t="shared" ref="F3183" si="1311">C3183-C3182</f>
        <v>-55</v>
      </c>
      <c r="G3183" s="537"/>
      <c r="H3183" s="1093"/>
      <c r="I3183" s="316">
        <v>222250</v>
      </c>
    </row>
    <row r="3184" spans="1:9" ht="15" customHeight="1" thickBot="1">
      <c r="A3184" s="1261">
        <v>45379</v>
      </c>
      <c r="B3184" s="85">
        <v>4570</v>
      </c>
      <c r="C3184" s="174">
        <v>27650</v>
      </c>
      <c r="D3184" s="1262">
        <v>27600</v>
      </c>
      <c r="E3184" s="138">
        <f t="shared" si="1295"/>
        <v>-50</v>
      </c>
      <c r="F3184" s="176">
        <f t="shared" ref="F3184" si="1312">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5"/>
        <v>5</v>
      </c>
      <c r="F3185" s="177">
        <f>C3185-C3184</f>
        <v>195</v>
      </c>
      <c r="G3185" s="538"/>
      <c r="H3185" s="559"/>
      <c r="I3185" s="1265">
        <v>226750</v>
      </c>
    </row>
    <row r="3186" spans="1:9" ht="15" customHeight="1">
      <c r="A3186" s="1267">
        <v>45385</v>
      </c>
      <c r="B3186" s="81">
        <v>4435</v>
      </c>
      <c r="C3186" s="173">
        <v>28025</v>
      </c>
      <c r="D3186" s="248">
        <v>28000</v>
      </c>
      <c r="E3186" s="137">
        <f t="shared" si="1295"/>
        <v>-25</v>
      </c>
      <c r="F3186" s="577">
        <f t="shared" ref="F3186" si="1313">C3186-C3185</f>
        <v>180</v>
      </c>
      <c r="G3186" s="537"/>
      <c r="H3186" s="559"/>
      <c r="I3186" s="316">
        <v>227500</v>
      </c>
    </row>
    <row r="3187" spans="1:9" ht="15" customHeight="1">
      <c r="A3187" s="1269">
        <v>45386</v>
      </c>
      <c r="B3187" s="81">
        <v>4415</v>
      </c>
      <c r="C3187" s="173">
        <v>28450</v>
      </c>
      <c r="D3187" s="248">
        <v>28450</v>
      </c>
      <c r="E3187" s="137">
        <f t="shared" si="1295"/>
        <v>0</v>
      </c>
      <c r="F3187" s="577">
        <f t="shared" ref="F3187:F3188" si="1314">C3187-C3186</f>
        <v>425</v>
      </c>
      <c r="I3187" s="1612"/>
    </row>
    <row r="3188" spans="1:9" ht="15" customHeight="1">
      <c r="A3188" s="1270">
        <v>45387</v>
      </c>
      <c r="B3188" s="81">
        <v>4365</v>
      </c>
      <c r="C3188" s="173">
        <v>28705</v>
      </c>
      <c r="D3188" s="248">
        <v>28900</v>
      </c>
      <c r="E3188" s="137">
        <f t="shared" si="1295"/>
        <v>195</v>
      </c>
      <c r="F3188" s="577">
        <f t="shared" si="1314"/>
        <v>255</v>
      </c>
      <c r="I3188" s="1612"/>
    </row>
    <row r="3189" spans="1:9" ht="15" customHeight="1">
      <c r="A3189" s="1271">
        <v>45390</v>
      </c>
      <c r="B3189" s="81">
        <v>4290</v>
      </c>
      <c r="C3189" s="173">
        <v>29395</v>
      </c>
      <c r="D3189" s="1272">
        <v>29400</v>
      </c>
      <c r="E3189" s="137">
        <f t="shared" ref="E3189:E3192" si="1315">D3189-C3189</f>
        <v>5</v>
      </c>
      <c r="F3189" s="577">
        <f t="shared" ref="F3189:F3197" si="1316">C3189-C3188</f>
        <v>690</v>
      </c>
      <c r="I3189" s="316">
        <v>235000</v>
      </c>
    </row>
    <row r="3190" spans="1:9" ht="15" customHeight="1">
      <c r="A3190" s="1274">
        <v>45391</v>
      </c>
      <c r="B3190" s="81">
        <v>4285</v>
      </c>
      <c r="C3190" s="173">
        <v>30585</v>
      </c>
      <c r="D3190" s="248">
        <v>30560</v>
      </c>
      <c r="E3190" s="137">
        <f t="shared" si="1315"/>
        <v>-25</v>
      </c>
      <c r="F3190" s="577">
        <f t="shared" si="1316"/>
        <v>1190</v>
      </c>
      <c r="I3190" s="316">
        <f>246000-8500</f>
        <v>237500</v>
      </c>
    </row>
    <row r="3191" spans="1:9" ht="15" customHeight="1">
      <c r="A3191" s="1274">
        <v>45392</v>
      </c>
      <c r="B3191" s="81">
        <v>4185</v>
      </c>
      <c r="C3191" s="173">
        <v>32925</v>
      </c>
      <c r="D3191" s="248">
        <v>32825</v>
      </c>
      <c r="E3191" s="137">
        <f t="shared" si="1315"/>
        <v>-100</v>
      </c>
      <c r="F3191" s="577">
        <f t="shared" si="1316"/>
        <v>2340</v>
      </c>
      <c r="I3191" s="316">
        <v>246000</v>
      </c>
    </row>
    <row r="3192" spans="1:9" ht="15" customHeight="1">
      <c r="A3192" s="1276">
        <v>45393</v>
      </c>
      <c r="B3192" s="81">
        <v>4145</v>
      </c>
      <c r="C3192" s="173">
        <v>31850</v>
      </c>
      <c r="D3192" s="248">
        <v>31675</v>
      </c>
      <c r="E3192" s="137">
        <f t="shared" si="1315"/>
        <v>-175</v>
      </c>
      <c r="F3192" s="577">
        <f t="shared" si="1316"/>
        <v>-1075</v>
      </c>
      <c r="G3192" s="537"/>
      <c r="H3192" s="1093"/>
      <c r="I3192" s="316">
        <v>246250</v>
      </c>
    </row>
    <row r="3193" spans="1:9" ht="15" customHeight="1">
      <c r="A3193" s="1278">
        <v>45394</v>
      </c>
      <c r="B3193" s="81">
        <v>4115</v>
      </c>
      <c r="C3193" s="173">
        <v>32975</v>
      </c>
      <c r="D3193" s="248">
        <v>32800</v>
      </c>
      <c r="E3193" s="137">
        <f t="shared" ref="E3193:E3223" si="1317">D3193-C3193</f>
        <v>-175</v>
      </c>
      <c r="F3193" s="577">
        <f t="shared" si="1316"/>
        <v>1125</v>
      </c>
      <c r="I3193" s="316">
        <v>248000</v>
      </c>
    </row>
    <row r="3194" spans="1:9" ht="15" customHeight="1">
      <c r="A3194" s="1279">
        <v>45397</v>
      </c>
      <c r="B3194" s="81">
        <v>4115</v>
      </c>
      <c r="C3194" s="173">
        <v>32950</v>
      </c>
      <c r="D3194" s="248">
        <v>32750</v>
      </c>
      <c r="E3194" s="137">
        <f t="shared" si="1317"/>
        <v>-200</v>
      </c>
      <c r="F3194" s="577">
        <f t="shared" si="1316"/>
        <v>-25</v>
      </c>
      <c r="I3194" s="316">
        <v>252750</v>
      </c>
    </row>
    <row r="3195" spans="1:9" ht="15" customHeight="1">
      <c r="A3195" s="1281">
        <v>45398</v>
      </c>
      <c r="B3195" s="81">
        <v>4135</v>
      </c>
      <c r="C3195" s="173">
        <v>32200</v>
      </c>
      <c r="D3195" s="248">
        <v>32150</v>
      </c>
      <c r="E3195" s="137">
        <f t="shared" si="1317"/>
        <v>-50</v>
      </c>
      <c r="F3195" s="577">
        <f t="shared" si="1316"/>
        <v>-750</v>
      </c>
      <c r="I3195" s="316">
        <v>256000</v>
      </c>
    </row>
    <row r="3196" spans="1:9" ht="15" customHeight="1">
      <c r="A3196" s="1283">
        <v>45399</v>
      </c>
      <c r="B3196" s="81">
        <v>4135</v>
      </c>
      <c r="C3196" s="173">
        <v>32640</v>
      </c>
      <c r="D3196" s="248">
        <v>32185</v>
      </c>
      <c r="E3196" s="137">
        <f t="shared" si="1317"/>
        <v>-455</v>
      </c>
      <c r="F3196" s="577">
        <f t="shared" si="1316"/>
        <v>440</v>
      </c>
      <c r="I3196" s="316">
        <v>251750</v>
      </c>
    </row>
    <row r="3197" spans="1:9" ht="15" customHeight="1">
      <c r="A3197" s="1285">
        <v>45400</v>
      </c>
      <c r="B3197" s="81">
        <v>4245</v>
      </c>
      <c r="C3197" s="173">
        <v>34025</v>
      </c>
      <c r="D3197" s="248">
        <v>33710</v>
      </c>
      <c r="E3197" s="137">
        <f t="shared" si="1317"/>
        <v>-315</v>
      </c>
      <c r="F3197" s="577">
        <f t="shared" si="1316"/>
        <v>1385</v>
      </c>
      <c r="G3197" s="537"/>
      <c r="H3197" s="1093"/>
      <c r="I3197" s="316">
        <v>255750</v>
      </c>
    </row>
    <row r="3198" spans="1:9" ht="15" customHeight="1">
      <c r="A3198" s="1287">
        <v>45401</v>
      </c>
      <c r="B3198" s="81">
        <v>4215</v>
      </c>
      <c r="C3198" s="173">
        <v>35685</v>
      </c>
      <c r="D3198" s="248">
        <v>35325</v>
      </c>
      <c r="E3198" s="137">
        <f t="shared" si="1317"/>
        <v>-360</v>
      </c>
      <c r="F3198" s="577">
        <f t="shared" ref="F3198:F3202" si="1318">C3198-C3197</f>
        <v>1660</v>
      </c>
      <c r="I3198" s="316">
        <v>264500</v>
      </c>
    </row>
    <row r="3199" spans="1:9" ht="15" customHeight="1">
      <c r="A3199" s="1289">
        <v>45404</v>
      </c>
      <c r="B3199" s="81">
        <v>4190</v>
      </c>
      <c r="C3199" s="173">
        <v>35250</v>
      </c>
      <c r="D3199" s="248">
        <v>34975</v>
      </c>
      <c r="E3199" s="137">
        <f t="shared" si="1317"/>
        <v>-275</v>
      </c>
      <c r="F3199" s="577">
        <f t="shared" si="1318"/>
        <v>-435</v>
      </c>
      <c r="I3199" s="316">
        <v>281250</v>
      </c>
    </row>
    <row r="3200" spans="1:9" ht="15" customHeight="1">
      <c r="A3200" s="1291">
        <v>45405</v>
      </c>
      <c r="B3200" s="81">
        <v>4415</v>
      </c>
      <c r="C3200" s="173">
        <v>32600</v>
      </c>
      <c r="D3200" s="248">
        <v>32335</v>
      </c>
      <c r="E3200" s="137">
        <f t="shared" si="1317"/>
        <v>-265</v>
      </c>
      <c r="F3200" s="577">
        <f t="shared" si="1318"/>
        <v>-2650</v>
      </c>
      <c r="I3200" s="316">
        <v>265000</v>
      </c>
    </row>
    <row r="3201" spans="1:9" ht="15" customHeight="1">
      <c r="A3201" s="1293">
        <v>45406</v>
      </c>
      <c r="B3201" s="81">
        <v>4450</v>
      </c>
      <c r="C3201" s="173">
        <v>32085</v>
      </c>
      <c r="D3201" s="248">
        <v>31805</v>
      </c>
      <c r="E3201" s="137">
        <f t="shared" si="1317"/>
        <v>-280</v>
      </c>
      <c r="F3201" s="577">
        <f t="shared" si="1318"/>
        <v>-515</v>
      </c>
      <c r="I3201" s="316">
        <v>254500</v>
      </c>
    </row>
    <row r="3202" spans="1:9" ht="15" customHeight="1">
      <c r="A3202" s="1294">
        <v>45407</v>
      </c>
      <c r="B3202" s="81">
        <v>4490</v>
      </c>
      <c r="C3202" s="173">
        <v>32450</v>
      </c>
      <c r="D3202" s="248">
        <v>32300</v>
      </c>
      <c r="E3202" s="137">
        <f t="shared" si="1317"/>
        <v>-150</v>
      </c>
      <c r="F3202" s="577">
        <f t="shared" si="1318"/>
        <v>365</v>
      </c>
      <c r="G3202" s="537"/>
      <c r="H3202" s="1093"/>
      <c r="I3202" s="316">
        <v>255250</v>
      </c>
    </row>
    <row r="3203" spans="1:9" ht="15" customHeight="1">
      <c r="A3203" s="1296">
        <v>45408</v>
      </c>
      <c r="B3203" s="81">
        <v>4735</v>
      </c>
      <c r="C3203" s="173">
        <v>33125</v>
      </c>
      <c r="D3203" s="248">
        <v>33200</v>
      </c>
      <c r="E3203" s="137">
        <f t="shared" si="1317"/>
        <v>75</v>
      </c>
      <c r="F3203" s="577">
        <f t="shared" ref="F3203" si="1319">C3203-C3202</f>
        <v>675</v>
      </c>
      <c r="G3203" s="537"/>
      <c r="H3203" s="1093"/>
      <c r="I3203" s="316">
        <v>260000</v>
      </c>
    </row>
    <row r="3204" spans="1:9" ht="15" customHeight="1">
      <c r="A3204" s="1298">
        <v>45411</v>
      </c>
      <c r="B3204" s="81">
        <v>4770</v>
      </c>
      <c r="C3204" s="173">
        <v>32675</v>
      </c>
      <c r="D3204" s="248">
        <v>32550</v>
      </c>
      <c r="E3204" s="137">
        <f t="shared" si="1317"/>
        <v>-125</v>
      </c>
      <c r="F3204" s="577">
        <f t="shared" ref="F3204:F3206" si="1320">C3204-C3203</f>
        <v>-450</v>
      </c>
      <c r="G3204" s="537"/>
      <c r="H3204" s="1093"/>
      <c r="I3204" s="316">
        <v>260000</v>
      </c>
    </row>
    <row r="3205" spans="1:9" ht="15" customHeight="1" thickBot="1">
      <c r="A3205" s="1302">
        <v>45412</v>
      </c>
      <c r="B3205" s="85">
        <v>4805</v>
      </c>
      <c r="C3205" s="174">
        <v>32300</v>
      </c>
      <c r="D3205" s="1303">
        <v>32150</v>
      </c>
      <c r="E3205" s="138">
        <f t="shared" si="1317"/>
        <v>-150</v>
      </c>
      <c r="F3205" s="176">
        <f t="shared" si="1320"/>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7"/>
        <v>-100</v>
      </c>
      <c r="F3206" s="577">
        <f t="shared" si="1320"/>
        <v>-1150</v>
      </c>
      <c r="G3206" s="537"/>
      <c r="H3206" s="1093"/>
      <c r="I3206" s="1611"/>
    </row>
    <row r="3207" spans="1:9" ht="15" customHeight="1">
      <c r="A3207" s="1308">
        <v>45414</v>
      </c>
      <c r="B3207" s="81">
        <v>4825</v>
      </c>
      <c r="C3207" s="173">
        <v>31375</v>
      </c>
      <c r="D3207" s="248">
        <v>31150</v>
      </c>
      <c r="E3207" s="137">
        <f t="shared" si="1317"/>
        <v>-225</v>
      </c>
      <c r="F3207" s="577">
        <f t="shared" ref="F3207" si="1321">C3207-C3206</f>
        <v>225</v>
      </c>
      <c r="G3207" s="537"/>
      <c r="H3207" s="1093"/>
      <c r="I3207" s="1612"/>
    </row>
    <row r="3208" spans="1:9" ht="15" customHeight="1">
      <c r="A3208" s="1310">
        <v>45415</v>
      </c>
      <c r="B3208" s="81">
        <v>4835</v>
      </c>
      <c r="C3208" s="173">
        <v>32050</v>
      </c>
      <c r="D3208" s="248">
        <v>31900</v>
      </c>
      <c r="E3208" s="137">
        <f t="shared" si="1317"/>
        <v>-150</v>
      </c>
      <c r="F3208" s="577">
        <f t="shared" ref="F3208" si="1322">C3208-C3207</f>
        <v>675</v>
      </c>
      <c r="G3208" s="537"/>
      <c r="H3208" s="1093"/>
      <c r="I3208" s="1612"/>
    </row>
    <row r="3209" spans="1:9" ht="15" customHeight="1">
      <c r="A3209" s="1326">
        <v>45418</v>
      </c>
      <c r="B3209" s="1609"/>
      <c r="C3209" s="1609"/>
      <c r="D3209" s="1609"/>
      <c r="E3209" s="1609"/>
      <c r="F3209" s="1609"/>
      <c r="G3209" s="1609"/>
      <c r="H3209" s="1610"/>
      <c r="I3209" s="1327"/>
    </row>
    <row r="3210" spans="1:9" ht="15" customHeight="1">
      <c r="A3210" s="1315">
        <v>45419</v>
      </c>
      <c r="B3210" s="81">
        <v>4855</v>
      </c>
      <c r="C3210" s="173">
        <v>32575</v>
      </c>
      <c r="D3210" s="248">
        <v>32400</v>
      </c>
      <c r="E3210" s="137">
        <f t="shared" si="1317"/>
        <v>-175</v>
      </c>
      <c r="F3210" s="577">
        <f>C3210-C3208</f>
        <v>525</v>
      </c>
      <c r="G3210" s="537"/>
      <c r="H3210" s="1093"/>
      <c r="I3210" s="316">
        <v>262250</v>
      </c>
    </row>
    <row r="3211" spans="1:9" ht="15" customHeight="1">
      <c r="A3211" s="1317">
        <v>45420</v>
      </c>
      <c r="B3211" s="81">
        <v>4780</v>
      </c>
      <c r="C3211" s="173">
        <v>32650</v>
      </c>
      <c r="D3211" s="248">
        <v>32450</v>
      </c>
      <c r="E3211" s="137">
        <f t="shared" si="1317"/>
        <v>-200</v>
      </c>
      <c r="F3211" s="577">
        <f t="shared" ref="F3211" si="1323">C3211-C3210</f>
        <v>75</v>
      </c>
      <c r="G3211" s="537"/>
      <c r="H3211" s="1093"/>
      <c r="I3211" s="316">
        <v>259750</v>
      </c>
    </row>
    <row r="3212" spans="1:9" ht="15" customHeight="1">
      <c r="A3212" s="1319">
        <v>45421</v>
      </c>
      <c r="B3212" s="81">
        <v>4780</v>
      </c>
      <c r="C3212" s="173">
        <v>32400</v>
      </c>
      <c r="D3212" s="248">
        <v>32150</v>
      </c>
      <c r="E3212" s="137">
        <f t="shared" si="1317"/>
        <v>-250</v>
      </c>
      <c r="F3212" s="577">
        <f t="shared" ref="F3212:F3217" si="1324">C3212-C3211</f>
        <v>-250</v>
      </c>
      <c r="I3212" s="316">
        <v>259750</v>
      </c>
    </row>
    <row r="3213" spans="1:9" ht="15" customHeight="1">
      <c r="A3213" s="1321">
        <v>45422</v>
      </c>
      <c r="B3213" s="81">
        <v>4800</v>
      </c>
      <c r="C3213" s="173">
        <v>32895</v>
      </c>
      <c r="D3213" s="248">
        <v>32675</v>
      </c>
      <c r="E3213" s="137">
        <f t="shared" si="1317"/>
        <v>-220</v>
      </c>
      <c r="F3213" s="577">
        <f t="shared" si="1324"/>
        <v>495</v>
      </c>
      <c r="I3213" s="316">
        <v>261250</v>
      </c>
    </row>
    <row r="3214" spans="1:9" ht="15" customHeight="1">
      <c r="A3214" s="1324">
        <v>45425</v>
      </c>
      <c r="B3214" s="81">
        <v>4760</v>
      </c>
      <c r="C3214" s="173">
        <v>32675</v>
      </c>
      <c r="D3214" s="248">
        <v>32600</v>
      </c>
      <c r="E3214" s="137">
        <f t="shared" si="1317"/>
        <v>-75</v>
      </c>
      <c r="F3214" s="577">
        <f t="shared" si="1324"/>
        <v>-220</v>
      </c>
      <c r="I3214" s="316">
        <v>260500</v>
      </c>
    </row>
    <row r="3215" spans="1:9" ht="15" customHeight="1">
      <c r="A3215" s="1326">
        <v>45426</v>
      </c>
      <c r="B3215" s="81">
        <v>4835</v>
      </c>
      <c r="C3215" s="173">
        <v>33300</v>
      </c>
      <c r="D3215" s="248">
        <v>33325</v>
      </c>
      <c r="E3215" s="137">
        <f t="shared" si="1317"/>
        <v>25</v>
      </c>
      <c r="F3215" s="577">
        <f t="shared" si="1324"/>
        <v>625</v>
      </c>
      <c r="I3215" s="316">
        <f>272000-2500</f>
        <v>269500</v>
      </c>
    </row>
    <row r="3216" spans="1:9" ht="15" customHeight="1">
      <c r="A3216" s="1326">
        <v>45427</v>
      </c>
      <c r="B3216" s="81">
        <v>5015</v>
      </c>
      <c r="C3216" s="173">
        <v>34100</v>
      </c>
      <c r="D3216" s="248">
        <v>33970</v>
      </c>
      <c r="E3216" s="137">
        <f t="shared" si="1317"/>
        <v>-130</v>
      </c>
      <c r="F3216" s="577">
        <f t="shared" si="1324"/>
        <v>800</v>
      </c>
      <c r="I3216" s="316">
        <v>272000</v>
      </c>
    </row>
    <row r="3217" spans="1:9" ht="15" customHeight="1">
      <c r="A3217" s="1330">
        <v>45428</v>
      </c>
      <c r="B3217" s="81">
        <v>4920</v>
      </c>
      <c r="C3217" s="173">
        <v>33625</v>
      </c>
      <c r="D3217" s="248">
        <v>33650</v>
      </c>
      <c r="E3217" s="137">
        <f t="shared" si="1317"/>
        <v>25</v>
      </c>
      <c r="F3217" s="577">
        <f t="shared" si="1324"/>
        <v>-475</v>
      </c>
      <c r="G3217" s="537"/>
      <c r="H3217" s="1093"/>
      <c r="I3217" s="316">
        <v>274500</v>
      </c>
    </row>
    <row r="3218" spans="1:9" ht="15" customHeight="1">
      <c r="A3218" s="1331">
        <v>45429</v>
      </c>
      <c r="B3218" s="81">
        <v>4935</v>
      </c>
      <c r="C3218" s="173">
        <v>34190</v>
      </c>
      <c r="D3218" s="248">
        <v>34300</v>
      </c>
      <c r="E3218" s="137">
        <f t="shared" si="1317"/>
        <v>110</v>
      </c>
      <c r="F3218" s="577">
        <f t="shared" ref="F3218" si="1325">C3218-C3217</f>
        <v>565</v>
      </c>
      <c r="G3218" s="537"/>
      <c r="H3218" s="1093"/>
      <c r="I3218" s="316">
        <v>273500</v>
      </c>
    </row>
    <row r="3219" spans="1:9" ht="15" customHeight="1">
      <c r="A3219" s="1333">
        <v>45432</v>
      </c>
      <c r="B3219" s="81">
        <v>5000</v>
      </c>
      <c r="C3219" s="173">
        <v>34575</v>
      </c>
      <c r="D3219" s="248">
        <v>34800</v>
      </c>
      <c r="E3219" s="137">
        <f t="shared" si="1317"/>
        <v>225</v>
      </c>
      <c r="F3219" s="577">
        <f t="shared" ref="F3219" si="1326">C3219-C3218</f>
        <v>385</v>
      </c>
      <c r="G3219" s="537"/>
      <c r="H3219" s="1093"/>
      <c r="I3219" s="316">
        <v>280000</v>
      </c>
    </row>
    <row r="3220" spans="1:9" ht="15" customHeight="1">
      <c r="A3220" s="1335">
        <v>45433</v>
      </c>
      <c r="B3220" s="81">
        <v>4995</v>
      </c>
      <c r="C3220" s="173">
        <v>34105</v>
      </c>
      <c r="D3220" s="248">
        <v>34350</v>
      </c>
      <c r="E3220" s="137">
        <f t="shared" si="1317"/>
        <v>245</v>
      </c>
      <c r="F3220" s="577">
        <f t="shared" ref="F3220" si="1327">C3220-C3219</f>
        <v>-470</v>
      </c>
      <c r="G3220" s="537"/>
      <c r="H3220" s="1093"/>
      <c r="I3220" s="316">
        <v>274250</v>
      </c>
    </row>
    <row r="3221" spans="1:9" ht="15" customHeight="1">
      <c r="A3221" s="1336">
        <v>45434</v>
      </c>
      <c r="B3221" s="81">
        <v>4945</v>
      </c>
      <c r="C3221" s="173">
        <v>33350</v>
      </c>
      <c r="D3221" s="248">
        <v>33600</v>
      </c>
      <c r="E3221" s="137">
        <f t="shared" si="1317"/>
        <v>250</v>
      </c>
      <c r="F3221" s="577">
        <f t="shared" ref="F3221" si="1328">C3221-C3220</f>
        <v>-755</v>
      </c>
      <c r="G3221" s="537"/>
      <c r="H3221" s="1093"/>
      <c r="I3221" s="316">
        <v>278500</v>
      </c>
    </row>
    <row r="3222" spans="1:9" ht="15" customHeight="1">
      <c r="A3222" s="1337">
        <v>45435</v>
      </c>
      <c r="B3222" s="81">
        <v>4935</v>
      </c>
      <c r="C3222" s="173">
        <v>33125</v>
      </c>
      <c r="D3222" s="248">
        <v>33115</v>
      </c>
      <c r="E3222" s="137">
        <f t="shared" si="1317"/>
        <v>-10</v>
      </c>
      <c r="F3222" s="577">
        <f t="shared" ref="F3222:F3223" si="1329">C3222-C3221</f>
        <v>-225</v>
      </c>
      <c r="I3222" s="316">
        <v>272500</v>
      </c>
    </row>
    <row r="3223" spans="1:9" ht="15" customHeight="1">
      <c r="A3223" s="1339">
        <v>45436</v>
      </c>
      <c r="B3223" s="81">
        <v>4945</v>
      </c>
      <c r="C3223" s="173">
        <v>33725</v>
      </c>
      <c r="D3223" s="248">
        <v>33850</v>
      </c>
      <c r="E3223" s="137">
        <f t="shared" si="1317"/>
        <v>125</v>
      </c>
      <c r="F3223" s="577">
        <f t="shared" si="1329"/>
        <v>600</v>
      </c>
      <c r="I3223" s="316">
        <v>272750</v>
      </c>
    </row>
    <row r="3224" spans="1:9" ht="15" customHeight="1">
      <c r="A3224" s="1340">
        <v>45439</v>
      </c>
      <c r="B3224" s="1609"/>
      <c r="C3224" s="1609"/>
      <c r="D3224" s="1609"/>
      <c r="E3224" s="1609"/>
      <c r="F3224" s="1609"/>
      <c r="G3224" s="1609"/>
      <c r="H3224" s="1610"/>
      <c r="I3224" s="316">
        <v>272250</v>
      </c>
    </row>
    <row r="3225" spans="1:9" ht="15" customHeight="1">
      <c r="A3225" s="1341">
        <v>45440</v>
      </c>
      <c r="B3225" s="81">
        <v>4970</v>
      </c>
      <c r="C3225" s="173">
        <v>33950</v>
      </c>
      <c r="D3225" s="248">
        <v>34125</v>
      </c>
      <c r="E3225" s="137">
        <f t="shared" ref="E3225:E3230" si="1330">D3225-C3225</f>
        <v>175</v>
      </c>
      <c r="F3225" s="577">
        <f>C3225-C3223</f>
        <v>225</v>
      </c>
      <c r="I3225" s="316">
        <v>278750</v>
      </c>
    </row>
    <row r="3226" spans="1:9" ht="15" customHeight="1">
      <c r="A3226" s="1343">
        <v>45441</v>
      </c>
      <c r="B3226" s="81">
        <v>4940</v>
      </c>
      <c r="C3226" s="173">
        <v>33955</v>
      </c>
      <c r="D3226" s="248">
        <v>34100</v>
      </c>
      <c r="E3226" s="137">
        <f t="shared" si="1330"/>
        <v>145</v>
      </c>
      <c r="F3226" s="577">
        <f t="shared" ref="F3226:F3227" si="1331">C3226-C3225</f>
        <v>5</v>
      </c>
      <c r="I3226" s="316">
        <v>279250</v>
      </c>
    </row>
    <row r="3227" spans="1:9" ht="15" customHeight="1">
      <c r="A3227" s="1345">
        <v>45442</v>
      </c>
      <c r="B3227" s="81">
        <v>4940</v>
      </c>
      <c r="C3227" s="173">
        <v>33150</v>
      </c>
      <c r="D3227" s="248">
        <v>33300</v>
      </c>
      <c r="E3227" s="137">
        <f t="shared" si="1330"/>
        <v>150</v>
      </c>
      <c r="F3227" s="577">
        <f t="shared" si="1331"/>
        <v>-805</v>
      </c>
      <c r="G3227" s="537"/>
      <c r="H3227" s="1093"/>
      <c r="I3227" s="316">
        <v>278000</v>
      </c>
    </row>
    <row r="3228" spans="1:9" ht="15" customHeight="1" thickBot="1">
      <c r="A3228" s="1349">
        <v>45443</v>
      </c>
      <c r="B3228" s="85">
        <v>4995</v>
      </c>
      <c r="C3228" s="174">
        <v>33300</v>
      </c>
      <c r="D3228" s="1351">
        <v>33525</v>
      </c>
      <c r="E3228" s="138">
        <f t="shared" si="1330"/>
        <v>225</v>
      </c>
      <c r="F3228" s="176">
        <f t="shared" ref="F3228" si="1332">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0"/>
        <v>225</v>
      </c>
      <c r="F3229" s="177">
        <f t="shared" ref="F3229" si="1333">C3229-C3228</f>
        <v>-700</v>
      </c>
      <c r="G3229" s="538"/>
      <c r="H3229" s="1360"/>
      <c r="I3229" s="316">
        <v>271250</v>
      </c>
    </row>
    <row r="3230" spans="1:9" ht="15" customHeight="1">
      <c r="A3230" s="1359">
        <v>45447</v>
      </c>
      <c r="B3230" s="81">
        <v>5000</v>
      </c>
      <c r="C3230" s="173">
        <v>32000</v>
      </c>
      <c r="D3230" s="248">
        <v>32150</v>
      </c>
      <c r="E3230" s="137">
        <f t="shared" si="1330"/>
        <v>150</v>
      </c>
      <c r="F3230" s="577">
        <f t="shared" ref="F3230" si="1334">C3230-C3229</f>
        <v>-600</v>
      </c>
      <c r="I3230" s="316">
        <v>267500</v>
      </c>
    </row>
    <row r="3231" spans="1:9" ht="15" customHeight="1">
      <c r="A3231" s="1359">
        <v>45448</v>
      </c>
      <c r="B3231" s="81">
        <v>5000</v>
      </c>
      <c r="C3231" s="173">
        <v>31375</v>
      </c>
      <c r="D3231" s="248">
        <v>31700</v>
      </c>
      <c r="E3231" s="137">
        <f t="shared" ref="E3231:E3248" si="1335">D3231-C3231</f>
        <v>325</v>
      </c>
      <c r="F3231" s="577">
        <f t="shared" ref="F3231:F3237" si="1336">C3231-C3230</f>
        <v>-625</v>
      </c>
      <c r="G3231" s="1361"/>
      <c r="H3231" s="361"/>
      <c r="I3231" s="316">
        <v>262500</v>
      </c>
    </row>
    <row r="3232" spans="1:9" ht="15" customHeight="1">
      <c r="A3232" s="1359">
        <v>45449</v>
      </c>
      <c r="B3232" s="81">
        <v>4815</v>
      </c>
      <c r="C3232" s="173">
        <v>31900</v>
      </c>
      <c r="D3232" s="248">
        <v>32125</v>
      </c>
      <c r="E3232" s="137">
        <f t="shared" si="1335"/>
        <v>225</v>
      </c>
      <c r="F3232" s="577">
        <f t="shared" si="1336"/>
        <v>525</v>
      </c>
      <c r="I3232" s="316">
        <v>263000</v>
      </c>
    </row>
    <row r="3233" spans="1:9" ht="15" customHeight="1">
      <c r="A3233" s="1359">
        <v>45450</v>
      </c>
      <c r="B3233" s="81">
        <v>4810</v>
      </c>
      <c r="C3233" s="173">
        <v>32105</v>
      </c>
      <c r="D3233" s="248">
        <v>32420</v>
      </c>
      <c r="E3233" s="137">
        <f t="shared" si="1335"/>
        <v>315</v>
      </c>
      <c r="F3233" s="577">
        <f t="shared" si="1336"/>
        <v>205</v>
      </c>
      <c r="I3233" s="316">
        <v>266500</v>
      </c>
    </row>
    <row r="3234" spans="1:9" ht="15" customHeight="1">
      <c r="A3234" s="1359">
        <v>45453</v>
      </c>
      <c r="B3234" s="81">
        <v>4795</v>
      </c>
      <c r="C3234" s="173">
        <v>31700</v>
      </c>
      <c r="D3234" s="248">
        <v>32000</v>
      </c>
      <c r="E3234" s="137">
        <f t="shared" si="1335"/>
        <v>300</v>
      </c>
      <c r="F3234" s="577">
        <f t="shared" si="1336"/>
        <v>-405</v>
      </c>
      <c r="I3234" s="316"/>
    </row>
    <row r="3235" spans="1:9" ht="15" customHeight="1">
      <c r="A3235" s="1359">
        <v>45454</v>
      </c>
      <c r="B3235" s="81">
        <v>4820</v>
      </c>
      <c r="C3235" s="173">
        <v>31750</v>
      </c>
      <c r="D3235" s="248">
        <v>32000</v>
      </c>
      <c r="E3235" s="137">
        <f t="shared" si="1335"/>
        <v>250</v>
      </c>
      <c r="F3235" s="577">
        <f t="shared" si="1336"/>
        <v>50</v>
      </c>
      <c r="I3235" s="316">
        <v>264250</v>
      </c>
    </row>
    <row r="3236" spans="1:9" ht="15" customHeight="1">
      <c r="A3236" s="1359">
        <v>45455</v>
      </c>
      <c r="B3236" s="81">
        <v>4665</v>
      </c>
      <c r="C3236" s="173">
        <v>32750</v>
      </c>
      <c r="D3236" s="248">
        <v>32925</v>
      </c>
      <c r="E3236" s="137">
        <f t="shared" si="1335"/>
        <v>175</v>
      </c>
      <c r="F3236" s="577">
        <f t="shared" si="1336"/>
        <v>1000</v>
      </c>
      <c r="I3236" s="316">
        <v>271000</v>
      </c>
    </row>
    <row r="3237" spans="1:9" ht="15" customHeight="1">
      <c r="A3237" s="1359">
        <v>45456</v>
      </c>
      <c r="B3237" s="81">
        <v>4665</v>
      </c>
      <c r="C3237" s="173">
        <v>33150</v>
      </c>
      <c r="D3237" s="248">
        <v>33400</v>
      </c>
      <c r="E3237" s="137">
        <f t="shared" si="1335"/>
        <v>250</v>
      </c>
      <c r="F3237" s="577">
        <f t="shared" si="1336"/>
        <v>400</v>
      </c>
      <c r="G3237" s="537"/>
      <c r="H3237" s="1093"/>
      <c r="I3237" s="316">
        <v>274250</v>
      </c>
    </row>
    <row r="3238" spans="1:9" ht="15" customHeight="1">
      <c r="A3238" s="1359">
        <v>45457</v>
      </c>
      <c r="B3238" s="81">
        <v>4610</v>
      </c>
      <c r="C3238" s="173">
        <v>32410</v>
      </c>
      <c r="D3238" s="248">
        <v>32700</v>
      </c>
      <c r="E3238" s="137">
        <f t="shared" si="1335"/>
        <v>290</v>
      </c>
      <c r="F3238" s="577">
        <f t="shared" ref="F3238" si="1337">C3238-C3237</f>
        <v>-740</v>
      </c>
      <c r="G3238" s="537"/>
      <c r="H3238" s="1093"/>
      <c r="I3238" s="316">
        <v>270500</v>
      </c>
    </row>
    <row r="3239" spans="1:9" ht="15" customHeight="1">
      <c r="A3239" s="1359">
        <v>45460</v>
      </c>
      <c r="B3239" s="81">
        <v>4675</v>
      </c>
      <c r="C3239" s="173">
        <v>31800</v>
      </c>
      <c r="D3239" s="248">
        <v>31900</v>
      </c>
      <c r="E3239" s="137">
        <f t="shared" si="1335"/>
        <v>100</v>
      </c>
      <c r="F3239" s="577">
        <f t="shared" ref="F3239" si="1338">C3239-C3238</f>
        <v>-610</v>
      </c>
      <c r="G3239" s="537"/>
      <c r="H3239" s="1093"/>
      <c r="I3239" s="316">
        <v>268000</v>
      </c>
    </row>
    <row r="3240" spans="1:9" ht="15" customHeight="1">
      <c r="A3240" s="1359">
        <v>45461</v>
      </c>
      <c r="B3240" s="81">
        <v>4675</v>
      </c>
      <c r="C3240" s="173">
        <v>31775</v>
      </c>
      <c r="D3240" s="248">
        <v>32000</v>
      </c>
      <c r="E3240" s="137">
        <f t="shared" si="1335"/>
        <v>225</v>
      </c>
      <c r="F3240" s="577">
        <f t="shared" ref="F3240" si="1339">C3240-C3239</f>
        <v>-25</v>
      </c>
      <c r="G3240" s="537"/>
      <c r="H3240" s="1093"/>
      <c r="I3240" s="316">
        <v>267750</v>
      </c>
    </row>
    <row r="3241" spans="1:9" ht="15" customHeight="1">
      <c r="A3241" s="1359">
        <v>45462</v>
      </c>
      <c r="B3241" s="81">
        <v>4765</v>
      </c>
      <c r="C3241" s="173">
        <v>32150</v>
      </c>
      <c r="D3241" s="248">
        <v>32350</v>
      </c>
      <c r="E3241" s="137">
        <f t="shared" si="1335"/>
        <v>200</v>
      </c>
      <c r="F3241" s="577">
        <f t="shared" ref="F3241:F3243" si="1340">C3241-C3240</f>
        <v>375</v>
      </c>
      <c r="I3241" s="316">
        <v>267000</v>
      </c>
    </row>
    <row r="3242" spans="1:9" ht="15" customHeight="1">
      <c r="A3242" s="1359">
        <v>45463</v>
      </c>
      <c r="B3242" s="81">
        <v>4745</v>
      </c>
      <c r="C3242" s="173">
        <v>32575</v>
      </c>
      <c r="D3242" s="248">
        <v>32875</v>
      </c>
      <c r="E3242" s="137">
        <f t="shared" si="1335"/>
        <v>300</v>
      </c>
      <c r="F3242" s="577">
        <f t="shared" si="1340"/>
        <v>425</v>
      </c>
      <c r="I3242" s="316">
        <v>272250</v>
      </c>
    </row>
    <row r="3243" spans="1:9" ht="15" customHeight="1">
      <c r="A3243" s="1359">
        <v>45464</v>
      </c>
      <c r="B3243" s="81">
        <v>4735</v>
      </c>
      <c r="C3243" s="173">
        <v>32650</v>
      </c>
      <c r="D3243" s="248">
        <v>32900</v>
      </c>
      <c r="E3243" s="137">
        <f t="shared" si="1335"/>
        <v>250</v>
      </c>
      <c r="F3243" s="577">
        <f t="shared" si="1340"/>
        <v>75</v>
      </c>
      <c r="G3243" s="537"/>
      <c r="H3243" s="1093"/>
      <c r="I3243" s="316">
        <v>273750</v>
      </c>
    </row>
    <row r="3244" spans="1:9" ht="15" customHeight="1">
      <c r="A3244" s="1359">
        <v>45467</v>
      </c>
      <c r="B3244" s="81">
        <v>4735</v>
      </c>
      <c r="C3244" s="173">
        <v>32595</v>
      </c>
      <c r="D3244" s="248">
        <v>32850</v>
      </c>
      <c r="E3244" s="137">
        <f t="shared" si="1335"/>
        <v>255</v>
      </c>
      <c r="F3244" s="577">
        <f t="shared" ref="F3244:F3245" si="1341">C3244-C3243</f>
        <v>-55</v>
      </c>
      <c r="I3244" s="316">
        <v>271000</v>
      </c>
    </row>
    <row r="3245" spans="1:9" ht="15" customHeight="1">
      <c r="A3245" s="1359">
        <v>45468</v>
      </c>
      <c r="B3245" s="81">
        <v>4725</v>
      </c>
      <c r="C3245" s="173">
        <v>32645</v>
      </c>
      <c r="D3245" s="248">
        <v>32850</v>
      </c>
      <c r="E3245" s="137">
        <f t="shared" si="1335"/>
        <v>205</v>
      </c>
      <c r="F3245" s="577">
        <f t="shared" si="1341"/>
        <v>50</v>
      </c>
      <c r="G3245" s="537"/>
      <c r="H3245" s="1093"/>
      <c r="I3245" s="316">
        <v>271250</v>
      </c>
    </row>
    <row r="3246" spans="1:9" ht="15" customHeight="1">
      <c r="A3246" s="1359">
        <v>45469</v>
      </c>
      <c r="B3246" s="81">
        <v>4780</v>
      </c>
      <c r="C3246" s="173">
        <v>31560</v>
      </c>
      <c r="D3246" s="248">
        <v>31850</v>
      </c>
      <c r="E3246" s="137">
        <f t="shared" si="1335"/>
        <v>290</v>
      </c>
      <c r="F3246" s="577">
        <f t="shared" ref="F3246" si="1342">C3246-C3245</f>
        <v>-1085</v>
      </c>
      <c r="G3246" s="537"/>
      <c r="H3246" s="1093"/>
      <c r="I3246" s="316">
        <v>263250</v>
      </c>
    </row>
    <row r="3247" spans="1:9" ht="15" customHeight="1">
      <c r="A3247" s="1359">
        <v>45470</v>
      </c>
      <c r="B3247" s="81">
        <v>4780</v>
      </c>
      <c r="C3247" s="173">
        <v>32085</v>
      </c>
      <c r="D3247" s="248">
        <v>32275</v>
      </c>
      <c r="E3247" s="137">
        <f t="shared" si="1335"/>
        <v>190</v>
      </c>
      <c r="F3247" s="577">
        <f t="shared" ref="F3247" si="1343">C3247-C3246</f>
        <v>525</v>
      </c>
      <c r="G3247" s="537"/>
      <c r="H3247" s="1093"/>
      <c r="I3247" s="316">
        <v>267750</v>
      </c>
    </row>
    <row r="3248" spans="1:9" ht="15" customHeight="1" thickBot="1">
      <c r="A3248" s="1390">
        <v>45471</v>
      </c>
      <c r="B3248" s="85">
        <v>4770</v>
      </c>
      <c r="C3248" s="174">
        <v>33000</v>
      </c>
      <c r="D3248" s="1391">
        <v>33200</v>
      </c>
      <c r="E3248" s="138">
        <f t="shared" si="1335"/>
        <v>200</v>
      </c>
      <c r="F3248" s="176">
        <f t="shared" ref="F3248" si="1344">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88" si="1345">D3249-C3249</f>
        <v>210</v>
      </c>
      <c r="F3249" s="177">
        <f t="shared" ref="F3249" si="1346">C3249-C3248</f>
        <v>-160</v>
      </c>
      <c r="G3249" s="538"/>
      <c r="H3249" s="1360"/>
      <c r="I3249" s="1395">
        <v>274500</v>
      </c>
    </row>
    <row r="3250" spans="1:10" ht="15" customHeight="1">
      <c r="A3250" s="1359">
        <v>45475</v>
      </c>
      <c r="B3250" s="81">
        <v>4725</v>
      </c>
      <c r="C3250" s="173">
        <v>32900</v>
      </c>
      <c r="D3250" s="248">
        <v>33150</v>
      </c>
      <c r="E3250" s="137">
        <f t="shared" si="1345"/>
        <v>250</v>
      </c>
      <c r="F3250" s="577">
        <f t="shared" ref="F3250" si="1347">C3250-C3249</f>
        <v>60</v>
      </c>
      <c r="G3250" s="537"/>
      <c r="H3250" s="1093"/>
      <c r="I3250" s="360">
        <v>273000</v>
      </c>
    </row>
    <row r="3251" spans="1:10" ht="15" customHeight="1">
      <c r="A3251" s="1359">
        <v>45476</v>
      </c>
      <c r="B3251" s="81">
        <v>4575</v>
      </c>
      <c r="C3251" s="173">
        <v>33100</v>
      </c>
      <c r="D3251" s="248">
        <v>33275</v>
      </c>
      <c r="E3251" s="137">
        <f t="shared" si="1345"/>
        <v>175</v>
      </c>
      <c r="F3251" s="577">
        <f t="shared" ref="F3251" si="1348">C3251-C3250</f>
        <v>200</v>
      </c>
      <c r="G3251" s="537"/>
      <c r="H3251" s="1093"/>
      <c r="I3251" s="316">
        <v>271750</v>
      </c>
    </row>
    <row r="3252" spans="1:10" ht="15" customHeight="1">
      <c r="A3252" s="1359">
        <v>45477</v>
      </c>
      <c r="B3252" s="81">
        <v>4565</v>
      </c>
      <c r="C3252" s="173">
        <v>33225</v>
      </c>
      <c r="D3252" s="248">
        <v>33250</v>
      </c>
      <c r="E3252" s="137">
        <f t="shared" si="1345"/>
        <v>25</v>
      </c>
      <c r="F3252" s="577">
        <f t="shared" ref="F3252:F3257" si="1349">C3252-C3251</f>
        <v>125</v>
      </c>
      <c r="I3252" s="316">
        <v>276000</v>
      </c>
    </row>
    <row r="3253" spans="1:10" ht="15" customHeight="1">
      <c r="A3253" s="1359">
        <v>45478</v>
      </c>
      <c r="B3253" s="81">
        <v>4570</v>
      </c>
      <c r="C3253" s="173">
        <v>33595</v>
      </c>
      <c r="D3253" s="248">
        <v>33625</v>
      </c>
      <c r="E3253" s="137">
        <f t="shared" si="1345"/>
        <v>30</v>
      </c>
      <c r="F3253" s="577">
        <f t="shared" si="1349"/>
        <v>370</v>
      </c>
      <c r="I3253" s="316">
        <v>276000</v>
      </c>
    </row>
    <row r="3254" spans="1:10" ht="15" customHeight="1">
      <c r="A3254" s="1359">
        <v>45481</v>
      </c>
      <c r="B3254" s="81">
        <v>4625</v>
      </c>
      <c r="C3254" s="173">
        <v>34450</v>
      </c>
      <c r="D3254" s="248">
        <v>34400</v>
      </c>
      <c r="E3254" s="137">
        <f t="shared" si="1345"/>
        <v>-50</v>
      </c>
      <c r="F3254" s="577">
        <f t="shared" si="1349"/>
        <v>855</v>
      </c>
      <c r="I3254" s="1404">
        <v>276000</v>
      </c>
    </row>
    <row r="3255" spans="1:10" ht="15" customHeight="1">
      <c r="A3255" s="1359">
        <v>45482</v>
      </c>
      <c r="B3255" s="81">
        <v>4600</v>
      </c>
      <c r="C3255" s="173">
        <v>34325</v>
      </c>
      <c r="D3255" s="248">
        <v>34300</v>
      </c>
      <c r="E3255" s="137">
        <f t="shared" si="1345"/>
        <v>-25</v>
      </c>
      <c r="F3255" s="577">
        <f t="shared" si="1349"/>
        <v>-125</v>
      </c>
      <c r="I3255" s="316">
        <v>275750</v>
      </c>
    </row>
    <row r="3256" spans="1:10" ht="15" customHeight="1">
      <c r="A3256" s="1359">
        <v>45483</v>
      </c>
      <c r="B3256" s="81">
        <v>4450</v>
      </c>
      <c r="C3256" s="173">
        <v>34900</v>
      </c>
      <c r="D3256" s="248">
        <v>34700</v>
      </c>
      <c r="E3256" s="137">
        <f t="shared" si="1345"/>
        <v>-200</v>
      </c>
      <c r="F3256" s="577">
        <f t="shared" si="1349"/>
        <v>575</v>
      </c>
      <c r="I3256" s="316">
        <v>278750</v>
      </c>
    </row>
    <row r="3257" spans="1:10" ht="15" customHeight="1">
      <c r="A3257" s="1359">
        <v>45484</v>
      </c>
      <c r="B3257" s="81">
        <v>4440</v>
      </c>
      <c r="C3257" s="173">
        <v>35600</v>
      </c>
      <c r="D3257" s="248">
        <v>35350</v>
      </c>
      <c r="E3257" s="137">
        <f t="shared" si="1345"/>
        <v>-250</v>
      </c>
      <c r="F3257" s="577">
        <f t="shared" si="1349"/>
        <v>700</v>
      </c>
      <c r="G3257" s="537"/>
      <c r="H3257" s="1093"/>
      <c r="I3257" s="316">
        <v>281750</v>
      </c>
    </row>
    <row r="3258" spans="1:10" ht="15" customHeight="1">
      <c r="A3258" s="1359">
        <v>45485</v>
      </c>
      <c r="B3258" s="81">
        <v>4440</v>
      </c>
      <c r="C3258" s="173">
        <v>33950</v>
      </c>
      <c r="D3258" s="248">
        <v>33955</v>
      </c>
      <c r="E3258" s="137">
        <f t="shared" si="1345"/>
        <v>5</v>
      </c>
      <c r="F3258" s="577">
        <f>C3258-C3257</f>
        <v>-1650</v>
      </c>
      <c r="G3258" s="537"/>
      <c r="H3258" s="1093"/>
      <c r="I3258" s="316">
        <v>275750</v>
      </c>
    </row>
    <row r="3259" spans="1:10" ht="15" customHeight="1">
      <c r="A3259" s="1359">
        <v>45488</v>
      </c>
      <c r="B3259" s="81">
        <v>4440</v>
      </c>
      <c r="C3259" s="173">
        <v>33600</v>
      </c>
      <c r="D3259" s="248">
        <v>33785</v>
      </c>
      <c r="E3259" s="137">
        <f t="shared" si="1345"/>
        <v>185</v>
      </c>
      <c r="F3259" s="577">
        <f t="shared" ref="F3259" si="1350">C3259-C3258</f>
        <v>-350</v>
      </c>
      <c r="G3259" s="537"/>
      <c r="H3259" s="1093"/>
      <c r="I3259" s="316">
        <v>275750</v>
      </c>
    </row>
    <row r="3260" spans="1:10" ht="15" customHeight="1">
      <c r="A3260" s="1359">
        <v>45489</v>
      </c>
      <c r="B3260" s="81">
        <v>4460</v>
      </c>
      <c r="C3260" s="173">
        <v>32950</v>
      </c>
      <c r="D3260" s="248">
        <v>33085</v>
      </c>
      <c r="E3260" s="137">
        <f t="shared" si="1345"/>
        <v>135</v>
      </c>
      <c r="F3260" s="577">
        <f t="shared" ref="F3260" si="1351">C3260-C3259</f>
        <v>-650</v>
      </c>
      <c r="G3260" s="537"/>
      <c r="H3260" s="1093"/>
      <c r="I3260" s="316">
        <v>272750</v>
      </c>
    </row>
    <row r="3261" spans="1:10" ht="15" customHeight="1">
      <c r="A3261" s="1359">
        <v>45490</v>
      </c>
      <c r="B3261" s="81">
        <v>4455</v>
      </c>
      <c r="C3261" s="173">
        <v>33300</v>
      </c>
      <c r="D3261" s="248">
        <v>33360</v>
      </c>
      <c r="E3261" s="137">
        <f t="shared" si="1345"/>
        <v>60</v>
      </c>
      <c r="F3261" s="577">
        <f t="shared" ref="F3261:F3266" si="1352">C3261-C3260</f>
        <v>350</v>
      </c>
      <c r="I3261" s="316">
        <v>274500</v>
      </c>
    </row>
    <row r="3262" spans="1:10" ht="15" customHeight="1">
      <c r="A3262" s="1359">
        <v>45491</v>
      </c>
      <c r="B3262" s="81">
        <v>4505</v>
      </c>
      <c r="C3262" s="173">
        <v>31700</v>
      </c>
      <c r="D3262" s="248">
        <v>31800</v>
      </c>
      <c r="E3262" s="137">
        <f t="shared" si="1345"/>
        <v>100</v>
      </c>
      <c r="F3262" s="577">
        <f t="shared" si="1352"/>
        <v>-1600</v>
      </c>
      <c r="I3262" s="316">
        <v>266500</v>
      </c>
    </row>
    <row r="3263" spans="1:10" ht="15" customHeight="1">
      <c r="A3263" s="1359">
        <v>45492</v>
      </c>
      <c r="B3263" s="81">
        <v>4560</v>
      </c>
      <c r="C3263" s="173">
        <v>30695</v>
      </c>
      <c r="D3263" s="248">
        <v>30850</v>
      </c>
      <c r="E3263" s="137">
        <f t="shared" si="1345"/>
        <v>155</v>
      </c>
      <c r="F3263" s="577">
        <f t="shared" si="1352"/>
        <v>-1005</v>
      </c>
      <c r="I3263" s="316">
        <v>262000</v>
      </c>
      <c r="J3263" s="494"/>
    </row>
    <row r="3264" spans="1:10" ht="15" customHeight="1">
      <c r="A3264" s="1359">
        <v>45495</v>
      </c>
      <c r="B3264" s="81">
        <v>4570</v>
      </c>
      <c r="C3264" s="173">
        <v>30200</v>
      </c>
      <c r="D3264" s="248">
        <v>30375</v>
      </c>
      <c r="E3264" s="137">
        <f t="shared" si="1345"/>
        <v>175</v>
      </c>
      <c r="F3264" s="577">
        <f t="shared" si="1352"/>
        <v>-495</v>
      </c>
      <c r="I3264" s="316">
        <v>260500</v>
      </c>
    </row>
    <row r="3265" spans="1:9" ht="15" customHeight="1">
      <c r="A3265" s="1359">
        <v>45496</v>
      </c>
      <c r="B3265" s="81">
        <v>4590</v>
      </c>
      <c r="C3265" s="173">
        <v>29050</v>
      </c>
      <c r="D3265" s="248">
        <v>29110</v>
      </c>
      <c r="E3265" s="137">
        <f t="shared" si="1345"/>
        <v>60</v>
      </c>
      <c r="F3265" s="577">
        <f t="shared" si="1352"/>
        <v>-1150</v>
      </c>
      <c r="I3265" s="316">
        <v>253000</v>
      </c>
    </row>
    <row r="3266" spans="1:9" ht="15" customHeight="1">
      <c r="A3266" s="1359">
        <v>45497</v>
      </c>
      <c r="B3266" s="81">
        <v>4605</v>
      </c>
      <c r="C3266" s="173">
        <v>30050</v>
      </c>
      <c r="D3266" s="248">
        <v>30200</v>
      </c>
      <c r="E3266" s="137">
        <f t="shared" si="1345"/>
        <v>150</v>
      </c>
      <c r="F3266" s="577">
        <f t="shared" si="1352"/>
        <v>1000</v>
      </c>
      <c r="G3266" s="537"/>
      <c r="H3266" s="1093"/>
      <c r="I3266" s="316">
        <v>249250</v>
      </c>
    </row>
    <row r="3267" spans="1:9" ht="15" customHeight="1">
      <c r="A3267" s="1359">
        <v>45498</v>
      </c>
      <c r="B3267" s="81">
        <v>4605</v>
      </c>
      <c r="C3267" s="173">
        <v>29080</v>
      </c>
      <c r="D3267" s="248">
        <v>29300</v>
      </c>
      <c r="E3267" s="137">
        <f t="shared" si="1345"/>
        <v>220</v>
      </c>
      <c r="F3267" s="577">
        <f t="shared" ref="F3267" si="1353">C3267-C3266</f>
        <v>-970</v>
      </c>
      <c r="G3267" s="537"/>
      <c r="H3267" s="1093"/>
      <c r="I3267" s="316">
        <v>249250</v>
      </c>
    </row>
    <row r="3268" spans="1:9" ht="15" customHeight="1">
      <c r="A3268" s="1359">
        <v>45499</v>
      </c>
      <c r="B3268" s="81">
        <v>4605</v>
      </c>
      <c r="C3268" s="173">
        <v>29410</v>
      </c>
      <c r="D3268" s="248">
        <v>29600</v>
      </c>
      <c r="E3268" s="137">
        <f t="shared" si="1345"/>
        <v>190</v>
      </c>
      <c r="F3268" s="577">
        <f t="shared" ref="F3268" si="1354">C3268-C3267</f>
        <v>330</v>
      </c>
      <c r="G3268" s="537"/>
      <c r="H3268" s="1093"/>
      <c r="I3268" s="316">
        <v>250500</v>
      </c>
    </row>
    <row r="3269" spans="1:9" ht="15" customHeight="1">
      <c r="A3269" s="1359">
        <v>45502</v>
      </c>
      <c r="B3269" s="81">
        <v>4605</v>
      </c>
      <c r="C3269" s="173">
        <v>29155</v>
      </c>
      <c r="D3269" s="248">
        <v>29350</v>
      </c>
      <c r="E3269" s="137">
        <f t="shared" si="1345"/>
        <v>195</v>
      </c>
      <c r="F3269" s="577">
        <f t="shared" ref="F3269" si="1355">C3269-C3268</f>
        <v>-255</v>
      </c>
      <c r="G3269" s="537"/>
      <c r="H3269" s="1093"/>
      <c r="I3269" s="316">
        <v>247750</v>
      </c>
    </row>
    <row r="3270" spans="1:9" ht="15" customHeight="1">
      <c r="A3270" s="1359">
        <v>45503</v>
      </c>
      <c r="B3270" s="81">
        <v>4625</v>
      </c>
      <c r="C3270" s="173">
        <v>28405</v>
      </c>
      <c r="D3270" s="248">
        <v>28750</v>
      </c>
      <c r="E3270" s="137">
        <f t="shared" si="1345"/>
        <v>345</v>
      </c>
      <c r="F3270" s="577">
        <f t="shared" ref="F3270" si="1356">C3270-C3269</f>
        <v>-750</v>
      </c>
      <c r="G3270" s="537"/>
      <c r="H3270" s="1093"/>
      <c r="I3270" s="316">
        <v>246000</v>
      </c>
    </row>
    <row r="3271" spans="1:9" ht="15" customHeight="1" thickBot="1">
      <c r="A3271" s="1434">
        <v>45504</v>
      </c>
      <c r="B3271" s="85">
        <v>4600</v>
      </c>
      <c r="C3271" s="174">
        <v>29610</v>
      </c>
      <c r="D3271" s="1436">
        <v>30025</v>
      </c>
      <c r="E3271" s="138">
        <f t="shared" si="1345"/>
        <v>415</v>
      </c>
      <c r="F3271" s="176">
        <f t="shared" ref="F3271" si="1357">C3271-C3270</f>
        <v>1205</v>
      </c>
      <c r="G3271" s="551">
        <f>AVERAGE($C$3249:C3271)</f>
        <v>32003.91304347826</v>
      </c>
      <c r="H3271" s="359">
        <f>AVERAGE($C$3122:C3271)</f>
        <v>29719.493243243243</v>
      </c>
      <c r="I3271" s="1435">
        <v>248000</v>
      </c>
    </row>
    <row r="3272" spans="1:9" ht="15" customHeight="1">
      <c r="A3272" s="1359">
        <v>45505</v>
      </c>
      <c r="B3272" s="81">
        <v>4700</v>
      </c>
      <c r="C3272" s="173">
        <v>29635</v>
      </c>
      <c r="D3272" s="248">
        <v>29900</v>
      </c>
      <c r="E3272" s="137">
        <f t="shared" si="1345"/>
        <v>265</v>
      </c>
      <c r="F3272" s="577">
        <f t="shared" ref="F3272:F3277" si="1358">C3272-C3271</f>
        <v>25</v>
      </c>
      <c r="I3272" s="316">
        <v>251000</v>
      </c>
    </row>
    <row r="3273" spans="1:9" ht="15" customHeight="1">
      <c r="A3273" s="1359">
        <v>45506</v>
      </c>
      <c r="B3273" s="81">
        <v>4720</v>
      </c>
      <c r="C3273" s="173">
        <v>30200</v>
      </c>
      <c r="D3273" s="248">
        <v>30350</v>
      </c>
      <c r="E3273" s="137">
        <f t="shared" si="1345"/>
        <v>150</v>
      </c>
      <c r="F3273" s="577">
        <f t="shared" si="1358"/>
        <v>565</v>
      </c>
      <c r="I3273" s="316">
        <v>248700</v>
      </c>
    </row>
    <row r="3274" spans="1:9" ht="15" customHeight="1">
      <c r="A3274" s="1359">
        <v>45509</v>
      </c>
      <c r="B3274" s="81">
        <v>4695</v>
      </c>
      <c r="C3274" s="173">
        <v>28900</v>
      </c>
      <c r="D3274" s="248">
        <v>28950</v>
      </c>
      <c r="E3274" s="137">
        <f t="shared" si="1345"/>
        <v>50</v>
      </c>
      <c r="F3274" s="577">
        <f t="shared" si="1358"/>
        <v>-1300</v>
      </c>
      <c r="I3274" s="316">
        <v>249100</v>
      </c>
    </row>
    <row r="3275" spans="1:9" ht="15" customHeight="1">
      <c r="A3275" s="1359">
        <v>45510</v>
      </c>
      <c r="B3275" s="81">
        <v>4695</v>
      </c>
      <c r="C3275" s="173">
        <v>29400</v>
      </c>
      <c r="D3275" s="248">
        <v>29575</v>
      </c>
      <c r="E3275" s="137">
        <f t="shared" si="1345"/>
        <v>175</v>
      </c>
      <c r="F3275" s="577">
        <f t="shared" si="1358"/>
        <v>500</v>
      </c>
      <c r="I3275" s="316">
        <v>246000</v>
      </c>
    </row>
    <row r="3276" spans="1:9" ht="15" customHeight="1">
      <c r="A3276" s="1359">
        <v>45511</v>
      </c>
      <c r="B3276" s="81">
        <v>4570</v>
      </c>
      <c r="C3276" s="173">
        <v>29800</v>
      </c>
      <c r="D3276" s="248">
        <v>29900</v>
      </c>
      <c r="E3276" s="137">
        <f t="shared" si="1345"/>
        <v>100</v>
      </c>
      <c r="F3276" s="577">
        <f t="shared" si="1358"/>
        <v>400</v>
      </c>
      <c r="I3276" s="316">
        <v>247650</v>
      </c>
    </row>
    <row r="3277" spans="1:9" ht="15" customHeight="1">
      <c r="A3277" s="1359">
        <v>45512</v>
      </c>
      <c r="B3277" s="81">
        <v>4535</v>
      </c>
      <c r="C3277" s="173">
        <v>30125</v>
      </c>
      <c r="D3277" s="248">
        <v>30075</v>
      </c>
      <c r="E3277" s="137">
        <f t="shared" si="1345"/>
        <v>-50</v>
      </c>
      <c r="F3277" s="577">
        <f t="shared" si="1358"/>
        <v>325</v>
      </c>
      <c r="G3277" s="537"/>
      <c r="H3277" s="1093"/>
      <c r="I3277" s="316">
        <v>246600</v>
      </c>
    </row>
    <row r="3278" spans="1:9" ht="15" customHeight="1">
      <c r="A3278" s="1359">
        <v>45513</v>
      </c>
      <c r="B3278" s="81">
        <v>4535</v>
      </c>
      <c r="C3278" s="173">
        <v>31900</v>
      </c>
      <c r="D3278" s="248">
        <v>31800</v>
      </c>
      <c r="E3278" s="137">
        <f t="shared" si="1345"/>
        <v>-100</v>
      </c>
      <c r="F3278" s="577">
        <f t="shared" ref="F3278" si="1359">C3278-C3277</f>
        <v>1775</v>
      </c>
      <c r="G3278" s="537"/>
      <c r="H3278" s="1093"/>
      <c r="I3278" s="316">
        <v>257000</v>
      </c>
    </row>
    <row r="3279" spans="1:9" ht="15" customHeight="1">
      <c r="A3279" s="1359">
        <v>45516</v>
      </c>
      <c r="B3279" s="81">
        <v>4510</v>
      </c>
      <c r="C3279" s="173">
        <v>32010</v>
      </c>
      <c r="D3279" s="248">
        <v>31900</v>
      </c>
      <c r="E3279" s="137">
        <f t="shared" si="1345"/>
        <v>-110</v>
      </c>
      <c r="F3279" s="577">
        <f t="shared" ref="F3279" si="1360">C3279-C3278</f>
        <v>110</v>
      </c>
      <c r="G3279" s="537"/>
      <c r="H3279" s="1093"/>
      <c r="I3279" s="316">
        <v>256700</v>
      </c>
    </row>
    <row r="3280" spans="1:9" ht="15" customHeight="1">
      <c r="A3280" s="1359">
        <v>45517</v>
      </c>
      <c r="B3280" s="81">
        <v>4525</v>
      </c>
      <c r="C3280" s="173">
        <v>31360</v>
      </c>
      <c r="D3280" s="248">
        <v>31110</v>
      </c>
      <c r="E3280" s="137">
        <f t="shared" si="1345"/>
        <v>-250</v>
      </c>
      <c r="F3280" s="577">
        <f t="shared" ref="F3280:F3287" si="1361">C3280-C3279</f>
        <v>-650</v>
      </c>
      <c r="I3280" s="316">
        <v>257600</v>
      </c>
    </row>
    <row r="3281" spans="1:9" ht="15" customHeight="1">
      <c r="A3281" s="1359">
        <v>45518</v>
      </c>
      <c r="B3281" s="81">
        <v>4400</v>
      </c>
      <c r="C3281" s="173">
        <v>31410</v>
      </c>
      <c r="D3281" s="248">
        <v>31575</v>
      </c>
      <c r="E3281" s="137">
        <f t="shared" si="1345"/>
        <v>165</v>
      </c>
      <c r="F3281" s="577">
        <f t="shared" si="1361"/>
        <v>50</v>
      </c>
      <c r="I3281" s="316"/>
    </row>
    <row r="3282" spans="1:9" ht="15" customHeight="1">
      <c r="A3282" s="1359">
        <v>45519</v>
      </c>
      <c r="B3282" s="81">
        <v>4125</v>
      </c>
      <c r="C3282" s="173">
        <v>31750</v>
      </c>
      <c r="D3282" s="248">
        <v>31895</v>
      </c>
      <c r="E3282" s="137">
        <f t="shared" si="1345"/>
        <v>145</v>
      </c>
      <c r="F3282" s="577">
        <f t="shared" si="1361"/>
        <v>340</v>
      </c>
      <c r="I3282" s="316">
        <v>256800</v>
      </c>
    </row>
    <row r="3283" spans="1:9" ht="15" customHeight="1">
      <c r="A3283" s="1359">
        <v>45520</v>
      </c>
      <c r="B3283" s="81">
        <v>4140</v>
      </c>
      <c r="C3283" s="173">
        <v>31560</v>
      </c>
      <c r="D3283" s="248">
        <v>31650</v>
      </c>
      <c r="E3283" s="137">
        <f t="shared" si="1345"/>
        <v>90</v>
      </c>
      <c r="F3283" s="577">
        <f t="shared" si="1361"/>
        <v>-190</v>
      </c>
      <c r="I3283" s="316">
        <v>263300</v>
      </c>
    </row>
    <row r="3284" spans="1:9" ht="15" customHeight="1">
      <c r="A3284" s="1359">
        <v>45523</v>
      </c>
      <c r="B3284" s="81">
        <v>4140</v>
      </c>
      <c r="C3284" s="173">
        <v>32410</v>
      </c>
      <c r="D3284" s="248">
        <v>32475</v>
      </c>
      <c r="E3284" s="137">
        <f t="shared" si="1345"/>
        <v>65</v>
      </c>
      <c r="F3284" s="577">
        <f t="shared" si="1361"/>
        <v>850</v>
      </c>
      <c r="I3284" s="316">
        <v>263300</v>
      </c>
    </row>
    <row r="3285" spans="1:9" ht="15" customHeight="1">
      <c r="A3285" s="1359">
        <v>45524</v>
      </c>
      <c r="B3285" s="81">
        <v>4150</v>
      </c>
      <c r="C3285" s="173">
        <v>32650</v>
      </c>
      <c r="D3285" s="248">
        <v>32775</v>
      </c>
      <c r="E3285" s="137">
        <f t="shared" si="1345"/>
        <v>125</v>
      </c>
      <c r="F3285" s="577">
        <f t="shared" si="1361"/>
        <v>240</v>
      </c>
      <c r="I3285" s="316">
        <v>263500</v>
      </c>
    </row>
    <row r="3286" spans="1:9" ht="15" customHeight="1">
      <c r="A3286" s="1359">
        <v>45525</v>
      </c>
      <c r="B3286" s="81">
        <v>4230</v>
      </c>
      <c r="C3286" s="173">
        <v>32535</v>
      </c>
      <c r="D3286" s="248">
        <v>32700</v>
      </c>
      <c r="E3286" s="137">
        <f t="shared" si="1345"/>
        <v>165</v>
      </c>
      <c r="F3286" s="577">
        <f t="shared" si="1361"/>
        <v>-115</v>
      </c>
      <c r="I3286" s="316">
        <v>263800</v>
      </c>
    </row>
    <row r="3287" spans="1:9" ht="15" customHeight="1">
      <c r="A3287" s="1359">
        <v>45526</v>
      </c>
      <c r="B3287" s="81">
        <v>4470</v>
      </c>
      <c r="C3287" s="173">
        <v>32755</v>
      </c>
      <c r="D3287" s="248">
        <v>32850</v>
      </c>
      <c r="E3287" s="137">
        <f t="shared" si="1345"/>
        <v>95</v>
      </c>
      <c r="F3287" s="577">
        <f t="shared" si="1361"/>
        <v>220</v>
      </c>
      <c r="G3287" s="537"/>
      <c r="H3287" s="1093"/>
      <c r="I3287" s="316">
        <v>266000</v>
      </c>
    </row>
    <row r="3288" spans="1:9" ht="15" customHeight="1">
      <c r="A3288" s="1359">
        <v>45527</v>
      </c>
      <c r="B3288" s="81">
        <v>4500</v>
      </c>
      <c r="C3288" s="173">
        <v>32825</v>
      </c>
      <c r="D3288" s="248">
        <v>32825</v>
      </c>
      <c r="E3288" s="137">
        <f t="shared" si="1345"/>
        <v>0</v>
      </c>
      <c r="F3288" s="577">
        <f t="shared" ref="F3288" si="1362">C3288-C3287</f>
        <v>70</v>
      </c>
      <c r="G3288" s="537"/>
      <c r="H3288" s="1093"/>
      <c r="I3288" s="316">
        <v>267500</v>
      </c>
    </row>
    <row r="3289" spans="1:9" ht="15" customHeight="1">
      <c r="A3289" s="1359">
        <v>45530</v>
      </c>
      <c r="B3289" s="1609"/>
      <c r="C3289" s="1609"/>
      <c r="D3289" s="1609"/>
      <c r="E3289" s="1609"/>
      <c r="F3289" s="1609"/>
      <c r="G3289" s="1609"/>
      <c r="H3289" s="1610"/>
      <c r="I3289" s="316">
        <v>265700</v>
      </c>
    </row>
    <row r="3290" spans="1:9" ht="15" customHeight="1">
      <c r="A3290" s="1359">
        <v>45531</v>
      </c>
      <c r="B3290" s="81">
        <v>4510</v>
      </c>
      <c r="C3290" s="173">
        <v>33085</v>
      </c>
      <c r="D3290" s="248">
        <v>33000</v>
      </c>
      <c r="E3290" s="137">
        <f t="shared" ref="E3290:E3299" si="1363">D3290-C3290</f>
        <v>-85</v>
      </c>
      <c r="F3290" s="577">
        <f t="shared" ref="F3290" si="1364">C3290-C3289</f>
        <v>33085</v>
      </c>
      <c r="G3290" s="537"/>
      <c r="H3290" s="1093"/>
      <c r="I3290" s="316">
        <v>265500</v>
      </c>
    </row>
    <row r="3291" spans="1:9" ht="15" customHeight="1">
      <c r="A3291" s="1359">
        <v>45532</v>
      </c>
      <c r="B3291" s="81">
        <v>4570</v>
      </c>
      <c r="C3291" s="173">
        <v>32475</v>
      </c>
      <c r="D3291" s="248">
        <v>32400</v>
      </c>
      <c r="E3291" s="137">
        <f t="shared" si="1363"/>
        <v>-75</v>
      </c>
      <c r="F3291" s="577">
        <f t="shared" ref="F3291" si="1365">C3291-C3290</f>
        <v>-610</v>
      </c>
      <c r="G3291" s="537"/>
      <c r="H3291" s="1093"/>
      <c r="I3291" s="316">
        <v>267300</v>
      </c>
    </row>
    <row r="3292" spans="1:9" ht="15" customHeight="1">
      <c r="A3292" s="1359">
        <v>45533</v>
      </c>
      <c r="B3292" s="81">
        <v>4600</v>
      </c>
      <c r="C3292" s="173">
        <v>32545</v>
      </c>
      <c r="D3292" s="248">
        <v>32495</v>
      </c>
      <c r="E3292" s="137">
        <f t="shared" si="1363"/>
        <v>-50</v>
      </c>
      <c r="F3292" s="577">
        <f t="shared" ref="F3292:F3293" si="1366">C3292-C3291</f>
        <v>70</v>
      </c>
      <c r="I3292" s="316">
        <v>262200</v>
      </c>
    </row>
    <row r="3293" spans="1:9" ht="15" customHeight="1" thickBot="1">
      <c r="A3293" s="1478">
        <v>45534</v>
      </c>
      <c r="B3293" s="85">
        <v>4630</v>
      </c>
      <c r="C3293" s="174">
        <v>32425</v>
      </c>
      <c r="D3293" s="1479">
        <v>32550</v>
      </c>
      <c r="E3293" s="138">
        <f t="shared" si="1363"/>
        <v>125</v>
      </c>
      <c r="F3293" s="176">
        <f t="shared" si="1366"/>
        <v>-120</v>
      </c>
      <c r="G3293" s="551">
        <f>AVERAGE($C$3272:C3293)</f>
        <v>31512.142857142859</v>
      </c>
      <c r="H3293" s="359">
        <f>AVERAGE($C$3122:C3293)</f>
        <v>29942.248520710058</v>
      </c>
      <c r="I3293" s="1480">
        <v>263500</v>
      </c>
    </row>
    <row r="3294" spans="1:9" ht="15" customHeight="1">
      <c r="A3294" s="1359">
        <v>45537</v>
      </c>
      <c r="B3294" s="81">
        <v>4630</v>
      </c>
      <c r="C3294" s="173">
        <v>31300</v>
      </c>
      <c r="D3294" s="248">
        <v>31205</v>
      </c>
      <c r="E3294" s="137">
        <f t="shared" si="1363"/>
        <v>-95</v>
      </c>
      <c r="F3294" s="577">
        <f t="shared" ref="F3294:F3299" si="1367">C3294-C3293</f>
        <v>-1125</v>
      </c>
      <c r="I3294" s="316">
        <v>258200</v>
      </c>
    </row>
    <row r="3295" spans="1:9" ht="15" customHeight="1">
      <c r="A3295" s="1359">
        <v>45538</v>
      </c>
      <c r="B3295" s="81">
        <v>4585</v>
      </c>
      <c r="C3295" s="173">
        <v>30875</v>
      </c>
      <c r="D3295" s="248">
        <v>30900</v>
      </c>
      <c r="E3295" s="137">
        <f t="shared" si="1363"/>
        <v>25</v>
      </c>
      <c r="F3295" s="577">
        <f t="shared" si="1367"/>
        <v>-425</v>
      </c>
      <c r="I3295" s="316">
        <v>257600</v>
      </c>
    </row>
    <row r="3296" spans="1:9" ht="15" customHeight="1">
      <c r="A3296" s="1359">
        <v>45539</v>
      </c>
      <c r="B3296" s="81">
        <v>4625</v>
      </c>
      <c r="C3296" s="173">
        <v>30200</v>
      </c>
      <c r="D3296" s="248">
        <v>30300</v>
      </c>
      <c r="E3296" s="137">
        <f t="shared" si="1363"/>
        <v>100</v>
      </c>
      <c r="F3296" s="577">
        <f t="shared" si="1367"/>
        <v>-675</v>
      </c>
      <c r="I3296" s="316">
        <v>252400</v>
      </c>
    </row>
    <row r="3297" spans="1:9" ht="15" customHeight="1">
      <c r="A3297" s="1359">
        <v>45540</v>
      </c>
      <c r="B3297" s="81">
        <v>4635</v>
      </c>
      <c r="C3297" s="173">
        <v>30300</v>
      </c>
      <c r="D3297" s="248">
        <v>30150</v>
      </c>
      <c r="E3297" s="137">
        <f t="shared" si="1363"/>
        <v>-150</v>
      </c>
      <c r="F3297" s="577">
        <f t="shared" si="1367"/>
        <v>100</v>
      </c>
      <c r="G3297" s="537"/>
      <c r="H3297" s="1093"/>
      <c r="I3297" s="316">
        <v>249200</v>
      </c>
    </row>
    <row r="3298" spans="1:9" ht="15" customHeight="1">
      <c r="A3298" s="1359">
        <v>45541</v>
      </c>
      <c r="B3298" s="81">
        <v>4685</v>
      </c>
      <c r="C3298" s="173">
        <v>31500</v>
      </c>
      <c r="D3298" s="248">
        <v>31450</v>
      </c>
      <c r="E3298" s="137">
        <f t="shared" si="1363"/>
        <v>-50</v>
      </c>
      <c r="F3298" s="577">
        <f t="shared" si="1367"/>
        <v>1200</v>
      </c>
      <c r="G3298" s="537"/>
      <c r="H3298" s="1093"/>
      <c r="I3298" s="316">
        <v>250500</v>
      </c>
    </row>
    <row r="3299" spans="1:9" ht="15" customHeight="1">
      <c r="A3299" s="1359">
        <v>45544</v>
      </c>
      <c r="B3299" s="81">
        <v>4685</v>
      </c>
      <c r="C3299" s="173">
        <v>31050</v>
      </c>
      <c r="D3299" s="248">
        <v>31005</v>
      </c>
      <c r="E3299" s="137">
        <f t="shared" si="1363"/>
        <v>-45</v>
      </c>
      <c r="F3299" s="577">
        <f t="shared" si="1367"/>
        <v>-450</v>
      </c>
      <c r="G3299" s="546">
        <f>AVERAGE($C$3294:C3299)</f>
        <v>30870.833333333332</v>
      </c>
      <c r="H3299" s="506">
        <f>AVERAGE($C$3122:C3299)</f>
        <v>29974.085714285713</v>
      </c>
      <c r="I3299" s="316">
        <v>250800</v>
      </c>
    </row>
    <row r="3300" spans="1:9" ht="15" customHeight="1">
      <c r="B3300" s="81"/>
      <c r="C3300" s="173"/>
      <c r="D3300" s="248"/>
      <c r="E3300" s="137"/>
      <c r="F3300" s="172"/>
      <c r="I3300" s="316"/>
    </row>
    <row r="3301" spans="1:9" ht="15" customHeight="1">
      <c r="B3301" s="81"/>
      <c r="C3301" s="173"/>
      <c r="D3301" s="248"/>
      <c r="E3301" s="137"/>
      <c r="F3301" s="172"/>
      <c r="I3301" s="316"/>
    </row>
    <row r="3302" spans="1:9" ht="15" customHeight="1">
      <c r="B3302" s="81"/>
      <c r="C3302" s="173"/>
      <c r="D3302" s="248"/>
      <c r="E3302" s="137"/>
      <c r="F3302" s="172"/>
      <c r="I3302" s="316"/>
    </row>
    <row r="3303" spans="1:9" ht="15" customHeight="1">
      <c r="B3303" s="81"/>
      <c r="C3303" s="173"/>
      <c r="D3303" s="248"/>
      <c r="E3303" s="137"/>
      <c r="F3303" s="172"/>
      <c r="I3303" s="316"/>
    </row>
    <row r="3304" spans="1:9" ht="15" customHeight="1">
      <c r="B3304" s="81"/>
      <c r="C3304" s="173"/>
      <c r="D3304" s="248"/>
      <c r="E3304" s="137"/>
      <c r="F3304" s="172"/>
      <c r="I3304" s="316"/>
    </row>
    <row r="3305" spans="1:9" ht="15" customHeight="1">
      <c r="B3305" s="81"/>
      <c r="C3305" s="173"/>
      <c r="D3305" s="248"/>
      <c r="E3305" s="137"/>
      <c r="F3305" s="172"/>
      <c r="I3305" s="316"/>
    </row>
    <row r="3306" spans="1:9" ht="15" customHeight="1">
      <c r="B3306" s="81"/>
      <c r="C3306" s="173"/>
      <c r="D3306" s="248"/>
      <c r="E3306" s="137"/>
      <c r="F3306" s="172"/>
      <c r="I3306" s="316"/>
    </row>
    <row r="3307" spans="1:9" ht="15" customHeight="1">
      <c r="B3307" s="81"/>
      <c r="C3307" s="173"/>
      <c r="D3307" s="248"/>
      <c r="E3307" s="137"/>
      <c r="F3307" s="172"/>
      <c r="I3307" s="316"/>
    </row>
    <row r="3308" spans="1:9" ht="15" customHeight="1">
      <c r="B3308" s="81"/>
      <c r="C3308" s="173"/>
      <c r="D3308" s="248"/>
      <c r="E3308" s="137"/>
      <c r="F3308" s="172"/>
      <c r="I3308" s="316"/>
    </row>
    <row r="3309" spans="1:9" ht="15" customHeight="1">
      <c r="B3309" s="81"/>
      <c r="C3309" s="173"/>
      <c r="D3309" s="248"/>
      <c r="E3309" s="137"/>
      <c r="F3309" s="172"/>
      <c r="I3309" s="316"/>
    </row>
    <row r="3310" spans="1:9" ht="15" customHeight="1">
      <c r="B3310" s="81"/>
      <c r="C3310" s="173"/>
      <c r="D3310" s="248"/>
      <c r="E3310" s="137"/>
      <c r="F3310" s="172"/>
      <c r="I3310" s="316"/>
    </row>
    <row r="3311" spans="1:9" ht="15" customHeight="1">
      <c r="B3311" s="81"/>
      <c r="C3311" s="173"/>
      <c r="D3311" s="248"/>
      <c r="E3311" s="137"/>
      <c r="F3311" s="172"/>
      <c r="I3311" s="316"/>
    </row>
    <row r="3312" spans="1: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7">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s>
  <phoneticPr fontId="2" type="noConversion"/>
  <conditionalFormatting sqref="F1:F2428 F3231:F3237 F3300:F1048576">
    <cfRule type="cellIs" dxfId="400" priority="1229" operator="lessThan">
      <formula>0</formula>
    </cfRule>
  </conditionalFormatting>
  <conditionalFormatting sqref="F2430:F2448">
    <cfRule type="cellIs" dxfId="399" priority="1209" operator="lessThan">
      <formula>0</formula>
    </cfRule>
  </conditionalFormatting>
  <conditionalFormatting sqref="F2450:F2688">
    <cfRule type="cellIs" dxfId="398" priority="1165" operator="lessThan">
      <formula>0</formula>
    </cfRule>
  </conditionalFormatting>
  <conditionalFormatting sqref="F2690:F2711">
    <cfRule type="cellIs" dxfId="397" priority="1110" operator="lessThan">
      <formula>0</formula>
    </cfRule>
  </conditionalFormatting>
  <conditionalFormatting sqref="F2714:F2773">
    <cfRule type="cellIs" dxfId="396" priority="930" operator="lessThan">
      <formula>0</formula>
    </cfRule>
  </conditionalFormatting>
  <conditionalFormatting sqref="F2775:F2858">
    <cfRule type="cellIs" dxfId="395" priority="687" operator="lessThan">
      <formula>0</formula>
    </cfRule>
  </conditionalFormatting>
  <conditionalFormatting sqref="F2861:F2863">
    <cfRule type="cellIs" dxfId="394" priority="675" operator="lessThan">
      <formula>0</formula>
    </cfRule>
  </conditionalFormatting>
  <conditionalFormatting sqref="F2865:F2932">
    <cfRule type="cellIs" dxfId="393" priority="447" operator="lessThan">
      <formula>0</formula>
    </cfRule>
  </conditionalFormatting>
  <conditionalFormatting sqref="F2935:F2944">
    <cfRule type="cellIs" dxfId="392" priority="414" operator="lessThan">
      <formula>0</formula>
    </cfRule>
  </conditionalFormatting>
  <conditionalFormatting sqref="F2945">
    <cfRule type="cellIs" dxfId="391" priority="413" operator="lessThan">
      <formula>0</formula>
    </cfRule>
  </conditionalFormatting>
  <conditionalFormatting sqref="F2946">
    <cfRule type="cellIs" dxfId="390" priority="412" operator="lessThan">
      <formula>0</formula>
    </cfRule>
  </conditionalFormatting>
  <conditionalFormatting sqref="F2947">
    <cfRule type="cellIs" dxfId="389" priority="411" operator="lessThan">
      <formula>0</formula>
    </cfRule>
  </conditionalFormatting>
  <conditionalFormatting sqref="F2948">
    <cfRule type="cellIs" dxfId="388" priority="409" operator="lessThan">
      <formula>0</formula>
    </cfRule>
  </conditionalFormatting>
  <conditionalFormatting sqref="F2950">
    <cfRule type="cellIs" dxfId="387" priority="408" operator="lessThan">
      <formula>0</formula>
    </cfRule>
  </conditionalFormatting>
  <conditionalFormatting sqref="F2951">
    <cfRule type="cellIs" dxfId="386" priority="407" operator="lessThan">
      <formula>0</formula>
    </cfRule>
  </conditionalFormatting>
  <conditionalFormatting sqref="F2952">
    <cfRule type="cellIs" dxfId="385" priority="406" operator="lessThan">
      <formula>0</formula>
    </cfRule>
  </conditionalFormatting>
  <conditionalFormatting sqref="F2953">
    <cfRule type="cellIs" dxfId="384" priority="405" operator="lessThan">
      <formula>0</formula>
    </cfRule>
  </conditionalFormatting>
  <conditionalFormatting sqref="F2955">
    <cfRule type="cellIs" dxfId="383" priority="403" operator="lessThan">
      <formula>0</formula>
    </cfRule>
  </conditionalFormatting>
  <conditionalFormatting sqref="F2956">
    <cfRule type="cellIs" dxfId="382" priority="402" operator="lessThan">
      <formula>0</formula>
    </cfRule>
  </conditionalFormatting>
  <conditionalFormatting sqref="F2957">
    <cfRule type="cellIs" dxfId="381" priority="401" operator="lessThan">
      <formula>0</formula>
    </cfRule>
  </conditionalFormatting>
  <conditionalFormatting sqref="F2958">
    <cfRule type="cellIs" dxfId="380" priority="400" operator="lessThan">
      <formula>0</formula>
    </cfRule>
  </conditionalFormatting>
  <conditionalFormatting sqref="F2959">
    <cfRule type="cellIs" dxfId="379" priority="399" operator="lessThan">
      <formula>0</formula>
    </cfRule>
  </conditionalFormatting>
  <conditionalFormatting sqref="F2960">
    <cfRule type="cellIs" dxfId="378" priority="397" operator="lessThan">
      <formula>0</formula>
    </cfRule>
  </conditionalFormatting>
  <conditionalFormatting sqref="F2961">
    <cfRule type="cellIs" dxfId="377" priority="396" operator="lessThan">
      <formula>0</formula>
    </cfRule>
  </conditionalFormatting>
  <conditionalFormatting sqref="F2962">
    <cfRule type="cellIs" dxfId="376" priority="395" operator="lessThan">
      <formula>0</formula>
    </cfRule>
  </conditionalFormatting>
  <conditionalFormatting sqref="F2963">
    <cfRule type="cellIs" dxfId="375" priority="394" operator="lessThan">
      <formula>0</formula>
    </cfRule>
  </conditionalFormatting>
  <conditionalFormatting sqref="F2964">
    <cfRule type="cellIs" dxfId="374" priority="393" operator="lessThan">
      <formula>0</formula>
    </cfRule>
  </conditionalFormatting>
  <conditionalFormatting sqref="F2965">
    <cfRule type="cellIs" dxfId="373" priority="392" operator="lessThan">
      <formula>0</formula>
    </cfRule>
  </conditionalFormatting>
  <conditionalFormatting sqref="F2966">
    <cfRule type="cellIs" dxfId="372" priority="391" operator="lessThan">
      <formula>0</formula>
    </cfRule>
  </conditionalFormatting>
  <conditionalFormatting sqref="F2967">
    <cfRule type="cellIs" dxfId="371" priority="390" operator="lessThan">
      <formula>0</formula>
    </cfRule>
  </conditionalFormatting>
  <conditionalFormatting sqref="F2968">
    <cfRule type="cellIs" dxfId="370" priority="389" operator="lessThan">
      <formula>0</formula>
    </cfRule>
  </conditionalFormatting>
  <conditionalFormatting sqref="F2970">
    <cfRule type="cellIs" dxfId="369" priority="388" operator="lessThan">
      <formula>0</formula>
    </cfRule>
  </conditionalFormatting>
  <conditionalFormatting sqref="F2971">
    <cfRule type="cellIs" dxfId="368" priority="387" operator="lessThan">
      <formula>0</formula>
    </cfRule>
  </conditionalFormatting>
  <conditionalFormatting sqref="F2972">
    <cfRule type="cellIs" dxfId="367" priority="386" operator="lessThan">
      <formula>0</formula>
    </cfRule>
  </conditionalFormatting>
  <conditionalFormatting sqref="F2973">
    <cfRule type="cellIs" dxfId="366" priority="385" operator="lessThan">
      <formula>0</formula>
    </cfRule>
  </conditionalFormatting>
  <conditionalFormatting sqref="F2974">
    <cfRule type="cellIs" dxfId="365" priority="384" operator="lessThan">
      <formula>0</formula>
    </cfRule>
  </conditionalFormatting>
  <conditionalFormatting sqref="F2975">
    <cfRule type="cellIs" dxfId="364" priority="383" operator="lessThan">
      <formula>0</formula>
    </cfRule>
  </conditionalFormatting>
  <conditionalFormatting sqref="F2976">
    <cfRule type="cellIs" dxfId="363" priority="382" operator="lessThan">
      <formula>0</formula>
    </cfRule>
  </conditionalFormatting>
  <conditionalFormatting sqref="F2977">
    <cfRule type="cellIs" dxfId="362" priority="380" operator="lessThan">
      <formula>0</formula>
    </cfRule>
  </conditionalFormatting>
  <conditionalFormatting sqref="F2978">
    <cfRule type="cellIs" dxfId="361" priority="379" operator="lessThan">
      <formula>0</formula>
    </cfRule>
  </conditionalFormatting>
  <conditionalFormatting sqref="F2979">
    <cfRule type="cellIs" dxfId="360" priority="378" operator="lessThan">
      <formula>0</formula>
    </cfRule>
  </conditionalFormatting>
  <conditionalFormatting sqref="F2980">
    <cfRule type="cellIs" dxfId="359" priority="377" operator="lessThan">
      <formula>0</formula>
    </cfRule>
  </conditionalFormatting>
  <conditionalFormatting sqref="F2981">
    <cfRule type="cellIs" dxfId="358" priority="376" operator="lessThan">
      <formula>0</formula>
    </cfRule>
  </conditionalFormatting>
  <conditionalFormatting sqref="F2982">
    <cfRule type="cellIs" dxfId="357" priority="375" operator="lessThan">
      <formula>0</formula>
    </cfRule>
  </conditionalFormatting>
  <conditionalFormatting sqref="F2983">
    <cfRule type="cellIs" dxfId="356" priority="374" operator="lessThan">
      <formula>0</formula>
    </cfRule>
  </conditionalFormatting>
  <conditionalFormatting sqref="F2984">
    <cfRule type="cellIs" dxfId="355" priority="373" operator="lessThan">
      <formula>0</formula>
    </cfRule>
  </conditionalFormatting>
  <conditionalFormatting sqref="F2985">
    <cfRule type="cellIs" dxfId="354" priority="372" operator="lessThan">
      <formula>0</formula>
    </cfRule>
  </conditionalFormatting>
  <conditionalFormatting sqref="F2986">
    <cfRule type="cellIs" dxfId="353" priority="371" operator="lessThan">
      <formula>0</formula>
    </cfRule>
  </conditionalFormatting>
  <conditionalFormatting sqref="F2987">
    <cfRule type="cellIs" dxfId="352" priority="370" operator="lessThan">
      <formula>0</formula>
    </cfRule>
  </conditionalFormatting>
  <conditionalFormatting sqref="F2988">
    <cfRule type="cellIs" dxfId="351" priority="369" operator="lessThan">
      <formula>0</formula>
    </cfRule>
  </conditionalFormatting>
  <conditionalFormatting sqref="F2989">
    <cfRule type="cellIs" dxfId="350" priority="368" operator="lessThan">
      <formula>0</formula>
    </cfRule>
  </conditionalFormatting>
  <conditionalFormatting sqref="F2990">
    <cfRule type="cellIs" dxfId="349" priority="367" operator="lessThan">
      <formula>0</formula>
    </cfRule>
  </conditionalFormatting>
  <conditionalFormatting sqref="F2991">
    <cfRule type="cellIs" dxfId="348" priority="366" operator="lessThan">
      <formula>0</formula>
    </cfRule>
  </conditionalFormatting>
  <conditionalFormatting sqref="F2992">
    <cfRule type="cellIs" dxfId="347" priority="365" operator="lessThan">
      <formula>0</formula>
    </cfRule>
  </conditionalFormatting>
  <conditionalFormatting sqref="F2993">
    <cfRule type="cellIs" dxfId="346" priority="364" operator="lessThan">
      <formula>0</formula>
    </cfRule>
  </conditionalFormatting>
  <conditionalFormatting sqref="F2994">
    <cfRule type="cellIs" dxfId="345" priority="36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44" priority="36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43" priority="36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42" priority="35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41" priority="35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40" priority="35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39" priority="35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38" priority="35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37" priority="354" operator="lessThan">
      <formula>0</formula>
    </cfRule>
  </conditionalFormatting>
  <conditionalFormatting sqref="F3003">
    <cfRule type="cellIs" dxfId="336" priority="353" operator="lessThan">
      <formula>0</formula>
    </cfRule>
  </conditionalFormatting>
  <conditionalFormatting sqref="F3004">
    <cfRule type="cellIs" dxfId="335" priority="352" operator="lessThan">
      <formula>0</formula>
    </cfRule>
  </conditionalFormatting>
  <conditionalFormatting sqref="F3005">
    <cfRule type="cellIs" dxfId="334" priority="351" operator="lessThan">
      <formula>0</formula>
    </cfRule>
  </conditionalFormatting>
  <conditionalFormatting sqref="F3006">
    <cfRule type="cellIs" dxfId="333" priority="350" operator="lessThan">
      <formula>0</formula>
    </cfRule>
  </conditionalFormatting>
  <conditionalFormatting sqref="F3007">
    <cfRule type="cellIs" dxfId="332" priority="349" operator="lessThan">
      <formula>0</formula>
    </cfRule>
  </conditionalFormatting>
  <conditionalFormatting sqref="F3008">
    <cfRule type="cellIs" dxfId="331" priority="348" operator="lessThan">
      <formula>0</formula>
    </cfRule>
  </conditionalFormatting>
  <conditionalFormatting sqref="F3009">
    <cfRule type="cellIs" dxfId="330" priority="347" operator="lessThan">
      <formula>0</formula>
    </cfRule>
  </conditionalFormatting>
  <conditionalFormatting sqref="F3010">
    <cfRule type="cellIs" dxfId="329" priority="346" operator="lessThan">
      <formula>0</formula>
    </cfRule>
  </conditionalFormatting>
  <conditionalFormatting sqref="F3011">
    <cfRule type="cellIs" dxfId="328" priority="345" operator="lessThan">
      <formula>0</formula>
    </cfRule>
  </conditionalFormatting>
  <conditionalFormatting sqref="F3012">
    <cfRule type="cellIs" dxfId="327" priority="344" operator="lessThan">
      <formula>0</formula>
    </cfRule>
  </conditionalFormatting>
  <conditionalFormatting sqref="F3013">
    <cfRule type="cellIs" dxfId="326" priority="343" operator="lessThan">
      <formula>0</formula>
    </cfRule>
  </conditionalFormatting>
  <conditionalFormatting sqref="F3014">
    <cfRule type="cellIs" dxfId="325" priority="342" operator="lessThan">
      <formula>0</formula>
    </cfRule>
  </conditionalFormatting>
  <conditionalFormatting sqref="F3015">
    <cfRule type="cellIs" dxfId="324" priority="341" operator="lessThan">
      <formula>0</formula>
    </cfRule>
  </conditionalFormatting>
  <conditionalFormatting sqref="F3016">
    <cfRule type="cellIs" dxfId="323" priority="340" operator="lessThan">
      <formula>0</formula>
    </cfRule>
  </conditionalFormatting>
  <conditionalFormatting sqref="F3017">
    <cfRule type="cellIs" dxfId="322" priority="339" operator="lessThan">
      <formula>0</formula>
    </cfRule>
  </conditionalFormatting>
  <conditionalFormatting sqref="F3018">
    <cfRule type="cellIs" dxfId="321" priority="338" operator="lessThan">
      <formula>0</formula>
    </cfRule>
  </conditionalFormatting>
  <conditionalFormatting sqref="F3019">
    <cfRule type="cellIs" dxfId="320" priority="335" operator="lessThan">
      <formula>0</formula>
    </cfRule>
  </conditionalFormatting>
  <conditionalFormatting sqref="F3020">
    <cfRule type="cellIs" dxfId="319" priority="334" operator="lessThan">
      <formula>0</formula>
    </cfRule>
  </conditionalFormatting>
  <conditionalFormatting sqref="F3021">
    <cfRule type="cellIs" dxfId="318" priority="333" operator="lessThan">
      <formula>0</formula>
    </cfRule>
  </conditionalFormatting>
  <conditionalFormatting sqref="F3022">
    <cfRule type="cellIs" dxfId="317" priority="332" operator="lessThan">
      <formula>0</formula>
    </cfRule>
  </conditionalFormatting>
  <conditionalFormatting sqref="F3023">
    <cfRule type="cellIs" dxfId="316" priority="331" operator="lessThan">
      <formula>0</formula>
    </cfRule>
  </conditionalFormatting>
  <conditionalFormatting sqref="F3024">
    <cfRule type="cellIs" dxfId="315" priority="330" operator="lessThan">
      <formula>0</formula>
    </cfRule>
  </conditionalFormatting>
  <conditionalFormatting sqref="F3025">
    <cfRule type="cellIs" dxfId="314" priority="329" operator="lessThan">
      <formula>0</formula>
    </cfRule>
  </conditionalFormatting>
  <conditionalFormatting sqref="F3026">
    <cfRule type="cellIs" dxfId="313" priority="328" operator="lessThan">
      <formula>0</formula>
    </cfRule>
  </conditionalFormatting>
  <conditionalFormatting sqref="F3027">
    <cfRule type="cellIs" dxfId="312" priority="327" operator="lessThan">
      <formula>0</formula>
    </cfRule>
  </conditionalFormatting>
  <conditionalFormatting sqref="F3028">
    <cfRule type="cellIs" dxfId="311" priority="326" operator="lessThan">
      <formula>0</formula>
    </cfRule>
  </conditionalFormatting>
  <conditionalFormatting sqref="F3029">
    <cfRule type="cellIs" dxfId="310" priority="325" operator="lessThan">
      <formula>0</formula>
    </cfRule>
  </conditionalFormatting>
  <conditionalFormatting sqref="F3030">
    <cfRule type="cellIs" dxfId="309" priority="324" operator="lessThan">
      <formula>0</formula>
    </cfRule>
  </conditionalFormatting>
  <conditionalFormatting sqref="F3031">
    <cfRule type="cellIs" dxfId="308" priority="323" operator="lessThan">
      <formula>0</formula>
    </cfRule>
  </conditionalFormatting>
  <conditionalFormatting sqref="F3032">
    <cfRule type="cellIs" dxfId="307" priority="322" operator="lessThan">
      <formula>0</formula>
    </cfRule>
  </conditionalFormatting>
  <conditionalFormatting sqref="F3033">
    <cfRule type="cellIs" dxfId="306" priority="321" operator="lessThan">
      <formula>0</formula>
    </cfRule>
  </conditionalFormatting>
  <conditionalFormatting sqref="F3035">
    <cfRule type="cellIs" dxfId="305" priority="319" operator="lessThan">
      <formula>0</formula>
    </cfRule>
  </conditionalFormatting>
  <conditionalFormatting sqref="F3036">
    <cfRule type="cellIs" dxfId="304" priority="318" operator="lessThan">
      <formula>0</formula>
    </cfRule>
  </conditionalFormatting>
  <conditionalFormatting sqref="F3037">
    <cfRule type="cellIs" dxfId="303" priority="317" operator="lessThan">
      <formula>0</formula>
    </cfRule>
  </conditionalFormatting>
  <conditionalFormatting sqref="F3038">
    <cfRule type="cellIs" dxfId="302" priority="316" operator="lessThan">
      <formula>0</formula>
    </cfRule>
  </conditionalFormatting>
  <conditionalFormatting sqref="F3039">
    <cfRule type="cellIs" dxfId="301" priority="314" operator="lessThan">
      <formula>0</formula>
    </cfRule>
  </conditionalFormatting>
  <conditionalFormatting sqref="F3040">
    <cfRule type="cellIs" dxfId="300" priority="313" operator="lessThan">
      <formula>0</formula>
    </cfRule>
  </conditionalFormatting>
  <conditionalFormatting sqref="F3041">
    <cfRule type="cellIs" dxfId="299" priority="312" operator="lessThan">
      <formula>0</formula>
    </cfRule>
  </conditionalFormatting>
  <conditionalFormatting sqref="F3042">
    <cfRule type="cellIs" dxfId="298" priority="311" operator="lessThan">
      <formula>0</formula>
    </cfRule>
  </conditionalFormatting>
  <conditionalFormatting sqref="F3043">
    <cfRule type="cellIs" dxfId="297" priority="310" operator="lessThan">
      <formula>0</formula>
    </cfRule>
  </conditionalFormatting>
  <conditionalFormatting sqref="F3044">
    <cfRule type="cellIs" dxfId="296" priority="309" operator="lessThan">
      <formula>0</formula>
    </cfRule>
  </conditionalFormatting>
  <conditionalFormatting sqref="F3045">
    <cfRule type="cellIs" dxfId="295" priority="308" operator="lessThan">
      <formula>0</formula>
    </cfRule>
  </conditionalFormatting>
  <conditionalFormatting sqref="F3046">
    <cfRule type="cellIs" dxfId="294" priority="307" operator="lessThan">
      <formula>0</formula>
    </cfRule>
  </conditionalFormatting>
  <conditionalFormatting sqref="F3047">
    <cfRule type="cellIs" dxfId="293" priority="306" operator="lessThan">
      <formula>0</formula>
    </cfRule>
  </conditionalFormatting>
  <conditionalFormatting sqref="F3048">
    <cfRule type="cellIs" dxfId="292" priority="305" operator="lessThan">
      <formula>0</formula>
    </cfRule>
  </conditionalFormatting>
  <conditionalFormatting sqref="F3049">
    <cfRule type="cellIs" dxfId="291" priority="304" operator="lessThan">
      <formula>0</formula>
    </cfRule>
  </conditionalFormatting>
  <conditionalFormatting sqref="F3050">
    <cfRule type="cellIs" dxfId="290" priority="303" operator="lessThan">
      <formula>0</formula>
    </cfRule>
  </conditionalFormatting>
  <conditionalFormatting sqref="F3051">
    <cfRule type="cellIs" dxfId="289" priority="302" operator="lessThan">
      <formula>0</formula>
    </cfRule>
  </conditionalFormatting>
  <conditionalFormatting sqref="F3052">
    <cfRule type="cellIs" dxfId="288" priority="301" operator="lessThan">
      <formula>0</formula>
    </cfRule>
  </conditionalFormatting>
  <conditionalFormatting sqref="F3053">
    <cfRule type="cellIs" dxfId="287" priority="300" operator="lessThan">
      <formula>0</formula>
    </cfRule>
  </conditionalFormatting>
  <conditionalFormatting sqref="F3054">
    <cfRule type="cellIs" dxfId="286" priority="299" operator="lessThan">
      <formula>0</formula>
    </cfRule>
  </conditionalFormatting>
  <conditionalFormatting sqref="F3055">
    <cfRule type="cellIs" dxfId="285" priority="298" operator="lessThan">
      <formula>0</formula>
    </cfRule>
  </conditionalFormatting>
  <conditionalFormatting sqref="F3056">
    <cfRule type="cellIs" dxfId="284" priority="297" operator="lessThan">
      <formula>0</formula>
    </cfRule>
  </conditionalFormatting>
  <conditionalFormatting sqref="F3057">
    <cfRule type="cellIs" dxfId="283" priority="296" operator="lessThan">
      <formula>0</formula>
    </cfRule>
  </conditionalFormatting>
  <conditionalFormatting sqref="F3058">
    <cfRule type="cellIs" dxfId="282" priority="295" operator="lessThan">
      <formula>0</formula>
    </cfRule>
  </conditionalFormatting>
  <conditionalFormatting sqref="F3059">
    <cfRule type="cellIs" dxfId="281" priority="294" operator="lessThan">
      <formula>0</formula>
    </cfRule>
  </conditionalFormatting>
  <conditionalFormatting sqref="F3060">
    <cfRule type="cellIs" dxfId="280" priority="293" operator="lessThan">
      <formula>0</formula>
    </cfRule>
  </conditionalFormatting>
  <conditionalFormatting sqref="F3061">
    <cfRule type="cellIs" dxfId="279" priority="292" operator="lessThan">
      <formula>0</formula>
    </cfRule>
  </conditionalFormatting>
  <conditionalFormatting sqref="F3062">
    <cfRule type="cellIs" dxfId="278" priority="291" operator="lessThan">
      <formula>0</formula>
    </cfRule>
  </conditionalFormatting>
  <conditionalFormatting sqref="F3063">
    <cfRule type="cellIs" dxfId="277" priority="290" operator="lessThan">
      <formula>0</formula>
    </cfRule>
  </conditionalFormatting>
  <conditionalFormatting sqref="F3064">
    <cfRule type="cellIs" dxfId="276" priority="289" operator="lessThan">
      <formula>0</formula>
    </cfRule>
  </conditionalFormatting>
  <conditionalFormatting sqref="F3065">
    <cfRule type="cellIs" dxfId="275" priority="288" operator="lessThan">
      <formula>0</formula>
    </cfRule>
  </conditionalFormatting>
  <conditionalFormatting sqref="F3066">
    <cfRule type="cellIs" dxfId="274" priority="287" operator="lessThan">
      <formula>0</formula>
    </cfRule>
  </conditionalFormatting>
  <conditionalFormatting sqref="F3067">
    <cfRule type="cellIs" dxfId="273" priority="286" operator="lessThan">
      <formula>0</formula>
    </cfRule>
  </conditionalFormatting>
  <conditionalFormatting sqref="F3068">
    <cfRule type="cellIs" dxfId="272" priority="285" operator="lessThan">
      <formula>0</formula>
    </cfRule>
  </conditionalFormatting>
  <conditionalFormatting sqref="F3069">
    <cfRule type="cellIs" dxfId="271" priority="284" operator="lessThan">
      <formula>0</formula>
    </cfRule>
  </conditionalFormatting>
  <conditionalFormatting sqref="F3070">
    <cfRule type="cellIs" dxfId="270" priority="283" operator="lessThan">
      <formula>0</formula>
    </cfRule>
  </conditionalFormatting>
  <conditionalFormatting sqref="F3071">
    <cfRule type="cellIs" dxfId="269" priority="282" operator="lessThan">
      <formula>0</formula>
    </cfRule>
  </conditionalFormatting>
  <conditionalFormatting sqref="F3072">
    <cfRule type="cellIs" dxfId="268" priority="281" operator="lessThan">
      <formula>0</formula>
    </cfRule>
  </conditionalFormatting>
  <conditionalFormatting sqref="F3073">
    <cfRule type="cellIs" dxfId="267" priority="280" operator="lessThan">
      <formula>0</formula>
    </cfRule>
  </conditionalFormatting>
  <conditionalFormatting sqref="F3074">
    <cfRule type="cellIs" dxfId="266" priority="279" operator="lessThan">
      <formula>0</formula>
    </cfRule>
  </conditionalFormatting>
  <conditionalFormatting sqref="F3075">
    <cfRule type="cellIs" dxfId="265" priority="278" operator="lessThan">
      <formula>0</formula>
    </cfRule>
  </conditionalFormatting>
  <conditionalFormatting sqref="F3076">
    <cfRule type="cellIs" dxfId="264" priority="277" operator="lessThan">
      <formula>0</formula>
    </cfRule>
  </conditionalFormatting>
  <conditionalFormatting sqref="F3077">
    <cfRule type="cellIs" dxfId="263" priority="276" operator="lessThan">
      <formula>0</formula>
    </cfRule>
  </conditionalFormatting>
  <conditionalFormatting sqref="F3078">
    <cfRule type="cellIs" dxfId="262" priority="274" operator="lessThan">
      <formula>0</formula>
    </cfRule>
  </conditionalFormatting>
  <conditionalFormatting sqref="F3079">
    <cfRule type="cellIs" dxfId="261" priority="273" operator="lessThan">
      <formula>0</formula>
    </cfRule>
  </conditionalFormatting>
  <conditionalFormatting sqref="F3080">
    <cfRule type="cellIs" dxfId="260" priority="268" operator="lessThan">
      <formula>0</formula>
    </cfRule>
  </conditionalFormatting>
  <conditionalFormatting sqref="F3081">
    <cfRule type="cellIs" dxfId="259" priority="267" operator="lessThan">
      <formula>0</formula>
    </cfRule>
  </conditionalFormatting>
  <conditionalFormatting sqref="F3082">
    <cfRule type="cellIs" dxfId="258" priority="265" operator="lessThan">
      <formula>0</formula>
    </cfRule>
  </conditionalFormatting>
  <conditionalFormatting sqref="F3083">
    <cfRule type="cellIs" dxfId="257" priority="264" operator="lessThan">
      <formula>0</formula>
    </cfRule>
  </conditionalFormatting>
  <conditionalFormatting sqref="F3084">
    <cfRule type="cellIs" dxfId="256" priority="263" operator="lessThan">
      <formula>0</formula>
    </cfRule>
  </conditionalFormatting>
  <conditionalFormatting sqref="F3085">
    <cfRule type="cellIs" dxfId="255" priority="262" operator="lessThan">
      <formula>0</formula>
    </cfRule>
  </conditionalFormatting>
  <conditionalFormatting sqref="F3086">
    <cfRule type="cellIs" dxfId="254" priority="261" operator="lessThan">
      <formula>0</formula>
    </cfRule>
  </conditionalFormatting>
  <conditionalFormatting sqref="F3087">
    <cfRule type="cellIs" dxfId="253" priority="260" operator="lessThan">
      <formula>0</formula>
    </cfRule>
  </conditionalFormatting>
  <conditionalFormatting sqref="F3088">
    <cfRule type="cellIs" dxfId="252" priority="259" operator="lessThan">
      <formula>0</formula>
    </cfRule>
  </conditionalFormatting>
  <conditionalFormatting sqref="F3089">
    <cfRule type="cellIs" dxfId="251" priority="258" operator="lessThan">
      <formula>0</formula>
    </cfRule>
  </conditionalFormatting>
  <conditionalFormatting sqref="F3090">
    <cfRule type="cellIs" dxfId="250" priority="257" operator="lessThan">
      <formula>0</formula>
    </cfRule>
  </conditionalFormatting>
  <conditionalFormatting sqref="F3091">
    <cfRule type="cellIs" dxfId="249" priority="256" operator="lessThan">
      <formula>0</formula>
    </cfRule>
  </conditionalFormatting>
  <conditionalFormatting sqref="F3092">
    <cfRule type="cellIs" dxfId="248" priority="255" operator="lessThan">
      <formula>0</formula>
    </cfRule>
  </conditionalFormatting>
  <conditionalFormatting sqref="F3093">
    <cfRule type="cellIs" dxfId="247" priority="254" operator="lessThan">
      <formula>0</formula>
    </cfRule>
  </conditionalFormatting>
  <conditionalFormatting sqref="F3094">
    <cfRule type="cellIs" dxfId="246" priority="253" operator="lessThan">
      <formula>0</formula>
    </cfRule>
  </conditionalFormatting>
  <conditionalFormatting sqref="F3095">
    <cfRule type="cellIs" dxfId="245" priority="252" operator="lessThan">
      <formula>0</formula>
    </cfRule>
  </conditionalFormatting>
  <conditionalFormatting sqref="F3096">
    <cfRule type="cellIs" dxfId="244" priority="251" operator="lessThan">
      <formula>0</formula>
    </cfRule>
  </conditionalFormatting>
  <conditionalFormatting sqref="F3097">
    <cfRule type="cellIs" dxfId="243" priority="250" operator="lessThan">
      <formula>0</formula>
    </cfRule>
  </conditionalFormatting>
  <conditionalFormatting sqref="F3098">
    <cfRule type="cellIs" dxfId="242" priority="249" operator="lessThan">
      <formula>0</formula>
    </cfRule>
  </conditionalFormatting>
  <conditionalFormatting sqref="F3099">
    <cfRule type="cellIs" dxfId="241" priority="248" operator="lessThan">
      <formula>0</formula>
    </cfRule>
  </conditionalFormatting>
  <conditionalFormatting sqref="F3100">
    <cfRule type="cellIs" dxfId="240" priority="247" operator="lessThan">
      <formula>0</formula>
    </cfRule>
  </conditionalFormatting>
  <conditionalFormatting sqref="F3101">
    <cfRule type="cellIs" dxfId="239" priority="246" operator="lessThan">
      <formula>0</formula>
    </cfRule>
  </conditionalFormatting>
  <conditionalFormatting sqref="F3102">
    <cfRule type="cellIs" dxfId="238" priority="245" operator="lessThan">
      <formula>0</formula>
    </cfRule>
  </conditionalFormatting>
  <conditionalFormatting sqref="F3103">
    <cfRule type="cellIs" dxfId="237" priority="244" operator="lessThan">
      <formula>0</formula>
    </cfRule>
  </conditionalFormatting>
  <conditionalFormatting sqref="F3104">
    <cfRule type="cellIs" dxfId="236" priority="243" operator="lessThan">
      <formula>0</formula>
    </cfRule>
  </conditionalFormatting>
  <conditionalFormatting sqref="F3105">
    <cfRule type="cellIs" dxfId="235" priority="242" operator="lessThan">
      <formula>0</formula>
    </cfRule>
  </conditionalFormatting>
  <conditionalFormatting sqref="F3106">
    <cfRule type="cellIs" dxfId="234" priority="241" operator="lessThan">
      <formula>0</formula>
    </cfRule>
  </conditionalFormatting>
  <conditionalFormatting sqref="F3107">
    <cfRule type="cellIs" dxfId="233" priority="240" operator="lessThan">
      <formula>0</formula>
    </cfRule>
  </conditionalFormatting>
  <conditionalFormatting sqref="F3108">
    <cfRule type="cellIs" dxfId="232" priority="239" operator="lessThan">
      <formula>0</formula>
    </cfRule>
  </conditionalFormatting>
  <conditionalFormatting sqref="F3109">
    <cfRule type="cellIs" dxfId="231" priority="238" operator="lessThan">
      <formula>0</formula>
    </cfRule>
  </conditionalFormatting>
  <conditionalFormatting sqref="F3110">
    <cfRule type="cellIs" dxfId="230" priority="237" operator="lessThan">
      <formula>0</formula>
    </cfRule>
  </conditionalFormatting>
  <conditionalFormatting sqref="F3111">
    <cfRule type="cellIs" dxfId="229" priority="236" operator="lessThan">
      <formula>0</formula>
    </cfRule>
  </conditionalFormatting>
  <conditionalFormatting sqref="F3112">
    <cfRule type="cellIs" dxfId="228" priority="235" operator="lessThan">
      <formula>0</formula>
    </cfRule>
  </conditionalFormatting>
  <conditionalFormatting sqref="F3113:F3114">
    <cfRule type="cellIs" dxfId="227" priority="234" operator="lessThan">
      <formula>0</formula>
    </cfRule>
  </conditionalFormatting>
  <conditionalFormatting sqref="F3115:F3122">
    <cfRule type="cellIs" dxfId="226" priority="233" operator="lessThan">
      <formula>0</formula>
    </cfRule>
  </conditionalFormatting>
  <conditionalFormatting sqref="F3123">
    <cfRule type="cellIs" dxfId="225" priority="232" operator="lessThan">
      <formula>0</formula>
    </cfRule>
  </conditionalFormatting>
  <conditionalFormatting sqref="F3124">
    <cfRule type="cellIs" dxfId="224" priority="231" operator="lessThan">
      <formula>0</formula>
    </cfRule>
  </conditionalFormatting>
  <conditionalFormatting sqref="F3125">
    <cfRule type="cellIs" dxfId="223" priority="230" operator="lessThan">
      <formula>0</formula>
    </cfRule>
  </conditionalFormatting>
  <conditionalFormatting sqref="F3126">
    <cfRule type="cellIs" dxfId="222" priority="229" operator="lessThan">
      <formula>0</formula>
    </cfRule>
  </conditionalFormatting>
  <conditionalFormatting sqref="F3127">
    <cfRule type="cellIs" dxfId="221" priority="228" operator="lessThan">
      <formula>0</formula>
    </cfRule>
  </conditionalFormatting>
  <conditionalFormatting sqref="F3128">
    <cfRule type="cellIs" dxfId="220" priority="227" operator="lessThan">
      <formula>0</formula>
    </cfRule>
  </conditionalFormatting>
  <conditionalFormatting sqref="F3129">
    <cfRule type="cellIs" dxfId="219" priority="226" operator="lessThan">
      <formula>0</formula>
    </cfRule>
  </conditionalFormatting>
  <conditionalFormatting sqref="F3130">
    <cfRule type="cellIs" dxfId="218" priority="225" operator="lessThan">
      <formula>0</formula>
    </cfRule>
  </conditionalFormatting>
  <conditionalFormatting sqref="F3131">
    <cfRule type="cellIs" dxfId="217" priority="224" operator="lessThan">
      <formula>0</formula>
    </cfRule>
  </conditionalFormatting>
  <conditionalFormatting sqref="F3132">
    <cfRule type="cellIs" dxfId="216" priority="223" operator="lessThan">
      <formula>0</formula>
    </cfRule>
  </conditionalFormatting>
  <conditionalFormatting sqref="F3133">
    <cfRule type="cellIs" dxfId="215" priority="222" operator="lessThan">
      <formula>0</formula>
    </cfRule>
  </conditionalFormatting>
  <conditionalFormatting sqref="F3134">
    <cfRule type="cellIs" dxfId="214" priority="221" operator="lessThan">
      <formula>0</formula>
    </cfRule>
  </conditionalFormatting>
  <conditionalFormatting sqref="F3135:F3136">
    <cfRule type="cellIs" dxfId="213" priority="220" operator="lessThan">
      <formula>0</formula>
    </cfRule>
  </conditionalFormatting>
  <conditionalFormatting sqref="F3137">
    <cfRule type="cellIs" dxfId="212" priority="219" operator="lessThan">
      <formula>0</formula>
    </cfRule>
  </conditionalFormatting>
  <conditionalFormatting sqref="F3138">
    <cfRule type="cellIs" dxfId="211" priority="217" operator="lessThan">
      <formula>0</formula>
    </cfRule>
  </conditionalFormatting>
  <conditionalFormatting sqref="F3139">
    <cfRule type="cellIs" dxfId="210" priority="216" operator="lessThan">
      <formula>0</formula>
    </cfRule>
  </conditionalFormatting>
  <conditionalFormatting sqref="F3140">
    <cfRule type="cellIs" dxfId="209" priority="215" operator="lessThan">
      <formula>0</formula>
    </cfRule>
  </conditionalFormatting>
  <conditionalFormatting sqref="F3141">
    <cfRule type="cellIs" dxfId="208" priority="214" operator="lessThan">
      <formula>0</formula>
    </cfRule>
  </conditionalFormatting>
  <conditionalFormatting sqref="F3142">
    <cfRule type="cellIs" dxfId="207" priority="213" operator="lessThan">
      <formula>0</formula>
    </cfRule>
  </conditionalFormatting>
  <conditionalFormatting sqref="F3143">
    <cfRule type="cellIs" dxfId="206" priority="212" operator="lessThan">
      <formula>0</formula>
    </cfRule>
  </conditionalFormatting>
  <conditionalFormatting sqref="F3144">
    <cfRule type="cellIs" dxfId="205" priority="211" operator="lessThan">
      <formula>0</formula>
    </cfRule>
  </conditionalFormatting>
  <conditionalFormatting sqref="F3145">
    <cfRule type="cellIs" dxfId="204" priority="210" operator="lessThan">
      <formula>0</formula>
    </cfRule>
  </conditionalFormatting>
  <conditionalFormatting sqref="F3146">
    <cfRule type="cellIs" dxfId="203" priority="209" operator="lessThan">
      <formula>0</formula>
    </cfRule>
  </conditionalFormatting>
  <conditionalFormatting sqref="F3147">
    <cfRule type="cellIs" dxfId="202" priority="208" operator="lessThan">
      <formula>0</formula>
    </cfRule>
  </conditionalFormatting>
  <conditionalFormatting sqref="F3148:F3151">
    <cfRule type="cellIs" dxfId="201" priority="207" operator="lessThan">
      <formula>0</formula>
    </cfRule>
  </conditionalFormatting>
  <conditionalFormatting sqref="F3152:F3153">
    <cfRule type="cellIs" dxfId="200" priority="206" operator="lessThan">
      <formula>0</formula>
    </cfRule>
  </conditionalFormatting>
  <conditionalFormatting sqref="F3154">
    <cfRule type="cellIs" dxfId="199" priority="205" operator="lessThan">
      <formula>0</formula>
    </cfRule>
  </conditionalFormatting>
  <conditionalFormatting sqref="F3155">
    <cfRule type="cellIs" dxfId="198" priority="204" operator="lessThan">
      <formula>0</formula>
    </cfRule>
  </conditionalFormatting>
  <conditionalFormatting sqref="F3156">
    <cfRule type="cellIs" dxfId="197" priority="203" operator="lessThan">
      <formula>0</formula>
    </cfRule>
  </conditionalFormatting>
  <conditionalFormatting sqref="F3157">
    <cfRule type="cellIs" dxfId="196" priority="202" operator="lessThan">
      <formula>0</formula>
    </cfRule>
  </conditionalFormatting>
  <conditionalFormatting sqref="F3158">
    <cfRule type="cellIs" dxfId="195" priority="201" operator="lessThan">
      <formula>0</formula>
    </cfRule>
  </conditionalFormatting>
  <conditionalFormatting sqref="F3159">
    <cfRule type="cellIs" dxfId="194" priority="200" operator="lessThan">
      <formula>0</formula>
    </cfRule>
  </conditionalFormatting>
  <conditionalFormatting sqref="F3160">
    <cfRule type="cellIs" dxfId="193" priority="199" operator="lessThan">
      <formula>0</formula>
    </cfRule>
  </conditionalFormatting>
  <conditionalFormatting sqref="F3161">
    <cfRule type="cellIs" dxfId="192" priority="198" operator="lessThan">
      <formula>0</formula>
    </cfRule>
  </conditionalFormatting>
  <conditionalFormatting sqref="F3162">
    <cfRule type="cellIs" dxfId="191" priority="197" operator="lessThan">
      <formula>0</formula>
    </cfRule>
  </conditionalFormatting>
  <conditionalFormatting sqref="F3163">
    <cfRule type="cellIs" dxfId="190" priority="196" operator="lessThan">
      <formula>0</formula>
    </cfRule>
  </conditionalFormatting>
  <conditionalFormatting sqref="F3164">
    <cfRule type="cellIs" dxfId="189" priority="195" operator="lessThan">
      <formula>0</formula>
    </cfRule>
  </conditionalFormatting>
  <conditionalFormatting sqref="F3165">
    <cfRule type="cellIs" dxfId="188" priority="194" operator="lessThan">
      <formula>0</formula>
    </cfRule>
  </conditionalFormatting>
  <conditionalFormatting sqref="F3166">
    <cfRule type="cellIs" dxfId="187" priority="193" operator="lessThan">
      <formula>0</formula>
    </cfRule>
  </conditionalFormatting>
  <conditionalFormatting sqref="F3167">
    <cfRule type="cellIs" dxfId="186" priority="192" operator="lessThan">
      <formula>0</formula>
    </cfRule>
  </conditionalFormatting>
  <conditionalFormatting sqref="F3168">
    <cfRule type="cellIs" dxfId="185" priority="190" operator="lessThan">
      <formula>0</formula>
    </cfRule>
  </conditionalFormatting>
  <conditionalFormatting sqref="F3169">
    <cfRule type="cellIs" dxfId="184" priority="189" operator="lessThan">
      <formula>0</formula>
    </cfRule>
  </conditionalFormatting>
  <conditionalFormatting sqref="F3170">
    <cfRule type="cellIs" dxfId="183" priority="188" operator="lessThan">
      <formula>0</formula>
    </cfRule>
  </conditionalFormatting>
  <conditionalFormatting sqref="F3171">
    <cfRule type="cellIs" dxfId="182" priority="187" operator="lessThan">
      <formula>0</formula>
    </cfRule>
  </conditionalFormatting>
  <conditionalFormatting sqref="F3172">
    <cfRule type="cellIs" dxfId="181" priority="186" operator="lessThan">
      <formula>0</formula>
    </cfRule>
  </conditionalFormatting>
  <conditionalFormatting sqref="F3173">
    <cfRule type="cellIs" dxfId="180" priority="185" operator="lessThan">
      <formula>0</formula>
    </cfRule>
  </conditionalFormatting>
  <conditionalFormatting sqref="F3174">
    <cfRule type="cellIs" dxfId="179" priority="184" operator="lessThan">
      <formula>0</formula>
    </cfRule>
  </conditionalFormatting>
  <conditionalFormatting sqref="F3175">
    <cfRule type="cellIs" dxfId="178" priority="183" operator="lessThan">
      <formula>0</formula>
    </cfRule>
  </conditionalFormatting>
  <conditionalFormatting sqref="F3176">
    <cfRule type="cellIs" dxfId="177" priority="182" operator="lessThan">
      <formula>0</formula>
    </cfRule>
  </conditionalFormatting>
  <conditionalFormatting sqref="F3177">
    <cfRule type="cellIs" dxfId="176" priority="181" operator="lessThan">
      <formula>0</formula>
    </cfRule>
  </conditionalFormatting>
  <conditionalFormatting sqref="F3178">
    <cfRule type="cellIs" dxfId="175" priority="180" operator="lessThan">
      <formula>0</formula>
    </cfRule>
  </conditionalFormatting>
  <conditionalFormatting sqref="F3179">
    <cfRule type="cellIs" dxfId="174" priority="179" operator="lessThan">
      <formula>0</formula>
    </cfRule>
  </conditionalFormatting>
  <conditionalFormatting sqref="F3180">
    <cfRule type="cellIs" dxfId="173" priority="178" operator="lessThan">
      <formula>0</formula>
    </cfRule>
  </conditionalFormatting>
  <conditionalFormatting sqref="F3181">
    <cfRule type="cellIs" dxfId="172" priority="177" operator="lessThan">
      <formula>0</formula>
    </cfRule>
  </conditionalFormatting>
  <conditionalFormatting sqref="F3182">
    <cfRule type="cellIs" dxfId="171" priority="176" operator="lessThan">
      <formula>0</formula>
    </cfRule>
  </conditionalFormatting>
  <conditionalFormatting sqref="F3183">
    <cfRule type="cellIs" dxfId="170" priority="175" operator="lessThan">
      <formula>0</formula>
    </cfRule>
  </conditionalFormatting>
  <conditionalFormatting sqref="F3184">
    <cfRule type="cellIs" dxfId="169" priority="174" operator="lessThan">
      <formula>0</formula>
    </cfRule>
  </conditionalFormatting>
  <conditionalFormatting sqref="F3185">
    <cfRule type="cellIs" dxfId="168" priority="172" operator="lessThan">
      <formula>0</formula>
    </cfRule>
  </conditionalFormatting>
  <conditionalFormatting sqref="F3186">
    <cfRule type="cellIs" dxfId="167" priority="171" operator="lessThan">
      <formula>0</formula>
    </cfRule>
  </conditionalFormatting>
  <conditionalFormatting sqref="F3187">
    <cfRule type="cellIs" dxfId="166" priority="170" operator="lessThan">
      <formula>0</formula>
    </cfRule>
  </conditionalFormatting>
  <conditionalFormatting sqref="F3188">
    <cfRule type="cellIs" dxfId="165" priority="169" operator="lessThan">
      <formula>0</formula>
    </cfRule>
  </conditionalFormatting>
  <conditionalFormatting sqref="F3189">
    <cfRule type="cellIs" dxfId="164" priority="168" operator="lessThan">
      <formula>0</formula>
    </cfRule>
  </conditionalFormatting>
  <conditionalFormatting sqref="F3190">
    <cfRule type="cellIs" dxfId="163" priority="167" operator="lessThan">
      <formula>0</formula>
    </cfRule>
  </conditionalFormatting>
  <conditionalFormatting sqref="F3191">
    <cfRule type="cellIs" dxfId="162" priority="166" operator="lessThan">
      <formula>0</formula>
    </cfRule>
  </conditionalFormatting>
  <conditionalFormatting sqref="F3192">
    <cfRule type="cellIs" dxfId="161" priority="165" operator="lessThan">
      <formula>0</formula>
    </cfRule>
  </conditionalFormatting>
  <conditionalFormatting sqref="F3193">
    <cfRule type="cellIs" dxfId="160" priority="164" operator="lessThan">
      <formula>0</formula>
    </cfRule>
  </conditionalFormatting>
  <conditionalFormatting sqref="F3194">
    <cfRule type="cellIs" dxfId="159" priority="163" operator="lessThan">
      <formula>0</formula>
    </cfRule>
  </conditionalFormatting>
  <conditionalFormatting sqref="F3195">
    <cfRule type="cellIs" dxfId="158" priority="162" operator="lessThan">
      <formula>0</formula>
    </cfRule>
  </conditionalFormatting>
  <conditionalFormatting sqref="F3196">
    <cfRule type="cellIs" dxfId="157" priority="161" operator="lessThan">
      <formula>0</formula>
    </cfRule>
  </conditionalFormatting>
  <conditionalFormatting sqref="F3197">
    <cfRule type="cellIs" dxfId="156" priority="160" operator="lessThan">
      <formula>0</formula>
    </cfRule>
  </conditionalFormatting>
  <conditionalFormatting sqref="F3198">
    <cfRule type="cellIs" dxfId="155" priority="159" operator="lessThan">
      <formula>0</formula>
    </cfRule>
  </conditionalFormatting>
  <conditionalFormatting sqref="F3199">
    <cfRule type="cellIs" dxfId="154" priority="158" operator="lessThan">
      <formula>0</formula>
    </cfRule>
  </conditionalFormatting>
  <conditionalFormatting sqref="F3200">
    <cfRule type="cellIs" dxfId="153" priority="156" operator="lessThan">
      <formula>0</formula>
    </cfRule>
  </conditionalFormatting>
  <conditionalFormatting sqref="F3201">
    <cfRule type="cellIs" dxfId="152" priority="155" operator="lessThan">
      <formula>0</formula>
    </cfRule>
  </conditionalFormatting>
  <conditionalFormatting sqref="F3202">
    <cfRule type="cellIs" dxfId="151" priority="154" operator="lessThan">
      <formula>0</formula>
    </cfRule>
  </conditionalFormatting>
  <conditionalFormatting sqref="F3203">
    <cfRule type="cellIs" dxfId="150" priority="153" operator="lessThan">
      <formula>0</formula>
    </cfRule>
  </conditionalFormatting>
  <conditionalFormatting sqref="F3204:F3206">
    <cfRule type="cellIs" dxfId="149" priority="152" operator="lessThan">
      <formula>0</formula>
    </cfRule>
  </conditionalFormatting>
  <conditionalFormatting sqref="F3207">
    <cfRule type="cellIs" dxfId="148" priority="151" operator="lessThan">
      <formula>0</formula>
    </cfRule>
  </conditionalFormatting>
  <conditionalFormatting sqref="F3208">
    <cfRule type="cellIs" dxfId="147" priority="150" operator="lessThan">
      <formula>0</formula>
    </cfRule>
  </conditionalFormatting>
  <conditionalFormatting sqref="F3210">
    <cfRule type="cellIs" dxfId="146" priority="149" operator="lessThan">
      <formula>0</formula>
    </cfRule>
  </conditionalFormatting>
  <conditionalFormatting sqref="F3211">
    <cfRule type="cellIs" dxfId="145" priority="148" operator="lessThan">
      <formula>0</formula>
    </cfRule>
  </conditionalFormatting>
  <conditionalFormatting sqref="F3212">
    <cfRule type="cellIs" dxfId="144" priority="147" operator="lessThan">
      <formula>0</formula>
    </cfRule>
  </conditionalFormatting>
  <conditionalFormatting sqref="F3213">
    <cfRule type="cellIs" dxfId="143" priority="146" operator="lessThan">
      <formula>0</formula>
    </cfRule>
  </conditionalFormatting>
  <conditionalFormatting sqref="F3214">
    <cfRule type="cellIs" dxfId="142" priority="145" operator="lessThan">
      <formula>0</formula>
    </cfRule>
  </conditionalFormatting>
  <conditionalFormatting sqref="F3215">
    <cfRule type="cellIs" dxfId="141" priority="144" operator="lessThan">
      <formula>0</formula>
    </cfRule>
  </conditionalFormatting>
  <conditionalFormatting sqref="F3216">
    <cfRule type="cellIs" dxfId="140" priority="143" operator="lessThan">
      <formula>0</formula>
    </cfRule>
  </conditionalFormatting>
  <conditionalFormatting sqref="F3217">
    <cfRule type="cellIs" dxfId="139" priority="142" operator="lessThan">
      <formula>0</formula>
    </cfRule>
  </conditionalFormatting>
  <conditionalFormatting sqref="F3218">
    <cfRule type="cellIs" dxfId="138" priority="141" operator="lessThan">
      <formula>0</formula>
    </cfRule>
  </conditionalFormatting>
  <conditionalFormatting sqref="F3219">
    <cfRule type="cellIs" dxfId="137" priority="140" operator="lessThan">
      <formula>0</formula>
    </cfRule>
  </conditionalFormatting>
  <conditionalFormatting sqref="F3220">
    <cfRule type="cellIs" dxfId="136" priority="139" operator="lessThan">
      <formula>0</formula>
    </cfRule>
  </conditionalFormatting>
  <conditionalFormatting sqref="F3221">
    <cfRule type="cellIs" dxfId="135" priority="138" operator="lessThan">
      <formula>0</formula>
    </cfRule>
  </conditionalFormatting>
  <conditionalFormatting sqref="F3222">
    <cfRule type="cellIs" dxfId="134" priority="137" operator="lessThan">
      <formula>0</formula>
    </cfRule>
  </conditionalFormatting>
  <conditionalFormatting sqref="F3223">
    <cfRule type="cellIs" dxfId="133" priority="136" operator="lessThan">
      <formula>0</formula>
    </cfRule>
  </conditionalFormatting>
  <conditionalFormatting sqref="F3225">
    <cfRule type="cellIs" dxfId="132" priority="135" operator="lessThan">
      <formula>0</formula>
    </cfRule>
  </conditionalFormatting>
  <conditionalFormatting sqref="F3226">
    <cfRule type="cellIs" dxfId="131" priority="134" operator="lessThan">
      <formula>0</formula>
    </cfRule>
  </conditionalFormatting>
  <conditionalFormatting sqref="F3227">
    <cfRule type="cellIs" dxfId="130" priority="133" operator="lessThan">
      <formula>0</formula>
    </cfRule>
  </conditionalFormatting>
  <conditionalFormatting sqref="F3228">
    <cfRule type="cellIs" dxfId="129" priority="132" operator="lessThan">
      <formula>0</formula>
    </cfRule>
  </conditionalFormatting>
  <conditionalFormatting sqref="F3229">
    <cfRule type="cellIs" dxfId="128" priority="131" operator="lessThan">
      <formula>0</formula>
    </cfRule>
  </conditionalFormatting>
  <conditionalFormatting sqref="F3230:F3232">
    <cfRule type="cellIs" dxfId="127" priority="130" operator="lessThan">
      <formula>0</formula>
    </cfRule>
  </conditionalFormatting>
  <conditionalFormatting sqref="F3233">
    <cfRule type="cellIs" dxfId="126" priority="129" operator="lessThan">
      <formula>0</formula>
    </cfRule>
  </conditionalFormatting>
  <conditionalFormatting sqref="F3234">
    <cfRule type="cellIs" dxfId="125" priority="128" operator="lessThan">
      <formula>0</formula>
    </cfRule>
  </conditionalFormatting>
  <conditionalFormatting sqref="F3235">
    <cfRule type="cellIs" dxfId="124" priority="127" operator="lessThan">
      <formula>0</formula>
    </cfRule>
  </conditionalFormatting>
  <conditionalFormatting sqref="F3236">
    <cfRule type="cellIs" dxfId="123" priority="126" operator="lessThan">
      <formula>0</formula>
    </cfRule>
  </conditionalFormatting>
  <conditionalFormatting sqref="F3237">
    <cfRule type="cellIs" dxfId="122" priority="125" operator="lessThan">
      <formula>0</formula>
    </cfRule>
  </conditionalFormatting>
  <conditionalFormatting sqref="F3238">
    <cfRule type="cellIs" dxfId="121" priority="124" operator="lessThan">
      <formula>0</formula>
    </cfRule>
  </conditionalFormatting>
  <conditionalFormatting sqref="F3238">
    <cfRule type="cellIs" dxfId="120" priority="123" operator="lessThan">
      <formula>0</formula>
    </cfRule>
  </conditionalFormatting>
  <conditionalFormatting sqref="F3239">
    <cfRule type="cellIs" dxfId="119" priority="122" operator="lessThan">
      <formula>0</formula>
    </cfRule>
  </conditionalFormatting>
  <conditionalFormatting sqref="F3239">
    <cfRule type="cellIs" dxfId="118" priority="121" operator="lessThan">
      <formula>0</formula>
    </cfRule>
  </conditionalFormatting>
  <conditionalFormatting sqref="F3240">
    <cfRule type="cellIs" dxfId="117" priority="120" operator="lessThan">
      <formula>0</formula>
    </cfRule>
  </conditionalFormatting>
  <conditionalFormatting sqref="F3240">
    <cfRule type="cellIs" dxfId="116" priority="119" operator="lessThan">
      <formula>0</formula>
    </cfRule>
  </conditionalFormatting>
  <conditionalFormatting sqref="F3241">
    <cfRule type="cellIs" dxfId="115" priority="118" operator="lessThan">
      <formula>0</formula>
    </cfRule>
  </conditionalFormatting>
  <conditionalFormatting sqref="F3241">
    <cfRule type="cellIs" dxfId="114" priority="117" operator="lessThan">
      <formula>0</formula>
    </cfRule>
  </conditionalFormatting>
  <conditionalFormatting sqref="F3242">
    <cfRule type="cellIs" dxfId="113" priority="116" operator="lessThan">
      <formula>0</formula>
    </cfRule>
  </conditionalFormatting>
  <conditionalFormatting sqref="F3242">
    <cfRule type="cellIs" dxfId="112" priority="115" operator="lessThan">
      <formula>0</formula>
    </cfRule>
  </conditionalFormatting>
  <conditionalFormatting sqref="F3243">
    <cfRule type="cellIs" dxfId="111" priority="114" operator="lessThan">
      <formula>0</formula>
    </cfRule>
  </conditionalFormatting>
  <conditionalFormatting sqref="F3243">
    <cfRule type="cellIs" dxfId="110" priority="113" operator="lessThan">
      <formula>0</formula>
    </cfRule>
  </conditionalFormatting>
  <conditionalFormatting sqref="F3244">
    <cfRule type="cellIs" dxfId="109" priority="112" operator="lessThan">
      <formula>0</formula>
    </cfRule>
  </conditionalFormatting>
  <conditionalFormatting sqref="F3244">
    <cfRule type="cellIs" dxfId="108" priority="111" operator="lessThan">
      <formula>0</formula>
    </cfRule>
  </conditionalFormatting>
  <conditionalFormatting sqref="F3245">
    <cfRule type="cellIs" dxfId="107" priority="110" operator="lessThan">
      <formula>0</formula>
    </cfRule>
  </conditionalFormatting>
  <conditionalFormatting sqref="F3245">
    <cfRule type="cellIs" dxfId="106" priority="109" operator="lessThan">
      <formula>0</formula>
    </cfRule>
  </conditionalFormatting>
  <conditionalFormatting sqref="F3246">
    <cfRule type="cellIs" dxfId="105" priority="108" operator="lessThan">
      <formula>0</formula>
    </cfRule>
  </conditionalFormatting>
  <conditionalFormatting sqref="F3246">
    <cfRule type="cellIs" dxfId="104" priority="107" operator="lessThan">
      <formula>0</formula>
    </cfRule>
  </conditionalFormatting>
  <conditionalFormatting sqref="F3247">
    <cfRule type="cellIs" dxfId="103" priority="106" operator="lessThan">
      <formula>0</formula>
    </cfRule>
  </conditionalFormatting>
  <conditionalFormatting sqref="F3247">
    <cfRule type="cellIs" dxfId="102" priority="105" operator="lessThan">
      <formula>0</formula>
    </cfRule>
  </conditionalFormatting>
  <conditionalFormatting sqref="F3248">
    <cfRule type="cellIs" dxfId="101" priority="104" operator="lessThan">
      <formula>0</formula>
    </cfRule>
  </conditionalFormatting>
  <conditionalFormatting sqref="F3248">
    <cfRule type="cellIs" dxfId="100" priority="103" operator="lessThan">
      <formula>0</formula>
    </cfRule>
  </conditionalFormatting>
  <conditionalFormatting sqref="F3249">
    <cfRule type="cellIs" dxfId="99" priority="102" operator="lessThan">
      <formula>0</formula>
    </cfRule>
  </conditionalFormatting>
  <conditionalFormatting sqref="F3249">
    <cfRule type="cellIs" dxfId="98" priority="101" operator="lessThan">
      <formula>0</formula>
    </cfRule>
  </conditionalFormatting>
  <conditionalFormatting sqref="F3250">
    <cfRule type="cellIs" dxfId="97" priority="100" operator="lessThan">
      <formula>0</formula>
    </cfRule>
  </conditionalFormatting>
  <conditionalFormatting sqref="F3250">
    <cfRule type="cellIs" dxfId="96" priority="99" operator="lessThan">
      <formula>0</formula>
    </cfRule>
  </conditionalFormatting>
  <conditionalFormatting sqref="F3251">
    <cfRule type="cellIs" dxfId="95" priority="98" operator="lessThan">
      <formula>0</formula>
    </cfRule>
  </conditionalFormatting>
  <conditionalFormatting sqref="F3251">
    <cfRule type="cellIs" dxfId="94" priority="97" operator="lessThan">
      <formula>0</formula>
    </cfRule>
  </conditionalFormatting>
  <conditionalFormatting sqref="F3252">
    <cfRule type="cellIs" dxfId="93" priority="96" operator="lessThan">
      <formula>0</formula>
    </cfRule>
  </conditionalFormatting>
  <conditionalFormatting sqref="F3252">
    <cfRule type="cellIs" dxfId="92" priority="95" operator="lessThan">
      <formula>0</formula>
    </cfRule>
  </conditionalFormatting>
  <conditionalFormatting sqref="F3253">
    <cfRule type="cellIs" dxfId="91" priority="94" operator="lessThan">
      <formula>0</formula>
    </cfRule>
  </conditionalFormatting>
  <conditionalFormatting sqref="F3253">
    <cfRule type="cellIs" dxfId="90" priority="93" operator="lessThan">
      <formula>0</formula>
    </cfRule>
  </conditionalFormatting>
  <conditionalFormatting sqref="F3254">
    <cfRule type="cellIs" dxfId="89" priority="92" operator="lessThan">
      <formula>0</formula>
    </cfRule>
  </conditionalFormatting>
  <conditionalFormatting sqref="F3254">
    <cfRule type="cellIs" dxfId="88" priority="91" operator="lessThan">
      <formula>0</formula>
    </cfRule>
  </conditionalFormatting>
  <conditionalFormatting sqref="F3255">
    <cfRule type="cellIs" dxfId="87" priority="90" operator="lessThan">
      <formula>0</formula>
    </cfRule>
  </conditionalFormatting>
  <conditionalFormatting sqref="F3255">
    <cfRule type="cellIs" dxfId="86" priority="89" operator="lessThan">
      <formula>0</formula>
    </cfRule>
  </conditionalFormatting>
  <conditionalFormatting sqref="F3256">
    <cfRule type="cellIs" dxfId="85" priority="88" operator="lessThan">
      <formula>0</formula>
    </cfRule>
  </conditionalFormatting>
  <conditionalFormatting sqref="F3256">
    <cfRule type="cellIs" dxfId="84" priority="87" operator="lessThan">
      <formula>0</formula>
    </cfRule>
  </conditionalFormatting>
  <conditionalFormatting sqref="F3257">
    <cfRule type="cellIs" dxfId="83" priority="86" operator="lessThan">
      <formula>0</formula>
    </cfRule>
  </conditionalFormatting>
  <conditionalFormatting sqref="F3257">
    <cfRule type="cellIs" dxfId="82" priority="85" operator="lessThan">
      <formula>0</formula>
    </cfRule>
  </conditionalFormatting>
  <conditionalFormatting sqref="F3258">
    <cfRule type="cellIs" dxfId="81" priority="84" operator="lessThan">
      <formula>0</formula>
    </cfRule>
  </conditionalFormatting>
  <conditionalFormatting sqref="F3258">
    <cfRule type="cellIs" dxfId="80" priority="83" operator="lessThan">
      <formula>0</formula>
    </cfRule>
  </conditionalFormatting>
  <conditionalFormatting sqref="F3259">
    <cfRule type="cellIs" dxfId="79" priority="82" operator="lessThan">
      <formula>0</formula>
    </cfRule>
  </conditionalFormatting>
  <conditionalFormatting sqref="F3259">
    <cfRule type="cellIs" dxfId="78" priority="81" operator="lessThan">
      <formula>0</formula>
    </cfRule>
  </conditionalFormatting>
  <conditionalFormatting sqref="F3260">
    <cfRule type="cellIs" dxfId="77" priority="80" operator="lessThan">
      <formula>0</formula>
    </cfRule>
  </conditionalFormatting>
  <conditionalFormatting sqref="F3260">
    <cfRule type="cellIs" dxfId="76" priority="79" operator="lessThan">
      <formula>0</formula>
    </cfRule>
  </conditionalFormatting>
  <conditionalFormatting sqref="F3261">
    <cfRule type="cellIs" dxfId="75" priority="78" operator="lessThan">
      <formula>0</formula>
    </cfRule>
  </conditionalFormatting>
  <conditionalFormatting sqref="F3261">
    <cfRule type="cellIs" dxfId="74" priority="77" operator="lessThan">
      <formula>0</formula>
    </cfRule>
  </conditionalFormatting>
  <conditionalFormatting sqref="F3262">
    <cfRule type="cellIs" dxfId="73" priority="76" operator="lessThan">
      <formula>0</formula>
    </cfRule>
  </conditionalFormatting>
  <conditionalFormatting sqref="F3262">
    <cfRule type="cellIs" dxfId="72" priority="75" operator="lessThan">
      <formula>0</formula>
    </cfRule>
  </conditionalFormatting>
  <conditionalFormatting sqref="F3263">
    <cfRule type="cellIs" dxfId="71" priority="74" operator="lessThan">
      <formula>0</formula>
    </cfRule>
  </conditionalFormatting>
  <conditionalFormatting sqref="F3263">
    <cfRule type="cellIs" dxfId="70" priority="73" operator="lessThan">
      <formula>0</formula>
    </cfRule>
  </conditionalFormatting>
  <conditionalFormatting sqref="F3264">
    <cfRule type="cellIs" dxfId="69" priority="72" operator="lessThan">
      <formula>0</formula>
    </cfRule>
  </conditionalFormatting>
  <conditionalFormatting sqref="F3264">
    <cfRule type="cellIs" dxfId="68" priority="71" operator="lessThan">
      <formula>0</formula>
    </cfRule>
  </conditionalFormatting>
  <conditionalFormatting sqref="F3265">
    <cfRule type="cellIs" dxfId="67" priority="70" operator="lessThan">
      <formula>0</formula>
    </cfRule>
  </conditionalFormatting>
  <conditionalFormatting sqref="F3265">
    <cfRule type="cellIs" dxfId="66" priority="69" operator="lessThan">
      <formula>0</formula>
    </cfRule>
  </conditionalFormatting>
  <conditionalFormatting sqref="F3266">
    <cfRule type="cellIs" dxfId="65" priority="68" operator="lessThan">
      <formula>0</formula>
    </cfRule>
  </conditionalFormatting>
  <conditionalFormatting sqref="F3266">
    <cfRule type="cellIs" dxfId="64" priority="67" operator="lessThan">
      <formula>0</formula>
    </cfRule>
  </conditionalFormatting>
  <conditionalFormatting sqref="F3267">
    <cfRule type="cellIs" dxfId="63" priority="66" operator="lessThan">
      <formula>0</formula>
    </cfRule>
  </conditionalFormatting>
  <conditionalFormatting sqref="F3267">
    <cfRule type="cellIs" dxfId="62" priority="65" operator="lessThan">
      <formula>0</formula>
    </cfRule>
  </conditionalFormatting>
  <conditionalFormatting sqref="F3268">
    <cfRule type="cellIs" dxfId="61" priority="64" operator="lessThan">
      <formula>0</formula>
    </cfRule>
  </conditionalFormatting>
  <conditionalFormatting sqref="F3268">
    <cfRule type="cellIs" dxfId="60" priority="63" operator="lessThan">
      <formula>0</formula>
    </cfRule>
  </conditionalFormatting>
  <conditionalFormatting sqref="F3269">
    <cfRule type="cellIs" dxfId="59" priority="62" operator="lessThan">
      <formula>0</formula>
    </cfRule>
  </conditionalFormatting>
  <conditionalFormatting sqref="F3269">
    <cfRule type="cellIs" dxfId="58" priority="61" operator="lessThan">
      <formula>0</formula>
    </cfRule>
  </conditionalFormatting>
  <conditionalFormatting sqref="F3270">
    <cfRule type="cellIs" dxfId="57" priority="60" operator="lessThan">
      <formula>0</formula>
    </cfRule>
  </conditionalFormatting>
  <conditionalFormatting sqref="F3270">
    <cfRule type="cellIs" dxfId="56" priority="59" operator="lessThan">
      <formula>0</formula>
    </cfRule>
  </conditionalFormatting>
  <conditionalFormatting sqref="F3271">
    <cfRule type="cellIs" dxfId="55" priority="58" operator="lessThan">
      <formula>0</formula>
    </cfRule>
  </conditionalFormatting>
  <conditionalFormatting sqref="F3271">
    <cfRule type="cellIs" dxfId="54" priority="57" operator="lessThan">
      <formula>0</formula>
    </cfRule>
  </conditionalFormatting>
  <conditionalFormatting sqref="F3272">
    <cfRule type="cellIs" dxfId="53" priority="56" operator="lessThan">
      <formula>0</formula>
    </cfRule>
  </conditionalFormatting>
  <conditionalFormatting sqref="F3272">
    <cfRule type="cellIs" dxfId="52" priority="55" operator="lessThan">
      <formula>0</formula>
    </cfRule>
  </conditionalFormatting>
  <conditionalFormatting sqref="F3273">
    <cfRule type="cellIs" dxfId="51" priority="54" operator="lessThan">
      <formula>0</formula>
    </cfRule>
  </conditionalFormatting>
  <conditionalFormatting sqref="F3273">
    <cfRule type="cellIs" dxfId="50" priority="53" operator="lessThan">
      <formula>0</formula>
    </cfRule>
  </conditionalFormatting>
  <conditionalFormatting sqref="F3274">
    <cfRule type="cellIs" dxfId="49" priority="52" operator="lessThan">
      <formula>0</formula>
    </cfRule>
  </conditionalFormatting>
  <conditionalFormatting sqref="F3274">
    <cfRule type="cellIs" dxfId="48" priority="51" operator="lessThan">
      <formula>0</formula>
    </cfRule>
  </conditionalFormatting>
  <conditionalFormatting sqref="F3275">
    <cfRule type="cellIs" dxfId="47" priority="50" operator="lessThan">
      <formula>0</formula>
    </cfRule>
  </conditionalFormatting>
  <conditionalFormatting sqref="F3275">
    <cfRule type="cellIs" dxfId="46" priority="49" operator="lessThan">
      <formula>0</formula>
    </cfRule>
  </conditionalFormatting>
  <conditionalFormatting sqref="F3276">
    <cfRule type="cellIs" dxfId="45" priority="48" operator="lessThan">
      <formula>0</formula>
    </cfRule>
  </conditionalFormatting>
  <conditionalFormatting sqref="F3276">
    <cfRule type="cellIs" dxfId="44" priority="47" operator="lessThan">
      <formula>0</formula>
    </cfRule>
  </conditionalFormatting>
  <conditionalFormatting sqref="F3277">
    <cfRule type="cellIs" dxfId="43" priority="46" operator="lessThan">
      <formula>0</formula>
    </cfRule>
  </conditionalFormatting>
  <conditionalFormatting sqref="F3277">
    <cfRule type="cellIs" dxfId="42" priority="45" operator="lessThan">
      <formula>0</formula>
    </cfRule>
  </conditionalFormatting>
  <conditionalFormatting sqref="F3278">
    <cfRule type="cellIs" dxfId="41" priority="44" operator="lessThan">
      <formula>0</formula>
    </cfRule>
  </conditionalFormatting>
  <conditionalFormatting sqref="F3278">
    <cfRule type="cellIs" dxfId="40" priority="43" operator="lessThan">
      <formula>0</formula>
    </cfRule>
  </conditionalFormatting>
  <conditionalFormatting sqref="F3279">
    <cfRule type="cellIs" dxfId="39" priority="42" operator="lessThan">
      <formula>0</formula>
    </cfRule>
  </conditionalFormatting>
  <conditionalFormatting sqref="F3279">
    <cfRule type="cellIs" dxfId="38" priority="41" operator="lessThan">
      <formula>0</formula>
    </cfRule>
  </conditionalFormatting>
  <conditionalFormatting sqref="F3280">
    <cfRule type="cellIs" dxfId="37" priority="40" operator="lessThan">
      <formula>0</formula>
    </cfRule>
  </conditionalFormatting>
  <conditionalFormatting sqref="F3280">
    <cfRule type="cellIs" dxfId="36" priority="39" operator="lessThan">
      <formula>0</formula>
    </cfRule>
  </conditionalFormatting>
  <conditionalFormatting sqref="F3281">
    <cfRule type="cellIs" dxfId="35" priority="38" operator="lessThan">
      <formula>0</formula>
    </cfRule>
  </conditionalFormatting>
  <conditionalFormatting sqref="F3281">
    <cfRule type="cellIs" dxfId="34" priority="37" operator="lessThan">
      <formula>0</formula>
    </cfRule>
  </conditionalFormatting>
  <conditionalFormatting sqref="F3282">
    <cfRule type="cellIs" dxfId="33" priority="36" operator="lessThan">
      <formula>0</formula>
    </cfRule>
  </conditionalFormatting>
  <conditionalFormatting sqref="F3282">
    <cfRule type="cellIs" dxfId="32" priority="35" operator="lessThan">
      <formula>0</formula>
    </cfRule>
  </conditionalFormatting>
  <conditionalFormatting sqref="F3283">
    <cfRule type="cellIs" dxfId="31" priority="34" operator="lessThan">
      <formula>0</formula>
    </cfRule>
  </conditionalFormatting>
  <conditionalFormatting sqref="F3283">
    <cfRule type="cellIs" dxfId="30" priority="33" operator="lessThan">
      <formula>0</formula>
    </cfRule>
  </conditionalFormatting>
  <conditionalFormatting sqref="F3284">
    <cfRule type="cellIs" dxfId="29" priority="32" operator="lessThan">
      <formula>0</formula>
    </cfRule>
  </conditionalFormatting>
  <conditionalFormatting sqref="F3284">
    <cfRule type="cellIs" dxfId="28" priority="31" operator="lessThan">
      <formula>0</formula>
    </cfRule>
  </conditionalFormatting>
  <conditionalFormatting sqref="F3285">
    <cfRule type="cellIs" dxfId="27" priority="30" operator="lessThan">
      <formula>0</formula>
    </cfRule>
  </conditionalFormatting>
  <conditionalFormatting sqref="F3285">
    <cfRule type="cellIs" dxfId="26" priority="29" operator="lessThan">
      <formula>0</formula>
    </cfRule>
  </conditionalFormatting>
  <conditionalFormatting sqref="F3286">
    <cfRule type="cellIs" dxfId="25" priority="28" operator="lessThan">
      <formula>0</formula>
    </cfRule>
  </conditionalFormatting>
  <conditionalFormatting sqref="F3286">
    <cfRule type="cellIs" dxfId="24" priority="27" operator="lessThan">
      <formula>0</formula>
    </cfRule>
  </conditionalFormatting>
  <conditionalFormatting sqref="F3287">
    <cfRule type="cellIs" dxfId="23" priority="26" operator="lessThan">
      <formula>0</formula>
    </cfRule>
  </conditionalFormatting>
  <conditionalFormatting sqref="F3287">
    <cfRule type="cellIs" dxfId="22" priority="25" operator="lessThan">
      <formula>0</formula>
    </cfRule>
  </conditionalFormatting>
  <conditionalFormatting sqref="F3288">
    <cfRule type="cellIs" dxfId="21" priority="24" operator="lessThan">
      <formula>0</formula>
    </cfRule>
  </conditionalFormatting>
  <conditionalFormatting sqref="F3288">
    <cfRule type="cellIs" dxfId="20" priority="23" operator="lessThan">
      <formula>0</formula>
    </cfRule>
  </conditionalFormatting>
  <conditionalFormatting sqref="F3290">
    <cfRule type="cellIs" dxfId="19" priority="22" operator="lessThan">
      <formula>0</formula>
    </cfRule>
  </conditionalFormatting>
  <conditionalFormatting sqref="F3290">
    <cfRule type="cellIs" dxfId="18" priority="21" operator="lessThan">
      <formula>0</formula>
    </cfRule>
  </conditionalFormatting>
  <conditionalFormatting sqref="F3291">
    <cfRule type="cellIs" dxfId="17" priority="20" operator="lessThan">
      <formula>0</formula>
    </cfRule>
  </conditionalFormatting>
  <conditionalFormatting sqref="F3291">
    <cfRule type="cellIs" dxfId="16" priority="19" operator="lessThan">
      <formula>0</formula>
    </cfRule>
  </conditionalFormatting>
  <conditionalFormatting sqref="F3292">
    <cfRule type="cellIs" dxfId="15" priority="18" operator="lessThan">
      <formula>0</formula>
    </cfRule>
  </conditionalFormatting>
  <conditionalFormatting sqref="F3292">
    <cfRule type="cellIs" dxfId="14" priority="17" operator="lessThan">
      <formula>0</formula>
    </cfRule>
  </conditionalFormatting>
  <conditionalFormatting sqref="F3293">
    <cfRule type="cellIs" dxfId="13" priority="14" operator="lessThan">
      <formula>0</formula>
    </cfRule>
  </conditionalFormatting>
  <conditionalFormatting sqref="F3293">
    <cfRule type="cellIs" dxfId="12" priority="13" operator="lessThan">
      <formula>0</formula>
    </cfRule>
  </conditionalFormatting>
  <conditionalFormatting sqref="F3294">
    <cfRule type="cellIs" dxfId="11" priority="12" operator="lessThan">
      <formula>0</formula>
    </cfRule>
  </conditionalFormatting>
  <conditionalFormatting sqref="F3294">
    <cfRule type="cellIs" dxfId="10" priority="11" operator="lessThan">
      <formula>0</formula>
    </cfRule>
  </conditionalFormatting>
  <conditionalFormatting sqref="F3295">
    <cfRule type="cellIs" dxfId="9" priority="10" operator="lessThan">
      <formula>0</formula>
    </cfRule>
  </conditionalFormatting>
  <conditionalFormatting sqref="F3295">
    <cfRule type="cellIs" dxfId="8" priority="9" operator="lessThan">
      <formula>0</formula>
    </cfRule>
  </conditionalFormatting>
  <conditionalFormatting sqref="F3296">
    <cfRule type="cellIs" dxfId="7" priority="8" operator="lessThan">
      <formula>0</formula>
    </cfRule>
  </conditionalFormatting>
  <conditionalFormatting sqref="F3296">
    <cfRule type="cellIs" dxfId="6" priority="7" operator="lessThan">
      <formula>0</formula>
    </cfRule>
  </conditionalFormatting>
  <conditionalFormatting sqref="F3297">
    <cfRule type="cellIs" dxfId="5" priority="6" operator="lessThan">
      <formula>0</formula>
    </cfRule>
  </conditionalFormatting>
  <conditionalFormatting sqref="F3297">
    <cfRule type="cellIs" dxfId="4" priority="5" operator="lessThan">
      <formula>0</formula>
    </cfRule>
  </conditionalFormatting>
  <conditionalFormatting sqref="F3298">
    <cfRule type="cellIs" dxfId="3" priority="4" operator="lessThan">
      <formula>0</formula>
    </cfRule>
  </conditionalFormatting>
  <conditionalFormatting sqref="F3298">
    <cfRule type="cellIs" dxfId="2" priority="3" operator="lessThan">
      <formula>0</formula>
    </cfRule>
  </conditionalFormatting>
  <conditionalFormatting sqref="F3299">
    <cfRule type="cellIs" dxfId="1" priority="2" operator="lessThan">
      <formula>0</formula>
    </cfRule>
  </conditionalFormatting>
  <conditionalFormatting sqref="F3299">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O64" sqref="O64"/>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9.69921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45545</v>
      </c>
      <c r="M1" s="1658" t="s">
        <v>208</v>
      </c>
      <c r="N1" s="1659"/>
    </row>
    <row r="2" spans="1:15" s="57" customFormat="1" ht="15" customHeight="1">
      <c r="A2" s="55" t="s">
        <v>121</v>
      </c>
      <c r="B2" s="56" t="s">
        <v>122</v>
      </c>
      <c r="C2" s="56" t="s">
        <v>123</v>
      </c>
      <c r="D2" s="56" t="s">
        <v>124</v>
      </c>
      <c r="E2" s="56" t="s">
        <v>125</v>
      </c>
      <c r="F2" s="56" t="s">
        <v>126</v>
      </c>
      <c r="G2" s="56" t="s">
        <v>127</v>
      </c>
      <c r="H2" s="56" t="s">
        <v>128</v>
      </c>
      <c r="I2" s="5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98">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9">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86">
        <v>1836.9772727272727</v>
      </c>
      <c r="I24" s="351">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492">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492">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52">
        <v>2077.91</v>
      </c>
      <c r="J36" s="52">
        <v>1874.45</v>
      </c>
      <c r="K36" s="838">
        <v>1988.1</v>
      </c>
      <c r="L36" s="502">
        <v>2099.3863636363635</v>
      </c>
      <c r="M36" s="549">
        <v>2212.4749999999999</v>
      </c>
      <c r="N36" s="550">
        <f>'Pb 가격및재고'!O6565</f>
        <v>2150.1733067729083</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1453">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845">
        <f>'Pb 가격및재고'!N6994</f>
        <v>2114.3478260869565</v>
      </c>
      <c r="I38" s="477">
        <f>'Pb 가격및재고'!N7017</f>
        <v>2002.4047619047619</v>
      </c>
      <c r="J38" s="516">
        <f>'Pb 가격및재고'!N7024</f>
        <v>1976.6666666666667</v>
      </c>
      <c r="K38" s="516"/>
      <c r="L38" s="516"/>
      <c r="M38" s="1454"/>
      <c r="N38" s="1455">
        <f>'Pb 가격및재고'!O7024</f>
        <v>2101.1342857142859</v>
      </c>
    </row>
    <row r="39" spans="1:256" s="57" customFormat="1" ht="15" customHeight="1">
      <c r="A39" s="61" t="s">
        <v>170</v>
      </c>
      <c r="B39" s="1174">
        <f>B38-M37</f>
        <v>51.105263157894797</v>
      </c>
      <c r="C39" s="1174">
        <f t="shared" ref="C39:I39" si="1">C38-B38</f>
        <v>-3.2619047619045887</v>
      </c>
      <c r="D39" s="846">
        <f t="shared" si="1"/>
        <v>-27.33809523809532</v>
      </c>
      <c r="E39" s="846">
        <f t="shared" si="1"/>
        <v>72.766666666666424</v>
      </c>
      <c r="F39" s="846">
        <f t="shared" si="1"/>
        <v>91.595238095238074</v>
      </c>
      <c r="G39" s="846">
        <f t="shared" si="1"/>
        <v>-73.436904761904771</v>
      </c>
      <c r="H39" s="846">
        <f t="shared" si="1"/>
        <v>-33.477173913043316</v>
      </c>
      <c r="I39" s="1305">
        <f t="shared" si="1"/>
        <v>-111.94306418219458</v>
      </c>
      <c r="J39" s="846">
        <f>J38-I38</f>
        <v>-25.738095238095184</v>
      </c>
      <c r="K39" s="638"/>
      <c r="L39" s="846"/>
      <c r="M39" s="638"/>
      <c r="N39" s="59"/>
      <c r="O39" s="44"/>
    </row>
    <row r="40" spans="1:256" s="57" customFormat="1" ht="18.75" customHeight="1">
      <c r="A40" s="61"/>
      <c r="B40" s="200"/>
      <c r="C40" s="200"/>
      <c r="D40" s="200"/>
      <c r="E40" s="200"/>
      <c r="F40" s="200"/>
      <c r="G40" s="200"/>
      <c r="H40" s="200"/>
      <c r="I40" s="200"/>
      <c r="J40" s="200"/>
      <c r="K40" s="846"/>
      <c r="L40" s="200"/>
      <c r="M40" s="200"/>
      <c r="N40" s="59"/>
      <c r="O40" s="44"/>
    </row>
    <row r="41" spans="1:256" ht="18.75" customHeight="1">
      <c r="A41" s="54" t="s">
        <v>206</v>
      </c>
      <c r="I41" s="60"/>
      <c r="K41" s="841"/>
    </row>
    <row r="42" spans="1:256" ht="15" customHeight="1">
      <c r="A42" s="55" t="s">
        <v>121</v>
      </c>
      <c r="B42" s="56" t="s">
        <v>122</v>
      </c>
      <c r="C42" s="56" t="s">
        <v>123</v>
      </c>
      <c r="D42" s="56" t="s">
        <v>124</v>
      </c>
      <c r="E42" s="56" t="s">
        <v>125</v>
      </c>
      <c r="F42" s="56" t="s">
        <v>126</v>
      </c>
      <c r="G42" s="56" t="s">
        <v>127</v>
      </c>
      <c r="H42" s="56" t="s">
        <v>128</v>
      </c>
      <c r="I42" s="5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496">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496">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496">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49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498">
        <v>1276.3</v>
      </c>
      <c r="I47" s="298">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0">
        <v>1219.0899999999999</v>
      </c>
      <c r="I48" s="501">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79">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388">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388">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492">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492">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52">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516">
        <v>1298.8699999999999</v>
      </c>
      <c r="I61" s="637">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845">
        <v>1396.89</v>
      </c>
      <c r="I62" s="477">
        <v>1367.37</v>
      </c>
      <c r="J62" s="516">
        <v>1350.53</v>
      </c>
      <c r="K62" s="516"/>
      <c r="L62" s="1082"/>
      <c r="M62" s="516"/>
      <c r="N62" s="1455">
        <v>1367.33</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846">
        <f>H62-G62</f>
        <v>3.2700000000002092</v>
      </c>
      <c r="I63" s="1305">
        <f t="shared" si="2"/>
        <v>-29.520000000000209</v>
      </c>
      <c r="J63" s="846">
        <f>J62-I62</f>
        <v>-16.839999999999918</v>
      </c>
      <c r="K63" s="638"/>
      <c r="L63" s="846"/>
      <c r="M63" s="638"/>
      <c r="N63" s="51"/>
    </row>
    <row r="64" spans="1:15" s="57" customFormat="1" ht="18.75" customHeight="1">
      <c r="A64" s="61"/>
      <c r="B64" s="200"/>
      <c r="C64" s="200"/>
      <c r="D64" s="200"/>
      <c r="E64" s="200"/>
      <c r="F64" s="200"/>
      <c r="G64" s="200"/>
      <c r="H64" s="200"/>
      <c r="I64" s="200"/>
      <c r="J64" s="200"/>
      <c r="K64" s="846"/>
      <c r="L64" s="200"/>
      <c r="M64" s="200"/>
      <c r="N64" s="59"/>
      <c r="O64" s="44"/>
    </row>
    <row r="65" spans="1:15" ht="15" customHeight="1">
      <c r="A65" s="54" t="s">
        <v>180</v>
      </c>
      <c r="E65" s="75"/>
      <c r="F65" s="75"/>
      <c r="G65" s="54"/>
      <c r="H65" s="54"/>
      <c r="I65" s="60"/>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5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39">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39">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77">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25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9">
        <v>1019.93</v>
      </c>
      <c r="I76" s="77">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9">
        <v>1143.22</v>
      </c>
      <c r="I77" s="77">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9">
        <v>1144.0899999999999</v>
      </c>
      <c r="I78" s="77">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388">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388">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492">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492">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52">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79">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516">
        <v>1286.3</v>
      </c>
      <c r="I85" s="637">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845">
        <v>1383.38</v>
      </c>
      <c r="I86" s="477">
        <v>1354.15</v>
      </c>
      <c r="J86" s="516">
        <v>1337.47</v>
      </c>
      <c r="K86" s="516"/>
      <c r="L86" s="845"/>
      <c r="M86" s="845"/>
      <c r="N86" s="1455">
        <v>1354.11</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846">
        <f>H86-G86</f>
        <v>3.25</v>
      </c>
      <c r="I87" s="1305">
        <f t="shared" si="3"/>
        <v>-29.230000000000018</v>
      </c>
      <c r="J87" s="846">
        <f>J86-I86</f>
        <v>-16.680000000000064</v>
      </c>
      <c r="K87" s="638"/>
      <c r="L87" s="846"/>
      <c r="M87" s="846"/>
      <c r="N87" s="60"/>
    </row>
    <row r="88" spans="1:18" ht="18.75" customHeight="1">
      <c r="I88" s="44"/>
      <c r="K88" s="841"/>
    </row>
    <row r="89" spans="1:18" ht="15" customHeight="1">
      <c r="A89" s="54" t="s">
        <v>185</v>
      </c>
      <c r="E89" s="75"/>
      <c r="F89" s="75"/>
      <c r="G89" s="54"/>
      <c r="H89" s="54"/>
      <c r="I89" s="60"/>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5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388">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492">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492">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52">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79">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516">
        <v>1421.87</v>
      </c>
      <c r="I96" s="637">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845">
        <v>1499.68</v>
      </c>
      <c r="I97" s="477">
        <v>1491.48</v>
      </c>
      <c r="J97" s="516">
        <v>1480.33</v>
      </c>
      <c r="K97" s="516"/>
      <c r="L97" s="845"/>
      <c r="M97" s="845"/>
      <c r="N97" s="1455">
        <v>1469.52</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846">
        <f t="shared" si="4"/>
        <v>14.110000000000127</v>
      </c>
      <c r="I98" s="1305">
        <f t="shared" si="4"/>
        <v>-8.2000000000000455</v>
      </c>
      <c r="J98" s="846">
        <f>J97-I97</f>
        <v>-11.150000000000091</v>
      </c>
      <c r="K98" s="638"/>
      <c r="L98" s="846"/>
      <c r="M98" s="846"/>
      <c r="N98" s="60"/>
    </row>
    <row r="99" spans="1:14" ht="18.75" customHeight="1">
      <c r="I99" s="44"/>
      <c r="K99" s="841"/>
      <c r="L99" s="841"/>
      <c r="M99" s="841"/>
    </row>
    <row r="100" spans="1:14" ht="15" customHeight="1">
      <c r="A100" s="54" t="s">
        <v>186</v>
      </c>
      <c r="I100" s="44"/>
      <c r="K100" s="841"/>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504">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388">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388">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492">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492">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79">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703">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845">
        <f>'Sn 가격및재고'!G3271</f>
        <v>32003.91304347826</v>
      </c>
      <c r="I116" s="477">
        <f>'Sn 가격및재고'!G3293</f>
        <v>31512.142857142859</v>
      </c>
      <c r="J116" s="516">
        <f>'Sn 가격및재고'!G3299</f>
        <v>30870.833333333332</v>
      </c>
      <c r="K116" s="516"/>
      <c r="L116" s="845"/>
      <c r="M116" s="845"/>
      <c r="N116" s="389">
        <f>'Sn 가격및재고'!H3299</f>
        <v>29974.085714285713</v>
      </c>
    </row>
    <row r="117" spans="1:17" ht="15" customHeight="1">
      <c r="A117" s="61" t="s">
        <v>170</v>
      </c>
      <c r="B117" s="1174">
        <f>B116-M115</f>
        <v>605.0478468899164</v>
      </c>
      <c r="C117" s="1174">
        <f t="shared" ref="C117:I117" si="5">C116-B116</f>
        <v>945.30303030306823</v>
      </c>
      <c r="D117" s="846">
        <f t="shared" si="5"/>
        <v>1289.3333333333321</v>
      </c>
      <c r="E117" s="846">
        <f t="shared" si="5"/>
        <v>4398.7619047619046</v>
      </c>
      <c r="F117" s="846">
        <f t="shared" si="5"/>
        <v>1308.5714285714312</v>
      </c>
      <c r="G117" s="846">
        <f t="shared" si="5"/>
        <v>-924.58333333333576</v>
      </c>
      <c r="H117" s="846">
        <f t="shared" si="5"/>
        <v>-224.83695652173992</v>
      </c>
      <c r="I117" s="1305">
        <f t="shared" si="5"/>
        <v>-491.77018633540138</v>
      </c>
      <c r="J117" s="846">
        <f>J116-I116</f>
        <v>-641.30952380952658</v>
      </c>
      <c r="K117" s="638"/>
      <c r="L117" s="846"/>
      <c r="M117" s="846"/>
      <c r="N117" s="59"/>
      <c r="Q117"/>
    </row>
    <row r="118" spans="1:17" ht="15" customHeight="1">
      <c r="G118" s="552"/>
      <c r="H118" s="552"/>
      <c r="I118" s="44"/>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504">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38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388">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492">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492">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492">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492">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492">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52">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52">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845">
        <f>'Sb 안티모니'!E4243</f>
        <v>22677.777777777777</v>
      </c>
      <c r="I138" s="477">
        <f>'Sb 안티모니'!E4252</f>
        <v>24161.111111111109</v>
      </c>
      <c r="J138" s="637">
        <f>'Sb 안티모니'!E4254</f>
        <v>25725</v>
      </c>
      <c r="K138" s="637"/>
      <c r="L138" s="637"/>
      <c r="M138" s="637"/>
      <c r="N138" s="1353">
        <f>'Sb 안티모니'!F4254</f>
        <v>17704.340277777777</v>
      </c>
    </row>
    <row r="139" spans="1:14" ht="15" customHeight="1">
      <c r="A139" s="61" t="s">
        <v>170</v>
      </c>
      <c r="B139" s="1174">
        <f>B137-M136</f>
        <v>1617.1180555555547</v>
      </c>
      <c r="C139" s="1174">
        <f t="shared" ref="C139:H139" si="6">C138-B138</f>
        <v>673.2549999999992</v>
      </c>
      <c r="D139" s="846">
        <f t="shared" si="6"/>
        <v>-65.625</v>
      </c>
      <c r="E139" s="846">
        <f t="shared" si="6"/>
        <v>384.3700000000008</v>
      </c>
      <c r="F139" s="846">
        <f t="shared" si="6"/>
        <v>3758.1299999999992</v>
      </c>
      <c r="G139" s="846">
        <f t="shared" si="6"/>
        <v>4945</v>
      </c>
      <c r="H139" s="846">
        <f t="shared" si="6"/>
        <v>71.527777777777374</v>
      </c>
      <c r="I139" s="1305">
        <f>I138-H138</f>
        <v>1483.3333333333321</v>
      </c>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660" t="s">
        <v>200</v>
      </c>
      <c r="B3" s="1660"/>
      <c r="C3" s="1660"/>
      <c r="D3" s="1660"/>
      <c r="E3" s="1660"/>
      <c r="F3" s="1660"/>
      <c r="G3" s="1660"/>
      <c r="H3" s="1660"/>
      <c r="I3" s="1660"/>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2024-09-03T00:04:18Z</cp:lastPrinted>
  <dcterms:created xsi:type="dcterms:W3CDTF">2002-04-26T04:09:18Z</dcterms:created>
  <dcterms:modified xsi:type="dcterms:W3CDTF">2024-09-09T23:40:44Z</dcterms:modified>
  <cp:category/>
  <cp:contentStatus/>
</cp:coreProperties>
</file>