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777BAFE-0726-44D2-B0DF-CD574A8D8E67}" xr6:coauthVersionLast="36" xr6:coauthVersionMax="36" xr10:uidLastSave="{00000000-0000-0000-0000-000000000000}"/>
  <bookViews>
    <workbookView xWindow="0" yWindow="0" windowWidth="18210" windowHeight="405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F2968" i="17" l="1"/>
  <c r="E2968" i="17"/>
  <c r="H2968" i="17"/>
  <c r="G2968" i="17"/>
  <c r="Q6676" i="6"/>
  <c r="X6676" i="6"/>
  <c r="W6676" i="6"/>
  <c r="W6675" i="6"/>
  <c r="Q6675" i="6"/>
  <c r="X6675" i="6"/>
  <c r="O6675" i="6"/>
  <c r="N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W6672" i="6"/>
  <c r="Q6672" i="6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4B3B5249-CA57-4917-B2EF-D82D087388F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B972A49C-94B7-44F9-8ADC-34E99592A63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<sst xmlns="http://schemas.openxmlformats.org/spreadsheetml/2006/main" count="703" uniqueCount="207">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</sst>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94" fontId="28" fillId="0" borderId="0" xfId="0" applyNumberFormat="1" applyFont="1" applyFill="1" applyBorder="1"/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3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48" activePane="bottomLeft" state="frozen"/>
      <selection pane="bottomLeft" activeCell="M6677" sqref="M667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77" t="s">
        <v>0</v>
      </c>
      <c r="B1" s="679"/>
      <c r="C1" s="679"/>
      <c r="D1" s="679"/>
      <c r="E1" s="679"/>
      <c r="F1" s="683" t="s">
        <v>1</v>
      </c>
      <c r="G1" s="683"/>
      <c r="H1" s="680" t="s">
        <v>2</v>
      </c>
      <c r="I1" s="680"/>
      <c r="J1" s="399" t="s">
        <v>3</v>
      </c>
      <c r="K1" s="693" t="s">
        <v>4</v>
      </c>
      <c r="L1" s="687" t="s">
        <v>5</v>
      </c>
      <c r="M1" s="689" t="s">
        <v>6</v>
      </c>
      <c r="N1" s="691" t="s">
        <v>7</v>
      </c>
      <c r="O1" s="684" t="s">
        <v>8</v>
      </c>
      <c r="P1" s="674" t="s">
        <v>9</v>
      </c>
      <c r="Q1" s="674"/>
      <c r="R1" s="674"/>
      <c r="S1" s="674"/>
      <c r="T1" s="674"/>
      <c r="U1" s="674"/>
      <c r="V1" s="669" t="s">
        <v>7</v>
      </c>
      <c r="W1" s="667" t="s">
        <v>10</v>
      </c>
      <c r="X1" s="695" t="s">
        <v>11</v>
      </c>
    </row>
    <row r="2" spans="1:24" ht="13.5" customHeight="1" thickBot="1">
      <c r="A2" s="67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94"/>
      <c r="L2" s="688"/>
      <c r="M2" s="690"/>
      <c r="N2" s="692"/>
      <c r="O2" s="685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70"/>
      <c r="W2" s="668"/>
      <c r="X2" s="69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76" t="s">
        <v>23</v>
      </c>
      <c r="R2310" s="676"/>
      <c r="S2310" s="676"/>
      <c r="T2310" s="676"/>
      <c r="U2310" s="67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76"/>
      <c r="R2311" s="676"/>
      <c r="S2311" s="676"/>
      <c r="T2311" s="676"/>
      <c r="U2311" s="67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76"/>
      <c r="R2312" s="676"/>
      <c r="S2312" s="676"/>
      <c r="T2312" s="676"/>
      <c r="U2312" s="67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76"/>
      <c r="R2313" s="676"/>
      <c r="S2313" s="676"/>
      <c r="T2313" s="676"/>
      <c r="U2313" s="67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76"/>
      <c r="R2314" s="676"/>
      <c r="S2314" s="676"/>
      <c r="T2314" s="676"/>
      <c r="U2314" s="67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76"/>
      <c r="R2315" s="676"/>
      <c r="S2315" s="676"/>
      <c r="T2315" s="676"/>
      <c r="U2315" s="67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76" t="s">
        <v>24</v>
      </c>
      <c r="G2345" s="676"/>
      <c r="H2345" s="676"/>
      <c r="I2345" s="67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76"/>
      <c r="G2346" s="676"/>
      <c r="H2346" s="676"/>
      <c r="I2346" s="67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4" t="s">
        <v>23</v>
      </c>
      <c r="R2362" s="654"/>
      <c r="S2362" s="654"/>
      <c r="T2362" s="654"/>
      <c r="U2362" s="65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0"/>
      <c r="R2363" s="650"/>
      <c r="S2363" s="650"/>
      <c r="T2363" s="650"/>
      <c r="U2363" s="65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0"/>
      <c r="R2364" s="650"/>
      <c r="S2364" s="650"/>
      <c r="T2364" s="650"/>
      <c r="U2364" s="65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0"/>
      <c r="R2365" s="650"/>
      <c r="S2365" s="650"/>
      <c r="T2365" s="650"/>
      <c r="U2365" s="65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7" t="s">
        <v>25</v>
      </c>
      <c r="G2380" s="677"/>
      <c r="H2380" s="677"/>
      <c r="I2380" s="67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4" t="s">
        <v>23</v>
      </c>
      <c r="R2469" s="654"/>
      <c r="S2469" s="654"/>
      <c r="T2469" s="654"/>
      <c r="U2469" s="65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0"/>
      <c r="R2470" s="650"/>
      <c r="S2470" s="650"/>
      <c r="T2470" s="650"/>
      <c r="U2470" s="65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0"/>
      <c r="R2471" s="650"/>
      <c r="S2471" s="650"/>
      <c r="T2471" s="650"/>
      <c r="U2471" s="65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0"/>
      <c r="R2472" s="650"/>
      <c r="S2472" s="650"/>
      <c r="T2472" s="650"/>
      <c r="U2472" s="65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0"/>
      <c r="R2473" s="650"/>
      <c r="S2473" s="650"/>
      <c r="T2473" s="650"/>
      <c r="U2473" s="65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6" t="s">
        <v>23</v>
      </c>
      <c r="G2529" s="686"/>
      <c r="H2529" s="686"/>
      <c r="I2529" s="68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6"/>
      <c r="G2530" s="686"/>
      <c r="H2530" s="686"/>
      <c r="I2530" s="68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6"/>
      <c r="G2531" s="686"/>
      <c r="H2531" s="686"/>
      <c r="I2531" s="68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98" t="s">
        <v>23</v>
      </c>
      <c r="R2534" s="671"/>
      <c r="S2534" s="671"/>
      <c r="T2534" s="671"/>
      <c r="U2534" s="67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0" t="s">
        <v>23</v>
      </c>
      <c r="R2559" s="650"/>
      <c r="S2559" s="650"/>
      <c r="T2559" s="650"/>
      <c r="U2559" s="65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0"/>
      <c r="R2560" s="650"/>
      <c r="S2560" s="650"/>
      <c r="T2560" s="650"/>
      <c r="U2560" s="65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0"/>
      <c r="R2561" s="650"/>
      <c r="S2561" s="650"/>
      <c r="T2561" s="650"/>
      <c r="U2561" s="65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0"/>
      <c r="R2562" s="650"/>
      <c r="S2562" s="650"/>
      <c r="T2562" s="650"/>
      <c r="U2562" s="65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0"/>
      <c r="R2563" s="650"/>
      <c r="S2563" s="650"/>
      <c r="T2563" s="650"/>
      <c r="U2563" s="65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0"/>
      <c r="R2564" s="650"/>
      <c r="S2564" s="650"/>
      <c r="T2564" s="650"/>
      <c r="U2564" s="65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64" t="s">
        <v>27</v>
      </c>
      <c r="G2592" s="664"/>
      <c r="H2592" s="664"/>
      <c r="I2592" s="66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64"/>
      <c r="G2593" s="664"/>
      <c r="H2593" s="664"/>
      <c r="I2593" s="66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0" t="s">
        <v>28</v>
      </c>
      <c r="R2602" s="650"/>
      <c r="S2602" s="650"/>
      <c r="T2602" s="650"/>
      <c r="U2602" s="65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4" t="s">
        <v>23</v>
      </c>
      <c r="R2621" s="654"/>
      <c r="S2621" s="654"/>
      <c r="T2621" s="654"/>
      <c r="U2621" s="65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0"/>
      <c r="R2622" s="650"/>
      <c r="S2622" s="650"/>
      <c r="T2622" s="650"/>
      <c r="U2622" s="65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64" t="s">
        <v>23</v>
      </c>
      <c r="G2623" s="664"/>
      <c r="H2623" s="664"/>
      <c r="I2623" s="66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64" t="s">
        <v>29</v>
      </c>
      <c r="G2638" s="664"/>
      <c r="H2638" s="664"/>
      <c r="I2638" s="66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0" t="s">
        <v>23</v>
      </c>
      <c r="R2648" s="650"/>
      <c r="S2648" s="650"/>
      <c r="T2648" s="650"/>
      <c r="U2648" s="65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64" t="s">
        <v>30</v>
      </c>
      <c r="G2703" s="664"/>
      <c r="H2703" s="664"/>
      <c r="I2703" s="66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2" t="s">
        <v>31</v>
      </c>
      <c r="R2718" s="672"/>
      <c r="S2718" s="672"/>
      <c r="T2718" s="672"/>
      <c r="U2718" s="67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2" t="s">
        <v>32</v>
      </c>
      <c r="R2728" s="672"/>
      <c r="S2728" s="672"/>
      <c r="T2728" s="672"/>
      <c r="U2728" s="67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2"/>
      <c r="R2729" s="672"/>
      <c r="S2729" s="672"/>
      <c r="T2729" s="672"/>
      <c r="U2729" s="67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2"/>
      <c r="R2730" s="672"/>
      <c r="S2730" s="672"/>
      <c r="T2730" s="672"/>
      <c r="U2730" s="67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2"/>
      <c r="R2731" s="672"/>
      <c r="S2731" s="672"/>
      <c r="T2731" s="672"/>
      <c r="U2731" s="67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2"/>
      <c r="R2732" s="672"/>
      <c r="S2732" s="672"/>
      <c r="T2732" s="672"/>
      <c r="U2732" s="67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64" t="s">
        <v>33</v>
      </c>
      <c r="G2791" s="664"/>
      <c r="H2791" s="664"/>
      <c r="I2791" s="66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64"/>
      <c r="G2792" s="664"/>
      <c r="H2792" s="664"/>
      <c r="I2792" s="66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3" t="s">
        <v>23</v>
      </c>
      <c r="R2796" s="673"/>
      <c r="S2796" s="673"/>
      <c r="T2796" s="673"/>
      <c r="U2796" s="67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0" t="s">
        <v>23</v>
      </c>
      <c r="R2812" s="650"/>
      <c r="S2812" s="650"/>
      <c r="T2812" s="650"/>
      <c r="U2812" s="65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0"/>
      <c r="R2813" s="650"/>
      <c r="S2813" s="650"/>
      <c r="T2813" s="650"/>
      <c r="U2813" s="65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0"/>
      <c r="R2814" s="650"/>
      <c r="S2814" s="650"/>
      <c r="T2814" s="650"/>
      <c r="U2814" s="65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0"/>
      <c r="R2815" s="650"/>
      <c r="S2815" s="650"/>
      <c r="T2815" s="650"/>
      <c r="U2815" s="65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71"/>
      <c r="R2816" s="671"/>
      <c r="S2816" s="671"/>
      <c r="T2816" s="671"/>
      <c r="U2816" s="67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0" t="s">
        <v>23</v>
      </c>
      <c r="R2862" s="650"/>
      <c r="S2862" s="650"/>
      <c r="T2862" s="650"/>
      <c r="U2862" s="65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64" t="s">
        <v>27</v>
      </c>
      <c r="G2866" s="664"/>
      <c r="H2866" s="664"/>
      <c r="I2866" s="66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64"/>
      <c r="G2867" s="664"/>
      <c r="H2867" s="664"/>
      <c r="I2867" s="66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4" t="s">
        <v>23</v>
      </c>
      <c r="R2881" s="654"/>
      <c r="S2881" s="654"/>
      <c r="T2881" s="654"/>
      <c r="U2881" s="65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64" t="s">
        <v>23</v>
      </c>
      <c r="G2882" s="664"/>
      <c r="H2882" s="664"/>
      <c r="I2882" s="66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64" t="s">
        <v>34</v>
      </c>
      <c r="G2897" s="664"/>
      <c r="H2897" s="664"/>
      <c r="I2897" s="66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0" t="s">
        <v>23</v>
      </c>
      <c r="R2900" s="650"/>
      <c r="S2900" s="650"/>
      <c r="T2900" s="650"/>
      <c r="U2900" s="65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71"/>
      <c r="R2901" s="671"/>
      <c r="S2901" s="671"/>
      <c r="T2901" s="671"/>
      <c r="U2901" s="67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55" t="s">
        <v>23</v>
      </c>
      <c r="R2989" s="655"/>
      <c r="S2989" s="655"/>
      <c r="T2989" s="655"/>
      <c r="U2989" s="65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5"/>
      <c r="R2990" s="675"/>
      <c r="S2990" s="675"/>
      <c r="T2990" s="675"/>
      <c r="U2990" s="67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5"/>
      <c r="R2991" s="675"/>
      <c r="S2991" s="675"/>
      <c r="T2991" s="675"/>
      <c r="U2991" s="67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5"/>
      <c r="R2992" s="675"/>
      <c r="S2992" s="675"/>
      <c r="T2992" s="675"/>
      <c r="U2992" s="67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5"/>
      <c r="R2993" s="675"/>
      <c r="S2993" s="675"/>
      <c r="T2993" s="675"/>
      <c r="U2993" s="67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5"/>
      <c r="R2994" s="675"/>
      <c r="S2994" s="675"/>
      <c r="T2994" s="675"/>
      <c r="U2994" s="67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64" t="s">
        <v>35</v>
      </c>
      <c r="G3050" s="664"/>
      <c r="H3050" s="664"/>
      <c r="I3050" s="66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64"/>
      <c r="G3051" s="664"/>
      <c r="H3051" s="664"/>
      <c r="I3051" s="66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0" t="s">
        <v>36</v>
      </c>
      <c r="R3085" s="650"/>
      <c r="S3085" s="650"/>
      <c r="T3085" s="650"/>
      <c r="U3085" s="65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0"/>
      <c r="R3086" s="650"/>
      <c r="S3086" s="650"/>
      <c r="T3086" s="650"/>
      <c r="U3086" s="65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0"/>
      <c r="R3087" s="650"/>
      <c r="S3087" s="650"/>
      <c r="T3087" s="650"/>
      <c r="U3087" s="65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0"/>
      <c r="R3088" s="650"/>
      <c r="S3088" s="650"/>
      <c r="T3088" s="650"/>
      <c r="U3088" s="65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0"/>
      <c r="R3089" s="650"/>
      <c r="S3089" s="650"/>
      <c r="T3089" s="650"/>
      <c r="U3089" s="65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64" t="s">
        <v>35</v>
      </c>
      <c r="G3119" s="664"/>
      <c r="H3119" s="664"/>
      <c r="I3119" s="66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64"/>
      <c r="G3120" s="664"/>
      <c r="H3120" s="664"/>
      <c r="I3120" s="664"/>
      <c r="J3120" s="65"/>
      <c r="K3120" s="213"/>
      <c r="L3120" s="213"/>
      <c r="M3120" s="213"/>
      <c r="N3120" s="18"/>
      <c r="O3120" s="147"/>
      <c r="P3120" s="215"/>
      <c r="Q3120" s="650" t="s">
        <v>23</v>
      </c>
      <c r="R3120" s="650"/>
      <c r="S3120" s="650"/>
      <c r="T3120" s="650"/>
      <c r="U3120" s="65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63" t="s">
        <v>35</v>
      </c>
      <c r="G3140" s="663"/>
      <c r="H3140" s="663"/>
      <c r="I3140" s="663"/>
      <c r="J3140" s="393"/>
      <c r="K3140" s="219"/>
      <c r="L3140" s="219"/>
      <c r="M3140" s="219"/>
      <c r="N3140" s="20"/>
      <c r="O3140" s="150"/>
      <c r="P3140" s="207"/>
      <c r="Q3140" s="654" t="s">
        <v>23</v>
      </c>
      <c r="R3140" s="654"/>
      <c r="S3140" s="654"/>
      <c r="T3140" s="654"/>
      <c r="U3140" s="65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81" t="s">
        <v>35</v>
      </c>
      <c r="G3160" s="681"/>
      <c r="H3160" s="681"/>
      <c r="I3160" s="68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9" t="s">
        <v>37</v>
      </c>
      <c r="R3162" s="649"/>
      <c r="S3162" s="649"/>
      <c r="T3162" s="649"/>
      <c r="U3162" s="64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9" t="s">
        <v>37</v>
      </c>
      <c r="R3170" s="649"/>
      <c r="S3170" s="649"/>
      <c r="T3170" s="649"/>
      <c r="U3170" s="64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9"/>
      <c r="R3171" s="649"/>
      <c r="S3171" s="649"/>
      <c r="T3171" s="649"/>
      <c r="U3171" s="64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9"/>
      <c r="R3172" s="649"/>
      <c r="S3172" s="649"/>
      <c r="T3172" s="649"/>
      <c r="U3172" s="64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82" t="s">
        <v>38</v>
      </c>
      <c r="G3225" s="682"/>
      <c r="H3225" s="682"/>
      <c r="I3225" s="68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9" t="s">
        <v>37</v>
      </c>
      <c r="R3241" s="649"/>
      <c r="S3241" s="649"/>
      <c r="T3241" s="649"/>
      <c r="U3241" s="64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9"/>
      <c r="R3242" s="649"/>
      <c r="S3242" s="649"/>
      <c r="T3242" s="649"/>
      <c r="U3242" s="64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9"/>
      <c r="R3243" s="649"/>
      <c r="S3243" s="649"/>
      <c r="T3243" s="649"/>
      <c r="U3243" s="64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9"/>
      <c r="R3244" s="649"/>
      <c r="S3244" s="649"/>
      <c r="T3244" s="649"/>
      <c r="U3244" s="64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52" t="s">
        <v>37</v>
      </c>
      <c r="R3249" s="652"/>
      <c r="S3249" s="652"/>
      <c r="T3249" s="652"/>
      <c r="U3249" s="65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9"/>
      <c r="R3250" s="649"/>
      <c r="S3250" s="649"/>
      <c r="T3250" s="649"/>
      <c r="U3250" s="64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9"/>
      <c r="R3251" s="649"/>
      <c r="S3251" s="649"/>
      <c r="T3251" s="649"/>
      <c r="U3251" s="64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9"/>
      <c r="R3252" s="649"/>
      <c r="S3252" s="649"/>
      <c r="T3252" s="649"/>
      <c r="U3252" s="64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9"/>
      <c r="R3253" s="649"/>
      <c r="S3253" s="649"/>
      <c r="T3253" s="649"/>
      <c r="U3253" s="64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38" t="s">
        <v>39</v>
      </c>
      <c r="G3310" s="638"/>
      <c r="H3310" s="638"/>
      <c r="I3310" s="638"/>
      <c r="J3310" s="5"/>
      <c r="K3310" s="24"/>
      <c r="L3310" s="24"/>
      <c r="M3310" s="24"/>
      <c r="N3310" s="18"/>
      <c r="O3310" s="147"/>
      <c r="P3310" s="227"/>
      <c r="Q3310" s="651" t="s">
        <v>40</v>
      </c>
      <c r="R3310" s="651"/>
      <c r="S3310" s="651"/>
      <c r="T3310" s="651"/>
      <c r="U3310" s="65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38"/>
      <c r="G3311" s="638"/>
      <c r="H3311" s="638"/>
      <c r="I3311" s="638"/>
      <c r="J3311" s="5"/>
      <c r="K3311" s="24"/>
      <c r="L3311" s="24"/>
      <c r="M3311" s="24"/>
      <c r="N3311" s="18"/>
      <c r="O3311" s="147"/>
      <c r="P3311" s="227"/>
      <c r="Q3311" s="651"/>
      <c r="R3311" s="651"/>
      <c r="S3311" s="651"/>
      <c r="T3311" s="651"/>
      <c r="U3311" s="65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0" t="s">
        <v>41</v>
      </c>
      <c r="R3336" s="650"/>
      <c r="S3336" s="650"/>
      <c r="T3336" s="650"/>
      <c r="U3336" s="65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0"/>
      <c r="R3337" s="650"/>
      <c r="S3337" s="650"/>
      <c r="T3337" s="650"/>
      <c r="U3337" s="65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0"/>
      <c r="R3338" s="650"/>
      <c r="S3338" s="650"/>
      <c r="T3338" s="650"/>
      <c r="U3338" s="65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0"/>
      <c r="R3339" s="650"/>
      <c r="S3339" s="650"/>
      <c r="T3339" s="650"/>
      <c r="U3339" s="65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0"/>
      <c r="R3340" s="650"/>
      <c r="S3340" s="650"/>
      <c r="T3340" s="650"/>
      <c r="U3340" s="65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0" t="s">
        <v>41</v>
      </c>
      <c r="R3379" s="650"/>
      <c r="S3379" s="650"/>
      <c r="T3379" s="650"/>
      <c r="U3379" s="65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0"/>
      <c r="R3380" s="650"/>
      <c r="S3380" s="650"/>
      <c r="T3380" s="650"/>
      <c r="U3380" s="65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38" t="s">
        <v>39</v>
      </c>
      <c r="G3393" s="638"/>
      <c r="H3393" s="638"/>
      <c r="I3393" s="638"/>
      <c r="J3393" s="5"/>
      <c r="K3393" s="24"/>
      <c r="L3393" s="24"/>
      <c r="M3393" s="24"/>
      <c r="N3393" s="18"/>
      <c r="O3393" s="147"/>
      <c r="P3393" s="193"/>
      <c r="Q3393" s="650" t="s">
        <v>36</v>
      </c>
      <c r="R3393" s="650"/>
      <c r="S3393" s="650"/>
      <c r="T3393" s="650"/>
      <c r="U3393" s="65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38"/>
      <c r="G3394" s="638"/>
      <c r="H3394" s="638"/>
      <c r="I3394" s="638"/>
      <c r="J3394" s="5"/>
      <c r="K3394" s="24"/>
      <c r="L3394" s="24"/>
      <c r="M3394" s="24"/>
      <c r="N3394" s="18"/>
      <c r="O3394" s="147"/>
      <c r="P3394" s="227"/>
      <c r="Q3394" s="650"/>
      <c r="R3394" s="650"/>
      <c r="S3394" s="650"/>
      <c r="T3394" s="650"/>
      <c r="U3394" s="65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53" t="s">
        <v>38</v>
      </c>
      <c r="G3398" s="653"/>
      <c r="H3398" s="653"/>
      <c r="I3398" s="65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0" t="s">
        <v>38</v>
      </c>
      <c r="G3399" s="640"/>
      <c r="H3399" s="640"/>
      <c r="I3399" s="640"/>
      <c r="J3399" s="31"/>
      <c r="K3399" s="230"/>
      <c r="L3399" s="230"/>
      <c r="M3399" s="230"/>
      <c r="N3399" s="102"/>
      <c r="O3399" s="152"/>
      <c r="P3399" s="231"/>
      <c r="Q3399" s="655" t="s">
        <v>41</v>
      </c>
      <c r="R3399" s="655"/>
      <c r="S3399" s="655"/>
      <c r="T3399" s="655"/>
      <c r="U3399" s="65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38" t="s">
        <v>38</v>
      </c>
      <c r="G3419" s="638"/>
      <c r="H3419" s="638"/>
      <c r="I3419" s="63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0" t="s">
        <v>41</v>
      </c>
      <c r="R3424" s="650"/>
      <c r="S3424" s="650"/>
      <c r="T3424" s="650"/>
      <c r="U3424" s="65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38" t="s">
        <v>38</v>
      </c>
      <c r="G3484" s="638"/>
      <c r="H3484" s="638"/>
      <c r="I3484" s="63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4" t="s">
        <v>41</v>
      </c>
      <c r="R3509" s="654"/>
      <c r="S3509" s="654"/>
      <c r="T3509" s="654"/>
      <c r="U3509" s="65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0"/>
      <c r="R3510" s="650"/>
      <c r="S3510" s="650"/>
      <c r="T3510" s="650"/>
      <c r="U3510" s="65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0"/>
      <c r="R3511" s="650"/>
      <c r="S3511" s="650"/>
      <c r="T3511" s="650"/>
      <c r="U3511" s="65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0"/>
      <c r="R3512" s="650"/>
      <c r="S3512" s="650"/>
      <c r="T3512" s="650"/>
      <c r="U3512" s="65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0"/>
      <c r="R3513" s="650"/>
      <c r="S3513" s="650"/>
      <c r="T3513" s="650"/>
      <c r="U3513" s="65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38" t="s">
        <v>38</v>
      </c>
      <c r="G3569" s="638"/>
      <c r="H3569" s="638"/>
      <c r="I3569" s="638"/>
      <c r="J3569" s="5"/>
      <c r="K3569" s="24"/>
      <c r="L3569" s="24"/>
      <c r="M3569" s="24"/>
      <c r="N3569" s="18"/>
      <c r="O3569" s="147"/>
      <c r="P3569" s="227"/>
      <c r="Q3569" s="650" t="s">
        <v>41</v>
      </c>
      <c r="R3569" s="650"/>
      <c r="S3569" s="650"/>
      <c r="T3569" s="650"/>
      <c r="U3569" s="65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38"/>
      <c r="G3570" s="638"/>
      <c r="H3570" s="638"/>
      <c r="I3570" s="638"/>
      <c r="J3570" s="5"/>
      <c r="K3570" s="24"/>
      <c r="L3570" s="24"/>
      <c r="M3570" s="24"/>
      <c r="N3570" s="18"/>
      <c r="O3570" s="147"/>
      <c r="P3570" s="227"/>
      <c r="Q3570" s="650"/>
      <c r="R3570" s="650"/>
      <c r="S3570" s="650"/>
      <c r="T3570" s="650"/>
      <c r="U3570" s="65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0" t="s">
        <v>38</v>
      </c>
      <c r="G3574" s="640"/>
      <c r="H3574" s="640"/>
      <c r="I3574" s="640"/>
      <c r="J3574" s="31"/>
      <c r="K3574" s="230"/>
      <c r="L3574" s="230"/>
      <c r="M3574" s="230"/>
      <c r="N3574" s="20"/>
      <c r="P3574" s="228"/>
      <c r="Q3574" s="654" t="s">
        <v>41</v>
      </c>
      <c r="R3574" s="654"/>
      <c r="S3574" s="654"/>
      <c r="T3574" s="654"/>
      <c r="U3574" s="65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50"/>
      <c r="R3575" s="650"/>
      <c r="S3575" s="650"/>
      <c r="T3575" s="650"/>
      <c r="U3575" s="65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0" t="s">
        <v>41</v>
      </c>
      <c r="R3589" s="650"/>
      <c r="S3589" s="650"/>
      <c r="T3589" s="650"/>
      <c r="U3589" s="65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0"/>
      <c r="R3590" s="650"/>
      <c r="S3590" s="650"/>
      <c r="T3590" s="650"/>
      <c r="U3590" s="65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0"/>
      <c r="R3591" s="650"/>
      <c r="S3591" s="650"/>
      <c r="T3591" s="650"/>
      <c r="U3591" s="65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0"/>
      <c r="R3592" s="650"/>
      <c r="S3592" s="650"/>
      <c r="T3592" s="650"/>
      <c r="U3592" s="65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0"/>
      <c r="R3593" s="650"/>
      <c r="S3593" s="650"/>
      <c r="T3593" s="650"/>
      <c r="U3593" s="65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6"/>
      <c r="C3596" s="656"/>
      <c r="D3596" s="65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8"/>
      <c r="C3618" s="648"/>
      <c r="D3618" s="64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8"/>
      <c r="C3641" s="648"/>
      <c r="D3641" s="64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4" t="s">
        <v>41</v>
      </c>
      <c r="R3642" s="654"/>
      <c r="S3642" s="654"/>
      <c r="T3642" s="654"/>
      <c r="U3642" s="65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0"/>
      <c r="R3643" s="650"/>
      <c r="S3643" s="650"/>
      <c r="T3643" s="650"/>
      <c r="U3643" s="65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0"/>
      <c r="R3644" s="650"/>
      <c r="S3644" s="650"/>
      <c r="T3644" s="650"/>
      <c r="U3644" s="65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38" t="s">
        <v>38</v>
      </c>
      <c r="G3646" s="638"/>
      <c r="H3646" s="638"/>
      <c r="I3646" s="63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38"/>
      <c r="G3647" s="638"/>
      <c r="H3647" s="638"/>
      <c r="I3647" s="63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0" t="s">
        <v>41</v>
      </c>
      <c r="R3662" s="650"/>
      <c r="S3662" s="650"/>
      <c r="T3662" s="650"/>
      <c r="U3662" s="650"/>
      <c r="W3662" s="343"/>
    </row>
    <row r="3663" spans="1:24" s="125" customFormat="1" ht="15" customHeight="1" thickBot="1">
      <c r="A3663" s="235"/>
      <c r="B3663" s="648"/>
      <c r="C3663" s="648"/>
      <c r="D3663" s="64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4" t="s">
        <v>41</v>
      </c>
      <c r="R3664" s="654"/>
      <c r="S3664" s="654"/>
      <c r="T3664" s="654"/>
      <c r="U3664" s="65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38" t="s">
        <v>39</v>
      </c>
      <c r="G3668" s="638"/>
      <c r="H3668" s="638"/>
      <c r="I3668" s="63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8"/>
      <c r="C3687" s="648"/>
      <c r="D3687" s="64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38" t="s">
        <v>38</v>
      </c>
      <c r="G3689" s="638"/>
      <c r="H3689" s="638"/>
      <c r="I3689" s="63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38"/>
      <c r="G3690" s="638"/>
      <c r="H3690" s="638"/>
      <c r="I3690" s="63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0" t="s">
        <v>41</v>
      </c>
      <c r="R3703" s="650"/>
      <c r="S3703" s="650"/>
      <c r="T3703" s="650"/>
      <c r="U3703" s="65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8"/>
      <c r="C3709" s="648"/>
      <c r="D3709" s="64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8"/>
      <c r="C3732" s="648"/>
      <c r="D3732" s="64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38" t="s">
        <v>38</v>
      </c>
      <c r="G3751" s="638"/>
      <c r="H3751" s="638"/>
      <c r="I3751" s="63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8"/>
      <c r="C3777" s="648"/>
      <c r="D3777" s="64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63" t="s">
        <v>41</v>
      </c>
      <c r="R3778" s="663"/>
      <c r="S3778" s="663"/>
      <c r="T3778" s="663"/>
      <c r="U3778" s="66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64"/>
      <c r="R3779" s="664"/>
      <c r="S3779" s="664"/>
      <c r="T3779" s="664"/>
      <c r="U3779" s="66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64"/>
      <c r="R3780" s="664"/>
      <c r="S3780" s="664"/>
      <c r="T3780" s="664"/>
      <c r="U3780" s="66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64"/>
      <c r="R3781" s="664"/>
      <c r="S3781" s="664"/>
      <c r="T3781" s="664"/>
      <c r="U3781" s="66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64"/>
      <c r="R3782" s="664"/>
      <c r="S3782" s="664"/>
      <c r="T3782" s="664"/>
      <c r="U3782" s="66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8"/>
      <c r="C3801" s="648"/>
      <c r="D3801" s="64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8"/>
      <c r="C3824" s="648"/>
      <c r="D3824" s="64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38" t="s">
        <v>38</v>
      </c>
      <c r="G3841" s="638"/>
      <c r="H3841" s="638"/>
      <c r="I3841" s="63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38"/>
      <c r="G3842" s="638"/>
      <c r="H3842" s="638"/>
      <c r="I3842" s="63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41"/>
      <c r="C3846" s="641"/>
      <c r="D3846" s="641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0" t="s">
        <v>38</v>
      </c>
      <c r="G3847" s="640"/>
      <c r="H3847" s="640"/>
      <c r="I3847" s="640"/>
      <c r="J3847" s="31"/>
      <c r="K3847" s="230"/>
      <c r="L3847" s="230"/>
      <c r="M3847" s="230"/>
      <c r="O3847" s="169"/>
      <c r="P3847" s="228"/>
      <c r="Q3847" s="654" t="s">
        <v>43</v>
      </c>
      <c r="R3847" s="654"/>
      <c r="S3847" s="654"/>
      <c r="T3847" s="654"/>
      <c r="U3847" s="65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0"/>
      <c r="R3848" s="650"/>
      <c r="S3848" s="650"/>
      <c r="T3848" s="650"/>
      <c r="U3848" s="65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0"/>
      <c r="R3849" s="650"/>
      <c r="S3849" s="650"/>
      <c r="T3849" s="650"/>
      <c r="U3849" s="65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41"/>
      <c r="C3870" s="641"/>
      <c r="D3870" s="641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62" t="s">
        <v>43</v>
      </c>
      <c r="R3877" s="662"/>
      <c r="S3877" s="662"/>
      <c r="T3877" s="662"/>
      <c r="U3877" s="66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62"/>
      <c r="R3878" s="662"/>
      <c r="S3878" s="662"/>
      <c r="T3878" s="662"/>
      <c r="U3878" s="66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62"/>
      <c r="R3879" s="662"/>
      <c r="S3879" s="662"/>
      <c r="T3879" s="662"/>
      <c r="U3879" s="66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62"/>
      <c r="R3880" s="662"/>
      <c r="S3880" s="662"/>
      <c r="T3880" s="662"/>
      <c r="U3880" s="66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62"/>
      <c r="R3881" s="662"/>
      <c r="S3881" s="662"/>
      <c r="T3881" s="662"/>
      <c r="U3881" s="66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1"/>
      <c r="C3891" s="641"/>
      <c r="D3891" s="641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41"/>
      <c r="C3913" s="641"/>
      <c r="D3913" s="641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62" t="s">
        <v>43</v>
      </c>
      <c r="R3917" s="662"/>
      <c r="S3917" s="662"/>
      <c r="T3917" s="662"/>
      <c r="U3917" s="66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62"/>
      <c r="R3918" s="662"/>
      <c r="S3918" s="662"/>
      <c r="T3918" s="662"/>
      <c r="U3918" s="66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62" t="s">
        <v>35</v>
      </c>
      <c r="R3934" s="662"/>
      <c r="S3934" s="662"/>
      <c r="T3934" s="662"/>
      <c r="U3934" s="66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62"/>
      <c r="R3935" s="662"/>
      <c r="S3935" s="662"/>
      <c r="T3935" s="662"/>
      <c r="U3935" s="662"/>
    </row>
    <row r="3936" spans="1:24" ht="15" customHeight="1" thickBot="1">
      <c r="A3936" s="236"/>
      <c r="B3936" s="641"/>
      <c r="C3936" s="641"/>
      <c r="D3936" s="641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9" t="s">
        <v>44</v>
      </c>
      <c r="R3937" s="649"/>
      <c r="S3937" s="649"/>
      <c r="T3937" s="649"/>
      <c r="U3937" s="64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7" t="s">
        <v>45</v>
      </c>
      <c r="R3948" s="637"/>
      <c r="S3948" s="637"/>
      <c r="T3948" s="637"/>
      <c r="U3948" s="63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41"/>
      <c r="C3960" s="641"/>
      <c r="D3960" s="641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7" t="s">
        <v>45</v>
      </c>
      <c r="R3963" s="637"/>
      <c r="S3963" s="637"/>
      <c r="T3963" s="637"/>
      <c r="U3963" s="63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7" t="s">
        <v>45</v>
      </c>
      <c r="R3966" s="637"/>
      <c r="S3966" s="637"/>
      <c r="T3966" s="637"/>
      <c r="U3966" s="63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7"/>
      <c r="R3967" s="637"/>
      <c r="S3967" s="637"/>
      <c r="T3967" s="637"/>
      <c r="U3967" s="63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7"/>
      <c r="R3968" s="637"/>
      <c r="S3968" s="637"/>
      <c r="T3968" s="637"/>
      <c r="U3968" s="63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1"/>
      <c r="C3981" s="641"/>
      <c r="D3981" s="641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1"/>
      <c r="C4005" s="641"/>
      <c r="D4005" s="641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1"/>
      <c r="C4028" s="641"/>
      <c r="D4028" s="641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9"/>
      <c r="Z4042" s="699"/>
      <c r="AA4042" s="699"/>
      <c r="AB4042" s="699"/>
      <c r="AC4042" s="699"/>
      <c r="AD4042" s="69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9"/>
      <c r="Z4043" s="699"/>
      <c r="AA4043" s="699"/>
      <c r="AB4043" s="699"/>
      <c r="AC4043" s="699"/>
      <c r="AD4043" s="69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41"/>
      <c r="C4050" s="641"/>
      <c r="D4050" s="641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63" t="s">
        <v>41</v>
      </c>
      <c r="Z4051" s="663"/>
      <c r="AA4051" s="663"/>
      <c r="AB4051" s="663"/>
      <c r="AC4051" s="663"/>
      <c r="AD4051" s="663"/>
      <c r="AE4051" s="663"/>
      <c r="AF4051" s="663"/>
      <c r="AG4051" s="66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64"/>
      <c r="Z4052" s="664"/>
      <c r="AA4052" s="664"/>
      <c r="AB4052" s="664"/>
      <c r="AC4052" s="664"/>
      <c r="AD4052" s="664"/>
      <c r="AE4052" s="664"/>
      <c r="AF4052" s="664"/>
      <c r="AG4052" s="66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64"/>
      <c r="Z4053" s="664"/>
      <c r="AA4053" s="664"/>
      <c r="AB4053" s="664"/>
      <c r="AC4053" s="664"/>
      <c r="AD4053" s="664"/>
      <c r="AE4053" s="664"/>
      <c r="AF4053" s="664"/>
      <c r="AG4053" s="66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64"/>
      <c r="Z4054" s="664"/>
      <c r="AA4054" s="664"/>
      <c r="AB4054" s="664"/>
      <c r="AC4054" s="664"/>
      <c r="AD4054" s="664"/>
      <c r="AE4054" s="664"/>
      <c r="AF4054" s="664"/>
      <c r="AG4054" s="66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64"/>
      <c r="Z4055" s="664"/>
      <c r="AA4055" s="664"/>
      <c r="AB4055" s="664"/>
      <c r="AC4055" s="664"/>
      <c r="AD4055" s="664"/>
      <c r="AE4055" s="664"/>
      <c r="AF4055" s="664"/>
      <c r="AG4055" s="66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1"/>
      <c r="C4074" s="641"/>
      <c r="D4074" s="641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1"/>
      <c r="C4096" s="641"/>
      <c r="D4096" s="641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38" t="s">
        <v>38</v>
      </c>
      <c r="G4114" s="638"/>
      <c r="H4114" s="638"/>
      <c r="I4114" s="63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38"/>
      <c r="G4115" s="638"/>
      <c r="H4115" s="638"/>
      <c r="I4115" s="63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1"/>
      <c r="C4119" s="641"/>
      <c r="D4119" s="641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65" t="s">
        <v>46</v>
      </c>
      <c r="Q4141" s="666"/>
      <c r="R4141" s="666"/>
      <c r="S4141" s="666"/>
      <c r="T4141" s="666"/>
      <c r="U4141" s="666"/>
      <c r="V4141" s="666"/>
      <c r="W4141" s="666"/>
    </row>
    <row r="4142" spans="1:23" ht="15" customHeight="1" thickBot="1">
      <c r="A4142" s="236"/>
      <c r="B4142" s="641"/>
      <c r="C4142" s="641"/>
      <c r="D4142" s="641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7" t="s">
        <v>46</v>
      </c>
      <c r="Q4143" s="658"/>
      <c r="R4143" s="658"/>
      <c r="S4143" s="658"/>
      <c r="T4143" s="658"/>
      <c r="U4143" s="658"/>
      <c r="V4143" s="658"/>
      <c r="W4143" s="65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59"/>
      <c r="Q4144" s="660"/>
      <c r="R4144" s="660"/>
      <c r="S4144" s="660"/>
      <c r="T4144" s="660"/>
      <c r="U4144" s="660"/>
      <c r="V4144" s="660"/>
      <c r="W4144" s="66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59"/>
      <c r="Q4145" s="660"/>
      <c r="R4145" s="660"/>
      <c r="S4145" s="660"/>
      <c r="T4145" s="660"/>
      <c r="U4145" s="660"/>
      <c r="V4145" s="660"/>
      <c r="W4145" s="66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59"/>
      <c r="Q4146" s="660"/>
      <c r="R4146" s="660"/>
      <c r="S4146" s="660"/>
      <c r="T4146" s="660"/>
      <c r="U4146" s="660"/>
      <c r="V4146" s="660"/>
      <c r="W4146" s="66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1"/>
      <c r="C4163" s="641"/>
      <c r="D4163" s="641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1"/>
      <c r="C4185" s="641"/>
      <c r="D4185" s="641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1" t="s">
        <v>47</v>
      </c>
      <c r="G4199" s="66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1"/>
      <c r="G4200" s="66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41"/>
      <c r="C4208" s="641"/>
      <c r="D4208" s="641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9" t="s">
        <v>44</v>
      </c>
      <c r="R4209" s="649"/>
      <c r="S4209" s="649"/>
      <c r="T4209" s="649"/>
      <c r="U4209" s="64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9" t="s">
        <v>44</v>
      </c>
      <c r="R4210" s="649"/>
      <c r="S4210" s="649"/>
      <c r="T4210" s="649"/>
      <c r="U4210" s="64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41"/>
      <c r="C4231" s="641"/>
      <c r="D4231" s="641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9" t="s">
        <v>44</v>
      </c>
      <c r="R4232" s="649"/>
      <c r="S4232" s="649"/>
      <c r="T4232" s="649"/>
      <c r="U4232" s="64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41"/>
      <c r="C4253" s="641"/>
      <c r="D4253" s="641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41"/>
      <c r="C4277" s="641"/>
      <c r="D4277" s="641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38" t="s">
        <v>48</v>
      </c>
      <c r="G4294" s="638"/>
      <c r="H4294" s="638"/>
      <c r="I4294" s="638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41"/>
      <c r="C4299" s="641"/>
      <c r="D4299" s="641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2" t="s">
        <v>50</v>
      </c>
      <c r="Q4305" s="70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41"/>
      <c r="C4322" s="641"/>
      <c r="D4322" s="641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0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0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0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0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0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0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41"/>
      <c r="C4346" s="641"/>
      <c r="D4346" s="641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41"/>
      <c r="C4367" s="641"/>
      <c r="D4367" s="641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38" t="s">
        <v>51</v>
      </c>
      <c r="G4386" s="638"/>
      <c r="H4386" s="638"/>
      <c r="I4386" s="638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38"/>
      <c r="G4387" s="638"/>
      <c r="H4387" s="638"/>
      <c r="I4387" s="638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41"/>
      <c r="C4391" s="641"/>
      <c r="D4391" s="641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41"/>
      <c r="C4413" s="641"/>
      <c r="D4413" s="641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43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43" t="s">
        <v>50</v>
      </c>
      <c r="Q4426" s="643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43"/>
      <c r="Q4427" s="643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43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43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43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41"/>
      <c r="C4434" s="641"/>
      <c r="D4434" s="641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41"/>
      <c r="C4457" s="641"/>
      <c r="D4457" s="641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38" t="s">
        <v>51</v>
      </c>
      <c r="G4460" s="638"/>
      <c r="H4460" s="638"/>
      <c r="I4460" s="638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38"/>
      <c r="G4461" s="638"/>
      <c r="H4461" s="638"/>
      <c r="I4461" s="638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05" t="s">
        <v>50</v>
      </c>
      <c r="Q4479" s="706"/>
      <c r="U4479" s="462">
        <v>0.1</v>
      </c>
    </row>
    <row r="4480" spans="1:23" ht="15" customHeight="1" thickBot="1">
      <c r="A4480" s="236"/>
      <c r="B4480" s="641"/>
      <c r="C4480" s="641"/>
      <c r="D4480" s="641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0" t="s">
        <v>50</v>
      </c>
      <c r="Q4481" s="70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38" t="s">
        <v>51</v>
      </c>
      <c r="G4482" s="638"/>
      <c r="H4482" s="638"/>
      <c r="I4482" s="638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38" t="s">
        <v>51</v>
      </c>
      <c r="G4497" s="638"/>
      <c r="H4497" s="638"/>
      <c r="I4497" s="638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41"/>
      <c r="C4502" s="641"/>
      <c r="D4502" s="641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41"/>
      <c r="C4525" s="641"/>
      <c r="D4525" s="641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41"/>
      <c r="C4549" s="641"/>
      <c r="D4549" s="641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38" t="s">
        <v>51</v>
      </c>
      <c r="G4570" s="638"/>
      <c r="H4570" s="638"/>
      <c r="I4570" s="63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41"/>
      <c r="C4571" s="641"/>
      <c r="D4571" s="641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01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0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7" t="s">
        <v>48</v>
      </c>
      <c r="Q4590" s="637" t="s">
        <v>48</v>
      </c>
      <c r="U4590" s="462">
        <v>0.1</v>
      </c>
      <c r="W4590" s="69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7"/>
      <c r="Q4591" s="637"/>
      <c r="U4591" s="462">
        <v>0.1</v>
      </c>
      <c r="W4591" s="69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41"/>
      <c r="C4594" s="641"/>
      <c r="D4594" s="641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6" t="s">
        <v>48</v>
      </c>
      <c r="Q4595" s="25">
        <f>184.92/1177</f>
        <v>0.15711129991503822</v>
      </c>
      <c r="U4595" s="462">
        <v>0.1</v>
      </c>
      <c r="W4595" s="70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7"/>
      <c r="Q4596" s="25">
        <f>185.5/1183</f>
        <v>0.15680473372781065</v>
      </c>
      <c r="U4596" s="462">
        <v>0.1</v>
      </c>
      <c r="W4596" s="69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7"/>
      <c r="Q4597" s="25">
        <f>183.64/1168</f>
        <v>0.15722602739726027</v>
      </c>
      <c r="U4597" s="462">
        <v>0.1</v>
      </c>
      <c r="W4597" s="69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7"/>
      <c r="Q4598" s="25">
        <f>183.6/1167</f>
        <v>0.15732647814910025</v>
      </c>
      <c r="U4598" s="462">
        <v>0.1</v>
      </c>
      <c r="W4598" s="69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7"/>
      <c r="Q4599" s="25">
        <f>182.52/1157</f>
        <v>0.15775280898876406</v>
      </c>
      <c r="U4599" s="462">
        <v>0.1</v>
      </c>
      <c r="W4599" s="69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7"/>
      <c r="Q4600" s="25">
        <f>182.82/1161.5</f>
        <v>0.15739991390443392</v>
      </c>
      <c r="U4600" s="462">
        <v>0.1</v>
      </c>
      <c r="W4600" s="69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41"/>
      <c r="C4617" s="641"/>
      <c r="D4617" s="641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41"/>
      <c r="C4639" s="641"/>
      <c r="D4639" s="641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4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38" t="s">
        <v>51</v>
      </c>
      <c r="G4658" s="638"/>
      <c r="H4658" s="638"/>
      <c r="I4658" s="638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41"/>
      <c r="C4662" s="641"/>
      <c r="D4662" s="641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41"/>
      <c r="C4683" s="641"/>
      <c r="D4683" s="641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7" t="s">
        <v>48</v>
      </c>
      <c r="Q4688" s="25">
        <f>181.83/1202.7</f>
        <v>0.15118483412322276</v>
      </c>
      <c r="U4688" s="458">
        <v>0.1</v>
      </c>
      <c r="W4688" s="709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7"/>
      <c r="Q4689" s="637" t="s">
        <v>48</v>
      </c>
      <c r="U4689" s="458">
        <v>0.1</v>
      </c>
      <c r="W4689" s="70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7"/>
      <c r="Q4690" s="637"/>
      <c r="U4690" s="458">
        <v>0.1</v>
      </c>
      <c r="W4690" s="70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7"/>
      <c r="Q4691" s="637"/>
      <c r="U4691" s="458">
        <v>0.1</v>
      </c>
      <c r="W4691" s="70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7"/>
      <c r="Q4692" s="25">
        <f>183.28/1198.36</f>
        <v>0.15294235455122002</v>
      </c>
      <c r="U4692" s="458">
        <v>0.1</v>
      </c>
      <c r="W4692" s="70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7"/>
      <c r="Q4693" s="25">
        <f>182.78/1197</f>
        <v>0.15269841269841269</v>
      </c>
      <c r="U4693" s="458">
        <v>0.1</v>
      </c>
      <c r="W4693" s="70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41"/>
      <c r="C4705" s="641"/>
      <c r="D4705" s="641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38"/>
      <c r="C4724" s="638"/>
      <c r="D4724" s="638"/>
      <c r="E4724" s="638"/>
      <c r="F4724" s="638"/>
      <c r="G4724" s="638"/>
      <c r="H4724" s="638"/>
      <c r="I4724" s="638"/>
      <c r="J4724" s="638"/>
      <c r="K4724" s="638"/>
      <c r="L4724" s="638"/>
      <c r="M4724" s="638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38"/>
      <c r="C4725" s="638"/>
      <c r="D4725" s="638"/>
      <c r="E4725" s="638"/>
      <c r="F4725" s="638"/>
      <c r="G4725" s="638"/>
      <c r="H4725" s="638"/>
      <c r="I4725" s="638"/>
      <c r="J4725" s="638"/>
      <c r="K4725" s="638"/>
      <c r="L4725" s="638"/>
      <c r="M4725" s="638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41"/>
      <c r="C4729" s="641"/>
      <c r="D4729" s="641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41"/>
      <c r="C4751" s="641"/>
      <c r="D4751" s="641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0"/>
      <c r="C4752" s="640"/>
      <c r="D4752" s="640"/>
      <c r="E4752" s="640"/>
      <c r="F4752" s="640"/>
      <c r="G4752" s="640"/>
      <c r="H4752" s="640"/>
      <c r="I4752" s="640"/>
      <c r="J4752" s="640"/>
      <c r="K4752" s="640"/>
      <c r="L4752" s="640"/>
      <c r="M4752" s="64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38"/>
      <c r="C4772" s="638"/>
      <c r="D4772" s="638"/>
      <c r="E4772" s="638"/>
      <c r="F4772" s="638"/>
      <c r="G4772" s="638"/>
      <c r="H4772" s="638"/>
      <c r="I4772" s="638"/>
      <c r="J4772" s="638"/>
      <c r="K4772" s="638"/>
      <c r="L4772" s="638"/>
      <c r="M4772" s="638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41"/>
      <c r="C4774" s="641"/>
      <c r="D4774" s="641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01" t="s">
        <v>55</v>
      </c>
      <c r="Q4781" s="25">
        <f>175.94/1156.5</f>
        <v>0.15213143104193688</v>
      </c>
      <c r="U4781" s="458">
        <v>0.1</v>
      </c>
      <c r="W4781" s="697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01"/>
      <c r="Q4782" s="25">
        <f>175.94/1155.8</f>
        <v>0.15222356809136528</v>
      </c>
      <c r="U4782" s="458">
        <v>0.1</v>
      </c>
      <c r="W4782" s="69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41"/>
      <c r="C4797" s="641"/>
      <c r="D4797" s="641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41"/>
      <c r="C4819" s="641"/>
      <c r="D4819" s="641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38"/>
      <c r="C4840" s="638"/>
      <c r="D4840" s="638"/>
      <c r="E4840" s="638"/>
      <c r="F4840" s="638"/>
      <c r="G4840" s="638"/>
      <c r="H4840" s="638"/>
      <c r="I4840" s="638"/>
      <c r="J4840" s="638"/>
      <c r="K4840" s="638"/>
      <c r="L4840" s="638"/>
      <c r="M4840" s="638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41"/>
      <c r="C4843" s="641"/>
      <c r="D4843" s="641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45" t="s">
        <v>50</v>
      </c>
      <c r="U4852" s="458">
        <v>0.1</v>
      </c>
      <c r="W4852" s="697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45"/>
      <c r="U4853" s="458">
        <v>0.1</v>
      </c>
      <c r="W4853" s="69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43" t="s">
        <v>50</v>
      </c>
      <c r="Q4854" s="645"/>
      <c r="U4854" s="458">
        <v>0.1</v>
      </c>
      <c r="W4854" s="69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43"/>
      <c r="Q4855" s="25">
        <f>166.02/1112.3</f>
        <v>0.14925829362582038</v>
      </c>
      <c r="U4855" s="458">
        <v>0.1</v>
      </c>
      <c r="W4855" s="69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41"/>
      <c r="C4866" s="641"/>
      <c r="D4866" s="641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42" t="s">
        <v>50</v>
      </c>
      <c r="Q4867" s="376" t="s">
        <v>50</v>
      </c>
      <c r="U4867" s="458">
        <v>0.1</v>
      </c>
      <c r="W4867" s="708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43"/>
      <c r="Q4868" s="25">
        <f>165.28/1105.1</f>
        <v>0.14956112568998281</v>
      </c>
      <c r="U4868" s="458">
        <v>0.1</v>
      </c>
      <c r="W4868" s="69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43"/>
      <c r="Q4869" s="25">
        <f>165.28/1105.1</f>
        <v>0.14956112568998281</v>
      </c>
      <c r="U4869" s="458">
        <v>0.1</v>
      </c>
      <c r="W4869" s="69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43"/>
      <c r="Q4870" s="25">
        <f>165.28/1105.1</f>
        <v>0.14956112568998281</v>
      </c>
      <c r="U4870" s="458">
        <v>0.1</v>
      </c>
      <c r="W4870" s="69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43"/>
      <c r="Q4871" s="25">
        <f>165.94/1111.3</f>
        <v>0.14932061549536579</v>
      </c>
      <c r="U4871" s="458">
        <v>0.1</v>
      </c>
      <c r="W4871" s="69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41"/>
      <c r="C4888" s="641"/>
      <c r="D4888" s="641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41"/>
      <c r="C4911" s="641"/>
      <c r="D4911" s="641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38"/>
      <c r="C4929" s="638"/>
      <c r="D4929" s="638"/>
      <c r="E4929" s="638"/>
      <c r="F4929" s="638"/>
      <c r="G4929" s="638"/>
      <c r="H4929" s="638"/>
      <c r="I4929" s="638"/>
      <c r="J4929" s="638"/>
      <c r="K4929" s="638"/>
      <c r="L4929" s="638"/>
      <c r="M4929" s="638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38"/>
      <c r="C4930" s="638"/>
      <c r="D4930" s="638"/>
      <c r="E4930" s="638"/>
      <c r="F4930" s="638"/>
      <c r="G4930" s="638"/>
      <c r="H4930" s="638"/>
      <c r="I4930" s="638"/>
      <c r="J4930" s="638"/>
      <c r="K4930" s="638"/>
      <c r="L4930" s="638"/>
      <c r="M4930" s="638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41"/>
      <c r="C4934" s="641"/>
      <c r="D4934" s="641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43" t="s">
        <v>50</v>
      </c>
      <c r="Q4953" s="643" t="s">
        <v>50</v>
      </c>
      <c r="W4953" s="712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43"/>
      <c r="Q4954" s="643"/>
      <c r="W4954" s="71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43"/>
      <c r="Q4955" s="643"/>
      <c r="W4955" s="712"/>
      <c r="X4955" s="536"/>
    </row>
    <row r="4956" spans="1:24" ht="15" customHeight="1" thickBot="1">
      <c r="A4956" s="236"/>
      <c r="B4956" s="641"/>
      <c r="C4956" s="641"/>
      <c r="D4956" s="641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6" t="s">
        <v>50</v>
      </c>
      <c r="Q4957" s="25">
        <f>169.01/1155.5</f>
        <v>0.14626568585028127</v>
      </c>
      <c r="W4957" s="71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7"/>
      <c r="Q4958" s="25">
        <f>168.97/1155.2</f>
        <v>0.14626904432132964</v>
      </c>
      <c r="W4958" s="71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41"/>
      <c r="C4977" s="641"/>
      <c r="D4977" s="641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41"/>
      <c r="C5001" s="641"/>
      <c r="D5001" s="641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5" t="s">
        <v>56</v>
      </c>
      <c r="Q5002" s="25">
        <f>162.01/1113.8</f>
        <v>0.1454569940743401</v>
      </c>
      <c r="W5002" s="713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4"/>
      <c r="Q5003" s="25">
        <f>162.67/1118.9</f>
        <v>0.14538385914737686</v>
      </c>
      <c r="W5003" s="71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38"/>
      <c r="C5011" s="638"/>
      <c r="D5011" s="638"/>
      <c r="E5011" s="638"/>
      <c r="F5011" s="638"/>
      <c r="G5011" s="638"/>
      <c r="H5011" s="638"/>
      <c r="I5011" s="638"/>
      <c r="J5011" s="638"/>
      <c r="K5011" s="638"/>
      <c r="L5011" s="638"/>
      <c r="M5011" s="638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38"/>
      <c r="C5012" s="638"/>
      <c r="D5012" s="638"/>
      <c r="E5012" s="638"/>
      <c r="F5012" s="638"/>
      <c r="G5012" s="638"/>
      <c r="H5012" s="638"/>
      <c r="I5012" s="638"/>
      <c r="J5012" s="638"/>
      <c r="K5012" s="638"/>
      <c r="L5012" s="638"/>
      <c r="M5012" s="63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41"/>
      <c r="C5022" s="641"/>
      <c r="D5022" s="641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0"/>
      <c r="C5023" s="640"/>
      <c r="D5023" s="640"/>
      <c r="E5023" s="640"/>
      <c r="F5023" s="640"/>
      <c r="G5023" s="640"/>
      <c r="H5023" s="640"/>
      <c r="I5023" s="640"/>
      <c r="J5023" s="640"/>
      <c r="K5023" s="640"/>
      <c r="L5023" s="640"/>
      <c r="M5023" s="640"/>
      <c r="P5023" s="451" t="s">
        <v>56</v>
      </c>
      <c r="Q5023" s="636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37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7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7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38"/>
      <c r="C5043" s="638"/>
      <c r="D5043" s="638"/>
      <c r="E5043" s="638"/>
      <c r="F5043" s="638"/>
      <c r="G5043" s="638"/>
      <c r="H5043" s="638"/>
      <c r="I5043" s="638"/>
      <c r="J5043" s="638"/>
      <c r="K5043" s="638"/>
      <c r="L5043" s="638"/>
      <c r="M5043" s="638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41"/>
      <c r="C5046" s="641"/>
      <c r="D5046" s="641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41"/>
      <c r="C5069" s="641"/>
      <c r="D5069" s="641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41"/>
      <c r="C5091" s="641"/>
      <c r="D5091" s="641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38"/>
      <c r="C5111" s="638"/>
      <c r="D5111" s="638"/>
      <c r="E5111" s="638"/>
      <c r="F5111" s="638"/>
      <c r="G5111" s="638"/>
      <c r="H5111" s="638"/>
      <c r="I5111" s="638"/>
      <c r="J5111" s="638"/>
      <c r="K5111" s="638"/>
      <c r="L5111" s="638"/>
      <c r="M5111" s="638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41"/>
      <c r="C5115" s="641"/>
      <c r="D5115" s="641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41"/>
      <c r="C5137" s="641"/>
      <c r="D5137" s="641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41"/>
      <c r="C5160" s="641"/>
      <c r="D5160" s="641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41"/>
      <c r="C5183" s="641"/>
      <c r="D5183" s="641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38"/>
      <c r="C5200" s="638"/>
      <c r="D5200" s="638"/>
      <c r="E5200" s="638"/>
      <c r="F5200" s="638"/>
      <c r="G5200" s="638"/>
      <c r="H5200" s="638"/>
      <c r="I5200" s="638"/>
      <c r="J5200" s="638"/>
      <c r="K5200" s="638"/>
      <c r="L5200" s="638"/>
      <c r="M5200" s="638"/>
      <c r="P5200" s="278"/>
      <c r="X5200" s="536"/>
    </row>
    <row r="5201" spans="1:24" ht="15" customHeight="1">
      <c r="A5201" s="3">
        <v>43095</v>
      </c>
      <c r="B5201" s="638"/>
      <c r="C5201" s="638"/>
      <c r="D5201" s="638"/>
      <c r="E5201" s="638"/>
      <c r="F5201" s="638"/>
      <c r="G5201" s="638"/>
      <c r="H5201" s="638"/>
      <c r="I5201" s="638"/>
      <c r="J5201" s="638"/>
      <c r="K5201" s="638"/>
      <c r="L5201" s="638"/>
      <c r="M5201" s="638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41"/>
      <c r="C5205" s="641"/>
      <c r="D5205" s="641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41"/>
      <c r="C5228" s="641"/>
      <c r="D5228" s="641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7" t="s">
        <v>50</v>
      </c>
      <c r="Q5239" s="71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7"/>
      <c r="Q5240" s="71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7"/>
      <c r="Q5241" s="71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7"/>
      <c r="Q5242" s="71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7"/>
      <c r="Q5243" s="71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41"/>
      <c r="C5249" s="641"/>
      <c r="D5249" s="641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38"/>
      <c r="C5271" s="638"/>
      <c r="D5271" s="638"/>
      <c r="E5271" s="638"/>
      <c r="F5271" s="638"/>
      <c r="G5271" s="638"/>
      <c r="H5271" s="638"/>
      <c r="I5271" s="638"/>
      <c r="J5271" s="638"/>
      <c r="K5271" s="638"/>
      <c r="L5271" s="638"/>
      <c r="M5271" s="638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41"/>
      <c r="C5272" s="641"/>
      <c r="D5272" s="641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38"/>
      <c r="C5273" s="638"/>
      <c r="D5273" s="638"/>
      <c r="E5273" s="638"/>
      <c r="F5273" s="638"/>
      <c r="G5273" s="638"/>
      <c r="H5273" s="638"/>
      <c r="I5273" s="638"/>
      <c r="J5273" s="638"/>
      <c r="K5273" s="638"/>
      <c r="L5273" s="638"/>
      <c r="M5273" s="63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4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41"/>
      <c r="C5294" s="641"/>
      <c r="D5294" s="641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38"/>
      <c r="C5299" s="638"/>
      <c r="D5299" s="638"/>
      <c r="E5299" s="638"/>
      <c r="F5299" s="638"/>
      <c r="G5299" s="638"/>
      <c r="H5299" s="638"/>
      <c r="I5299" s="638"/>
      <c r="J5299" s="638"/>
      <c r="K5299" s="638"/>
      <c r="L5299" s="638"/>
      <c r="M5299" s="638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38"/>
      <c r="C5314" s="638"/>
      <c r="D5314" s="638"/>
      <c r="E5314" s="638"/>
      <c r="F5314" s="638"/>
      <c r="G5314" s="638"/>
      <c r="H5314" s="638"/>
      <c r="I5314" s="638"/>
      <c r="J5314" s="638"/>
      <c r="K5314" s="638"/>
      <c r="L5314" s="638"/>
      <c r="M5314" s="63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41"/>
      <c r="C5318" s="641"/>
      <c r="D5318" s="641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41"/>
      <c r="C5340" s="641"/>
      <c r="D5340" s="641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38"/>
      <c r="C5382" s="638"/>
      <c r="D5382" s="638"/>
      <c r="E5382" s="638"/>
      <c r="F5382" s="638"/>
      <c r="G5382" s="638"/>
      <c r="H5382" s="638"/>
      <c r="I5382" s="638"/>
      <c r="J5382" s="638"/>
      <c r="K5382" s="638"/>
      <c r="L5382" s="638"/>
      <c r="M5382" s="638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38"/>
      <c r="C5472" s="638"/>
      <c r="D5472" s="638"/>
      <c r="E5472" s="638"/>
      <c r="F5472" s="638"/>
      <c r="G5472" s="638"/>
      <c r="H5472" s="638"/>
      <c r="I5472" s="638"/>
      <c r="J5472" s="638"/>
      <c r="K5472" s="638"/>
      <c r="L5472" s="638"/>
      <c r="M5472" s="63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38"/>
      <c r="C5473" s="638"/>
      <c r="D5473" s="638"/>
      <c r="E5473" s="638"/>
      <c r="F5473" s="638"/>
      <c r="G5473" s="638"/>
      <c r="H5473" s="638"/>
      <c r="I5473" s="638"/>
      <c r="J5473" s="638"/>
      <c r="K5473" s="638"/>
      <c r="L5473" s="638"/>
      <c r="M5473" s="63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38"/>
      <c r="C5558" s="638"/>
      <c r="D5558" s="638"/>
      <c r="E5558" s="638"/>
      <c r="F5558" s="638"/>
      <c r="G5558" s="638"/>
      <c r="H5558" s="638"/>
      <c r="I5558" s="638"/>
      <c r="J5558" s="638"/>
      <c r="K5558" s="638"/>
      <c r="L5558" s="638"/>
      <c r="M5558" s="638"/>
      <c r="P5558" s="278"/>
      <c r="X5558" s="536"/>
    </row>
    <row r="5559" spans="1:24" ht="15" customHeight="1">
      <c r="A5559" s="3">
        <v>43577</v>
      </c>
      <c r="B5559" s="638"/>
      <c r="C5559" s="638"/>
      <c r="D5559" s="638"/>
      <c r="E5559" s="638"/>
      <c r="F5559" s="638"/>
      <c r="G5559" s="638"/>
      <c r="H5559" s="638"/>
      <c r="I5559" s="638"/>
      <c r="J5559" s="638"/>
      <c r="K5559" s="638"/>
      <c r="L5559" s="638"/>
      <c r="M5559" s="638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38"/>
      <c r="C5570" s="638"/>
      <c r="D5570" s="638"/>
      <c r="E5570" s="638"/>
      <c r="F5570" s="638"/>
      <c r="G5570" s="638"/>
      <c r="H5570" s="638"/>
      <c r="I5570" s="638"/>
      <c r="J5570" s="638"/>
      <c r="K5570" s="638"/>
      <c r="L5570" s="638"/>
      <c r="M5570" s="63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38"/>
      <c r="C5585" s="638"/>
      <c r="D5585" s="638"/>
      <c r="E5585" s="638"/>
      <c r="F5585" s="638"/>
      <c r="G5585" s="638"/>
      <c r="H5585" s="638"/>
      <c r="I5585" s="638"/>
      <c r="J5585" s="638"/>
      <c r="K5585" s="638"/>
      <c r="L5585" s="638"/>
      <c r="M5585" s="63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38"/>
      <c r="C5653" s="638"/>
      <c r="D5653" s="638"/>
      <c r="E5653" s="638"/>
      <c r="F5653" s="638"/>
      <c r="G5653" s="638"/>
      <c r="H5653" s="638"/>
      <c r="I5653" s="638"/>
      <c r="J5653" s="638"/>
      <c r="K5653" s="638"/>
      <c r="L5653" s="638"/>
      <c r="M5653" s="63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64" t="s">
        <v>60</v>
      </c>
      <c r="C5744" s="638"/>
      <c r="D5744" s="638"/>
      <c r="E5744" s="638"/>
      <c r="F5744" s="638"/>
      <c r="G5744" s="638"/>
      <c r="H5744" s="638"/>
      <c r="I5744" s="638"/>
      <c r="J5744" s="638"/>
      <c r="K5744" s="638"/>
      <c r="L5744" s="638"/>
      <c r="M5744" s="63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38"/>
      <c r="C5745" s="638"/>
      <c r="D5745" s="638"/>
      <c r="E5745" s="638"/>
      <c r="F5745" s="638"/>
      <c r="G5745" s="638"/>
      <c r="H5745" s="638"/>
      <c r="I5745" s="638"/>
      <c r="J5745" s="638"/>
      <c r="K5745" s="638"/>
      <c r="L5745" s="638"/>
      <c r="M5745" s="63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38" t="s">
        <v>61</v>
      </c>
      <c r="C5824" s="638"/>
      <c r="D5824" s="638"/>
      <c r="E5824" s="638"/>
      <c r="F5824" s="638"/>
      <c r="G5824" s="638"/>
      <c r="H5824" s="638"/>
      <c r="I5824" s="638"/>
      <c r="J5824" s="638"/>
      <c r="K5824" s="638"/>
      <c r="L5824" s="638"/>
      <c r="M5824" s="63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38"/>
      <c r="C5825" s="638"/>
      <c r="D5825" s="638"/>
      <c r="E5825" s="638"/>
      <c r="F5825" s="638"/>
      <c r="G5825" s="638"/>
      <c r="H5825" s="638"/>
      <c r="I5825" s="638"/>
      <c r="J5825" s="638"/>
      <c r="K5825" s="638"/>
      <c r="L5825" s="638"/>
      <c r="M5825" s="63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22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23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23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38" t="s">
        <v>61</v>
      </c>
      <c r="C5845" s="638"/>
      <c r="D5845" s="638"/>
      <c r="E5845" s="638"/>
      <c r="F5845" s="638"/>
      <c r="G5845" s="638"/>
      <c r="H5845" s="638"/>
      <c r="I5845" s="638"/>
      <c r="J5845" s="638"/>
      <c r="K5845" s="638"/>
      <c r="L5845" s="638"/>
      <c r="M5845" s="63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38" t="s">
        <v>61</v>
      </c>
      <c r="C5856" s="638"/>
      <c r="D5856" s="638"/>
      <c r="E5856" s="638"/>
      <c r="F5856" s="638"/>
      <c r="G5856" s="638"/>
      <c r="H5856" s="638"/>
      <c r="I5856" s="638"/>
      <c r="J5856" s="638"/>
      <c r="K5856" s="638"/>
      <c r="L5856" s="638"/>
      <c r="M5856" s="63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38" t="s">
        <v>61</v>
      </c>
      <c r="C5929" s="638"/>
      <c r="D5929" s="638"/>
      <c r="E5929" s="638"/>
      <c r="F5929" s="638"/>
      <c r="G5929" s="638"/>
      <c r="H5929" s="638"/>
      <c r="I5929" s="638"/>
      <c r="J5929" s="638"/>
      <c r="K5929" s="638"/>
      <c r="L5929" s="638"/>
      <c r="M5929" s="638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7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37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39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39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39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39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39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38" t="s">
        <v>61</v>
      </c>
      <c r="C6017" s="638"/>
      <c r="D6017" s="638"/>
      <c r="E6017" s="638"/>
      <c r="F6017" s="638"/>
      <c r="G6017" s="638"/>
      <c r="H6017" s="638"/>
      <c r="I6017" s="638"/>
      <c r="J6017" s="638"/>
      <c r="K6017" s="638"/>
      <c r="L6017" s="638"/>
      <c r="M6017" s="638"/>
      <c r="X6017" s="536"/>
    </row>
    <row r="6018" spans="1:24" ht="15" customHeight="1">
      <c r="A6018" s="3">
        <v>44193</v>
      </c>
      <c r="B6018" s="638"/>
      <c r="C6018" s="638"/>
      <c r="D6018" s="638"/>
      <c r="E6018" s="638"/>
      <c r="F6018" s="638"/>
      <c r="G6018" s="638"/>
      <c r="H6018" s="638"/>
      <c r="I6018" s="638"/>
      <c r="J6018" s="638"/>
      <c r="K6018" s="638"/>
      <c r="L6018" s="638"/>
      <c r="M6018" s="63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7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8"/>
      <c r="Q6052" s="637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38" t="s">
        <v>61</v>
      </c>
      <c r="C6090" s="638"/>
      <c r="D6090" s="638"/>
      <c r="E6090" s="638"/>
      <c r="F6090" s="638"/>
      <c r="G6090" s="638"/>
      <c r="H6090" s="638"/>
      <c r="I6090" s="638"/>
      <c r="J6090" s="638"/>
      <c r="K6090" s="638"/>
      <c r="L6090" s="638"/>
      <c r="M6090" s="63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38"/>
      <c r="C6091" s="638"/>
      <c r="D6091" s="638"/>
      <c r="E6091" s="638"/>
      <c r="F6091" s="638"/>
      <c r="G6091" s="638"/>
      <c r="H6091" s="638"/>
      <c r="I6091" s="638"/>
      <c r="J6091" s="638"/>
      <c r="K6091" s="638"/>
      <c r="L6091" s="638"/>
      <c r="M6091" s="63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0" t="s">
        <v>62</v>
      </c>
      <c r="C6112" s="640"/>
      <c r="D6112" s="640"/>
      <c r="E6112" s="640"/>
      <c r="F6112" s="640"/>
      <c r="G6112" s="640"/>
      <c r="H6112" s="640"/>
      <c r="I6112" s="640"/>
      <c r="J6112" s="640"/>
      <c r="K6112" s="640"/>
      <c r="L6112" s="640"/>
      <c r="M6112" s="640"/>
      <c r="N6112" s="640"/>
      <c r="O6112" s="640"/>
      <c r="P6112" s="64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38" t="s">
        <v>61</v>
      </c>
      <c r="C6132" s="638"/>
      <c r="D6132" s="638"/>
      <c r="E6132" s="638"/>
      <c r="F6132" s="638"/>
      <c r="G6132" s="638"/>
      <c r="H6132" s="638"/>
      <c r="I6132" s="638"/>
      <c r="J6132" s="638"/>
      <c r="K6132" s="638"/>
      <c r="L6132" s="638"/>
      <c r="M6132" s="638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38" t="s">
        <v>61</v>
      </c>
      <c r="C6200" s="721"/>
      <c r="D6200" s="721"/>
      <c r="E6200" s="721"/>
      <c r="F6200" s="721"/>
      <c r="G6200" s="721"/>
      <c r="H6200" s="721"/>
      <c r="I6200" s="721"/>
      <c r="J6200" s="721"/>
      <c r="K6200" s="721"/>
      <c r="L6200" s="721"/>
      <c r="M6200" s="72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38" t="s">
        <v>61</v>
      </c>
      <c r="C6289" s="719"/>
      <c r="D6289" s="719"/>
      <c r="E6289" s="719"/>
      <c r="F6289" s="719"/>
      <c r="G6289" s="719"/>
      <c r="H6289" s="719"/>
      <c r="I6289" s="719"/>
      <c r="J6289" s="719"/>
      <c r="K6289" s="719"/>
      <c r="L6289" s="719"/>
      <c r="M6289" s="71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19"/>
      <c r="C6290" s="719"/>
      <c r="D6290" s="719"/>
      <c r="E6290" s="719"/>
      <c r="F6290" s="719"/>
      <c r="G6290" s="719"/>
      <c r="H6290" s="719"/>
      <c r="I6290" s="719"/>
      <c r="J6290" s="719"/>
      <c r="K6290" s="719"/>
      <c r="L6290" s="719"/>
      <c r="M6290" s="71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0" t="s">
        <v>61</v>
      </c>
      <c r="C6295" s="720"/>
      <c r="D6295" s="720"/>
      <c r="E6295" s="720"/>
      <c r="F6295" s="720"/>
      <c r="G6295" s="720"/>
      <c r="H6295" s="720"/>
      <c r="I6295" s="720"/>
      <c r="J6295" s="720"/>
      <c r="K6295" s="720"/>
      <c r="L6295" s="720"/>
      <c r="M6295" s="720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38" t="s">
        <v>61</v>
      </c>
      <c r="C6372" s="719"/>
      <c r="D6372" s="719"/>
      <c r="E6372" s="719"/>
      <c r="F6372" s="719"/>
      <c r="G6372" s="719"/>
      <c r="H6372" s="719"/>
      <c r="I6372" s="719"/>
      <c r="J6372" s="719"/>
      <c r="K6372" s="719"/>
      <c r="L6372" s="719"/>
      <c r="M6372" s="71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19"/>
      <c r="C6373" s="719"/>
      <c r="D6373" s="719"/>
      <c r="E6373" s="719"/>
      <c r="F6373" s="719"/>
      <c r="G6373" s="719"/>
      <c r="H6373" s="719"/>
      <c r="I6373" s="719"/>
      <c r="J6373" s="719"/>
      <c r="K6373" s="719"/>
      <c r="L6373" s="719"/>
      <c r="M6373" s="71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0" t="s">
        <v>61</v>
      </c>
      <c r="C6384" s="640"/>
      <c r="D6384" s="640"/>
      <c r="E6384" s="640"/>
      <c r="F6384" s="640"/>
      <c r="G6384" s="640"/>
      <c r="H6384" s="640"/>
      <c r="I6384" s="640"/>
      <c r="J6384" s="640"/>
      <c r="K6384" s="640"/>
      <c r="L6384" s="640"/>
      <c r="M6384" s="640"/>
      <c r="P6384" s="70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39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39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38" t="s">
        <v>61</v>
      </c>
      <c r="C6408" s="638"/>
      <c r="D6408" s="638"/>
      <c r="E6408" s="638"/>
      <c r="F6408" s="638"/>
      <c r="G6408" s="638"/>
      <c r="H6408" s="638"/>
      <c r="I6408" s="638"/>
      <c r="J6408" s="638"/>
      <c r="K6408" s="638"/>
      <c r="L6408" s="638"/>
      <c r="M6408" s="63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38"/>
      <c r="C6409" s="638"/>
      <c r="D6409" s="638"/>
      <c r="E6409" s="638"/>
      <c r="F6409" s="638"/>
      <c r="G6409" s="638"/>
      <c r="H6409" s="638"/>
      <c r="I6409" s="638"/>
      <c r="J6409" s="638"/>
      <c r="K6409" s="638"/>
      <c r="L6409" s="638"/>
      <c r="M6409" s="638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38" t="s">
        <v>61</v>
      </c>
      <c r="C6472" s="638"/>
      <c r="D6472" s="638"/>
      <c r="E6472" s="638"/>
      <c r="F6472" s="638"/>
      <c r="G6472" s="638"/>
      <c r="H6472" s="638"/>
      <c r="I6472" s="638"/>
      <c r="J6472" s="638"/>
      <c r="K6472" s="638"/>
      <c r="L6472" s="638"/>
      <c r="M6472" s="63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39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39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39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39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38" t="s">
        <v>61</v>
      </c>
      <c r="C6561" s="638"/>
      <c r="D6561" s="638"/>
      <c r="E6561" s="638"/>
      <c r="F6561" s="638"/>
      <c r="G6561" s="638"/>
      <c r="H6561" s="638"/>
      <c r="I6561" s="638"/>
      <c r="J6561" s="638"/>
      <c r="K6561" s="638"/>
      <c r="L6561" s="638"/>
      <c r="M6561" s="638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38"/>
      <c r="C6562" s="638"/>
      <c r="D6562" s="638"/>
      <c r="E6562" s="638"/>
      <c r="F6562" s="638"/>
      <c r="G6562" s="638"/>
      <c r="H6562" s="638"/>
      <c r="I6562" s="638"/>
      <c r="J6562" s="638"/>
      <c r="K6562" s="638"/>
      <c r="L6562" s="638"/>
      <c r="M6562" s="638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0" t="s">
        <v>61</v>
      </c>
      <c r="C6567" s="640"/>
      <c r="D6567" s="640"/>
      <c r="E6567" s="640"/>
      <c r="F6567" s="640"/>
      <c r="G6567" s="640"/>
      <c r="H6567" s="640"/>
      <c r="I6567" s="640"/>
      <c r="J6567" s="640"/>
      <c r="K6567" s="640"/>
      <c r="L6567" s="640"/>
      <c r="M6567" s="64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39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39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39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39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39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38"/>
      <c r="C6639" s="638"/>
      <c r="D6639" s="638"/>
      <c r="E6639" s="638"/>
      <c r="F6639" s="638"/>
      <c r="G6639" s="638"/>
      <c r="H6639" s="638"/>
      <c r="I6639" s="638"/>
      <c r="J6639" s="638"/>
      <c r="K6639" s="638"/>
      <c r="L6639" s="638"/>
      <c r="M6639" s="638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38"/>
      <c r="C6640" s="638"/>
      <c r="D6640" s="638"/>
      <c r="E6640" s="638"/>
      <c r="F6640" s="638"/>
      <c r="G6640" s="638"/>
      <c r="H6640" s="638"/>
      <c r="I6640" s="638"/>
      <c r="J6640" s="638"/>
      <c r="K6640" s="638"/>
      <c r="L6640" s="638"/>
      <c r="M6640" s="638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38"/>
      <c r="C6656" s="638"/>
      <c r="D6656" s="638"/>
      <c r="E6656" s="638"/>
      <c r="F6656" s="638"/>
      <c r="G6656" s="638"/>
      <c r="H6656" s="638"/>
      <c r="I6656" s="638"/>
      <c r="J6656" s="638"/>
      <c r="K6656" s="638"/>
      <c r="L6656" s="638"/>
      <c r="M6656" s="638"/>
      <c r="P6656" s="636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37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37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38" t="s">
        <v>61</v>
      </c>
      <c r="C6661" s="638"/>
      <c r="D6661" s="638"/>
      <c r="E6661" s="638"/>
      <c r="F6661" s="638"/>
      <c r="G6661" s="638"/>
      <c r="H6661" s="638"/>
      <c r="I6661" s="638"/>
      <c r="J6661" s="638"/>
      <c r="K6661" s="638"/>
      <c r="L6661" s="638"/>
      <c r="M6661" s="638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3">
        <v>45069</v>
      </c>
      <c r="B6672" s="4">
        <v>32275</v>
      </c>
      <c r="C6672" s="622">
        <v>0</v>
      </c>
      <c r="D6672" s="622">
        <v>1275</v>
      </c>
      <c r="E6672" s="622">
        <v>34475</v>
      </c>
      <c r="F6672" s="4">
        <v>300</v>
      </c>
      <c r="G6672" s="622">
        <v>0</v>
      </c>
      <c r="H6672" s="622">
        <v>2925</v>
      </c>
      <c r="I6672" s="130">
        <f t="shared" ref="I6672" si="1948">H6672/E6672</f>
        <v>8.4844089920232055E-2</v>
      </c>
      <c r="J6672" s="622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:24" ht="15" customHeight="1">
      <c r="A6673" s="627">
        <v>45070</v>
      </c>
      <c r="B6673" s="4">
        <v>32800</v>
      </c>
      <c r="C6673" s="626">
        <v>0</v>
      </c>
      <c r="D6673" s="626">
        <v>1250</v>
      </c>
      <c r="E6673" s="626">
        <v>34975</v>
      </c>
      <c r="F6673" s="4">
        <v>525</v>
      </c>
      <c r="G6673" s="626">
        <v>25</v>
      </c>
      <c r="H6673" s="626">
        <v>2900</v>
      </c>
      <c r="I6673" s="130">
        <f t="shared" ref="I6673" si="1952">H6673/E6673</f>
        <v>8.2916368834882057E-2</v>
      </c>
      <c r="J6673" s="626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3">
        <f t="shared" ref="X6673" si="1955">P6673/K6673</f>
        <v>7.3529411764705879</v>
      </c>
    </row>
    <row r="6674" spans="1:24" ht="15" customHeight="1">
      <c r="A6674" s="631">
        <v>45071</v>
      </c>
      <c r="B6674" s="4">
        <v>33325</v>
      </c>
      <c r="C6674" s="630">
        <v>0</v>
      </c>
      <c r="D6674" s="630">
        <v>1225</v>
      </c>
      <c r="E6674" s="630">
        <v>35475</v>
      </c>
      <c r="F6674" s="4">
        <v>525</v>
      </c>
      <c r="G6674" s="630">
        <v>25</v>
      </c>
      <c r="H6674" s="630">
        <v>2875</v>
      </c>
      <c r="I6674" s="130">
        <f t="shared" ref="I6674:I6675" si="1956">H6674/E6674</f>
        <v>8.1042988019732212E-2</v>
      </c>
      <c r="J6674" s="630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3">
        <f t="shared" ref="X6674:X6675" si="1959">P6674/K6674</f>
        <v>7.4292742927429272</v>
      </c>
    </row>
    <row r="6675" spans="1:24" ht="15" customHeight="1">
      <c r="A6675" s="635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4">
        <v>114734</v>
      </c>
      <c r="K6675" s="22">
        <v>2059</v>
      </c>
      <c r="L6675" s="6">
        <v>2063</v>
      </c>
      <c r="M6675" s="137">
        <f t="shared" si="1957"/>
        <v>4</v>
      </c>
      <c r="N6675" s="538">
        <f>AVERAGE($K$6657:K6675)</f>
        <v>2090.9166666666665</v>
      </c>
      <c r="O6675" s="473">
        <f>AVERAGE($K$6567:K6675)</f>
        <v>2133.105</v>
      </c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3">
        <f t="shared" si="1959"/>
        <v>7.3336571151044199</v>
      </c>
    </row>
    <row r="6676" spans="1:24" ht="15" customHeight="1">
      <c r="A6676" s="635">
        <v>45075</v>
      </c>
      <c r="B6676" s="638"/>
      <c r="C6676" s="638"/>
      <c r="D6676" s="638"/>
      <c r="E6676" s="638"/>
      <c r="F6676" s="638"/>
      <c r="G6676" s="638"/>
      <c r="H6676" s="638"/>
      <c r="I6676" s="638"/>
      <c r="J6676" s="638"/>
      <c r="K6676" s="638"/>
      <c r="L6676" s="638"/>
      <c r="M6676" s="638"/>
      <c r="P6676" s="792">
        <v>15100</v>
      </c>
      <c r="Q6676" s="25">
        <f>187.25/1325.6</f>
        <v>0.1412567893783947</v>
      </c>
      <c r="W6676" s="340">
        <f t="shared" ref="W6676" si="1960">(P6676*Q6676)*(1+U6676)</f>
        <v>2132.9775196137598</v>
      </c>
      <c r="X6676" s="533" t="e">
        <f t="shared" ref="X6676" si="1961">P6676/K6676</f>
        <v>#DIV/0!</v>
      </c>
    </row>
    <row r="6677" spans="1:24" ht="15" customHeight="1">
      <c r="J6677" s="621"/>
      <c r="M6677" s="137"/>
    </row>
    <row r="6678" spans="1:24" ht="15" customHeight="1">
      <c r="J6678" s="621"/>
      <c r="M6678" s="137"/>
    </row>
    <row r="6679" spans="1:24" ht="15" customHeight="1">
      <c r="J6679" s="621"/>
      <c r="M6679" s="137"/>
    </row>
    <row r="6680" spans="1:24" ht="15" customHeight="1">
      <c r="J6680" s="611"/>
      <c r="M6680" s="137"/>
    </row>
    <row r="6681" spans="1:24" ht="15" customHeight="1">
      <c r="J6681" s="611"/>
      <c r="M6681" s="137"/>
    </row>
    <row r="6682" spans="1:24" ht="15" customHeight="1">
      <c r="J6682" s="611"/>
      <c r="M6682" s="137"/>
    </row>
    <row r="6683" spans="1:24" ht="15" customHeight="1">
      <c r="J6683" s="611"/>
      <c r="M6683" s="137"/>
    </row>
    <row r="6684" spans="1:24" ht="15" customHeight="1">
      <c r="J6684" s="611"/>
      <c r="M6684" s="137"/>
    </row>
    <row r="6685" spans="1:24" ht="15" customHeight="1">
      <c r="J6685" s="611"/>
      <c r="M6685" s="137"/>
    </row>
    <row r="6686" spans="1:24" ht="15" customHeight="1">
      <c r="J6686" s="611"/>
      <c r="M6686" s="137"/>
    </row>
    <row r="6687" spans="1:24" ht="15" customHeight="1">
      <c r="J6687" s="611"/>
      <c r="M6687" s="137"/>
    </row>
    <row r="6688" spans="1:24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8" sqref="E411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31" t="s">
        <v>64</v>
      </c>
      <c r="B1" s="731"/>
      <c r="C1" s="731"/>
      <c r="D1" s="731"/>
      <c r="E1" s="731"/>
      <c r="F1" s="731"/>
      <c r="G1" s="731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32" t="s">
        <v>73</v>
      </c>
      <c r="C68" s="732"/>
      <c r="D68" s="732"/>
    </row>
    <row r="69" spans="1:4" ht="15" customHeight="1">
      <c r="A69" s="409">
        <v>39181</v>
      </c>
      <c r="B69" s="732"/>
      <c r="C69" s="732"/>
      <c r="D69" s="732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33" t="s">
        <v>25</v>
      </c>
      <c r="B103" s="733"/>
      <c r="C103" s="733"/>
      <c r="D103" s="733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26" t="s">
        <v>74</v>
      </c>
      <c r="C313" s="726"/>
      <c r="D313" s="726"/>
      <c r="E313" s="726"/>
      <c r="F313" s="726"/>
      <c r="G313" s="726"/>
      <c r="H313" s="427"/>
      <c r="I313" s="427"/>
      <c r="J313" s="427"/>
      <c r="K313" s="427"/>
    </row>
    <row r="314" spans="1:11" ht="15" customHeight="1">
      <c r="A314" s="424">
        <v>39531</v>
      </c>
      <c r="B314" s="726"/>
      <c r="C314" s="726"/>
      <c r="D314" s="726"/>
      <c r="E314" s="726"/>
      <c r="F314" s="726"/>
      <c r="G314" s="72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26" t="s">
        <v>75</v>
      </c>
      <c r="C344" s="726"/>
      <c r="D344" s="726"/>
      <c r="E344" s="726"/>
      <c r="F344" s="726"/>
      <c r="G344" s="726"/>
      <c r="H344" s="726"/>
      <c r="I344" s="72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26" t="s">
        <v>76</v>
      </c>
      <c r="C359" s="726"/>
      <c r="D359" s="726"/>
      <c r="E359" s="726"/>
      <c r="F359" s="726"/>
      <c r="G359" s="726"/>
      <c r="H359" s="726"/>
      <c r="I359" s="72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26" t="s">
        <v>77</v>
      </c>
      <c r="C424" s="726"/>
      <c r="D424" s="726"/>
      <c r="E424" s="726"/>
      <c r="F424" s="726"/>
      <c r="G424" s="726"/>
      <c r="H424" s="726"/>
      <c r="I424" s="72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26" t="s">
        <v>78</v>
      </c>
      <c r="C511" s="726"/>
      <c r="D511" s="726"/>
      <c r="E511" s="726"/>
      <c r="F511" s="726"/>
      <c r="G511" s="726"/>
      <c r="H511" s="726"/>
      <c r="I511" s="726"/>
      <c r="J511" s="726"/>
      <c r="K511" s="726"/>
    </row>
    <row r="512" spans="1:11" ht="15" customHeight="1">
      <c r="A512" s="424">
        <v>39807</v>
      </c>
      <c r="B512" s="726"/>
      <c r="C512" s="726"/>
      <c r="D512" s="726"/>
      <c r="E512" s="726"/>
      <c r="F512" s="726"/>
      <c r="G512" s="726"/>
      <c r="H512" s="726"/>
      <c r="I512" s="726"/>
      <c r="J512" s="726"/>
      <c r="K512" s="72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26" t="s">
        <v>79</v>
      </c>
      <c r="C587" s="726"/>
      <c r="D587" s="726"/>
      <c r="E587" s="726"/>
      <c r="F587" s="726"/>
      <c r="G587" s="726"/>
      <c r="H587" s="726"/>
      <c r="I587" s="726"/>
    </row>
    <row r="588" spans="1:9" ht="15" customHeight="1">
      <c r="A588" s="424">
        <v>39916</v>
      </c>
      <c r="B588" s="726"/>
      <c r="C588" s="726"/>
      <c r="D588" s="726"/>
      <c r="E588" s="726"/>
      <c r="F588" s="726"/>
      <c r="G588" s="726"/>
      <c r="H588" s="726"/>
      <c r="I588" s="72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34" t="s">
        <v>80</v>
      </c>
      <c r="C603" s="734"/>
      <c r="D603" s="734"/>
      <c r="E603" s="734"/>
      <c r="F603" s="734"/>
      <c r="G603" s="734"/>
      <c r="H603" s="734"/>
      <c r="I603" s="734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34" t="s">
        <v>81</v>
      </c>
      <c r="C618" s="734"/>
      <c r="D618" s="734"/>
      <c r="E618" s="734"/>
      <c r="F618" s="734"/>
      <c r="G618" s="734"/>
      <c r="H618" s="734"/>
      <c r="I618" s="734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35" t="s">
        <v>82</v>
      </c>
      <c r="C771" s="735"/>
      <c r="D771" s="735"/>
      <c r="E771" s="735"/>
      <c r="F771" s="735"/>
      <c r="G771" s="735"/>
      <c r="H771" s="735"/>
      <c r="I771" s="735"/>
    </row>
    <row r="772" spans="1:9" ht="15" customHeight="1">
      <c r="A772" s="409">
        <v>40175</v>
      </c>
      <c r="B772" s="735"/>
      <c r="C772" s="735"/>
      <c r="D772" s="735"/>
      <c r="E772" s="735"/>
      <c r="F772" s="735"/>
      <c r="G772" s="735"/>
      <c r="H772" s="735"/>
      <c r="I772" s="735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35" t="s">
        <v>83</v>
      </c>
      <c r="C840" s="735"/>
      <c r="D840" s="735"/>
      <c r="E840" s="735"/>
      <c r="F840" s="735"/>
      <c r="G840" s="735"/>
      <c r="H840" s="735"/>
      <c r="I840" s="735"/>
    </row>
    <row r="841" spans="1:9" ht="15" customHeight="1">
      <c r="A841" s="409">
        <v>40273</v>
      </c>
      <c r="B841" s="735"/>
      <c r="C841" s="735"/>
      <c r="D841" s="735"/>
      <c r="E841" s="735"/>
      <c r="F841" s="735"/>
      <c r="G841" s="735"/>
      <c r="H841" s="735"/>
      <c r="I841" s="735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36" t="s">
        <v>84</v>
      </c>
      <c r="C880" s="736"/>
      <c r="D880" s="736"/>
      <c r="E880" s="736"/>
      <c r="F880" s="736"/>
      <c r="G880" s="736"/>
      <c r="H880" s="736"/>
      <c r="I880" s="736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34" t="s">
        <v>84</v>
      </c>
      <c r="C945" s="734"/>
      <c r="D945" s="734"/>
      <c r="E945" s="734"/>
      <c r="F945" s="734"/>
      <c r="G945" s="734"/>
      <c r="H945" s="734"/>
      <c r="I945" s="734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35" t="s">
        <v>83</v>
      </c>
      <c r="C1030" s="735"/>
      <c r="D1030" s="735"/>
      <c r="E1030" s="735"/>
      <c r="F1030" s="735"/>
      <c r="G1030" s="735"/>
      <c r="H1030" s="735"/>
      <c r="I1030" s="735"/>
    </row>
    <row r="1031" spans="1:9" ht="15" customHeight="1">
      <c r="A1031" s="409">
        <v>40540</v>
      </c>
      <c r="B1031" s="735"/>
      <c r="C1031" s="735"/>
      <c r="D1031" s="735"/>
      <c r="E1031" s="735"/>
      <c r="F1031" s="735"/>
      <c r="G1031" s="735"/>
      <c r="H1031" s="735"/>
      <c r="I1031" s="735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7" t="s">
        <v>84</v>
      </c>
      <c r="C1035" s="737"/>
      <c r="D1035" s="737"/>
      <c r="E1035" s="737"/>
      <c r="F1035" s="737"/>
      <c r="G1035" s="737"/>
      <c r="H1035" s="737"/>
      <c r="I1035" s="73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35" t="s">
        <v>83</v>
      </c>
      <c r="C1114" s="735"/>
      <c r="D1114" s="735"/>
      <c r="E1114" s="735"/>
      <c r="F1114" s="735"/>
      <c r="G1114" s="735"/>
      <c r="H1114" s="735"/>
      <c r="I1114" s="735"/>
    </row>
    <row r="1115" spans="1:9" ht="15" customHeight="1">
      <c r="A1115" s="409">
        <v>40658</v>
      </c>
      <c r="B1115" s="735"/>
      <c r="C1115" s="735"/>
      <c r="D1115" s="735"/>
      <c r="E1115" s="735"/>
      <c r="F1115" s="735"/>
      <c r="G1115" s="735"/>
      <c r="H1115" s="735"/>
      <c r="I1115" s="735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36" t="s">
        <v>84</v>
      </c>
      <c r="C1119" s="736"/>
      <c r="D1119" s="736"/>
      <c r="E1119" s="736"/>
      <c r="F1119" s="736"/>
      <c r="G1119" s="736"/>
      <c r="H1119" s="736"/>
      <c r="I1119" s="736"/>
    </row>
    <row r="1120" spans="1:9" ht="15" customHeight="1">
      <c r="A1120" s="409">
        <v>40665</v>
      </c>
      <c r="B1120" s="737" t="s">
        <v>84</v>
      </c>
      <c r="C1120" s="737"/>
      <c r="D1120" s="737"/>
      <c r="E1120" s="737"/>
      <c r="F1120" s="737"/>
      <c r="G1120" s="737"/>
      <c r="H1120" s="737"/>
      <c r="I1120" s="73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34" t="s">
        <v>84</v>
      </c>
      <c r="C1140" s="734"/>
      <c r="D1140" s="734"/>
      <c r="E1140" s="734"/>
      <c r="F1140" s="734"/>
      <c r="G1140" s="734"/>
      <c r="H1140" s="734"/>
      <c r="I1140" s="734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34" t="s">
        <v>84</v>
      </c>
      <c r="C1205" s="734"/>
      <c r="D1205" s="734"/>
      <c r="E1205" s="734"/>
      <c r="F1205" s="734"/>
      <c r="G1205" s="734"/>
      <c r="H1205" s="734"/>
      <c r="I1205" s="734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34" t="s">
        <v>84</v>
      </c>
      <c r="C1290" s="734"/>
      <c r="D1290" s="734"/>
      <c r="E1290" s="734"/>
      <c r="F1290" s="734"/>
      <c r="G1290" s="734"/>
      <c r="H1290" s="734"/>
      <c r="I1290" s="734"/>
    </row>
    <row r="1291" spans="1:9" ht="15" customHeight="1">
      <c r="A1291" s="409">
        <v>40904</v>
      </c>
      <c r="B1291" s="734"/>
      <c r="C1291" s="734"/>
      <c r="D1291" s="734"/>
      <c r="E1291" s="734"/>
      <c r="F1291" s="734"/>
      <c r="G1291" s="734"/>
      <c r="H1291" s="734"/>
      <c r="I1291" s="734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34" t="s">
        <v>84</v>
      </c>
      <c r="C1295" s="734"/>
      <c r="D1295" s="734"/>
      <c r="E1295" s="734"/>
      <c r="F1295" s="734"/>
      <c r="G1295" s="734"/>
      <c r="H1295" s="734"/>
      <c r="I1295" s="734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34" t="s">
        <v>84</v>
      </c>
      <c r="C1364" s="734"/>
      <c r="D1364" s="734"/>
      <c r="E1364" s="734"/>
      <c r="F1364" s="734"/>
      <c r="G1364" s="734"/>
      <c r="H1364" s="734"/>
      <c r="I1364" s="734"/>
    </row>
    <row r="1365" spans="1:9" ht="15" customHeight="1">
      <c r="A1365" s="409">
        <v>41008</v>
      </c>
      <c r="B1365" s="734"/>
      <c r="C1365" s="734"/>
      <c r="D1365" s="734"/>
      <c r="E1365" s="734"/>
      <c r="F1365" s="734"/>
      <c r="G1365" s="734"/>
      <c r="H1365" s="734"/>
      <c r="I1365" s="734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34" t="s">
        <v>85</v>
      </c>
      <c r="C1385" s="734"/>
      <c r="D1385" s="734"/>
      <c r="E1385" s="734"/>
      <c r="F1385" s="734"/>
      <c r="G1385" s="734"/>
      <c r="H1385" s="734"/>
      <c r="I1385" s="734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34" t="s">
        <v>85</v>
      </c>
      <c r="C1405" s="734"/>
      <c r="D1405" s="734"/>
      <c r="E1405" s="734"/>
      <c r="F1405" s="734"/>
      <c r="G1405" s="734"/>
      <c r="H1405" s="734"/>
      <c r="I1405" s="734"/>
    </row>
    <row r="1406" spans="1:9" ht="15" customHeight="1">
      <c r="A1406" s="409">
        <v>41065</v>
      </c>
      <c r="B1406" s="734"/>
      <c r="C1406" s="734"/>
      <c r="D1406" s="734"/>
      <c r="E1406" s="734"/>
      <c r="F1406" s="734"/>
      <c r="G1406" s="734"/>
      <c r="H1406" s="734"/>
      <c r="I1406" s="734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34" t="s">
        <v>85</v>
      </c>
      <c r="C1465" s="734"/>
      <c r="D1465" s="734"/>
      <c r="E1465" s="734"/>
      <c r="F1465" s="734"/>
      <c r="G1465" s="734"/>
      <c r="H1465" s="734"/>
      <c r="I1465" s="734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25" t="s">
        <v>86</v>
      </c>
      <c r="C1551" s="725"/>
      <c r="D1551" s="725"/>
    </row>
    <row r="1552" spans="1:4" ht="15" customHeight="1">
      <c r="A1552" s="409">
        <v>41269</v>
      </c>
      <c r="B1552" s="725" t="s">
        <v>86</v>
      </c>
      <c r="C1552" s="725"/>
      <c r="D1552" s="72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25" t="s">
        <v>86</v>
      </c>
      <c r="C1556" s="725"/>
      <c r="D1556" s="72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27" t="s">
        <v>86</v>
      </c>
      <c r="C1619" s="727"/>
      <c r="D1619" s="72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25" t="s">
        <v>86</v>
      </c>
      <c r="C1620" s="725"/>
      <c r="D1620" s="72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25" t="s">
        <v>86</v>
      </c>
      <c r="C1645" s="725"/>
      <c r="D1645" s="72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25" t="s">
        <v>86</v>
      </c>
      <c r="C1660" s="725"/>
      <c r="D1660" s="72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25" t="s">
        <v>86</v>
      </c>
      <c r="C1725" s="725"/>
      <c r="D1725" s="72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25" t="s">
        <v>86</v>
      </c>
      <c r="C1812" s="725"/>
      <c r="D1812" s="725"/>
    </row>
    <row r="1813" spans="1:9" ht="15" customHeight="1">
      <c r="A1813" s="409">
        <v>41634</v>
      </c>
      <c r="B1813" s="725" t="s">
        <v>86</v>
      </c>
      <c r="C1813" s="725"/>
      <c r="D1813" s="72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34" t="s">
        <v>87</v>
      </c>
      <c r="D1893" s="734"/>
    </row>
    <row r="1894" spans="1:9" ht="15" customHeight="1">
      <c r="A1894" s="409">
        <v>41750</v>
      </c>
      <c r="C1894" s="734"/>
      <c r="D1894" s="734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25" t="s">
        <v>86</v>
      </c>
      <c r="C1904" s="725"/>
      <c r="D1904" s="72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25" t="s">
        <v>86</v>
      </c>
      <c r="C1919" s="725"/>
      <c r="D1919" s="72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25" t="s">
        <v>88</v>
      </c>
      <c r="C1984" s="725"/>
      <c r="D1984" s="72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25" t="s">
        <v>88</v>
      </c>
      <c r="C2072" s="725"/>
      <c r="D2072" s="725"/>
    </row>
    <row r="2073" spans="1:9" ht="15" customHeight="1">
      <c r="A2073" s="409">
        <v>41999</v>
      </c>
      <c r="B2073" s="725"/>
      <c r="C2073" s="725"/>
      <c r="D2073" s="72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25" t="s">
        <v>88</v>
      </c>
      <c r="C2142" s="725"/>
      <c r="D2142" s="725"/>
      <c r="E2142" s="421"/>
      <c r="F2142" s="421"/>
    </row>
    <row r="2143" spans="1:9" ht="15" customHeight="1">
      <c r="A2143" s="409">
        <v>42100</v>
      </c>
      <c r="B2143" s="725"/>
      <c r="C2143" s="725"/>
      <c r="D2143" s="72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25" t="s">
        <v>88</v>
      </c>
      <c r="C2163" s="725"/>
      <c r="D2163" s="72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25" t="s">
        <v>88</v>
      </c>
      <c r="C2178" s="725"/>
      <c r="D2178" s="72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27" t="s">
        <v>88</v>
      </c>
      <c r="C2248" s="727"/>
      <c r="D2248" s="72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26" t="s">
        <v>88</v>
      </c>
      <c r="C2332" s="726"/>
      <c r="D2332" s="72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24" t="s">
        <v>89</v>
      </c>
      <c r="C2421" s="724"/>
      <c r="D2421" s="72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26" t="s">
        <v>89</v>
      </c>
      <c r="C2441" s="726"/>
      <c r="D2441" s="72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26" t="s">
        <v>89</v>
      </c>
      <c r="C2506" s="726"/>
      <c r="D2506" s="72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30" t="s">
        <v>90</v>
      </c>
      <c r="C2591" s="730"/>
      <c r="D2591" s="730"/>
      <c r="E2591" s="264"/>
    </row>
    <row r="2592" spans="1:5" ht="15" customHeight="1">
      <c r="A2592" s="3">
        <v>42731</v>
      </c>
      <c r="B2592" s="730"/>
      <c r="C2592" s="730"/>
      <c r="D2592" s="730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30" t="s">
        <v>90</v>
      </c>
      <c r="C2669" s="730"/>
      <c r="D2669" s="730"/>
    </row>
    <row r="2670" spans="1:6" ht="15" customHeight="1">
      <c r="A2670" s="3">
        <v>42842</v>
      </c>
      <c r="B2670" s="730"/>
      <c r="C2670" s="730"/>
      <c r="D2670" s="730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28" t="s">
        <v>90</v>
      </c>
      <c r="C2680" s="728"/>
      <c r="D2680" s="72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29" t="s">
        <v>90</v>
      </c>
      <c r="C2700" s="729"/>
      <c r="D2700" s="72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25" t="s">
        <v>91</v>
      </c>
      <c r="C2765" s="725"/>
      <c r="D2765" s="72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25" t="s">
        <v>91</v>
      </c>
      <c r="C2850" s="725"/>
      <c r="D2850" s="725"/>
    </row>
    <row r="2851" spans="1:6" ht="15" customHeight="1">
      <c r="A2851" s="3">
        <v>43095</v>
      </c>
      <c r="B2851" s="725"/>
      <c r="C2851" s="725"/>
      <c r="D2851" s="72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81" t="s">
        <v>92</v>
      </c>
      <c r="C2918" s="681"/>
      <c r="D2918" s="68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63" t="s">
        <v>92</v>
      </c>
      <c r="C2919" s="663"/>
      <c r="D2919" s="66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64" t="s">
        <v>92</v>
      </c>
      <c r="C2944" s="664"/>
      <c r="D2944" s="664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64" t="s">
        <v>92</v>
      </c>
      <c r="C2959" s="664"/>
      <c r="D2959" s="664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64" t="s">
        <v>92</v>
      </c>
      <c r="C3024" s="664"/>
      <c r="D3024" s="664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25" t="s">
        <v>93</v>
      </c>
      <c r="C3110" s="725"/>
      <c r="D3110" s="725"/>
      <c r="E3110" s="477"/>
      <c r="F3110" s="477"/>
    </row>
    <row r="3111" spans="1:9" ht="15" customHeight="1">
      <c r="A3111" s="3">
        <v>43460</v>
      </c>
      <c r="B3111" s="725"/>
      <c r="C3111" s="725"/>
      <c r="D3111" s="72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38" t="s">
        <v>51</v>
      </c>
      <c r="C3192" s="638"/>
      <c r="D3192" s="63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38"/>
      <c r="C3193" s="638"/>
      <c r="D3193" s="63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38" t="s">
        <v>51</v>
      </c>
      <c r="C3203" s="638"/>
      <c r="D3203" s="638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38" t="s">
        <v>51</v>
      </c>
      <c r="C3218" s="638"/>
      <c r="D3218" s="638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38" t="s">
        <v>51</v>
      </c>
      <c r="C3283" s="638"/>
      <c r="D3283" s="63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25" t="s">
        <v>93</v>
      </c>
      <c r="C3370" s="725"/>
      <c r="D3370" s="725"/>
    </row>
    <row r="3371" spans="1:6" ht="15" customHeight="1">
      <c r="A3371" s="3">
        <v>43825</v>
      </c>
      <c r="B3371" s="725"/>
      <c r="C3371" s="725"/>
      <c r="D3371" s="72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25" t="s">
        <v>61</v>
      </c>
      <c r="C3447" s="725"/>
      <c r="D3447" s="725"/>
    </row>
    <row r="3448" spans="1:6" ht="15" customHeight="1">
      <c r="A3448" s="409">
        <v>43934</v>
      </c>
      <c r="B3448" s="725"/>
      <c r="C3448" s="725"/>
      <c r="D3448" s="72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25" t="s">
        <v>61</v>
      </c>
      <c r="C3467" s="725"/>
      <c r="D3467" s="72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25" t="s">
        <v>61</v>
      </c>
      <c r="C3478" s="725"/>
      <c r="D3478" s="72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27" t="s">
        <v>61</v>
      </c>
      <c r="C3548" s="727"/>
      <c r="D3548" s="72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25" t="s">
        <v>61</v>
      </c>
      <c r="C3632" s="725"/>
      <c r="D3632" s="725"/>
    </row>
    <row r="3633" spans="1:6" ht="15" customHeight="1">
      <c r="A3633" s="3">
        <v>44193</v>
      </c>
      <c r="B3633" s="725"/>
      <c r="C3633" s="725"/>
      <c r="D3633" s="72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25" t="s">
        <v>61</v>
      </c>
      <c r="C3701" s="725"/>
      <c r="D3701" s="725"/>
      <c r="E3701" s="421"/>
      <c r="F3701" s="421"/>
    </row>
    <row r="3702" spans="1:7" ht="15" customHeight="1">
      <c r="A3702" s="3">
        <v>44291</v>
      </c>
      <c r="B3702" s="725"/>
      <c r="C3702" s="725"/>
      <c r="D3702" s="72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24" t="s">
        <v>61</v>
      </c>
      <c r="C3722" s="724"/>
      <c r="D3722" s="72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27" t="s">
        <v>61</v>
      </c>
      <c r="C3742" s="727"/>
      <c r="D3742" s="72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25" t="s">
        <v>61</v>
      </c>
      <c r="C3807" s="71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26" t="s">
        <v>61</v>
      </c>
      <c r="C3892" s="726"/>
      <c r="D3892" s="726"/>
    </row>
    <row r="3893" spans="1:6" ht="15" customHeight="1">
      <c r="A3893" s="3">
        <v>44558</v>
      </c>
      <c r="B3893" s="726"/>
      <c r="C3893" s="726"/>
      <c r="D3893" s="72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24" t="s">
        <v>61</v>
      </c>
      <c r="C3897" s="739"/>
      <c r="D3897" s="739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24" t="s">
        <v>61</v>
      </c>
      <c r="C3982" s="724"/>
      <c r="D3982" s="72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38" t="s">
        <v>23</v>
      </c>
      <c r="C4005" s="738"/>
      <c r="D4005" s="73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40" t="s">
        <v>99</v>
      </c>
      <c r="B1" s="740"/>
      <c r="C1" s="740"/>
      <c r="D1" s="740"/>
      <c r="E1" s="740"/>
      <c r="F1" s="740"/>
      <c r="G1" s="74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41" t="s">
        <v>103</v>
      </c>
      <c r="K38" s="74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43"/>
      <c r="K39" s="74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37" activePane="bottomLeft" state="frozen"/>
      <selection pane="bottomLeft" activeCell="H2957" sqref="H295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77" t="s">
        <v>0</v>
      </c>
      <c r="B1" s="5" t="s">
        <v>95</v>
      </c>
      <c r="C1" s="762" t="s">
        <v>110</v>
      </c>
      <c r="D1" s="748" t="s">
        <v>5</v>
      </c>
      <c r="E1" s="748" t="s">
        <v>6</v>
      </c>
      <c r="F1" s="764" t="s">
        <v>111</v>
      </c>
      <c r="G1" s="682" t="s">
        <v>7</v>
      </c>
      <c r="H1" s="682" t="s">
        <v>8</v>
      </c>
      <c r="I1" s="300" t="s">
        <v>9</v>
      </c>
    </row>
    <row r="2" spans="1:11" s="80" customFormat="1" ht="15" customHeight="1" thickBot="1">
      <c r="A2" s="678"/>
      <c r="B2" s="13" t="s">
        <v>15</v>
      </c>
      <c r="C2" s="763"/>
      <c r="D2" s="749"/>
      <c r="E2" s="749"/>
      <c r="F2" s="765"/>
      <c r="G2" s="768"/>
      <c r="H2" s="768"/>
      <c r="I2" s="322" t="s">
        <v>4</v>
      </c>
    </row>
    <row r="3" spans="1:11" s="80" customFormat="1" ht="15" customHeight="1">
      <c r="A3" s="3">
        <v>40910</v>
      </c>
      <c r="B3" s="745" t="s">
        <v>112</v>
      </c>
      <c r="C3" s="745"/>
      <c r="D3" s="745"/>
      <c r="E3" s="745"/>
      <c r="F3" s="745"/>
      <c r="G3" s="84"/>
      <c r="I3" s="756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7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6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9" t="s">
        <v>112</v>
      </c>
      <c r="C72" s="729"/>
      <c r="D72" s="729"/>
      <c r="E72" s="729"/>
      <c r="F72" s="729"/>
      <c r="G72" s="84"/>
      <c r="H72" s="84"/>
      <c r="I72" s="301">
        <v>170000</v>
      </c>
    </row>
    <row r="73" spans="1:9" ht="15" customHeight="1">
      <c r="A73" s="3">
        <v>41008</v>
      </c>
      <c r="B73" s="729"/>
      <c r="C73" s="729"/>
      <c r="D73" s="729"/>
      <c r="E73" s="729"/>
      <c r="F73" s="72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45" t="s">
        <v>112</v>
      </c>
      <c r="C93" s="745"/>
      <c r="D93" s="745"/>
      <c r="E93" s="745"/>
      <c r="F93" s="74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9" t="s">
        <v>112</v>
      </c>
      <c r="C113" s="729"/>
      <c r="D113" s="729"/>
      <c r="E113" s="729"/>
      <c r="F113" s="729"/>
      <c r="G113" s="84"/>
      <c r="H113" s="84"/>
      <c r="I113" s="301">
        <v>154250</v>
      </c>
    </row>
    <row r="114" spans="1:9" ht="15" customHeight="1">
      <c r="A114" s="3">
        <v>41065</v>
      </c>
      <c r="B114" s="729"/>
      <c r="C114" s="729"/>
      <c r="D114" s="729"/>
      <c r="E114" s="729"/>
      <c r="F114" s="72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45" t="s">
        <v>112</v>
      </c>
      <c r="C173" s="745"/>
      <c r="D173" s="745"/>
      <c r="E173" s="745"/>
      <c r="F173" s="74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6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45" t="s">
        <v>38</v>
      </c>
      <c r="C259" s="745"/>
      <c r="D259" s="745"/>
      <c r="E259" s="745"/>
      <c r="F259" s="745"/>
      <c r="G259" s="129"/>
      <c r="H259" s="129"/>
      <c r="I259" s="301">
        <v>151250</v>
      </c>
    </row>
    <row r="260" spans="1:9" ht="15" customHeight="1">
      <c r="A260" s="3">
        <v>41269</v>
      </c>
      <c r="B260" s="745" t="s">
        <v>38</v>
      </c>
      <c r="C260" s="745"/>
      <c r="D260" s="745"/>
      <c r="E260" s="745"/>
      <c r="F260" s="74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60" t="s">
        <v>38</v>
      </c>
      <c r="C264" s="760"/>
      <c r="D264" s="760"/>
      <c r="E264" s="760"/>
      <c r="F264" s="760"/>
      <c r="I264" s="766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6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6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5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5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5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5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5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6" t="s">
        <v>38</v>
      </c>
      <c r="C327" s="746"/>
      <c r="D327" s="746"/>
      <c r="E327" s="746"/>
      <c r="F327" s="74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45" t="s">
        <v>38</v>
      </c>
      <c r="C328" s="745"/>
      <c r="D328" s="745"/>
      <c r="E328" s="745"/>
      <c r="F328" s="74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5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5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9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7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45" t="s">
        <v>38</v>
      </c>
      <c r="C353" s="745"/>
      <c r="D353" s="745"/>
      <c r="E353" s="745"/>
      <c r="F353" s="74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45" t="s">
        <v>38</v>
      </c>
      <c r="C368" s="745"/>
      <c r="D368" s="745"/>
      <c r="E368" s="745"/>
      <c r="F368" s="74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7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45" t="s">
        <v>38</v>
      </c>
      <c r="C433" s="745"/>
      <c r="D433" s="745"/>
      <c r="E433" s="745"/>
      <c r="F433" s="74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5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5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6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45" t="s">
        <v>38</v>
      </c>
      <c r="C520" s="745"/>
      <c r="D520" s="745"/>
      <c r="E520" s="745"/>
      <c r="F520" s="745"/>
      <c r="I520" s="316">
        <v>142250</v>
      </c>
    </row>
    <row r="521" spans="1:9" ht="15" customHeight="1">
      <c r="A521" s="3">
        <v>41634</v>
      </c>
      <c r="B521" s="745" t="s">
        <v>38</v>
      </c>
      <c r="C521" s="745"/>
      <c r="D521" s="745"/>
      <c r="E521" s="745"/>
      <c r="F521" s="74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71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7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7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7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7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54" t="s">
        <v>45</v>
      </c>
      <c r="D692" s="75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5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0" t="s">
        <v>48</v>
      </c>
      <c r="C780" s="730"/>
      <c r="D780" s="730"/>
      <c r="E780" s="730"/>
      <c r="F780" s="730"/>
      <c r="I780" s="316">
        <v>124750</v>
      </c>
    </row>
    <row r="781" spans="1:9" ht="15" customHeight="1">
      <c r="A781" s="3">
        <v>41999</v>
      </c>
      <c r="B781" s="730"/>
      <c r="C781" s="730"/>
      <c r="D781" s="730"/>
      <c r="E781" s="730"/>
      <c r="F781" s="73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5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5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5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5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5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0" t="s">
        <v>48</v>
      </c>
      <c r="C850" s="730"/>
      <c r="D850" s="730"/>
      <c r="E850" s="730"/>
      <c r="F850" s="730"/>
      <c r="I850" s="316">
        <v>118750</v>
      </c>
    </row>
    <row r="851" spans="1:9" ht="15" customHeight="1">
      <c r="A851" s="3">
        <v>42100</v>
      </c>
      <c r="B851" s="730"/>
      <c r="C851" s="730"/>
      <c r="D851" s="730"/>
      <c r="E851" s="730"/>
      <c r="F851" s="73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60" t="s">
        <v>48</v>
      </c>
      <c r="C871" s="760"/>
      <c r="D871" s="760"/>
      <c r="E871" s="760"/>
      <c r="F871" s="76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1" t="s">
        <v>55</v>
      </c>
      <c r="C886" s="751"/>
      <c r="D886" s="751"/>
      <c r="E886" s="751"/>
      <c r="F886" s="75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0" t="s">
        <v>55</v>
      </c>
      <c r="C956" s="750"/>
      <c r="D956" s="750"/>
      <c r="E956" s="750"/>
      <c r="F956" s="75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72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7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9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9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9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9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9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9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9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72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7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7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60" t="s">
        <v>48</v>
      </c>
      <c r="C1040" s="760"/>
      <c r="D1040" s="760"/>
      <c r="E1040" s="760"/>
      <c r="F1040" s="76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0" t="s">
        <v>118</v>
      </c>
      <c r="C1103" s="730"/>
      <c r="D1103" s="730"/>
      <c r="E1103" s="730"/>
      <c r="F1103" s="730"/>
      <c r="I1103" s="316">
        <v>111500</v>
      </c>
    </row>
    <row r="1104" spans="1:9" ht="15" customHeight="1">
      <c r="A1104" s="3">
        <v>42457</v>
      </c>
      <c r="B1104" s="730"/>
      <c r="C1104" s="730"/>
      <c r="D1104" s="730"/>
      <c r="E1104" s="730"/>
      <c r="F1104" s="73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61" t="s">
        <v>118</v>
      </c>
      <c r="C1129" s="761"/>
      <c r="D1129" s="761"/>
      <c r="E1129" s="761"/>
      <c r="F1129" s="76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45" t="s">
        <v>118</v>
      </c>
      <c r="C1149" s="745"/>
      <c r="D1149" s="745"/>
      <c r="E1149" s="745"/>
      <c r="F1149" s="74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72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7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45" t="s">
        <v>118</v>
      </c>
      <c r="C1214" s="745"/>
      <c r="D1214" s="745"/>
      <c r="E1214" s="745"/>
      <c r="F1214" s="74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9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74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9" t="s">
        <v>118</v>
      </c>
      <c r="C1299" s="729"/>
      <c r="D1299" s="729"/>
      <c r="E1299" s="729"/>
      <c r="F1299" s="729"/>
      <c r="I1299" s="316">
        <v>147000</v>
      </c>
    </row>
    <row r="1300" spans="1:9" ht="15" customHeight="1">
      <c r="A1300" s="3">
        <v>42731</v>
      </c>
      <c r="B1300" s="729"/>
      <c r="C1300" s="729"/>
      <c r="D1300" s="729"/>
      <c r="E1300" s="729"/>
      <c r="F1300" s="72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7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84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8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78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5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9" t="s">
        <v>118</v>
      </c>
      <c r="C1377" s="729"/>
      <c r="D1377" s="729"/>
      <c r="E1377" s="729"/>
      <c r="F1377" s="729"/>
      <c r="I1377" s="316"/>
    </row>
    <row r="1378" spans="1:9" ht="15" customHeight="1">
      <c r="A1378" s="3">
        <v>42842</v>
      </c>
      <c r="B1378" s="729"/>
      <c r="C1378" s="729"/>
      <c r="D1378" s="729"/>
      <c r="E1378" s="729"/>
      <c r="F1378" s="72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8" t="s">
        <v>118</v>
      </c>
      <c r="C1388" s="728"/>
      <c r="D1388" s="728"/>
      <c r="E1388" s="728"/>
      <c r="F1388" s="72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9" t="s">
        <v>118</v>
      </c>
      <c r="C1408" s="729"/>
      <c r="D1408" s="729"/>
      <c r="E1408" s="729"/>
      <c r="F1408" s="72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45" t="s">
        <v>118</v>
      </c>
      <c r="C1473" s="745"/>
      <c r="D1473" s="745"/>
      <c r="E1473" s="745"/>
      <c r="F1473" s="74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9" t="s">
        <v>118</v>
      </c>
      <c r="C1558" s="729"/>
      <c r="D1558" s="729"/>
      <c r="E1558" s="729"/>
      <c r="F1558" s="729"/>
      <c r="G1558" s="729"/>
      <c r="H1558" s="777"/>
      <c r="I1558" s="316"/>
    </row>
    <row r="1559" spans="1:9" ht="15" customHeight="1">
      <c r="A1559" s="3">
        <v>43095</v>
      </c>
      <c r="B1559" s="729"/>
      <c r="C1559" s="729"/>
      <c r="D1559" s="729"/>
      <c r="E1559" s="729"/>
      <c r="F1559" s="729"/>
      <c r="G1559" s="729"/>
      <c r="H1559" s="77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72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7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7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7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7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82" t="s">
        <v>119</v>
      </c>
      <c r="C1626" s="782"/>
      <c r="D1626" s="782"/>
      <c r="E1626" s="782"/>
      <c r="F1626" s="78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81" t="s">
        <v>119</v>
      </c>
      <c r="C1627" s="781"/>
      <c r="D1627" s="781"/>
      <c r="E1627" s="781"/>
      <c r="F1627" s="78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79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7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83" t="s">
        <v>119</v>
      </c>
      <c r="C1652" s="783"/>
      <c r="D1652" s="783"/>
      <c r="E1652" s="783"/>
      <c r="F1652" s="78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83" t="s">
        <v>119</v>
      </c>
      <c r="C1667" s="783"/>
      <c r="D1667" s="783"/>
      <c r="E1667" s="783"/>
      <c r="F1667" s="78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83" t="s">
        <v>119</v>
      </c>
      <c r="C1732" s="783"/>
      <c r="D1732" s="783"/>
      <c r="E1732" s="783"/>
      <c r="F1732" s="78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29" t="s">
        <v>118</v>
      </c>
      <c r="C1818" s="729"/>
      <c r="D1818" s="729"/>
      <c r="E1818" s="729"/>
      <c r="F1818" s="729"/>
      <c r="G1818" s="729"/>
      <c r="H1818" s="777"/>
      <c r="I1818" s="316">
        <v>144250</v>
      </c>
    </row>
    <row r="1819" spans="1:9" ht="15" customHeight="1">
      <c r="A1819" s="3">
        <v>43460</v>
      </c>
      <c r="B1819" s="729"/>
      <c r="C1819" s="729"/>
      <c r="D1819" s="729"/>
      <c r="E1819" s="729"/>
      <c r="F1819" s="729"/>
      <c r="G1819" s="729"/>
      <c r="H1819" s="77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38" t="s">
        <v>51</v>
      </c>
      <c r="C1900" s="638"/>
      <c r="D1900" s="638"/>
      <c r="E1900" s="638"/>
      <c r="F1900" s="638"/>
      <c r="G1900" s="638"/>
      <c r="H1900" s="63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38"/>
      <c r="C1901" s="638"/>
      <c r="D1901" s="638"/>
      <c r="E1901" s="638"/>
      <c r="F1901" s="638"/>
      <c r="G1901" s="638"/>
      <c r="H1901" s="63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38" t="s">
        <v>51</v>
      </c>
      <c r="C1911" s="638"/>
      <c r="D1911" s="638"/>
      <c r="E1911" s="638"/>
      <c r="F1911" s="638"/>
      <c r="G1911" s="638"/>
      <c r="H1911" s="63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38" t="s">
        <v>51</v>
      </c>
      <c r="C1926" s="638"/>
      <c r="D1926" s="638"/>
      <c r="E1926" s="638"/>
      <c r="F1926" s="638"/>
      <c r="G1926" s="638"/>
      <c r="H1926" s="63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38" t="s">
        <v>51</v>
      </c>
      <c r="C1991" s="638"/>
      <c r="D1991" s="638"/>
      <c r="E1991" s="638"/>
      <c r="F1991" s="63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9" t="s">
        <v>118</v>
      </c>
      <c r="C2078" s="729"/>
      <c r="D2078" s="729"/>
      <c r="E2078" s="729"/>
      <c r="F2078" s="729"/>
      <c r="G2078" s="729"/>
      <c r="H2078" s="777"/>
      <c r="I2078" s="316">
        <v>142500</v>
      </c>
    </row>
    <row r="2079" spans="1:9" ht="15" customHeight="1">
      <c r="A2079" s="3">
        <v>43825</v>
      </c>
      <c r="B2079" s="729"/>
      <c r="C2079" s="729"/>
      <c r="D2079" s="729"/>
      <c r="E2079" s="729"/>
      <c r="F2079" s="729"/>
      <c r="G2079" s="729"/>
      <c r="H2079" s="77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8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9" t="s">
        <v>61</v>
      </c>
      <c r="C2154" s="729"/>
      <c r="D2154" s="729"/>
      <c r="E2154" s="729"/>
      <c r="F2154" s="729"/>
      <c r="I2154" s="316">
        <v>129500</v>
      </c>
    </row>
    <row r="2155" spans="1:9" ht="15" customHeight="1">
      <c r="A2155" s="3">
        <v>43934</v>
      </c>
      <c r="B2155" s="729"/>
      <c r="C2155" s="729"/>
      <c r="D2155" s="729"/>
      <c r="E2155" s="729"/>
      <c r="F2155" s="72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8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9" t="s">
        <v>61</v>
      </c>
      <c r="C2174" s="729"/>
      <c r="D2174" s="729"/>
      <c r="E2174" s="729"/>
      <c r="F2174" s="72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45" t="s">
        <v>61</v>
      </c>
      <c r="C2185" s="745"/>
      <c r="D2185" s="745"/>
      <c r="E2185" s="745"/>
      <c r="F2185" s="74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6" t="s">
        <v>61</v>
      </c>
      <c r="C2255" s="746"/>
      <c r="D2255" s="746"/>
      <c r="E2255" s="746"/>
      <c r="F2255" s="74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8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9" t="s">
        <v>61</v>
      </c>
      <c r="C2339" s="729"/>
      <c r="D2339" s="729"/>
      <c r="E2339" s="729"/>
      <c r="F2339" s="729"/>
      <c r="I2339" s="316"/>
    </row>
    <row r="2340" spans="1:9" ht="15" customHeight="1">
      <c r="A2340" s="3">
        <v>44193</v>
      </c>
      <c r="B2340" s="729"/>
      <c r="C2340" s="729"/>
      <c r="D2340" s="729"/>
      <c r="E2340" s="729"/>
      <c r="F2340" s="72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9" t="s">
        <v>61</v>
      </c>
      <c r="C2408" s="729"/>
      <c r="D2408" s="729"/>
      <c r="E2408" s="137"/>
      <c r="I2408" s="316">
        <v>179150</v>
      </c>
    </row>
    <row r="2409" spans="1:9" ht="15" customHeight="1">
      <c r="A2409" s="3">
        <v>44291</v>
      </c>
      <c r="B2409" s="729"/>
      <c r="C2409" s="729"/>
      <c r="D2409" s="72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90" t="s">
        <v>60</v>
      </c>
      <c r="C2429" s="790"/>
      <c r="D2429" s="790"/>
      <c r="E2429" s="508"/>
      <c r="F2429" s="508"/>
      <c r="I2429" s="78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8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8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46" t="s">
        <v>60</v>
      </c>
      <c r="C2449" s="746"/>
      <c r="D2449" s="746"/>
      <c r="E2449" s="746"/>
      <c r="F2449" s="74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45" t="s">
        <v>61</v>
      </c>
      <c r="C2514" s="719"/>
      <c r="D2514" s="71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25" t="s">
        <v>60</v>
      </c>
      <c r="C2599" s="718"/>
      <c r="D2599" s="718"/>
      <c r="E2599" s="137"/>
      <c r="F2599" s="172"/>
      <c r="I2599" s="316">
        <v>297250</v>
      </c>
    </row>
    <row r="2600" spans="1:9" ht="15" customHeight="1">
      <c r="A2600" s="3">
        <v>44558</v>
      </c>
      <c r="B2600" s="721"/>
      <c r="C2600" s="721"/>
      <c r="D2600" s="72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61" t="s">
        <v>61</v>
      </c>
      <c r="C2604" s="720"/>
      <c r="D2604" s="72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25" t="s">
        <v>60</v>
      </c>
      <c r="C2678" s="718"/>
      <c r="D2678" s="718"/>
      <c r="E2678" s="137"/>
      <c r="I2678" s="316">
        <v>344000</v>
      </c>
    </row>
    <row r="2679" spans="1:9" ht="15" customHeight="1">
      <c r="A2679" s="3">
        <v>44669</v>
      </c>
      <c r="B2679" s="721"/>
      <c r="C2679" s="721"/>
      <c r="D2679" s="72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61" t="s">
        <v>61</v>
      </c>
      <c r="C2689" s="761"/>
      <c r="D2689" s="761"/>
      <c r="E2689" s="508"/>
      <c r="F2689" s="508"/>
      <c r="G2689" s="356"/>
      <c r="H2689" s="362"/>
      <c r="I2689" s="78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9" t="s">
        <v>61</v>
      </c>
      <c r="C2712" s="729"/>
      <c r="D2712" s="729"/>
      <c r="E2712" s="729"/>
      <c r="F2712" s="729"/>
      <c r="G2712" s="531"/>
      <c r="H2712" s="532"/>
      <c r="I2712" s="316">
        <v>271000</v>
      </c>
    </row>
    <row r="2713" spans="1:9" ht="15" customHeight="1">
      <c r="A2713" s="3">
        <v>44715</v>
      </c>
      <c r="B2713" s="729"/>
      <c r="C2713" s="729"/>
      <c r="D2713" s="729"/>
      <c r="E2713" s="729"/>
      <c r="F2713" s="72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45" t="s">
        <v>61</v>
      </c>
      <c r="C2774" s="745"/>
      <c r="D2774" s="745"/>
      <c r="E2774" s="745"/>
      <c r="F2774" s="74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8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9" t="s">
        <v>61</v>
      </c>
      <c r="C2859" s="759"/>
      <c r="D2859" s="759"/>
      <c r="E2859" s="759"/>
      <c r="F2859" s="759"/>
      <c r="G2859" s="276"/>
      <c r="H2859" s="472"/>
      <c r="I2859" s="316">
        <v>196750</v>
      </c>
    </row>
    <row r="2860" spans="1:10" ht="15" customHeight="1">
      <c r="A2860" s="357">
        <v>44922</v>
      </c>
      <c r="B2860" s="759"/>
      <c r="C2860" s="759"/>
      <c r="D2860" s="759"/>
      <c r="E2860" s="759"/>
      <c r="F2860" s="759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61" t="s">
        <v>61</v>
      </c>
      <c r="C2864" s="761"/>
      <c r="D2864" s="761"/>
      <c r="E2864" s="761"/>
      <c r="F2864" s="76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58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58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58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58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58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45"/>
      <c r="C2933" s="745"/>
      <c r="D2933" s="745"/>
      <c r="E2933" s="745"/>
      <c r="F2933" s="745"/>
      <c r="I2933" s="316">
        <v>195750</v>
      </c>
    </row>
    <row r="2934" spans="1:9" ht="15" customHeight="1">
      <c r="A2934" s="357">
        <v>45026</v>
      </c>
      <c r="B2934" s="745"/>
      <c r="C2934" s="745"/>
      <c r="D2934" s="745"/>
      <c r="E2934" s="745"/>
      <c r="F2934" s="745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45"/>
      <c r="C2949" s="745"/>
      <c r="D2949" s="745"/>
      <c r="E2949" s="745"/>
      <c r="F2949" s="745"/>
      <c r="I2949" s="758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58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58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86"/>
      <c r="C2954" s="786"/>
      <c r="D2954" s="786"/>
      <c r="E2954" s="786"/>
      <c r="F2954" s="786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4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I2965" s="625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9">
        <v>24275</v>
      </c>
      <c r="E2966" s="137">
        <f t="shared" ref="E2966" si="1101">D2966-C2966</f>
        <v>-275</v>
      </c>
      <c r="F2966" s="584">
        <f t="shared" ref="F2966" si="1102">C2966-C2965</f>
        <v>250</v>
      </c>
      <c r="I2966" s="628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2">
        <v>24450</v>
      </c>
      <c r="E2967" s="137">
        <f t="shared" ref="E2967:E2968" si="1103">D2967-C2967</f>
        <v>-275</v>
      </c>
      <c r="F2967" s="584">
        <f t="shared" ref="F2967:F2968" si="1104">C2967-C2966</f>
        <v>175</v>
      </c>
      <c r="I2967" s="633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4">
        <f t="shared" si="1104"/>
        <v>275</v>
      </c>
      <c r="G2968" s="549">
        <f>AVERAGE($C$2949:C2968)</f>
        <v>25617.5</v>
      </c>
      <c r="H2968" s="585">
        <f>AVERAGE($C$2865:C2968)</f>
        <v>26104.799999999999</v>
      </c>
      <c r="I2968" s="316">
        <v>199000</v>
      </c>
    </row>
    <row r="2969" spans="1:9" ht="15" customHeight="1">
      <c r="A2969" s="357">
        <v>45075</v>
      </c>
      <c r="B2969" s="745"/>
      <c r="C2969" s="745"/>
      <c r="D2969" s="745"/>
      <c r="E2969" s="745"/>
      <c r="F2969" s="745"/>
      <c r="I2969" s="316">
        <v>202750</v>
      </c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30" priority="841" operator="lessThan">
      <formula>0</formula>
    </cfRule>
  </conditionalFormatting>
  <conditionalFormatting sqref="F2430:F2448">
    <cfRule type="cellIs" dxfId="29" priority="821" operator="lessThan">
      <formula>0</formula>
    </cfRule>
  </conditionalFormatting>
  <conditionalFormatting sqref="F2450:F2688">
    <cfRule type="cellIs" dxfId="28" priority="777" operator="lessThan">
      <formula>0</formula>
    </cfRule>
  </conditionalFormatting>
  <conditionalFormatting sqref="F2690:F2711">
    <cfRule type="cellIs" dxfId="27" priority="722" operator="lessThan">
      <formula>0</formula>
    </cfRule>
  </conditionalFormatting>
  <conditionalFormatting sqref="F2714:F2773">
    <cfRule type="cellIs" dxfId="26" priority="542" operator="lessThan">
      <formula>0</formula>
    </cfRule>
  </conditionalFormatting>
  <conditionalFormatting sqref="F2775:F2858">
    <cfRule type="cellIs" dxfId="25" priority="299" operator="lessThan">
      <formula>0</formula>
    </cfRule>
  </conditionalFormatting>
  <conditionalFormatting sqref="F2861:F2863">
    <cfRule type="cellIs" dxfId="24" priority="287" operator="lessThan">
      <formula>0</formula>
    </cfRule>
  </conditionalFormatting>
  <conditionalFormatting sqref="F2865:F2932">
    <cfRule type="cellIs" dxfId="23" priority="59" operator="lessThan">
      <formula>0</formula>
    </cfRule>
  </conditionalFormatting>
  <conditionalFormatting sqref="F2935:F2944 F2970:F1048576">
    <cfRule type="cellIs" dxfId="22" priority="26" operator="lessThan">
      <formula>0</formula>
    </cfRule>
  </conditionalFormatting>
  <conditionalFormatting sqref="F2945">
    <cfRule type="cellIs" dxfId="21" priority="25" operator="lessThan">
      <formula>0</formula>
    </cfRule>
  </conditionalFormatting>
  <conditionalFormatting sqref="F2946">
    <cfRule type="cellIs" dxfId="20" priority="24" operator="lessThan">
      <formula>0</formula>
    </cfRule>
  </conditionalFormatting>
  <conditionalFormatting sqref="F2947">
    <cfRule type="cellIs" dxfId="19" priority="23" operator="lessThan">
      <formula>0</formula>
    </cfRule>
  </conditionalFormatting>
  <conditionalFormatting sqref="F2948">
    <cfRule type="cellIs" dxfId="18" priority="21" operator="lessThan">
      <formula>0</formula>
    </cfRule>
  </conditionalFormatting>
  <conditionalFormatting sqref="F2950">
    <cfRule type="cellIs" dxfId="17" priority="20" operator="lessThan">
      <formula>0</formula>
    </cfRule>
  </conditionalFormatting>
  <conditionalFormatting sqref="F2951">
    <cfRule type="cellIs" dxfId="16" priority="19" operator="lessThan">
      <formula>0</formula>
    </cfRule>
  </conditionalFormatting>
  <conditionalFormatting sqref="F2952">
    <cfRule type="cellIs" dxfId="15" priority="18" operator="lessThan">
      <formula>0</formula>
    </cfRule>
  </conditionalFormatting>
  <conditionalFormatting sqref="F2953">
    <cfRule type="cellIs" dxfId="14" priority="17" operator="lessThan">
      <formula>0</formula>
    </cfRule>
  </conditionalFormatting>
  <conditionalFormatting sqref="F2955">
    <cfRule type="cellIs" dxfId="13" priority="15" operator="lessThan">
      <formula>0</formula>
    </cfRule>
  </conditionalFormatting>
  <conditionalFormatting sqref="F2956">
    <cfRule type="cellIs" dxfId="12" priority="14" operator="lessThan">
      <formula>0</formula>
    </cfRule>
  </conditionalFormatting>
  <conditionalFormatting sqref="F2957">
    <cfRule type="cellIs" dxfId="11" priority="13" operator="lessThan">
      <formula>0</formula>
    </cfRule>
  </conditionalFormatting>
  <conditionalFormatting sqref="F2958">
    <cfRule type="cellIs" dxfId="10" priority="12" operator="lessThan">
      <formula>0</formula>
    </cfRule>
  </conditionalFormatting>
  <conditionalFormatting sqref="F2959">
    <cfRule type="cellIs" dxfId="9" priority="11" operator="lessThan">
      <formula>0</formula>
    </cfRule>
  </conditionalFormatting>
  <conditionalFormatting sqref="F2960">
    <cfRule type="cellIs" dxfId="8" priority="9" operator="lessThan">
      <formula>0</formula>
    </cfRule>
  </conditionalFormatting>
  <conditionalFormatting sqref="F2961">
    <cfRule type="cellIs" dxfId="7" priority="8" operator="lessThan">
      <formula>0</formula>
    </cfRule>
  </conditionalFormatting>
  <conditionalFormatting sqref="F2962">
    <cfRule type="cellIs" dxfId="6" priority="7" operator="lessThan">
      <formula>0</formula>
    </cfRule>
  </conditionalFormatting>
  <conditionalFormatting sqref="F2963">
    <cfRule type="cellIs" dxfId="5" priority="6" operator="lessThan">
      <formula>0</formula>
    </cfRule>
  </conditionalFormatting>
  <conditionalFormatting sqref="F2964">
    <cfRule type="cellIs" dxfId="4" priority="5" operator="lessThan">
      <formula>0</formula>
    </cfRule>
  </conditionalFormatting>
  <conditionalFormatting sqref="F2965">
    <cfRule type="cellIs" dxfId="3" priority="4" operator="lessThan">
      <formula>0</formula>
    </cfRule>
  </conditionalFormatting>
  <conditionalFormatting sqref="F2966">
    <cfRule type="cellIs" dxfId="2" priority="3" operator="lessThan">
      <formula>0</formula>
    </cfRule>
  </conditionalFormatting>
  <conditionalFormatting sqref="F2967">
    <cfRule type="cellIs" dxfId="1" priority="2" operator="lessThan">
      <formula>0</formula>
    </cfRule>
  </conditionalFormatting>
  <conditionalFormatting sqref="F2968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91" t="s">
        <v>201</v>
      </c>
      <c r="B3" s="791"/>
      <c r="C3" s="791"/>
      <c r="D3" s="791"/>
      <c r="E3" s="791"/>
      <c r="F3" s="791"/>
      <c r="G3" s="791"/>
      <c r="H3" s="791"/>
      <c r="I3" s="79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2023-05-30T01:45:17Z</dcterms:modified>
  <cp:category/>
  <cp:contentStatus/>
</cp:coreProperties>
</file>